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Opatření na siln..." sheetId="2" r:id="rId2"/>
    <sheet name="SO 102 - Plochy přímo sou..." sheetId="3" r:id="rId3"/>
    <sheet name="SO 301 - A - Odvodnění (i..." sheetId="4" r:id="rId4"/>
    <sheet name="SO 301 - B - Odvodnění (i..." sheetId="5" r:id="rId5"/>
    <sheet name="SO 401 - Veřejné osvětlen..." sheetId="6" r:id="rId6"/>
    <sheet name="SO 801 - Sadové úpravy (i..." sheetId="7" r:id="rId7"/>
    <sheet name="I. a II._a - Etapa - DIO ..." sheetId="8" r:id="rId8"/>
    <sheet name="I. a II._b - Etapa - DIO ..." sheetId="9" r:id="rId9"/>
    <sheet name="VRN_a - Vedlejší rozpočto..." sheetId="10" r:id="rId10"/>
    <sheet name="VRN_b - Vedlejší rozpočto..." sheetId="11" r:id="rId11"/>
    <sheet name="Pokyny pro vyplnění" sheetId="12" r:id="rId12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'SO 101 - Opatření na siln...'!$C$86:$K$848</definedName>
    <definedName name="_xlnm.Print_Area" localSheetId="1">'SO 101 - Opatření na siln...'!$C$4:$J$39,'SO 101 - Opatření na siln...'!$C$45:$J$68,'SO 101 - Opatření na siln...'!$C$74:$K$848</definedName>
    <definedName name="_xlnm.Print_Titles" localSheetId="1">'SO 101 - Opatření na siln...'!$86:$86</definedName>
    <definedName name="_xlnm._FilterDatabase" localSheetId="2" hidden="1">'SO 102 - Plochy přímo sou...'!$C$89:$K$1033</definedName>
    <definedName name="_xlnm.Print_Area" localSheetId="2">'SO 102 - Plochy přímo sou...'!$C$4:$J$39,'SO 102 - Plochy přímo sou...'!$C$45:$J$71,'SO 102 - Plochy přímo sou...'!$C$77:$K$1033</definedName>
    <definedName name="_xlnm.Print_Titles" localSheetId="2">'SO 102 - Plochy přímo sou...'!$89:$89</definedName>
    <definedName name="_xlnm._FilterDatabase" localSheetId="3" hidden="1">'SO 301 - A - Odvodnění (i...'!$C$90:$K$564</definedName>
    <definedName name="_xlnm.Print_Area" localSheetId="3">'SO 301 - A - Odvodnění (i...'!$C$4:$J$41,'SO 301 - A - Odvodnění (i...'!$C$47:$J$70,'SO 301 - A - Odvodnění (i...'!$C$76:$K$564</definedName>
    <definedName name="_xlnm.Print_Titles" localSheetId="3">'SO 301 - A - Odvodnění (i...'!$90:$90</definedName>
    <definedName name="_xlnm._FilterDatabase" localSheetId="4" hidden="1">'SO 301 - B - Odvodnění (i...'!$C$92:$K$396</definedName>
    <definedName name="_xlnm.Print_Area" localSheetId="4">'SO 301 - B - Odvodnění (i...'!$C$4:$J$41,'SO 301 - B - Odvodnění (i...'!$C$47:$J$72,'SO 301 - B - Odvodnění (i...'!$C$78:$K$396</definedName>
    <definedName name="_xlnm.Print_Titles" localSheetId="4">'SO 301 - B - Odvodnění (i...'!$92:$92</definedName>
    <definedName name="_xlnm._FilterDatabase" localSheetId="5" hidden="1">'SO 401 - Veřejné osvětlen...'!$C$81:$K$243</definedName>
    <definedName name="_xlnm.Print_Area" localSheetId="5">'SO 401 - Veřejné osvětlen...'!$C$4:$J$39,'SO 401 - Veřejné osvětlen...'!$C$45:$J$63,'SO 401 - Veřejné osvětlen...'!$C$69:$K$243</definedName>
    <definedName name="_xlnm.Print_Titles" localSheetId="5">'SO 401 - Veřejné osvětlen...'!$81:$81</definedName>
    <definedName name="_xlnm._FilterDatabase" localSheetId="6" hidden="1">'SO 801 - Sadové úpravy (i...'!$C$84:$K$311</definedName>
    <definedName name="_xlnm.Print_Area" localSheetId="6">'SO 801 - Sadové úpravy (i...'!$C$4:$J$39,'SO 801 - Sadové úpravy (i...'!$C$45:$J$66,'SO 801 - Sadové úpravy (i...'!$C$72:$K$311</definedName>
    <definedName name="_xlnm.Print_Titles" localSheetId="6">'SO 801 - Sadové úpravy (i...'!$84:$84</definedName>
    <definedName name="_xlnm._FilterDatabase" localSheetId="7" hidden="1">'I. a II._a - Etapa - DIO ...'!$C$86:$K$149</definedName>
    <definedName name="_xlnm.Print_Area" localSheetId="7">'I. a II._a - Etapa - DIO ...'!$C$4:$J$41,'I. a II._a - Etapa - DIO ...'!$C$47:$J$66,'I. a II._a - Etapa - DIO ...'!$C$72:$K$149</definedName>
    <definedName name="_xlnm.Print_Titles" localSheetId="7">'I. a II._a - Etapa - DIO ...'!$86:$86</definedName>
    <definedName name="_xlnm._FilterDatabase" localSheetId="8" hidden="1">'I. a II._b - Etapa - DIO ...'!$C$86:$K$110</definedName>
    <definedName name="_xlnm.Print_Area" localSheetId="8">'I. a II._b - Etapa - DIO ...'!$C$4:$J$41,'I. a II._b - Etapa - DIO ...'!$C$47:$J$66,'I. a II._b - Etapa - DIO ...'!$C$72:$K$110</definedName>
    <definedName name="_xlnm.Print_Titles" localSheetId="8">'I. a II._b - Etapa - DIO ...'!$86:$86</definedName>
    <definedName name="_xlnm._FilterDatabase" localSheetId="9" hidden="1">'VRN_a - Vedlejší rozpočto...'!$C$89:$K$153</definedName>
    <definedName name="_xlnm.Print_Area" localSheetId="9">'VRN_a - Vedlejší rozpočto...'!$C$4:$J$41,'VRN_a - Vedlejší rozpočto...'!$C$47:$J$69,'VRN_a - Vedlejší rozpočto...'!$C$75:$K$153</definedName>
    <definedName name="_xlnm.Print_Titles" localSheetId="9">'VRN_a - Vedlejší rozpočto...'!$89:$89</definedName>
    <definedName name="_xlnm._FilterDatabase" localSheetId="10" hidden="1">'VRN_b - Vedlejší rozpočto...'!$C$88:$K$146</definedName>
    <definedName name="_xlnm.Print_Area" localSheetId="10">'VRN_b - Vedlejší rozpočto...'!$C$4:$J$41,'VRN_b - Vedlejší rozpočto...'!$C$47:$J$68,'VRN_b - Vedlejší rozpočto...'!$C$74:$K$146</definedName>
    <definedName name="_xlnm.Print_Titles" localSheetId="10">'VRN_b - Vedlejší rozpočto...'!$88:$88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9"/>
  <c r="J38"/>
  <c i="1" r="AY67"/>
  <c i="11" r="J37"/>
  <c i="1" r="AX67"/>
  <c i="11"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3"/>
  <c r="E81"/>
  <c r="J58"/>
  <c r="F56"/>
  <c r="E54"/>
  <c r="J26"/>
  <c r="E26"/>
  <c r="J86"/>
  <c r="J25"/>
  <c r="J20"/>
  <c r="E20"/>
  <c r="F59"/>
  <c r="J19"/>
  <c r="J17"/>
  <c r="E17"/>
  <c r="F85"/>
  <c r="J16"/>
  <c r="J14"/>
  <c r="J56"/>
  <c r="E7"/>
  <c r="E77"/>
  <c i="10" r="J39"/>
  <c r="J38"/>
  <c i="1" r="AY66"/>
  <c i="10" r="J37"/>
  <c i="1" r="AX66"/>
  <c i="10" r="BI150"/>
  <c r="BH150"/>
  <c r="BG150"/>
  <c r="BF150"/>
  <c r="T150"/>
  <c r="T149"/>
  <c r="R150"/>
  <c r="R149"/>
  <c r="P150"/>
  <c r="P149"/>
  <c r="BI145"/>
  <c r="BH145"/>
  <c r="BG145"/>
  <c r="BF145"/>
  <c r="T145"/>
  <c r="T144"/>
  <c r="R145"/>
  <c r="R144"/>
  <c r="P145"/>
  <c r="P144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6"/>
  <c r="F84"/>
  <c r="E82"/>
  <c r="J58"/>
  <c r="F56"/>
  <c r="E54"/>
  <c r="J26"/>
  <c r="E26"/>
  <c r="J59"/>
  <c r="J25"/>
  <c r="J20"/>
  <c r="E20"/>
  <c r="F87"/>
  <c r="J19"/>
  <c r="J17"/>
  <c r="E17"/>
  <c r="F86"/>
  <c r="J16"/>
  <c r="J14"/>
  <c r="J84"/>
  <c r="E7"/>
  <c r="E78"/>
  <c i="9" r="J39"/>
  <c r="J38"/>
  <c i="1" r="AY64"/>
  <c i="9" r="J37"/>
  <c i="1" r="AX64"/>
  <c i="9"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3"/>
  <c r="F81"/>
  <c r="E79"/>
  <c r="J58"/>
  <c r="F56"/>
  <c r="E54"/>
  <c r="J26"/>
  <c r="E26"/>
  <c r="J84"/>
  <c r="J25"/>
  <c r="J20"/>
  <c r="E20"/>
  <c r="F59"/>
  <c r="J19"/>
  <c r="J17"/>
  <c r="E17"/>
  <c r="F58"/>
  <c r="J16"/>
  <c r="J14"/>
  <c r="J81"/>
  <c r="E7"/>
  <c r="E50"/>
  <c i="8" r="J39"/>
  <c r="J38"/>
  <c i="1" r="AY63"/>
  <c i="8" r="J37"/>
  <c i="1" r="AX63"/>
  <c i="8"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0"/>
  <c r="BH90"/>
  <c r="BG90"/>
  <c r="BF90"/>
  <c r="T90"/>
  <c r="R90"/>
  <c r="P90"/>
  <c r="J83"/>
  <c r="F81"/>
  <c r="E79"/>
  <c r="J58"/>
  <c r="F56"/>
  <c r="E54"/>
  <c r="J26"/>
  <c r="E26"/>
  <c r="J84"/>
  <c r="J25"/>
  <c r="J20"/>
  <c r="E20"/>
  <c r="F59"/>
  <c r="J19"/>
  <c r="J17"/>
  <c r="E17"/>
  <c r="F58"/>
  <c r="J16"/>
  <c r="J14"/>
  <c r="J81"/>
  <c r="E7"/>
  <c r="E75"/>
  <c i="7" r="J87"/>
  <c r="T86"/>
  <c r="R86"/>
  <c r="P86"/>
  <c r="BK86"/>
  <c r="J86"/>
  <c r="J60"/>
  <c r="J37"/>
  <c r="J36"/>
  <c i="1" r="AY61"/>
  <c i="7" r="J35"/>
  <c i="1" r="AX61"/>
  <c i="7"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9"/>
  <c r="BH89"/>
  <c r="BG89"/>
  <c r="BF89"/>
  <c r="T89"/>
  <c r="R89"/>
  <c r="P89"/>
  <c r="J61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54"/>
  <c r="J14"/>
  <c r="J12"/>
  <c r="J79"/>
  <c r="E7"/>
  <c r="E75"/>
  <c i="6" r="J37"/>
  <c r="J36"/>
  <c i="1" r="AY60"/>
  <c i="6" r="J35"/>
  <c i="1" r="AX60"/>
  <c i="6"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4"/>
  <c r="BH84"/>
  <c r="BG84"/>
  <c r="BF84"/>
  <c r="T84"/>
  <c r="T83"/>
  <c r="R84"/>
  <c r="R83"/>
  <c r="P84"/>
  <c r="P83"/>
  <c r="F76"/>
  <c r="E74"/>
  <c r="F52"/>
  <c r="E50"/>
  <c r="J24"/>
  <c r="E24"/>
  <c r="J55"/>
  <c r="J23"/>
  <c r="J21"/>
  <c r="E21"/>
  <c r="J54"/>
  <c r="J20"/>
  <c r="J18"/>
  <c r="E18"/>
  <c r="F55"/>
  <c r="J17"/>
  <c r="J15"/>
  <c r="E15"/>
  <c r="F78"/>
  <c r="J14"/>
  <c r="J12"/>
  <c r="J76"/>
  <c r="E7"/>
  <c r="E72"/>
  <c i="5" r="J39"/>
  <c r="J38"/>
  <c i="1" r="AY59"/>
  <c i="5" r="J37"/>
  <c i="1" r="AX59"/>
  <c i="5" r="BI392"/>
  <c r="BH392"/>
  <c r="BG392"/>
  <c r="BF392"/>
  <c r="T392"/>
  <c r="T391"/>
  <c r="T390"/>
  <c r="R392"/>
  <c r="R391"/>
  <c r="R390"/>
  <c r="P392"/>
  <c r="P391"/>
  <c r="P390"/>
  <c r="BI387"/>
  <c r="BH387"/>
  <c r="BG387"/>
  <c r="BF387"/>
  <c r="T387"/>
  <c r="T386"/>
  <c r="R387"/>
  <c r="R386"/>
  <c r="P387"/>
  <c r="P386"/>
  <c r="BI382"/>
  <c r="BH382"/>
  <c r="BG382"/>
  <c r="BF382"/>
  <c r="T382"/>
  <c r="R382"/>
  <c r="P382"/>
  <c r="BI378"/>
  <c r="BH378"/>
  <c r="BG378"/>
  <c r="BF378"/>
  <c r="T378"/>
  <c r="R378"/>
  <c r="P378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3"/>
  <c r="BH153"/>
  <c r="BG153"/>
  <c r="BF153"/>
  <c r="T153"/>
  <c r="T152"/>
  <c r="R153"/>
  <c r="R152"/>
  <c r="P153"/>
  <c r="P152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2"/>
  <c r="BH132"/>
  <c r="BG132"/>
  <c r="BF132"/>
  <c r="T132"/>
  <c r="R132"/>
  <c r="P132"/>
  <c r="BI125"/>
  <c r="BH125"/>
  <c r="BG125"/>
  <c r="BF125"/>
  <c r="T125"/>
  <c r="R125"/>
  <c r="P125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6"/>
  <c r="BH96"/>
  <c r="BG96"/>
  <c r="BF96"/>
  <c r="T96"/>
  <c r="R96"/>
  <c r="P96"/>
  <c r="J89"/>
  <c r="F87"/>
  <c r="E85"/>
  <c r="J58"/>
  <c r="F56"/>
  <c r="E54"/>
  <c r="J26"/>
  <c r="E26"/>
  <c r="J90"/>
  <c r="J25"/>
  <c r="J20"/>
  <c r="E20"/>
  <c r="F59"/>
  <c r="J19"/>
  <c r="J17"/>
  <c r="E17"/>
  <c r="F89"/>
  <c r="J16"/>
  <c r="J14"/>
  <c r="J56"/>
  <c r="E7"/>
  <c r="E50"/>
  <c i="4" r="J39"/>
  <c r="J38"/>
  <c i="1" r="AY58"/>
  <c i="4" r="J37"/>
  <c i="1" r="AX58"/>
  <c i="4" r="BI562"/>
  <c r="BH562"/>
  <c r="BG562"/>
  <c r="BF562"/>
  <c r="T562"/>
  <c r="T561"/>
  <c r="R562"/>
  <c r="R561"/>
  <c r="P562"/>
  <c r="P561"/>
  <c r="BI556"/>
  <c r="BH556"/>
  <c r="BG556"/>
  <c r="BF556"/>
  <c r="T556"/>
  <c r="R556"/>
  <c r="P556"/>
  <c r="BI551"/>
  <c r="BH551"/>
  <c r="BG551"/>
  <c r="BF551"/>
  <c r="T551"/>
  <c r="R551"/>
  <c r="P551"/>
  <c r="BI545"/>
  <c r="BH545"/>
  <c r="BG545"/>
  <c r="BF545"/>
  <c r="T545"/>
  <c r="R545"/>
  <c r="P545"/>
  <c r="BI539"/>
  <c r="BH539"/>
  <c r="BG539"/>
  <c r="BF539"/>
  <c r="T539"/>
  <c r="R539"/>
  <c r="P539"/>
  <c r="BI535"/>
  <c r="BH535"/>
  <c r="BG535"/>
  <c r="BF535"/>
  <c r="T535"/>
  <c r="R535"/>
  <c r="P535"/>
  <c r="BI530"/>
  <c r="BH530"/>
  <c r="BG530"/>
  <c r="BF530"/>
  <c r="T530"/>
  <c r="R530"/>
  <c r="P530"/>
  <c r="BI526"/>
  <c r="BH526"/>
  <c r="BG526"/>
  <c r="BF526"/>
  <c r="T526"/>
  <c r="R526"/>
  <c r="P526"/>
  <c r="BI522"/>
  <c r="BH522"/>
  <c r="BG522"/>
  <c r="BF522"/>
  <c r="T522"/>
  <c r="R522"/>
  <c r="P522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08"/>
  <c r="BH508"/>
  <c r="BG508"/>
  <c r="BF508"/>
  <c r="T508"/>
  <c r="R508"/>
  <c r="P508"/>
  <c r="BI505"/>
  <c r="BH505"/>
  <c r="BG505"/>
  <c r="BF505"/>
  <c r="T505"/>
  <c r="R505"/>
  <c r="P505"/>
  <c r="BI501"/>
  <c r="BH501"/>
  <c r="BG501"/>
  <c r="BF501"/>
  <c r="T501"/>
  <c r="R501"/>
  <c r="P501"/>
  <c r="BI498"/>
  <c r="BH498"/>
  <c r="BG498"/>
  <c r="BF498"/>
  <c r="T498"/>
  <c r="R498"/>
  <c r="P498"/>
  <c r="BI494"/>
  <c r="BH494"/>
  <c r="BG494"/>
  <c r="BF494"/>
  <c r="T494"/>
  <c r="R494"/>
  <c r="P494"/>
  <c r="BI488"/>
  <c r="BH488"/>
  <c r="BG488"/>
  <c r="BF488"/>
  <c r="T488"/>
  <c r="R488"/>
  <c r="P488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2"/>
  <c r="BH472"/>
  <c r="BG472"/>
  <c r="BF472"/>
  <c r="T472"/>
  <c r="R472"/>
  <c r="P472"/>
  <c r="BI469"/>
  <c r="BH469"/>
  <c r="BG469"/>
  <c r="BF469"/>
  <c r="T469"/>
  <c r="R469"/>
  <c r="P469"/>
  <c r="BI465"/>
  <c r="BH465"/>
  <c r="BG465"/>
  <c r="BF465"/>
  <c r="T465"/>
  <c r="R465"/>
  <c r="P465"/>
  <c r="BI462"/>
  <c r="BH462"/>
  <c r="BG462"/>
  <c r="BF462"/>
  <c r="T462"/>
  <c r="R462"/>
  <c r="P462"/>
  <c r="BI458"/>
  <c r="BH458"/>
  <c r="BG458"/>
  <c r="BF458"/>
  <c r="T458"/>
  <c r="R458"/>
  <c r="P458"/>
  <c r="BI455"/>
  <c r="BH455"/>
  <c r="BG455"/>
  <c r="BF455"/>
  <c r="T455"/>
  <c r="R455"/>
  <c r="P455"/>
  <c r="BI451"/>
  <c r="BH451"/>
  <c r="BG451"/>
  <c r="BF451"/>
  <c r="T451"/>
  <c r="R451"/>
  <c r="P451"/>
  <c r="BI448"/>
  <c r="BH448"/>
  <c r="BG448"/>
  <c r="BF448"/>
  <c r="T448"/>
  <c r="R448"/>
  <c r="P448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R438"/>
  <c r="P438"/>
  <c r="BI434"/>
  <c r="BH434"/>
  <c r="BG434"/>
  <c r="BF434"/>
  <c r="T434"/>
  <c r="R434"/>
  <c r="P434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6"/>
  <c r="BH366"/>
  <c r="BG366"/>
  <c r="BF366"/>
  <c r="T366"/>
  <c r="R366"/>
  <c r="P366"/>
  <c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R292"/>
  <c r="P292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2"/>
  <c r="BH252"/>
  <c r="BG252"/>
  <c r="BF252"/>
  <c r="T252"/>
  <c r="R252"/>
  <c r="P252"/>
  <c r="BI246"/>
  <c r="BH246"/>
  <c r="BG246"/>
  <c r="BF246"/>
  <c r="T246"/>
  <c r="R246"/>
  <c r="P246"/>
  <c r="BI239"/>
  <c r="BH239"/>
  <c r="BG239"/>
  <c r="BF239"/>
  <c r="T239"/>
  <c r="R239"/>
  <c r="P239"/>
  <c r="BI233"/>
  <c r="BH233"/>
  <c r="BG233"/>
  <c r="BF233"/>
  <c r="T233"/>
  <c r="R233"/>
  <c r="P233"/>
  <c r="BI227"/>
  <c r="BH227"/>
  <c r="BG227"/>
  <c r="BF227"/>
  <c r="T227"/>
  <c r="T226"/>
  <c r="R227"/>
  <c r="R226"/>
  <c r="P227"/>
  <c r="P226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6"/>
  <c r="BH196"/>
  <c r="BG196"/>
  <c r="BF196"/>
  <c r="T196"/>
  <c r="R196"/>
  <c r="P196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58"/>
  <c r="BH158"/>
  <c r="BG158"/>
  <c r="BF158"/>
  <c r="T158"/>
  <c r="R158"/>
  <c r="P158"/>
  <c r="BI149"/>
  <c r="BH149"/>
  <c r="BG149"/>
  <c r="BF149"/>
  <c r="T149"/>
  <c r="R149"/>
  <c r="P149"/>
  <c r="BI144"/>
  <c r="BH144"/>
  <c r="BG144"/>
  <c r="BF144"/>
  <c r="T144"/>
  <c r="R144"/>
  <c r="P144"/>
  <c r="BI134"/>
  <c r="BH134"/>
  <c r="BG134"/>
  <c r="BF134"/>
  <c r="T134"/>
  <c r="R134"/>
  <c r="P134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J87"/>
  <c r="F85"/>
  <c r="E83"/>
  <c r="J58"/>
  <c r="F56"/>
  <c r="E54"/>
  <c r="J26"/>
  <c r="E26"/>
  <c r="J88"/>
  <c r="J25"/>
  <c r="J20"/>
  <c r="E20"/>
  <c r="F88"/>
  <c r="J19"/>
  <c r="J17"/>
  <c r="E17"/>
  <c r="F87"/>
  <c r="J16"/>
  <c r="J14"/>
  <c r="J85"/>
  <c r="E7"/>
  <c r="E50"/>
  <c i="3" r="J37"/>
  <c r="J36"/>
  <c i="1" r="AY56"/>
  <c i="3" r="J35"/>
  <c i="1" r="AX56"/>
  <c i="3" r="BI1031"/>
  <c r="BH1031"/>
  <c r="BG1031"/>
  <c r="BF1031"/>
  <c r="T1031"/>
  <c r="R1031"/>
  <c r="P1031"/>
  <c r="BI1026"/>
  <c r="BH1026"/>
  <c r="BG1026"/>
  <c r="BF1026"/>
  <c r="T1026"/>
  <c r="R1026"/>
  <c r="P1026"/>
  <c r="BI1021"/>
  <c r="BH1021"/>
  <c r="BG1021"/>
  <c r="BF1021"/>
  <c r="T1021"/>
  <c r="R1021"/>
  <c r="P1021"/>
  <c r="BI1016"/>
  <c r="BH1016"/>
  <c r="BG1016"/>
  <c r="BF1016"/>
  <c r="T1016"/>
  <c r="R1016"/>
  <c r="P1016"/>
  <c r="BI1011"/>
  <c r="BH1011"/>
  <c r="BG1011"/>
  <c r="BF1011"/>
  <c r="T1011"/>
  <c r="R1011"/>
  <c r="P1011"/>
  <c r="BI1007"/>
  <c r="BH1007"/>
  <c r="BG1007"/>
  <c r="BF1007"/>
  <c r="T1007"/>
  <c r="R1007"/>
  <c r="P1007"/>
  <c r="BI1001"/>
  <c r="BH1001"/>
  <c r="BG1001"/>
  <c r="BF1001"/>
  <c r="T1001"/>
  <c r="R1001"/>
  <c r="P1001"/>
  <c r="BI996"/>
  <c r="BH996"/>
  <c r="BG996"/>
  <c r="BF996"/>
  <c r="T996"/>
  <c r="R996"/>
  <c r="P996"/>
  <c r="BI991"/>
  <c r="BH991"/>
  <c r="BG991"/>
  <c r="BF991"/>
  <c r="T991"/>
  <c r="R991"/>
  <c r="P991"/>
  <c r="BI986"/>
  <c r="BH986"/>
  <c r="BG986"/>
  <c r="BF986"/>
  <c r="T986"/>
  <c r="R986"/>
  <c r="P986"/>
  <c r="BI981"/>
  <c r="BH981"/>
  <c r="BG981"/>
  <c r="BF981"/>
  <c r="T981"/>
  <c r="T980"/>
  <c r="R981"/>
  <c r="R980"/>
  <c r="P981"/>
  <c r="P980"/>
  <c r="BI968"/>
  <c r="BH968"/>
  <c r="BG968"/>
  <c r="BF968"/>
  <c r="T968"/>
  <c r="R968"/>
  <c r="P968"/>
  <c r="BI959"/>
  <c r="BH959"/>
  <c r="BG959"/>
  <c r="BF959"/>
  <c r="T959"/>
  <c r="R959"/>
  <c r="P959"/>
  <c r="BI939"/>
  <c r="BH939"/>
  <c r="BG939"/>
  <c r="BF939"/>
  <c r="T939"/>
  <c r="R939"/>
  <c r="P939"/>
  <c r="BI901"/>
  <c r="BH901"/>
  <c r="BG901"/>
  <c r="BF901"/>
  <c r="T901"/>
  <c r="R901"/>
  <c r="P901"/>
  <c r="BI864"/>
  <c r="BH864"/>
  <c r="BG864"/>
  <c r="BF864"/>
  <c r="T864"/>
  <c r="R864"/>
  <c r="P864"/>
  <c r="BI846"/>
  <c r="BH846"/>
  <c r="BG846"/>
  <c r="BF846"/>
  <c r="T846"/>
  <c r="R846"/>
  <c r="P846"/>
  <c r="BI829"/>
  <c r="BH829"/>
  <c r="BG829"/>
  <c r="BF829"/>
  <c r="T829"/>
  <c r="R829"/>
  <c r="P829"/>
  <c r="BI824"/>
  <c r="BH824"/>
  <c r="BG824"/>
  <c r="BF824"/>
  <c r="T824"/>
  <c r="R824"/>
  <c r="P824"/>
  <c r="BI816"/>
  <c r="BH816"/>
  <c r="BG816"/>
  <c r="BF816"/>
  <c r="T816"/>
  <c r="R816"/>
  <c r="P816"/>
  <c r="BI812"/>
  <c r="BH812"/>
  <c r="BG812"/>
  <c r="BF812"/>
  <c r="T812"/>
  <c r="R812"/>
  <c r="P812"/>
  <c r="BI808"/>
  <c r="BH808"/>
  <c r="BG808"/>
  <c r="BF808"/>
  <c r="T808"/>
  <c r="R808"/>
  <c r="P808"/>
  <c r="BI804"/>
  <c r="BH804"/>
  <c r="BG804"/>
  <c r="BF804"/>
  <c r="T804"/>
  <c r="R804"/>
  <c r="P804"/>
  <c r="BI797"/>
  <c r="BH797"/>
  <c r="BG797"/>
  <c r="BF797"/>
  <c r="T797"/>
  <c r="R797"/>
  <c r="P797"/>
  <c r="BI790"/>
  <c r="BH790"/>
  <c r="BG790"/>
  <c r="BF790"/>
  <c r="T790"/>
  <c r="R790"/>
  <c r="P790"/>
  <c r="BI785"/>
  <c r="BH785"/>
  <c r="BG785"/>
  <c r="BF785"/>
  <c r="T785"/>
  <c r="R785"/>
  <c r="P785"/>
  <c r="BI780"/>
  <c r="BH780"/>
  <c r="BG780"/>
  <c r="BF780"/>
  <c r="T780"/>
  <c r="R780"/>
  <c r="P780"/>
  <c r="BI773"/>
  <c r="BH773"/>
  <c r="BG773"/>
  <c r="BF773"/>
  <c r="T773"/>
  <c r="R773"/>
  <c r="P773"/>
  <c r="BI766"/>
  <c r="BH766"/>
  <c r="BG766"/>
  <c r="BF766"/>
  <c r="T766"/>
  <c r="R766"/>
  <c r="P766"/>
  <c r="BI759"/>
  <c r="BH759"/>
  <c r="BG759"/>
  <c r="BF759"/>
  <c r="T759"/>
  <c r="R759"/>
  <c r="P759"/>
  <c r="BI755"/>
  <c r="BH755"/>
  <c r="BG755"/>
  <c r="BF755"/>
  <c r="T755"/>
  <c r="R755"/>
  <c r="P755"/>
  <c r="BI751"/>
  <c r="BH751"/>
  <c r="BG751"/>
  <c r="BF751"/>
  <c r="T751"/>
  <c r="R751"/>
  <c r="P751"/>
  <c r="BI744"/>
  <c r="BH744"/>
  <c r="BG744"/>
  <c r="BF744"/>
  <c r="T744"/>
  <c r="R744"/>
  <c r="P744"/>
  <c r="BI739"/>
  <c r="BH739"/>
  <c r="BG739"/>
  <c r="BF739"/>
  <c r="T739"/>
  <c r="R739"/>
  <c r="P739"/>
  <c r="BI735"/>
  <c r="BH735"/>
  <c r="BG735"/>
  <c r="BF735"/>
  <c r="T735"/>
  <c r="R735"/>
  <c r="P735"/>
  <c r="BI730"/>
  <c r="BH730"/>
  <c r="BG730"/>
  <c r="BF730"/>
  <c r="T730"/>
  <c r="R730"/>
  <c r="P730"/>
  <c r="BI726"/>
  <c r="BH726"/>
  <c r="BG726"/>
  <c r="BF726"/>
  <c r="T726"/>
  <c r="R726"/>
  <c r="P726"/>
  <c r="BI721"/>
  <c r="BH721"/>
  <c r="BG721"/>
  <c r="BF721"/>
  <c r="T721"/>
  <c r="R721"/>
  <c r="P721"/>
  <c r="BI717"/>
  <c r="BH717"/>
  <c r="BG717"/>
  <c r="BF717"/>
  <c r="T717"/>
  <c r="R717"/>
  <c r="P717"/>
  <c r="BI712"/>
  <c r="BH712"/>
  <c r="BG712"/>
  <c r="BF712"/>
  <c r="T712"/>
  <c r="R712"/>
  <c r="P712"/>
  <c r="BI707"/>
  <c r="BH707"/>
  <c r="BG707"/>
  <c r="BF707"/>
  <c r="T707"/>
  <c r="R707"/>
  <c r="P707"/>
  <c r="BI703"/>
  <c r="BH703"/>
  <c r="BG703"/>
  <c r="BF703"/>
  <c r="T703"/>
  <c r="R703"/>
  <c r="P703"/>
  <c r="BI699"/>
  <c r="BH699"/>
  <c r="BG699"/>
  <c r="BF699"/>
  <c r="T699"/>
  <c r="R699"/>
  <c r="P699"/>
  <c r="BI695"/>
  <c r="BH695"/>
  <c r="BG695"/>
  <c r="BF695"/>
  <c r="T695"/>
  <c r="R695"/>
  <c r="P695"/>
  <c r="BI691"/>
  <c r="BH691"/>
  <c r="BG691"/>
  <c r="BF691"/>
  <c r="T691"/>
  <c r="R691"/>
  <c r="P691"/>
  <c r="BI683"/>
  <c r="BH683"/>
  <c r="BG683"/>
  <c r="BF683"/>
  <c r="T683"/>
  <c r="R683"/>
  <c r="P683"/>
  <c r="BI678"/>
  <c r="BH678"/>
  <c r="BG678"/>
  <c r="BF678"/>
  <c r="T678"/>
  <c r="R678"/>
  <c r="P678"/>
  <c r="BI674"/>
  <c r="BH674"/>
  <c r="BG674"/>
  <c r="BF674"/>
  <c r="T674"/>
  <c r="R674"/>
  <c r="P674"/>
  <c r="BI670"/>
  <c r="BH670"/>
  <c r="BG670"/>
  <c r="BF670"/>
  <c r="T670"/>
  <c r="R670"/>
  <c r="P670"/>
  <c r="BI665"/>
  <c r="BH665"/>
  <c r="BG665"/>
  <c r="BF665"/>
  <c r="T665"/>
  <c r="R665"/>
  <c r="P665"/>
  <c r="BI656"/>
  <c r="BH656"/>
  <c r="BG656"/>
  <c r="BF656"/>
  <c r="T656"/>
  <c r="R656"/>
  <c r="P656"/>
  <c r="BI652"/>
  <c r="BH652"/>
  <c r="BG652"/>
  <c r="BF652"/>
  <c r="T652"/>
  <c r="R652"/>
  <c r="P652"/>
  <c r="BI647"/>
  <c r="BH647"/>
  <c r="BG647"/>
  <c r="BF647"/>
  <c r="T647"/>
  <c r="R647"/>
  <c r="P647"/>
  <c r="BI641"/>
  <c r="BH641"/>
  <c r="BG641"/>
  <c r="BF641"/>
  <c r="T641"/>
  <c r="R641"/>
  <c r="P641"/>
  <c r="BI637"/>
  <c r="BH637"/>
  <c r="BG637"/>
  <c r="BF637"/>
  <c r="T637"/>
  <c r="R637"/>
  <c r="P637"/>
  <c r="BI630"/>
  <c r="BH630"/>
  <c r="BG630"/>
  <c r="BF630"/>
  <c r="T630"/>
  <c r="R630"/>
  <c r="P630"/>
  <c r="BI623"/>
  <c r="BH623"/>
  <c r="BG623"/>
  <c r="BF623"/>
  <c r="T623"/>
  <c r="R623"/>
  <c r="P623"/>
  <c r="BI616"/>
  <c r="BH616"/>
  <c r="BG616"/>
  <c r="BF616"/>
  <c r="T616"/>
  <c r="R616"/>
  <c r="P616"/>
  <c r="BI610"/>
  <c r="BH610"/>
  <c r="BG610"/>
  <c r="BF610"/>
  <c r="T610"/>
  <c r="R610"/>
  <c r="P610"/>
  <c r="BI603"/>
  <c r="BH603"/>
  <c r="BG603"/>
  <c r="BF603"/>
  <c r="T603"/>
  <c r="R603"/>
  <c r="P603"/>
  <c r="BI596"/>
  <c r="BH596"/>
  <c r="BG596"/>
  <c r="BF596"/>
  <c r="T596"/>
  <c r="R596"/>
  <c r="P596"/>
  <c r="BI588"/>
  <c r="BH588"/>
  <c r="BG588"/>
  <c r="BF588"/>
  <c r="T588"/>
  <c r="R588"/>
  <c r="P588"/>
  <c r="BI582"/>
  <c r="BH582"/>
  <c r="BG582"/>
  <c r="BF582"/>
  <c r="T582"/>
  <c r="R582"/>
  <c r="P582"/>
  <c r="BI574"/>
  <c r="BH574"/>
  <c r="BG574"/>
  <c r="BF574"/>
  <c r="T574"/>
  <c r="R574"/>
  <c r="P574"/>
  <c r="BI568"/>
  <c r="BH568"/>
  <c r="BG568"/>
  <c r="BF568"/>
  <c r="T568"/>
  <c r="R568"/>
  <c r="P568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48"/>
  <c r="BH548"/>
  <c r="BG548"/>
  <c r="BF548"/>
  <c r="T548"/>
  <c r="R548"/>
  <c r="P548"/>
  <c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R534"/>
  <c r="P534"/>
  <c r="BI531"/>
  <c r="BH531"/>
  <c r="BG531"/>
  <c r="BF531"/>
  <c r="T531"/>
  <c r="R531"/>
  <c r="P531"/>
  <c r="BI526"/>
  <c r="BH526"/>
  <c r="BG526"/>
  <c r="BF526"/>
  <c r="T526"/>
  <c r="R526"/>
  <c r="P526"/>
  <c r="BI523"/>
  <c r="BH523"/>
  <c r="BG523"/>
  <c r="BF523"/>
  <c r="T523"/>
  <c r="R523"/>
  <c r="P523"/>
  <c r="BI518"/>
  <c r="BH518"/>
  <c r="BG518"/>
  <c r="BF518"/>
  <c r="T518"/>
  <c r="R518"/>
  <c r="P518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2"/>
  <c r="BH502"/>
  <c r="BG502"/>
  <c r="BF502"/>
  <c r="T502"/>
  <c r="R502"/>
  <c r="P502"/>
  <c r="BI497"/>
  <c r="BH497"/>
  <c r="BG497"/>
  <c r="BF497"/>
  <c r="T497"/>
  <c r="R497"/>
  <c r="P497"/>
  <c r="BI493"/>
  <c r="BH493"/>
  <c r="BG493"/>
  <c r="BF493"/>
  <c r="T493"/>
  <c r="R493"/>
  <c r="P493"/>
  <c r="BI489"/>
  <c r="BH489"/>
  <c r="BG489"/>
  <c r="BF489"/>
  <c r="T489"/>
  <c r="R489"/>
  <c r="P489"/>
  <c r="BI484"/>
  <c r="BH484"/>
  <c r="BG484"/>
  <c r="BF484"/>
  <c r="T484"/>
  <c r="R484"/>
  <c r="P484"/>
  <c r="BI478"/>
  <c r="BH478"/>
  <c r="BG478"/>
  <c r="BF478"/>
  <c r="T478"/>
  <c r="R478"/>
  <c r="P478"/>
  <c r="BI472"/>
  <c r="BH472"/>
  <c r="BG472"/>
  <c r="BF472"/>
  <c r="T472"/>
  <c r="R472"/>
  <c r="P472"/>
  <c r="BI468"/>
  <c r="BH468"/>
  <c r="BG468"/>
  <c r="BF468"/>
  <c r="T468"/>
  <c r="R468"/>
  <c r="P468"/>
  <c r="BI463"/>
  <c r="BH463"/>
  <c r="BG463"/>
  <c r="BF463"/>
  <c r="T463"/>
  <c r="R463"/>
  <c r="P463"/>
  <c r="BI458"/>
  <c r="BH458"/>
  <c r="BG458"/>
  <c r="BF458"/>
  <c r="T458"/>
  <c r="R458"/>
  <c r="P458"/>
  <c r="BI452"/>
  <c r="BH452"/>
  <c r="BG452"/>
  <c r="BF452"/>
  <c r="T452"/>
  <c r="R452"/>
  <c r="P452"/>
  <c r="BI447"/>
  <c r="BH447"/>
  <c r="BG447"/>
  <c r="BF447"/>
  <c r="T447"/>
  <c r="R447"/>
  <c r="P447"/>
  <c r="BI443"/>
  <c r="BH443"/>
  <c r="BG443"/>
  <c r="BF443"/>
  <c r="T443"/>
  <c r="R443"/>
  <c r="P443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09"/>
  <c r="BH409"/>
  <c r="BG409"/>
  <c r="BF409"/>
  <c r="T409"/>
  <c r="R409"/>
  <c r="P409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66"/>
  <c r="BH366"/>
  <c r="BG366"/>
  <c r="BF366"/>
  <c r="T366"/>
  <c r="R366"/>
  <c r="P366"/>
  <c r="BI357"/>
  <c r="BH357"/>
  <c r="BG357"/>
  <c r="BF357"/>
  <c r="T357"/>
  <c r="R357"/>
  <c r="P357"/>
  <c r="BI350"/>
  <c r="BH350"/>
  <c r="BG350"/>
  <c r="BF350"/>
  <c r="T350"/>
  <c r="R350"/>
  <c r="P350"/>
  <c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R329"/>
  <c r="P329"/>
  <c r="BI324"/>
  <c r="BH324"/>
  <c r="BG324"/>
  <c r="BF324"/>
  <c r="T324"/>
  <c r="R324"/>
  <c r="P324"/>
  <c r="BI320"/>
  <c r="BH320"/>
  <c r="BG320"/>
  <c r="BF320"/>
  <c r="T320"/>
  <c r="R320"/>
  <c r="P320"/>
  <c r="BI315"/>
  <c r="BH315"/>
  <c r="BG315"/>
  <c r="BF315"/>
  <c r="T315"/>
  <c r="R315"/>
  <c r="P315"/>
  <c r="BI309"/>
  <c r="BH309"/>
  <c r="BG309"/>
  <c r="BF309"/>
  <c r="T309"/>
  <c r="R309"/>
  <c r="P309"/>
  <c r="BI304"/>
  <c r="BH304"/>
  <c r="BG304"/>
  <c r="BF304"/>
  <c r="T304"/>
  <c r="R304"/>
  <c r="P304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1"/>
  <c r="BH261"/>
  <c r="BG261"/>
  <c r="BF261"/>
  <c r="T261"/>
  <c r="R261"/>
  <c r="P261"/>
  <c r="BI257"/>
  <c r="BH257"/>
  <c r="BG257"/>
  <c r="BF257"/>
  <c r="T257"/>
  <c r="R257"/>
  <c r="P257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1"/>
  <c r="BH201"/>
  <c r="BG201"/>
  <c r="BF201"/>
  <c r="T201"/>
  <c r="R201"/>
  <c r="P201"/>
  <c r="BI195"/>
  <c r="BH195"/>
  <c r="BG195"/>
  <c r="BF195"/>
  <c r="T195"/>
  <c r="R195"/>
  <c r="P195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1"/>
  <c r="BH111"/>
  <c r="BG111"/>
  <c r="BF111"/>
  <c r="T111"/>
  <c r="R111"/>
  <c r="P111"/>
  <c r="BI107"/>
  <c r="BH107"/>
  <c r="BG107"/>
  <c r="BF107"/>
  <c r="T107"/>
  <c r="R107"/>
  <c r="P107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6"/>
  <c r="F84"/>
  <c r="E82"/>
  <c r="J54"/>
  <c r="F52"/>
  <c r="E50"/>
  <c r="J24"/>
  <c r="E24"/>
  <c r="J87"/>
  <c r="J23"/>
  <c r="J18"/>
  <c r="E18"/>
  <c r="F87"/>
  <c r="J17"/>
  <c r="J15"/>
  <c r="E15"/>
  <c r="F54"/>
  <c r="J14"/>
  <c r="J12"/>
  <c r="J52"/>
  <c r="E7"/>
  <c r="E48"/>
  <c i="2" r="J37"/>
  <c r="J36"/>
  <c i="1" r="AY55"/>
  <c i="2" r="J35"/>
  <c i="1" r="AX55"/>
  <c i="2" r="BI846"/>
  <c r="BH846"/>
  <c r="BG846"/>
  <c r="BF846"/>
  <c r="T846"/>
  <c r="T845"/>
  <c r="R846"/>
  <c r="R845"/>
  <c r="P846"/>
  <c r="P845"/>
  <c r="BI837"/>
  <c r="BH837"/>
  <c r="BG837"/>
  <c r="BF837"/>
  <c r="T837"/>
  <c r="R837"/>
  <c r="P837"/>
  <c r="BI829"/>
  <c r="BH829"/>
  <c r="BG829"/>
  <c r="BF829"/>
  <c r="T829"/>
  <c r="R829"/>
  <c r="P829"/>
  <c r="BI814"/>
  <c r="BH814"/>
  <c r="BG814"/>
  <c r="BF814"/>
  <c r="T814"/>
  <c r="R814"/>
  <c r="P814"/>
  <c r="BI784"/>
  <c r="BH784"/>
  <c r="BG784"/>
  <c r="BF784"/>
  <c r="T784"/>
  <c r="R784"/>
  <c r="P784"/>
  <c r="BI755"/>
  <c r="BH755"/>
  <c r="BG755"/>
  <c r="BF755"/>
  <c r="T755"/>
  <c r="R755"/>
  <c r="P755"/>
  <c r="BI736"/>
  <c r="BH736"/>
  <c r="BG736"/>
  <c r="BF736"/>
  <c r="T736"/>
  <c r="R736"/>
  <c r="P736"/>
  <c r="BI718"/>
  <c r="BH718"/>
  <c r="BG718"/>
  <c r="BF718"/>
  <c r="T718"/>
  <c r="R718"/>
  <c r="P718"/>
  <c r="BI702"/>
  <c r="BH702"/>
  <c r="BG702"/>
  <c r="BF702"/>
  <c r="T702"/>
  <c r="R702"/>
  <c r="P702"/>
  <c r="BI698"/>
  <c r="BH698"/>
  <c r="BG698"/>
  <c r="BF698"/>
  <c r="T698"/>
  <c r="R698"/>
  <c r="P698"/>
  <c r="BI691"/>
  <c r="BH691"/>
  <c r="BG691"/>
  <c r="BF691"/>
  <c r="T691"/>
  <c r="R691"/>
  <c r="P691"/>
  <c r="BI685"/>
  <c r="BH685"/>
  <c r="BG685"/>
  <c r="BF685"/>
  <c r="T685"/>
  <c r="R685"/>
  <c r="P685"/>
  <c r="BI680"/>
  <c r="BH680"/>
  <c r="BG680"/>
  <c r="BF680"/>
  <c r="T680"/>
  <c r="R680"/>
  <c r="P680"/>
  <c r="BI675"/>
  <c r="BH675"/>
  <c r="BG675"/>
  <c r="BF675"/>
  <c r="T675"/>
  <c r="R675"/>
  <c r="P675"/>
  <c r="BI668"/>
  <c r="BH668"/>
  <c r="BG668"/>
  <c r="BF668"/>
  <c r="T668"/>
  <c r="R668"/>
  <c r="P668"/>
  <c r="BI661"/>
  <c r="BH661"/>
  <c r="BG661"/>
  <c r="BF661"/>
  <c r="T661"/>
  <c r="R661"/>
  <c r="P661"/>
  <c r="BI654"/>
  <c r="BH654"/>
  <c r="BG654"/>
  <c r="BF654"/>
  <c r="T654"/>
  <c r="R654"/>
  <c r="P654"/>
  <c r="BI648"/>
  <c r="BH648"/>
  <c r="BG648"/>
  <c r="BF648"/>
  <c r="T648"/>
  <c r="R648"/>
  <c r="P648"/>
  <c r="BI644"/>
  <c r="BH644"/>
  <c r="BG644"/>
  <c r="BF644"/>
  <c r="T644"/>
  <c r="R644"/>
  <c r="P644"/>
  <c r="BI640"/>
  <c r="BH640"/>
  <c r="BG640"/>
  <c r="BF640"/>
  <c r="T640"/>
  <c r="R640"/>
  <c r="P640"/>
  <c r="BI636"/>
  <c r="BH636"/>
  <c r="BG636"/>
  <c r="BF636"/>
  <c r="T636"/>
  <c r="R636"/>
  <c r="P636"/>
  <c r="BI629"/>
  <c r="BH629"/>
  <c r="BG629"/>
  <c r="BF629"/>
  <c r="T629"/>
  <c r="R629"/>
  <c r="P629"/>
  <c r="BI624"/>
  <c r="BH624"/>
  <c r="BG624"/>
  <c r="BF624"/>
  <c r="T624"/>
  <c r="R624"/>
  <c r="P624"/>
  <c r="BI619"/>
  <c r="BH619"/>
  <c r="BG619"/>
  <c r="BF619"/>
  <c r="T619"/>
  <c r="R619"/>
  <c r="P619"/>
  <c r="BI615"/>
  <c r="BH615"/>
  <c r="BG615"/>
  <c r="BF615"/>
  <c r="T615"/>
  <c r="R615"/>
  <c r="P615"/>
  <c r="BI610"/>
  <c r="BH610"/>
  <c r="BG610"/>
  <c r="BF610"/>
  <c r="T610"/>
  <c r="R610"/>
  <c r="P610"/>
  <c r="BI606"/>
  <c r="BH606"/>
  <c r="BG606"/>
  <c r="BF606"/>
  <c r="T606"/>
  <c r="R606"/>
  <c r="P606"/>
  <c r="BI597"/>
  <c r="BH597"/>
  <c r="BG597"/>
  <c r="BF597"/>
  <c r="T597"/>
  <c r="R597"/>
  <c r="P597"/>
  <c r="BI592"/>
  <c r="BH592"/>
  <c r="BG592"/>
  <c r="BF592"/>
  <c r="T592"/>
  <c r="R592"/>
  <c r="P592"/>
  <c r="BI588"/>
  <c r="BH588"/>
  <c r="BG588"/>
  <c r="BF588"/>
  <c r="T588"/>
  <c r="R588"/>
  <c r="P588"/>
  <c r="BI583"/>
  <c r="BH583"/>
  <c r="BG583"/>
  <c r="BF583"/>
  <c r="T583"/>
  <c r="R583"/>
  <c r="P583"/>
  <c r="BI578"/>
  <c r="BH578"/>
  <c r="BG578"/>
  <c r="BF578"/>
  <c r="T578"/>
  <c r="R578"/>
  <c r="P578"/>
  <c r="BI567"/>
  <c r="BH567"/>
  <c r="BG567"/>
  <c r="BF567"/>
  <c r="T567"/>
  <c r="R567"/>
  <c r="P567"/>
  <c r="BI563"/>
  <c r="BH563"/>
  <c r="BG563"/>
  <c r="BF563"/>
  <c r="T563"/>
  <c r="R563"/>
  <c r="P563"/>
  <c r="BI557"/>
  <c r="BH557"/>
  <c r="BG557"/>
  <c r="BF557"/>
  <c r="T557"/>
  <c r="R557"/>
  <c r="P557"/>
  <c r="BI551"/>
  <c r="BH551"/>
  <c r="BG551"/>
  <c r="BF551"/>
  <c r="T551"/>
  <c r="R551"/>
  <c r="P551"/>
  <c r="BI547"/>
  <c r="BH547"/>
  <c r="BG547"/>
  <c r="BF547"/>
  <c r="T547"/>
  <c r="R547"/>
  <c r="P547"/>
  <c r="BI541"/>
  <c r="BH541"/>
  <c r="BG541"/>
  <c r="BF541"/>
  <c r="T541"/>
  <c r="R541"/>
  <c r="P541"/>
  <c r="BI533"/>
  <c r="BH533"/>
  <c r="BG533"/>
  <c r="BF533"/>
  <c r="T533"/>
  <c r="R533"/>
  <c r="P533"/>
  <c r="BI523"/>
  <c r="BH523"/>
  <c r="BG523"/>
  <c r="BF523"/>
  <c r="T523"/>
  <c r="R523"/>
  <c r="P523"/>
  <c r="BI518"/>
  <c r="BH518"/>
  <c r="BG518"/>
  <c r="BF518"/>
  <c r="T518"/>
  <c r="R518"/>
  <c r="P518"/>
  <c r="BI512"/>
  <c r="BH512"/>
  <c r="BG512"/>
  <c r="BF512"/>
  <c r="T512"/>
  <c r="R512"/>
  <c r="P512"/>
  <c r="BI504"/>
  <c r="BH504"/>
  <c r="BG504"/>
  <c r="BF504"/>
  <c r="T504"/>
  <c r="R504"/>
  <c r="P504"/>
  <c r="BI500"/>
  <c r="BH500"/>
  <c r="BG500"/>
  <c r="BF500"/>
  <c r="T500"/>
  <c r="R500"/>
  <c r="P500"/>
  <c r="BI496"/>
  <c r="BH496"/>
  <c r="BG496"/>
  <c r="BF496"/>
  <c r="T496"/>
  <c r="R496"/>
  <c r="P496"/>
  <c r="BI489"/>
  <c r="BH489"/>
  <c r="BG489"/>
  <c r="BF489"/>
  <c r="T489"/>
  <c r="R489"/>
  <c r="P489"/>
  <c r="BI481"/>
  <c r="BH481"/>
  <c r="BG481"/>
  <c r="BF481"/>
  <c r="T481"/>
  <c r="R481"/>
  <c r="P481"/>
  <c r="BI474"/>
  <c r="BH474"/>
  <c r="BG474"/>
  <c r="BF474"/>
  <c r="T474"/>
  <c r="R474"/>
  <c r="P474"/>
  <c r="BI468"/>
  <c r="BH468"/>
  <c r="BG468"/>
  <c r="BF468"/>
  <c r="T468"/>
  <c r="R468"/>
  <c r="P468"/>
  <c r="BI460"/>
  <c r="BH460"/>
  <c r="BG460"/>
  <c r="BF460"/>
  <c r="T460"/>
  <c r="R460"/>
  <c r="P460"/>
  <c r="BI456"/>
  <c r="BH456"/>
  <c r="BG456"/>
  <c r="BF456"/>
  <c r="T456"/>
  <c r="R456"/>
  <c r="P456"/>
  <c r="BI450"/>
  <c r="BH450"/>
  <c r="BG450"/>
  <c r="BF450"/>
  <c r="T450"/>
  <c r="R450"/>
  <c r="P450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30"/>
  <c r="BH430"/>
  <c r="BG430"/>
  <c r="BF430"/>
  <c r="T430"/>
  <c r="R430"/>
  <c r="P430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4"/>
  <c r="BH394"/>
  <c r="BG394"/>
  <c r="BF394"/>
  <c r="T394"/>
  <c r="R394"/>
  <c r="P394"/>
  <c r="BI390"/>
  <c r="BH390"/>
  <c r="BG390"/>
  <c r="BF390"/>
  <c r="T390"/>
  <c r="R390"/>
  <c r="P390"/>
  <c r="BI384"/>
  <c r="BH384"/>
  <c r="BG384"/>
  <c r="BF384"/>
  <c r="T384"/>
  <c r="R384"/>
  <c r="P384"/>
  <c r="BI381"/>
  <c r="BH381"/>
  <c r="BG381"/>
  <c r="BF381"/>
  <c r="T381"/>
  <c r="R381"/>
  <c r="P381"/>
  <c r="BI372"/>
  <c r="BH372"/>
  <c r="BG372"/>
  <c r="BF372"/>
  <c r="T372"/>
  <c r="R372"/>
  <c r="P372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6"/>
  <c r="BH356"/>
  <c r="BG356"/>
  <c r="BF356"/>
  <c r="T356"/>
  <c r="R356"/>
  <c r="P356"/>
  <c r="BI350"/>
  <c r="BH350"/>
  <c r="BG350"/>
  <c r="BF350"/>
  <c r="T350"/>
  <c r="R350"/>
  <c r="P350"/>
  <c r="BI346"/>
  <c r="BH346"/>
  <c r="BG346"/>
  <c r="BF346"/>
  <c r="T346"/>
  <c r="R346"/>
  <c r="P346"/>
  <c r="BI339"/>
  <c r="BH339"/>
  <c r="BG339"/>
  <c r="BF339"/>
  <c r="T339"/>
  <c r="R339"/>
  <c r="P339"/>
  <c r="BI335"/>
  <c r="BH335"/>
  <c r="BG335"/>
  <c r="BF335"/>
  <c r="T335"/>
  <c r="R335"/>
  <c r="P335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3"/>
  <c r="BH303"/>
  <c r="BG303"/>
  <c r="BF303"/>
  <c r="T303"/>
  <c r="R303"/>
  <c r="P303"/>
  <c r="BI297"/>
  <c r="BH297"/>
  <c r="BG297"/>
  <c r="BF297"/>
  <c r="T297"/>
  <c r="R297"/>
  <c r="P297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5"/>
  <c r="BH275"/>
  <c r="BG275"/>
  <c r="BF275"/>
  <c r="T275"/>
  <c r="R275"/>
  <c r="P275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R238"/>
  <c r="P238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4"/>
  <c r="BH194"/>
  <c r="BG194"/>
  <c r="BF194"/>
  <c r="T194"/>
  <c r="R194"/>
  <c r="P194"/>
  <c r="BI190"/>
  <c r="BH190"/>
  <c r="BG190"/>
  <c r="BF190"/>
  <c r="T190"/>
  <c r="R190"/>
  <c r="P190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0"/>
  <c r="BH140"/>
  <c r="BG140"/>
  <c r="BF140"/>
  <c r="T140"/>
  <c r="R140"/>
  <c r="P140"/>
  <c r="BI130"/>
  <c r="BH130"/>
  <c r="BG130"/>
  <c r="BF130"/>
  <c r="T130"/>
  <c r="R130"/>
  <c r="P130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3"/>
  <c r="F81"/>
  <c r="E79"/>
  <c r="J54"/>
  <c r="F52"/>
  <c r="E50"/>
  <c r="J24"/>
  <c r="E24"/>
  <c r="J84"/>
  <c r="J23"/>
  <c r="J18"/>
  <c r="E18"/>
  <c r="F55"/>
  <c r="J17"/>
  <c r="J15"/>
  <c r="E15"/>
  <c r="F54"/>
  <c r="J14"/>
  <c r="J12"/>
  <c r="J81"/>
  <c r="E7"/>
  <c r="E48"/>
  <c i="1" r="L50"/>
  <c r="AM50"/>
  <c r="AM49"/>
  <c r="L49"/>
  <c r="AM47"/>
  <c r="L47"/>
  <c r="L45"/>
  <c r="L44"/>
  <c i="2" r="BK755"/>
  <c r="BK450"/>
  <c i="3" r="BK383"/>
  <c r="J472"/>
  <c r="BK647"/>
  <c i="4" r="J441"/>
  <c r="BK134"/>
  <c i="5" r="BK387"/>
  <c i="6" r="J87"/>
  <c i="7" r="J257"/>
  <c r="J157"/>
  <c i="2" r="BK201"/>
  <c r="BK597"/>
  <c r="BK583"/>
  <c i="3" r="BK484"/>
  <c r="J674"/>
  <c r="BK518"/>
  <c r="BK277"/>
  <c i="4" r="BK472"/>
  <c i="5" r="BK228"/>
  <c r="J138"/>
  <c i="6" r="BK99"/>
  <c i="7" r="J153"/>
  <c i="10" r="BK138"/>
  <c i="2" r="J125"/>
  <c r="J413"/>
  <c r="BK685"/>
  <c i="3" r="BK699"/>
  <c r="J342"/>
  <c r="J1001"/>
  <c r="BK172"/>
  <c i="4" r="BK518"/>
  <c r="BK434"/>
  <c i="5" r="J294"/>
  <c i="6" r="BK222"/>
  <c r="J181"/>
  <c i="7" r="J287"/>
  <c i="2" r="J227"/>
  <c i="3" r="BK389"/>
  <c r="BK678"/>
  <c r="J168"/>
  <c i="4" r="J476"/>
  <c r="BK462"/>
  <c i="5" r="BK350"/>
  <c r="J106"/>
  <c i="7" r="BK126"/>
  <c r="J143"/>
  <c r="BK263"/>
  <c i="10" r="J126"/>
  <c i="11" r="BK129"/>
  <c i="2" r="BK297"/>
  <c r="J262"/>
  <c r="BK444"/>
  <c i="3" r="J558"/>
  <c r="BK422"/>
  <c r="J968"/>
  <c r="J125"/>
  <c r="BK101"/>
  <c i="4" r="BK352"/>
  <c i="6" r="J129"/>
  <c r="BK189"/>
  <c i="7" r="BK301"/>
  <c r="BK168"/>
  <c r="J120"/>
  <c i="2" r="J303"/>
  <c r="BK356"/>
  <c i="3" r="J295"/>
  <c i="4" r="J415"/>
  <c i="5" r="BK236"/>
  <c r="J368"/>
  <c i="6" r="J99"/>
  <c r="BK171"/>
  <c i="7" r="J233"/>
  <c r="J106"/>
  <c i="11" r="J108"/>
  <c i="2" r="BK837"/>
  <c i="3" r="BK562"/>
  <c i="4" r="J261"/>
  <c i="5" r="BK175"/>
  <c r="J209"/>
  <c i="6" r="BK133"/>
  <c i="7" r="J168"/>
  <c i="3" r="J97"/>
  <c i="5" r="BK346"/>
  <c r="J142"/>
  <c i="6" r="J220"/>
  <c r="BK179"/>
  <c i="7" r="J223"/>
  <c i="8" r="BK108"/>
  <c i="11" r="J112"/>
  <c i="2" r="BK253"/>
  <c r="J648"/>
  <c i="3" r="BK846"/>
  <c i="7" r="J191"/>
  <c r="J138"/>
  <c i="10" r="J97"/>
  <c i="2" r="J399"/>
  <c r="J253"/>
  <c r="J784"/>
  <c r="J588"/>
  <c r="J654"/>
  <c i="3" r="BK251"/>
  <c r="J233"/>
  <c r="J630"/>
  <c r="BK324"/>
  <c i="4" r="BK494"/>
  <c i="5" r="J249"/>
  <c r="J371"/>
  <c i="6" r="BK197"/>
  <c i="7" r="BK133"/>
  <c i="11" r="BK133"/>
  <c i="2" r="J330"/>
  <c r="BK702"/>
  <c i="1" r="AS65"/>
  <c i="3" r="J864"/>
  <c r="J478"/>
  <c i="4" r="BK409"/>
  <c r="BK278"/>
  <c r="BK112"/>
  <c i="5" r="BK213"/>
  <c r="BK147"/>
  <c i="6" r="J218"/>
  <c r="J97"/>
  <c i="7" r="J247"/>
  <c r="BK194"/>
  <c r="J285"/>
  <c i="8" r="J117"/>
  <c i="10" r="BK101"/>
  <c i="2" r="J424"/>
  <c r="J668"/>
  <c r="BK384"/>
  <c r="BK592"/>
  <c i="3" r="BK478"/>
  <c r="J409"/>
  <c r="BK542"/>
  <c r="BK665"/>
  <c r="J996"/>
  <c r="BK707"/>
  <c r="BK342"/>
  <c i="2" r="BK523"/>
  <c r="J619"/>
  <c i="3" r="BK596"/>
  <c r="J389"/>
  <c r="J502"/>
  <c i="4" r="J551"/>
  <c r="BK108"/>
  <c r="BK308"/>
  <c r="BK369"/>
  <c i="5" r="J147"/>
  <c r="J198"/>
  <c i="6" r="J197"/>
  <c r="BK109"/>
  <c i="7" r="BK188"/>
  <c i="8" r="BK145"/>
  <c i="2" r="BK335"/>
  <c r="BK291"/>
  <c i="3" r="BK1026"/>
  <c r="BK304"/>
  <c i="4" r="J134"/>
  <c i="2" r="BK372"/>
  <c r="BK98"/>
  <c i="3" r="J808"/>
  <c r="BK513"/>
  <c i="4" r="J202"/>
  <c r="BK202"/>
  <c i="5" r="BK185"/>
  <c r="BK375"/>
  <c i="6" r="J208"/>
  <c r="J187"/>
  <c i="7" r="J251"/>
  <c r="BK91"/>
  <c i="8" r="J108"/>
  <c i="2" r="J243"/>
  <c r="J356"/>
  <c r="J390"/>
  <c i="3" r="BK531"/>
  <c r="BK568"/>
  <c i="4" r="BK286"/>
  <c r="J189"/>
  <c i="5" r="J252"/>
  <c i="6" r="J151"/>
  <c r="J195"/>
  <c i="7" r="BK182"/>
  <c i="9" r="J105"/>
  <c i="2" r="J394"/>
  <c i="3" r="BK991"/>
  <c i="4" r="BK216"/>
  <c r="J116"/>
  <c r="J399"/>
  <c i="6" r="BK135"/>
  <c i="7" r="BK206"/>
  <c r="J213"/>
  <c i="8" r="J140"/>
  <c i="2" r="J94"/>
  <c r="BK210"/>
  <c r="J402"/>
  <c i="3" r="J221"/>
  <c r="BK221"/>
  <c r="J452"/>
  <c i="5" r="BK249"/>
  <c r="J185"/>
  <c i="6" r="BK89"/>
  <c i="7" r="BK141"/>
  <c i="8" r="J122"/>
  <c i="2" r="BK339"/>
  <c r="J629"/>
  <c r="J257"/>
  <c i="3" r="J418"/>
  <c r="BK468"/>
  <c r="BK959"/>
  <c r="J291"/>
  <c i="4" r="J366"/>
  <c r="BK301"/>
  <c i="5" r="J205"/>
  <c i="6" r="J157"/>
  <c i="7" r="J188"/>
  <c i="2" r="BK178"/>
  <c i="4" r="J269"/>
  <c i="5" r="BK163"/>
  <c i="6" r="BK141"/>
  <c r="BK101"/>
  <c i="7" r="BK229"/>
  <c i="2" r="BK243"/>
  <c r="J680"/>
  <c r="BK365"/>
  <c i="3" r="BK168"/>
  <c r="BK1001"/>
  <c i="4" r="BK340"/>
  <c i="5" r="BK371"/>
  <c r="J350"/>
  <c i="6" r="J206"/>
  <c i="7" r="BK191"/>
  <c r="BK179"/>
  <c i="8" r="BK117"/>
  <c i="11" r="BK116"/>
  <c i="2" r="J335"/>
  <c r="J583"/>
  <c i="3" r="BK691"/>
  <c r="BK808"/>
  <c r="BK237"/>
  <c r="J129"/>
  <c i="4" r="J488"/>
  <c r="J539"/>
  <c i="5" r="J236"/>
  <c i="6" r="J93"/>
  <c i="7" r="J304"/>
  <c r="J94"/>
  <c i="2" r="BK232"/>
  <c i="3" r="BK430"/>
  <c r="J329"/>
  <c i="4" r="BK381"/>
  <c i="5" r="BK291"/>
  <c i="6" r="BK117"/>
  <c i="7" r="BK309"/>
  <c i="2" r="BK151"/>
  <c r="BK460"/>
  <c i="3" r="BK247"/>
  <c r="J812"/>
  <c i="4" r="J530"/>
  <c r="J381"/>
  <c r="BK415"/>
  <c r="BK116"/>
  <c i="5" r="BK294"/>
  <c r="J266"/>
  <c i="6" r="J117"/>
  <c r="BK175"/>
  <c i="7" r="BK245"/>
  <c r="BK161"/>
  <c i="11" r="J140"/>
  <c i="2" r="BK130"/>
  <c r="J736"/>
  <c r="BK408"/>
  <c i="3" r="J178"/>
  <c i="4" r="BK100"/>
  <c r="BK317"/>
  <c r="BK158"/>
  <c i="5" r="J287"/>
  <c i="6" r="BK103"/>
  <c i="7" r="J229"/>
  <c r="BK289"/>
  <c i="10" r="J145"/>
  <c i="2" r="J346"/>
  <c r="J117"/>
  <c r="BK267"/>
  <c i="3" r="BK493"/>
  <c r="BK986"/>
  <c r="J493"/>
  <c i="4" r="BK482"/>
  <c r="J282"/>
  <c i="5" r="BK110"/>
  <c i="6" r="BK87"/>
  <c i="7" r="J281"/>
  <c i="8" r="J90"/>
  <c i="7" r="BK293"/>
  <c i="2" r="BK518"/>
  <c r="BK190"/>
  <c r="J275"/>
  <c i="3" r="BK751"/>
  <c r="BK558"/>
  <c r="BK291"/>
  <c r="J1007"/>
  <c r="J320"/>
  <c r="BK111"/>
  <c i="4" r="BK149"/>
  <c r="BK189"/>
  <c i="5" r="BK322"/>
  <c i="6" r="BK206"/>
  <c i="7" r="BK100"/>
  <c r="J89"/>
  <c i="2" r="BK238"/>
  <c i="3" r="BK357"/>
  <c r="J721"/>
  <c i="4" r="J340"/>
  <c r="BK349"/>
  <c i="5" r="J102"/>
  <c i="6" r="BK208"/>
  <c r="J167"/>
  <c i="7" r="BK114"/>
  <c i="10" r="J93"/>
  <c i="2" r="J317"/>
  <c r="BK615"/>
  <c i="3" r="BK670"/>
  <c r="J273"/>
  <c r="J497"/>
  <c r="BK939"/>
  <c i="4" r="BK355"/>
  <c r="J412"/>
  <c i="5" r="J308"/>
  <c r="J224"/>
  <c i="6" r="J175"/>
  <c i="7" r="J218"/>
  <c r="J269"/>
  <c r="J259"/>
  <c r="J253"/>
  <c i="11" r="BK143"/>
  <c i="2" r="J248"/>
  <c r="J691"/>
  <c r="BK675"/>
  <c r="J416"/>
  <c i="6" r="BK115"/>
  <c i="7" r="J185"/>
  <c r="BK267"/>
  <c i="2" r="J489"/>
  <c r="J518"/>
  <c r="J156"/>
  <c i="3" r="BK134"/>
  <c i="4" r="J174"/>
  <c r="J274"/>
  <c r="BK144"/>
  <c i="5" r="J354"/>
  <c i="6" r="J226"/>
  <c r="BK195"/>
  <c i="7" r="BK118"/>
  <c r="BK269"/>
  <c i="11" r="J92"/>
  <c i="2" r="J339"/>
  <c i="3" r="J212"/>
  <c r="BK434"/>
  <c i="4" r="J233"/>
  <c i="2" r="BK416"/>
  <c r="J130"/>
  <c i="3" r="J111"/>
  <c r="J277"/>
  <c r="BK637"/>
  <c r="BK350"/>
  <c i="4" r="J431"/>
  <c r="BK448"/>
  <c i="5" r="BK312"/>
  <c r="BK382"/>
  <c i="6" r="J123"/>
  <c r="J185"/>
  <c i="7" r="J221"/>
  <c r="J147"/>
  <c i="8" r="BK122"/>
  <c i="2" r="J267"/>
  <c r="BK160"/>
  <c r="BK456"/>
  <c r="J610"/>
  <c i="3" r="BK744"/>
  <c r="J438"/>
  <c i="4" r="BK333"/>
  <c r="BK314"/>
  <c i="6" r="J242"/>
  <c r="J127"/>
  <c i="7" r="BK203"/>
  <c r="J227"/>
  <c i="11" r="J104"/>
  <c i="2" r="BK814"/>
  <c i="3" r="J665"/>
  <c r="BK785"/>
  <c r="BK739"/>
  <c i="4" r="J343"/>
  <c r="BK208"/>
  <c r="BK451"/>
  <c i="6" r="J179"/>
  <c r="BK159"/>
  <c i="7" r="BK285"/>
  <c r="J112"/>
  <c i="10" r="BK117"/>
  <c i="2" r="J232"/>
  <c r="J168"/>
  <c r="BK648"/>
  <c i="3" r="BK695"/>
  <c r="J518"/>
  <c r="J959"/>
  <c r="J484"/>
  <c i="4" r="J451"/>
  <c r="BK304"/>
  <c i="5" r="BK209"/>
  <c r="BK188"/>
  <c i="6" r="BK131"/>
  <c i="7" r="J91"/>
  <c i="2" r="J160"/>
  <c r="BK330"/>
  <c r="BK644"/>
  <c i="3" r="BK333"/>
  <c r="BK641"/>
  <c i="4" r="BK389"/>
  <c i="5" r="J228"/>
  <c i="6" r="J131"/>
  <c i="7" r="BK185"/>
  <c i="2" r="BK399"/>
  <c i="3" r="J216"/>
  <c i="4" r="BK535"/>
  <c r="BK530"/>
  <c i="6" r="J189"/>
  <c i="7" r="BK122"/>
  <c i="2" r="J481"/>
  <c r="BK214"/>
  <c i="3" r="J93"/>
  <c r="J188"/>
  <c r="J261"/>
  <c r="J603"/>
  <c r="BK233"/>
  <c i="4" r="J406"/>
  <c i="5" r="J357"/>
  <c r="J382"/>
  <c i="6" r="J224"/>
  <c i="7" r="BK108"/>
  <c r="J179"/>
  <c i="10" r="J134"/>
  <c i="2" r="BK533"/>
  <c i="3" r="J526"/>
  <c r="BK996"/>
  <c i="4" r="BK221"/>
  <c r="BK261"/>
  <c i="5" r="J343"/>
  <c r="J202"/>
  <c i="6" r="BK193"/>
  <c i="7" r="J237"/>
  <c i="11" r="BK100"/>
  <c i="2" r="J702"/>
  <c i="4" r="J515"/>
  <c r="BK556"/>
  <c i="5" r="J195"/>
  <c r="J132"/>
  <c i="6" r="BK187"/>
  <c i="7" r="BK166"/>
  <c i="8" r="BK113"/>
  <c i="2" r="J365"/>
  <c r="J504"/>
  <c i="3" r="J582"/>
  <c r="J309"/>
  <c r="J286"/>
  <c i="4" r="J317"/>
  <c r="J424"/>
  <c i="5" r="BK259"/>
  <c i="7" r="BK112"/>
  <c r="J110"/>
  <c r="J118"/>
  <c i="2" r="BK474"/>
  <c r="J164"/>
  <c r="J606"/>
  <c r="BK194"/>
  <c i="3" r="J730"/>
  <c r="J703"/>
  <c r="J986"/>
  <c r="BK780"/>
  <c r="BK329"/>
  <c i="4" r="J472"/>
  <c r="BK508"/>
  <c i="5" r="BK202"/>
  <c i="6" r="J161"/>
  <c i="7" r="J104"/>
  <c r="BK159"/>
  <c i="10" r="BK97"/>
  <c i="2" r="J214"/>
  <c r="BK346"/>
  <c r="J718"/>
  <c r="J450"/>
  <c i="3" r="BK656"/>
  <c r="BK97"/>
  <c r="BK526"/>
  <c r="J695"/>
  <c r="J357"/>
  <c i="4" r="J329"/>
  <c i="5" r="BK308"/>
  <c r="J96"/>
  <c i="6" r="J149"/>
  <c r="J171"/>
  <c i="7" r="J279"/>
  <c i="3" r="BK395"/>
  <c r="BK164"/>
  <c i="4" r="BK427"/>
  <c i="5" r="BK287"/>
  <c i="6" r="BK230"/>
  <c r="BK181"/>
  <c i="7" r="J309"/>
  <c r="J116"/>
  <c i="11" r="BK104"/>
  <c i="2" r="BK661"/>
  <c r="BK430"/>
  <c i="3" r="BK497"/>
  <c r="BK981"/>
  <c r="J846"/>
  <c i="4" r="BK359"/>
  <c r="BK545"/>
  <c i="5" r="BK142"/>
  <c i="6" r="BK105"/>
  <c i="7" r="J277"/>
  <c r="BK275"/>
  <c r="J114"/>
  <c i="3" r="BK968"/>
  <c i="4" r="J535"/>
  <c r="J311"/>
  <c r="BK124"/>
  <c r="J94"/>
  <c i="5" r="BK305"/>
  <c i="6" r="J238"/>
  <c r="BK199"/>
  <c i="7" r="BK157"/>
  <c r="J159"/>
  <c i="11" r="BK120"/>
  <c i="2" r="BK248"/>
  <c i="3" r="BK759"/>
  <c r="BK726"/>
  <c r="BK717"/>
  <c i="4" r="J362"/>
  <c r="J349"/>
  <c i="5" r="BK392"/>
  <c i="6" r="BK228"/>
  <c r="BK165"/>
  <c i="9" r="J98"/>
  <c i="11" r="J133"/>
  <c i="3" r="BK1021"/>
  <c i="4" r="BK444"/>
  <c i="3" r="BK269"/>
  <c r="BK773"/>
  <c r="BK150"/>
  <c i="4" r="BK297"/>
  <c r="J286"/>
  <c i="6" r="BK84"/>
  <c i="7" r="BK170"/>
  <c r="BK265"/>
  <c i="11" r="J143"/>
  <c i="2" r="J846"/>
  <c r="BK156"/>
  <c i="3" r="J641"/>
  <c r="J333"/>
  <c r="J195"/>
  <c i="4" r="BK479"/>
  <c i="7" r="BK116"/>
  <c i="11" r="BK135"/>
  <c i="2" r="BK94"/>
  <c r="BK107"/>
  <c r="J297"/>
  <c i="3" r="J510"/>
  <c r="J751"/>
  <c r="J542"/>
  <c r="BK712"/>
  <c r="J207"/>
  <c i="4" r="BK265"/>
  <c i="5" r="BK277"/>
  <c i="7" r="J150"/>
  <c r="BK281"/>
  <c i="2" r="J444"/>
  <c i="3" r="J299"/>
  <c r="J155"/>
  <c i="4" r="J278"/>
  <c r="J421"/>
  <c i="5" r="J179"/>
  <c i="4" r="BK441"/>
  <c i="5" r="J110"/>
  <c i="6" r="BK238"/>
  <c i="7" r="BK307"/>
  <c r="J200"/>
  <c r="BK104"/>
  <c i="8" r="J145"/>
  <c i="11" r="BK112"/>
  <c i="2" r="BK322"/>
  <c r="BK551"/>
  <c r="J98"/>
  <c i="3" r="J434"/>
  <c r="BK804"/>
  <c r="BK299"/>
  <c i="4" r="BK522"/>
  <c r="J494"/>
  <c r="J257"/>
  <c i="5" r="J239"/>
  <c i="6" r="BK137"/>
  <c r="BK93"/>
  <c i="7" r="J296"/>
  <c r="J130"/>
  <c i="8" r="J99"/>
  <c i="2" r="J369"/>
  <c r="BK718"/>
  <c i="3" r="BK683"/>
  <c r="J145"/>
  <c i="4" r="J438"/>
  <c r="BK424"/>
  <c i="5" r="J125"/>
  <c r="BK106"/>
  <c i="6" r="J119"/>
  <c i="7" r="BK257"/>
  <c r="J249"/>
  <c i="2" r="J322"/>
  <c r="J440"/>
  <c i="3" r="J652"/>
  <c r="J395"/>
  <c i="4" r="BK539"/>
  <c i="5" r="BK266"/>
  <c r="J361"/>
  <c i="6" r="J125"/>
  <c r="J165"/>
  <c i="8" r="BK132"/>
  <c i="11" r="BK140"/>
  <c i="2" r="J547"/>
  <c r="BK588"/>
  <c i="3" r="J554"/>
  <c i="4" r="J369"/>
  <c i="6" r="J210"/>
  <c r="BK183"/>
  <c i="7" r="BK176"/>
  <c i="3" r="J304"/>
  <c r="BK145"/>
  <c i="4" r="J196"/>
  <c r="BK393"/>
  <c r="BK501"/>
  <c i="5" r="BK217"/>
  <c i="6" r="BK113"/>
  <c i="7" r="BK237"/>
  <c r="BK143"/>
  <c i="8" r="J104"/>
  <c i="11" r="BK96"/>
  <c i="2" r="J326"/>
  <c r="BK317"/>
  <c r="J285"/>
  <c i="3" r="BK366"/>
  <c r="BK766"/>
  <c r="J282"/>
  <c i="4" r="BK377"/>
  <c r="J208"/>
  <c i="5" r="J378"/>
  <c r="BK191"/>
  <c i="6" r="J202"/>
  <c i="7" r="BK283"/>
  <c i="2" r="J238"/>
  <c r="BK381"/>
  <c r="J597"/>
  <c r="BK440"/>
  <c i="3" r="BK418"/>
  <c r="J150"/>
  <c r="J939"/>
  <c r="BK554"/>
  <c i="4" r="BK455"/>
  <c i="5" r="J167"/>
  <c r="J280"/>
  <c i="6" r="BK123"/>
  <c i="7" r="J289"/>
  <c i="2" r="J372"/>
  <c i="3" r="J766"/>
  <c r="BK121"/>
  <c i="4" r="BK343"/>
  <c i="5" r="J273"/>
  <c i="6" r="J228"/>
  <c r="BK173"/>
  <c i="7" r="J161"/>
  <c i="10" r="BK93"/>
  <c i="2" r="J592"/>
  <c i="3" r="J422"/>
  <c r="BK864"/>
  <c r="J829"/>
  <c r="BK195"/>
  <c i="4" r="BK385"/>
  <c r="J301"/>
  <c i="5" r="BK298"/>
  <c r="BK301"/>
  <c i="3" r="BK320"/>
  <c i="4" r="J227"/>
  <c r="BK438"/>
  <c r="J352"/>
  <c i="5" r="BK132"/>
  <c r="J284"/>
  <c i="6" r="BK224"/>
  <c r="BK161"/>
  <c r="J191"/>
  <c i="7" r="BK197"/>
  <c i="8" r="BK104"/>
  <c i="2" r="BK312"/>
  <c r="BK164"/>
  <c i="3" r="BK829"/>
  <c r="J538"/>
  <c r="BK309"/>
  <c i="4" r="BK469"/>
  <c r="BK292"/>
  <c r="J158"/>
  <c r="J124"/>
  <c i="5" r="BK263"/>
  <c i="6" r="J240"/>
  <c r="BK204"/>
  <c r="BK202"/>
  <c i="7" r="BK227"/>
  <c i="10" r="BK134"/>
  <c i="2" r="J291"/>
  <c r="J140"/>
  <c i="3" r="J377"/>
  <c r="J225"/>
  <c i="4" r="J239"/>
  <c r="J465"/>
  <c r="J323"/>
  <c i="5" r="J188"/>
  <c i="6" r="BK177"/>
  <c i="7" r="BK255"/>
  <c r="J108"/>
  <c i="11" r="BK125"/>
  <c i="2" r="BK624"/>
  <c i="3" r="BK155"/>
  <c r="BK574"/>
  <c i="4" r="J512"/>
  <c r="J427"/>
  <c i="5" r="J270"/>
  <c r="J291"/>
  <c i="6" r="J133"/>
  <c i="7" r="J102"/>
  <c r="BK259"/>
  <c i="10" r="J117"/>
  <c i="2" r="BK784"/>
  <c i="3" r="J101"/>
  <c r="BK188"/>
  <c r="J463"/>
  <c i="4" r="J462"/>
  <c r="J389"/>
  <c i="6" r="BK226"/>
  <c i="7" r="J243"/>
  <c r="J124"/>
  <c i="2" r="J551"/>
  <c r="BK736"/>
  <c r="J578"/>
  <c i="3" r="BK426"/>
  <c r="BK409"/>
  <c r="J1021"/>
  <c i="4" r="J212"/>
  <c i="5" r="J191"/>
  <c i="6" r="J236"/>
  <c r="J145"/>
  <c i="7" r="BK200"/>
  <c r="BK120"/>
  <c i="11" r="J116"/>
  <c i="2" r="BK173"/>
  <c r="BK547"/>
  <c r="J814"/>
  <c r="J640"/>
  <c i="3" r="J656"/>
  <c r="BK790"/>
  <c r="J637"/>
  <c r="BK730"/>
  <c i="4" r="BK179"/>
  <c r="BK174"/>
  <c i="5" r="BK378"/>
  <c i="6" r="J113"/>
  <c i="7" r="J301"/>
  <c r="BK247"/>
  <c i="3" r="J562"/>
  <c r="BK588"/>
  <c i="4" r="J556"/>
  <c i="5" r="J301"/>
  <c r="BK368"/>
  <c i="6" r="J163"/>
  <c i="7" r="J299"/>
  <c i="8" r="J126"/>
  <c i="2" r="J523"/>
  <c r="BK636"/>
  <c i="3" r="J237"/>
  <c r="J257"/>
  <c r="J458"/>
  <c i="4" r="J246"/>
  <c r="J482"/>
  <c r="BK212"/>
  <c i="5" r="BK96"/>
  <c i="6" r="J147"/>
  <c i="7" r="J197"/>
  <c r="BK130"/>
  <c r="J231"/>
  <c i="9" r="J94"/>
  <c i="10" r="J105"/>
  <c i="2" r="J218"/>
  <c r="J361"/>
  <c r="BK168"/>
  <c i="3" r="BK129"/>
  <c r="BK107"/>
  <c r="BK623"/>
  <c i="7" r="BK110"/>
  <c i="2" r="BK402"/>
  <c r="BK563"/>
  <c i="3" r="J683"/>
  <c r="J315"/>
  <c i="4" r="BK366"/>
  <c r="J104"/>
  <c i="6" r="BK139"/>
  <c i="7" r="J176"/>
  <c i="2" r="BK557"/>
  <c i="3" r="J699"/>
  <c i="6" r="J101"/>
  <c i="7" r="J141"/>
  <c r="J273"/>
  <c i="8" r="BK99"/>
  <c i="2" r="BK578"/>
  <c r="J384"/>
  <c r="J661"/>
  <c i="1" r="AS57"/>
  <c i="4" r="J522"/>
  <c r="BK505"/>
  <c i="6" r="BK91"/>
  <c i="7" r="BK106"/>
  <c r="BK136"/>
  <c r="J263"/>
  <c i="11" r="BK92"/>
  <c i="2" r="BK420"/>
  <c i="3" r="J399"/>
  <c r="J773"/>
  <c r="BK534"/>
  <c i="4" r="J144"/>
  <c r="BK257"/>
  <c i="5" r="J259"/>
  <c i="7" r="BK253"/>
  <c r="BK233"/>
  <c i="10" r="BK130"/>
  <c i="2" r="J350"/>
  <c r="BK350"/>
  <c r="BK394"/>
  <c i="3" r="BK502"/>
  <c r="J201"/>
  <c r="BK901"/>
  <c i="4" r="J221"/>
  <c r="J120"/>
  <c i="5" r="J317"/>
  <c i="6" r="J234"/>
  <c r="J183"/>
  <c i="7" r="J241"/>
  <c r="J173"/>
  <c i="5" r="J182"/>
  <c i="10" r="J140"/>
  <c i="2" r="BK103"/>
  <c r="J474"/>
  <c i="3" r="J790"/>
  <c r="BK286"/>
  <c r="BK506"/>
  <c i="4" r="J409"/>
  <c r="BK329"/>
  <c i="5" r="J322"/>
  <c i="3" r="J251"/>
  <c r="J785"/>
  <c r="J269"/>
  <c r="BK216"/>
  <c i="4" r="BK488"/>
  <c r="J265"/>
  <c r="BK458"/>
  <c i="5" r="J364"/>
  <c r="J163"/>
  <c i="6" r="BK232"/>
  <c r="J204"/>
  <c i="7" r="BK223"/>
  <c r="BK261"/>
  <c i="9" r="BK105"/>
  <c i="2" r="BK369"/>
  <c r="BK606"/>
  <c i="3" r="BK315"/>
  <c r="BK377"/>
  <c i="4" r="BK94"/>
  <c r="J501"/>
  <c i="5" r="BK354"/>
  <c r="BK242"/>
  <c i="6" r="BK153"/>
  <c i="7" r="BK155"/>
  <c r="BK235"/>
  <c i="11" r="J100"/>
  <c i="3" r="BK338"/>
  <c r="BK1007"/>
  <c r="J712"/>
  <c i="4" r="BK421"/>
  <c i="2" r="J837"/>
  <c r="J408"/>
  <c r="J436"/>
  <c i="3" r="BK755"/>
  <c i="4" r="BK418"/>
  <c r="BK128"/>
  <c i="5" r="BK159"/>
  <c i="6" r="BK234"/>
  <c r="BK151"/>
  <c i="7" r="BK153"/>
  <c i="10" r="J130"/>
  <c i="2" r="BK223"/>
  <c r="J468"/>
  <c i="3" r="J447"/>
  <c i="4" r="BK311"/>
  <c r="J336"/>
  <c i="5" r="BK198"/>
  <c i="6" r="J109"/>
  <c i="9" r="BK98"/>
  <c i="5" r="BK102"/>
  <c i="6" r="J105"/>
  <c r="BK145"/>
  <c i="7" r="J126"/>
  <c i="2" r="J210"/>
  <c i="3" r="BK1016"/>
  <c i="4" r="BK227"/>
  <c i="5" r="J114"/>
  <c i="6" r="BK220"/>
  <c r="J103"/>
  <c r="J141"/>
  <c i="7" r="J133"/>
  <c i="2" r="J312"/>
  <c r="J146"/>
  <c r="BK629"/>
  <c i="7" r="BK89"/>
  <c r="J100"/>
  <c i="10" r="BK150"/>
  <c i="2" r="BK504"/>
  <c r="J201"/>
  <c r="BK285"/>
  <c i="3" r="J247"/>
  <c r="BK229"/>
  <c r="J981"/>
  <c r="BK797"/>
  <c r="BK538"/>
  <c r="BK630"/>
  <c i="4" r="BK326"/>
  <c r="BK562"/>
  <c i="5" r="BK171"/>
  <c r="J392"/>
  <c i="6" r="J222"/>
  <c r="J84"/>
  <c i="7" r="J265"/>
  <c r="J225"/>
  <c r="J97"/>
  <c i="11" r="J129"/>
  <c i="2" r="BK541"/>
  <c r="J829"/>
  <c r="J151"/>
  <c i="3" r="J121"/>
  <c r="BK160"/>
  <c i="4" r="J326"/>
  <c r="J448"/>
  <c r="J108"/>
  <c r="J304"/>
  <c i="5" r="J346"/>
  <c r="J171"/>
  <c i="6" r="J89"/>
  <c i="7" r="J203"/>
  <c r="J211"/>
  <c i="8" r="BK140"/>
  <c i="2" r="J121"/>
  <c r="J675"/>
  <c i="3" r="BK674"/>
  <c r="BK812"/>
  <c r="BK443"/>
  <c i="4" r="J469"/>
  <c i="5" r="BK340"/>
  <c r="BK245"/>
  <c i="6" r="BK143"/>
  <c i="7" r="BK287"/>
  <c i="2" r="J496"/>
  <c r="BK680"/>
  <c r="J405"/>
  <c i="3" r="J647"/>
  <c r="J172"/>
  <c i="4" r="BK274"/>
  <c r="BK336"/>
  <c r="J297"/>
  <c i="5" r="BK118"/>
  <c r="J336"/>
  <c i="6" r="J230"/>
  <c r="J139"/>
  <c r="BK111"/>
  <c i="7" r="J208"/>
  <c r="BK216"/>
  <c i="10" r="BK109"/>
  <c i="2" r="J190"/>
  <c r="BK117"/>
  <c r="BK257"/>
  <c i="3" r="J243"/>
  <c r="BK721"/>
  <c i="4" r="J434"/>
  <c i="5" r="BK357"/>
  <c i="7" r="BK221"/>
  <c i="2" r="J636"/>
  <c r="J460"/>
  <c i="3" r="BK243"/>
  <c r="J816"/>
  <c r="J183"/>
  <c i="4" r="BK465"/>
  <c r="J333"/>
  <c i="5" r="J340"/>
  <c i="6" r="BK240"/>
  <c i="7" r="BK211"/>
  <c r="J164"/>
  <c i="10" r="J138"/>
  <c i="2" r="BK424"/>
  <c r="BK829"/>
  <c r="J533"/>
  <c r="J500"/>
  <c i="3" r="J623"/>
  <c r="J366"/>
  <c r="J610"/>
  <c r="J755"/>
  <c i="4" r="J393"/>
  <c i="5" r="J330"/>
  <c i="6" r="J121"/>
  <c i="7" r="BK273"/>
  <c r="J271"/>
  <c r="BK296"/>
  <c i="10" r="J113"/>
  <c i="6" r="J216"/>
  <c r="BK95"/>
  <c i="2" r="BK619"/>
  <c i="3" r="BK603"/>
  <c r="BK282"/>
  <c i="4" r="J526"/>
  <c r="BK515"/>
  <c i="5" r="J242"/>
  <c i="6" r="BK125"/>
  <c i="7" r="BK218"/>
  <c i="8" r="J136"/>
  <c i="2" r="BK405"/>
  <c r="J512"/>
  <c r="BK496"/>
  <c r="J178"/>
  <c i="3" r="BK403"/>
  <c r="BK703"/>
  <c r="BK295"/>
  <c i="4" r="J216"/>
  <c r="J128"/>
  <c i="5" r="J298"/>
  <c r="J263"/>
  <c i="3" r="BK1011"/>
  <c r="J596"/>
  <c i="4" r="J149"/>
  <c r="BK512"/>
  <c i="5" r="J305"/>
  <c r="J159"/>
  <c r="BK280"/>
  <c i="6" r="BK216"/>
  <c r="J199"/>
  <c i="7" r="BK124"/>
  <c r="J275"/>
  <c i="10" r="BK126"/>
  <c i="2" r="BK125"/>
  <c r="J205"/>
  <c i="3" r="BK257"/>
  <c r="J797"/>
  <c i="4" r="BK498"/>
  <c r="J562"/>
  <c i="5" r="BK273"/>
  <c r="BK361"/>
  <c i="6" r="J159"/>
  <c i="7" r="J166"/>
  <c r="BK239"/>
  <c i="2" r="BK468"/>
  <c i="3" r="J403"/>
  <c r="J1011"/>
  <c r="BK178"/>
  <c i="4" r="BK406"/>
  <c i="5" r="BK326"/>
  <c r="BK224"/>
  <c i="6" r="BK97"/>
  <c i="7" r="J239"/>
  <c i="10" r="J101"/>
  <c i="2" r="J644"/>
  <c r="BK668"/>
  <c i="3" r="BK458"/>
  <c r="BK438"/>
  <c r="J726"/>
  <c r="J548"/>
  <c r="BK212"/>
  <c i="4" r="BK196"/>
  <c r="J292"/>
  <c i="5" r="BK317"/>
  <c r="J153"/>
  <c r="BK270"/>
  <c i="6" r="J212"/>
  <c r="BK214"/>
  <c i="7" r="BK231"/>
  <c i="9" r="BK94"/>
  <c i="2" r="BK481"/>
  <c r="BK436"/>
  <c r="BK218"/>
  <c i="3" r="J739"/>
  <c r="BK452"/>
  <c i="4" r="BK233"/>
  <c r="BK252"/>
  <c r="J403"/>
  <c i="5" r="J221"/>
  <c i="6" r="BK163"/>
  <c r="BK147"/>
  <c i="7" r="J293"/>
  <c i="8" r="BK126"/>
  <c i="2" r="BK140"/>
  <c r="BK512"/>
  <c r="J90"/>
  <c i="3" r="BK523"/>
  <c r="J324"/>
  <c i="4" r="BK526"/>
  <c r="J373"/>
  <c r="BK269"/>
  <c i="6" r="BK218"/>
  <c i="7" r="BK251"/>
  <c r="BK164"/>
  <c i="9" r="BK90"/>
  <c i="2" r="J563"/>
  <c r="BK413"/>
  <c i="3" r="J616"/>
  <c r="J1016"/>
  <c r="J430"/>
  <c i="4" r="J112"/>
  <c i="5" r="J277"/>
  <c r="BK179"/>
  <c i="6" r="J169"/>
  <c i="7" r="J170"/>
  <c r="BK241"/>
  <c r="BK213"/>
  <c i="11" r="J96"/>
  <c i="6" r="BK191"/>
  <c i="7" r="BK208"/>
  <c i="2" r="J557"/>
  <c i="3" r="J534"/>
  <c r="J804"/>
  <c i="4" r="J518"/>
  <c i="5" r="BK343"/>
  <c r="J213"/>
  <c i="6" r="BK242"/>
  <c r="BK157"/>
  <c i="5" r="J233"/>
  <c r="BK167"/>
  <c r="J217"/>
  <c i="6" r="J143"/>
  <c i="7" r="J255"/>
  <c i="4" r="J308"/>
  <c i="5" r="BK364"/>
  <c r="BK336"/>
  <c r="BK138"/>
  <c i="6" r="J91"/>
  <c r="BK149"/>
  <c i="7" r="BK147"/>
  <c r="BK243"/>
  <c i="6" r="BK212"/>
  <c i="7" r="BK304"/>
  <c r="BK102"/>
  <c i="10" r="BK140"/>
  <c i="2" r="J430"/>
  <c i="3" r="BK582"/>
  <c r="J901"/>
  <c r="BK225"/>
  <c i="4" r="J505"/>
  <c i="5" r="BK114"/>
  <c i="6" r="BK155"/>
  <c i="7" r="BK299"/>
  <c i="8" r="BK90"/>
  <c i="2" r="J183"/>
  <c r="J223"/>
  <c i="3" r="J744"/>
  <c r="BK548"/>
  <c r="BK472"/>
  <c r="J707"/>
  <c i="4" r="BK104"/>
  <c r="BK282"/>
  <c r="J498"/>
  <c i="5" r="J326"/>
  <c i="6" r="J137"/>
  <c r="J135"/>
  <c i="7" r="J283"/>
  <c r="BK94"/>
  <c r="J261"/>
  <c i="2" r="BK567"/>
  <c r="J624"/>
  <c r="BK640"/>
  <c i="3" r="J513"/>
  <c r="J134"/>
  <c i="4" r="BK362"/>
  <c r="BK399"/>
  <c i="5" r="BK233"/>
  <c i="6" r="BK121"/>
  <c r="J193"/>
  <c i="7" r="J216"/>
  <c r="BK225"/>
  <c i="11" r="J135"/>
  <c i="2" r="J194"/>
  <c r="J279"/>
  <c i="3" r="J759"/>
  <c r="BK463"/>
  <c i="4" r="J377"/>
  <c i="3" r="J717"/>
  <c i="4" r="J545"/>
  <c r="J385"/>
  <c i="5" r="BK125"/>
  <c i="6" r="J173"/>
  <c r="J155"/>
  <c i="7" r="J122"/>
  <c i="8" r="BK136"/>
  <c i="2" r="BK205"/>
  <c r="BK610"/>
  <c r="BK691"/>
  <c r="BK121"/>
  <c i="3" r="BK201"/>
  <c r="BK125"/>
  <c r="J1031"/>
  <c r="J489"/>
  <c r="BK652"/>
  <c i="4" r="J252"/>
  <c r="J418"/>
  <c i="6" r="BK236"/>
  <c r="J177"/>
  <c i="7" r="J182"/>
  <c i="2" r="BK326"/>
  <c i="3" r="J670"/>
  <c r="BK447"/>
  <c i="4" r="J184"/>
  <c i="5" r="BK205"/>
  <c r="J245"/>
  <c i="6" r="J115"/>
  <c r="J95"/>
  <c i="7" r="BK97"/>
  <c i="11" r="J120"/>
  <c i="2" r="J107"/>
  <c r="BK183"/>
  <c r="J685"/>
  <c i="3" r="BK735"/>
  <c r="BK610"/>
  <c r="J426"/>
  <c i="4" r="J479"/>
  <c r="BK184"/>
  <c r="J355"/>
  <c i="5" r="J118"/>
  <c i="6" r="BK127"/>
  <c i="7" r="BK173"/>
  <c r="J235"/>
  <c r="J194"/>
  <c i="2" r="BK654"/>
  <c r="BK146"/>
  <c i="3" r="J350"/>
  <c r="J506"/>
  <c r="J1026"/>
  <c r="J991"/>
  <c r="BK824"/>
  <c i="4" r="BK323"/>
  <c r="J455"/>
  <c i="10" r="BK145"/>
  <c i="2" r="BK846"/>
  <c r="J420"/>
  <c i="3" r="J443"/>
  <c r="J735"/>
  <c i="4" r="BK239"/>
  <c r="BK476"/>
  <c i="5" r="J312"/>
  <c r="BK284"/>
  <c i="6" r="J153"/>
  <c r="BK167"/>
  <c i="7" r="BK249"/>
  <c i="10" r="BK113"/>
  <c i="3" r="J523"/>
  <c r="J164"/>
  <c r="BK261"/>
  <c i="4" r="BK246"/>
  <c r="BK412"/>
  <c i="5" r="J175"/>
  <c i="6" r="BK129"/>
  <c r="BK210"/>
  <c i="7" r="BK277"/>
  <c i="10" r="J121"/>
  <c i="2" r="BK279"/>
  <c r="BK303"/>
  <c i="3" r="J691"/>
  <c r="BK399"/>
  <c r="J531"/>
  <c r="J780"/>
  <c i="4" r="BK403"/>
  <c r="BK373"/>
  <c i="5" r="J375"/>
  <c r="BK252"/>
  <c i="6" r="J107"/>
  <c i="7" r="BK138"/>
  <c r="J245"/>
  <c i="10" r="J109"/>
  <c i="2" r="BK262"/>
  <c r="J103"/>
  <c r="J567"/>
  <c i="3" r="J383"/>
  <c r="BK207"/>
  <c r="J229"/>
  <c i="4" r="BK120"/>
  <c i="5" r="J387"/>
  <c r="BK330"/>
  <c i="6" r="BK185"/>
  <c i="7" r="J307"/>
  <c r="J267"/>
  <c i="10" r="BK121"/>
  <c i="2" r="J456"/>
  <c i="11" r="BK108"/>
  <c i="2" r="J381"/>
  <c r="J698"/>
  <c i="3" r="J107"/>
  <c r="BK93"/>
  <c r="J678"/>
  <c r="BK183"/>
  <c i="4" r="J444"/>
  <c r="BK431"/>
  <c i="5" r="BK256"/>
  <c i="6" r="BK119"/>
  <c i="7" r="BK279"/>
  <c i="8" r="J113"/>
  <c i="2" r="J541"/>
  <c r="J615"/>
  <c r="BK227"/>
  <c r="BK361"/>
  <c r="J173"/>
  <c i="3" r="J568"/>
  <c r="BK510"/>
  <c r="BK816"/>
  <c r="BK273"/>
  <c i="4" r="J359"/>
  <c i="5" r="J256"/>
  <c i="7" r="BK271"/>
  <c i="10" r="BK105"/>
  <c i="2" r="BK390"/>
  <c r="BK90"/>
  <c r="BK275"/>
  <c i="3" r="BK489"/>
  <c r="J160"/>
  <c r="J824"/>
  <c r="J338"/>
  <c i="4" r="J179"/>
  <c r="BK551"/>
  <c i="5" r="BK195"/>
  <c r="BK221"/>
  <c i="6" r="J232"/>
  <c i="7" r="J155"/>
  <c r="J136"/>
  <c i="10" r="J150"/>
  <c i="2" r="BK500"/>
  <c i="1" r="AS62"/>
  <c i="3" r="J574"/>
  <c r="BK1031"/>
  <c r="J588"/>
  <c i="4" r="J100"/>
  <c r="J314"/>
  <c r="J458"/>
  <c i="5" r="BK153"/>
  <c r="BK239"/>
  <c i="6" r="J111"/>
  <c r="BK169"/>
  <c i="7" r="BK150"/>
  <c i="8" r="J132"/>
  <c i="2" r="BK489"/>
  <c r="J755"/>
  <c i="9" r="J90"/>
  <c i="2" r="BK698"/>
  <c i="3" r="J468"/>
  <c r="BK616"/>
  <c i="4" r="J508"/>
  <c i="5" r="BK182"/>
  <c i="6" r="J214"/>
  <c r="BK107"/>
  <c i="7" r="J206"/>
  <c i="11" r="J125"/>
  <c i="6" l="1" r="P201"/>
  <c i="2" r="BK89"/>
  <c r="J89"/>
  <c r="J61"/>
  <c r="BK623"/>
  <c r="J623"/>
  <c r="J65"/>
  <c i="3" r="R220"/>
  <c r="BK828"/>
  <c r="J828"/>
  <c r="J67"/>
  <c i="4" r="BK232"/>
  <c r="J232"/>
  <c r="J68"/>
  <c i="5" r="BK335"/>
  <c r="J335"/>
  <c r="J68"/>
  <c i="6" r="R86"/>
  <c i="7" r="BK129"/>
  <c r="J129"/>
  <c r="J63"/>
  <c i="5" r="P95"/>
  <c i="2" r="T89"/>
  <c r="BK717"/>
  <c r="J717"/>
  <c r="J66"/>
  <c i="3" r="R194"/>
  <c r="R457"/>
  <c r="T985"/>
  <c r="T984"/>
  <c i="4" r="P232"/>
  <c i="5" r="R335"/>
  <c i="6" r="T86"/>
  <c i="7" r="T129"/>
  <c i="2" r="R189"/>
  <c r="T623"/>
  <c r="T360"/>
  <c i="3" r="BK194"/>
  <c r="J194"/>
  <c r="J62"/>
  <c r="P457"/>
  <c r="P828"/>
  <c i="4" r="R201"/>
  <c i="5" r="R95"/>
  <c i="6" r="R201"/>
  <c i="10" r="R92"/>
  <c i="2" r="P89"/>
  <c r="P316"/>
  <c r="T316"/>
  <c i="3" r="BK220"/>
  <c r="J220"/>
  <c r="J63"/>
  <c r="R716"/>
  <c r="R488"/>
  <c r="BK985"/>
  <c r="BK984"/>
  <c r="J984"/>
  <c r="J69"/>
  <c i="4" r="BK93"/>
  <c r="T201"/>
  <c i="5" r="R158"/>
  <c i="7" r="T146"/>
  <c i="8" r="T89"/>
  <c r="T88"/>
  <c r="T87"/>
  <c i="9" r="T89"/>
  <c r="T88"/>
  <c r="T87"/>
  <c i="10" r="BK125"/>
  <c r="J125"/>
  <c r="J66"/>
  <c i="2" r="R89"/>
  <c r="T717"/>
  <c i="3" r="R92"/>
  <c r="BK457"/>
  <c r="J457"/>
  <c r="J64"/>
  <c r="R828"/>
  <c i="4" r="BK201"/>
  <c r="J201"/>
  <c r="J66"/>
  <c i="5" r="T335"/>
  <c i="6" r="BK201"/>
  <c r="J201"/>
  <c r="J62"/>
  <c i="7" r="BK146"/>
  <c r="J146"/>
  <c r="J64"/>
  <c r="P88"/>
  <c r="R292"/>
  <c i="9" r="P89"/>
  <c r="P88"/>
  <c r="P87"/>
  <c i="1" r="AU64"/>
  <c i="2" r="P189"/>
  <c r="P717"/>
  <c i="3" r="T92"/>
  <c r="BK716"/>
  <c r="J716"/>
  <c r="J66"/>
  <c r="P985"/>
  <c r="P984"/>
  <c i="4" r="T232"/>
  <c i="5" r="T95"/>
  <c i="6" r="P86"/>
  <c r="P82"/>
  <c i="1" r="AU60"/>
  <c i="7" r="BK88"/>
  <c r="T292"/>
  <c i="2" r="BK316"/>
  <c r="J316"/>
  <c r="J63"/>
  <c r="R316"/>
  <c i="3" r="T220"/>
  <c r="T828"/>
  <c i="4" r="R232"/>
  <c i="5" r="P158"/>
  <c i="7" r="R129"/>
  <c i="2" r="T189"/>
  <c r="P623"/>
  <c r="P360"/>
  <c i="3" r="P92"/>
  <c r="T194"/>
  <c r="P716"/>
  <c r="P488"/>
  <c r="R985"/>
  <c r="R984"/>
  <c i="4" r="P201"/>
  <c i="6" r="T201"/>
  <c i="7" r="P129"/>
  <c i="8" r="P89"/>
  <c r="P88"/>
  <c r="P87"/>
  <c i="1" r="AU63"/>
  <c i="9" r="R89"/>
  <c r="R88"/>
  <c r="R87"/>
  <c i="10" r="T125"/>
  <c i="2" r="BK189"/>
  <c r="J189"/>
  <c r="J62"/>
  <c r="R623"/>
  <c r="R360"/>
  <c i="3" r="BK92"/>
  <c r="J92"/>
  <c r="J61"/>
  <c r="P194"/>
  <c r="T716"/>
  <c r="T488"/>
  <c i="5" r="P335"/>
  <c i="6" r="BK86"/>
  <c r="J86"/>
  <c r="J61"/>
  <c i="7" r="R146"/>
  <c i="10" r="T92"/>
  <c r="T91"/>
  <c r="T90"/>
  <c i="11" r="R124"/>
  <c i="4" r="T93"/>
  <c i="5" r="BK95"/>
  <c i="7" r="P146"/>
  <c i="10" r="R125"/>
  <c i="11" r="P124"/>
  <c i="4" r="R93"/>
  <c r="R92"/>
  <c r="R91"/>
  <c i="5" r="T158"/>
  <c i="7" r="T88"/>
  <c r="T85"/>
  <c r="P292"/>
  <c i="8" r="R89"/>
  <c r="R88"/>
  <c r="R87"/>
  <c i="9" r="BK89"/>
  <c r="BK88"/>
  <c r="BK87"/>
  <c r="J87"/>
  <c r="J63"/>
  <c i="10" r="P125"/>
  <c i="11" r="P91"/>
  <c r="P90"/>
  <c r="P89"/>
  <c i="1" r="AU67"/>
  <c i="11" r="BK124"/>
  <c r="J124"/>
  <c r="J66"/>
  <c r="P139"/>
  <c i="7" r="R88"/>
  <c r="R85"/>
  <c r="BK292"/>
  <c r="J292"/>
  <c r="J65"/>
  <c i="8" r="BK89"/>
  <c r="J89"/>
  <c r="J65"/>
  <c i="10" r="BK92"/>
  <c r="J92"/>
  <c r="J65"/>
  <c i="11" r="BK91"/>
  <c r="J91"/>
  <c r="J65"/>
  <c r="R91"/>
  <c r="R90"/>
  <c r="R89"/>
  <c r="T124"/>
  <c r="R139"/>
  <c i="2" r="R717"/>
  <c i="3" r="P220"/>
  <c r="T457"/>
  <c i="4" r="P93"/>
  <c r="P92"/>
  <c r="P91"/>
  <c i="1" r="AU58"/>
  <c i="5" r="BK158"/>
  <c r="J158"/>
  <c r="J67"/>
  <c i="10" r="P92"/>
  <c r="P91"/>
  <c r="P90"/>
  <c i="1" r="AU66"/>
  <c i="11" r="T91"/>
  <c r="T90"/>
  <c r="T89"/>
  <c r="BK139"/>
  <c r="J139"/>
  <c r="J67"/>
  <c r="T139"/>
  <c i="3" r="BK980"/>
  <c r="J980"/>
  <c r="J68"/>
  <c r="BK488"/>
  <c r="J488"/>
  <c r="J65"/>
  <c i="4" r="BK561"/>
  <c r="J561"/>
  <c r="J69"/>
  <c r="BK226"/>
  <c r="J226"/>
  <c r="J67"/>
  <c i="10" r="BK144"/>
  <c r="J144"/>
  <c r="J67"/>
  <c i="2" r="BK360"/>
  <c r="J360"/>
  <c r="J64"/>
  <c i="6" r="BK83"/>
  <c r="J83"/>
  <c r="J60"/>
  <c i="2" r="BK845"/>
  <c r="J845"/>
  <c r="J67"/>
  <c i="5" r="BK152"/>
  <c r="J152"/>
  <c r="J66"/>
  <c r="BK386"/>
  <c r="J386"/>
  <c r="J69"/>
  <c r="BK391"/>
  <c r="J391"/>
  <c r="J71"/>
  <c i="10" r="BK149"/>
  <c r="J149"/>
  <c r="J68"/>
  <c i="11" r="J83"/>
  <c r="F86"/>
  <c r="BE96"/>
  <c r="BE108"/>
  <c r="BE120"/>
  <c r="BE140"/>
  <c r="J59"/>
  <c r="BE116"/>
  <c r="BE133"/>
  <c r="BE92"/>
  <c r="BE100"/>
  <c r="BE112"/>
  <c r="BE125"/>
  <c r="BE129"/>
  <c r="BE135"/>
  <c r="BE143"/>
  <c r="E50"/>
  <c r="F58"/>
  <c r="BE104"/>
  <c i="10" r="J56"/>
  <c i="9" r="J89"/>
  <c r="J65"/>
  <c i="10" r="F59"/>
  <c r="J87"/>
  <c r="E50"/>
  <c i="9" r="J88"/>
  <c r="J64"/>
  <c i="10" r="F58"/>
  <c r="BE105"/>
  <c r="BE93"/>
  <c r="BE130"/>
  <c r="BE126"/>
  <c r="BE138"/>
  <c r="BE145"/>
  <c r="BE113"/>
  <c r="BE140"/>
  <c r="BE101"/>
  <c r="BE109"/>
  <c r="BE117"/>
  <c r="BE150"/>
  <c r="BE97"/>
  <c r="BE121"/>
  <c r="BE134"/>
  <c i="9" r="J59"/>
  <c r="F84"/>
  <c r="E75"/>
  <c r="BE94"/>
  <c r="BE105"/>
  <c r="F83"/>
  <c r="J56"/>
  <c i="8" r="BK88"/>
  <c r="J88"/>
  <c r="J64"/>
  <c i="9" r="BE98"/>
  <c r="BE90"/>
  <c i="7" r="J88"/>
  <c r="J62"/>
  <c i="8" r="J59"/>
  <c r="BE108"/>
  <c r="F83"/>
  <c r="BE117"/>
  <c r="BE126"/>
  <c r="BE136"/>
  <c r="BE145"/>
  <c r="BE113"/>
  <c r="BE122"/>
  <c r="J56"/>
  <c r="E50"/>
  <c r="F84"/>
  <c r="BE104"/>
  <c r="BE140"/>
  <c r="BE90"/>
  <c r="BE132"/>
  <c r="BE99"/>
  <c i="7" r="BE265"/>
  <c r="BE269"/>
  <c r="BE289"/>
  <c r="J52"/>
  <c r="F81"/>
  <c r="BE94"/>
  <c r="BE124"/>
  <c r="BE141"/>
  <c r="BE271"/>
  <c r="BE277"/>
  <c r="BE281"/>
  <c r="BE153"/>
  <c r="BE155"/>
  <c r="BE168"/>
  <c r="BE179"/>
  <c r="BE221"/>
  <c r="BE283"/>
  <c i="6" r="BK82"/>
  <c r="J82"/>
  <c i="7" r="BE122"/>
  <c r="BE150"/>
  <c r="BE166"/>
  <c r="BE185"/>
  <c r="BE191"/>
  <c r="BE200"/>
  <c r="BE208"/>
  <c r="J81"/>
  <c r="BE182"/>
  <c r="BE188"/>
  <c r="BE218"/>
  <c r="BE223"/>
  <c r="BE299"/>
  <c r="E48"/>
  <c r="J55"/>
  <c r="BE108"/>
  <c r="BE110"/>
  <c r="BE114"/>
  <c r="BE157"/>
  <c r="BE159"/>
  <c r="BE164"/>
  <c r="BE194"/>
  <c r="BE235"/>
  <c r="BE243"/>
  <c r="BE251"/>
  <c r="BE275"/>
  <c r="BE100"/>
  <c r="BE104"/>
  <c r="BE213"/>
  <c r="BE255"/>
  <c r="BE143"/>
  <c r="BE257"/>
  <c r="BE147"/>
  <c r="BE173"/>
  <c r="BE293"/>
  <c r="BE112"/>
  <c r="BE118"/>
  <c r="BE130"/>
  <c r="BE170"/>
  <c r="BE203"/>
  <c r="BE231"/>
  <c r="BE237"/>
  <c r="BE259"/>
  <c r="BE267"/>
  <c r="BE285"/>
  <c r="BE138"/>
  <c r="BE161"/>
  <c r="BE197"/>
  <c r="BE216"/>
  <c r="BE253"/>
  <c r="BE273"/>
  <c r="BE106"/>
  <c r="BE116"/>
  <c r="BE133"/>
  <c r="BE176"/>
  <c r="BE249"/>
  <c r="BE91"/>
  <c r="BE126"/>
  <c r="BE206"/>
  <c r="BE225"/>
  <c r="BE245"/>
  <c r="BE247"/>
  <c r="BE261"/>
  <c r="BE263"/>
  <c r="BE296"/>
  <c r="BE307"/>
  <c r="F55"/>
  <c r="BE102"/>
  <c r="BE211"/>
  <c r="BE279"/>
  <c r="BE287"/>
  <c r="BE301"/>
  <c r="BE97"/>
  <c r="BE227"/>
  <c r="BE239"/>
  <c r="BE304"/>
  <c r="BE309"/>
  <c r="BE89"/>
  <c r="BE120"/>
  <c r="BE136"/>
  <c r="BE229"/>
  <c r="BE233"/>
  <c r="BE241"/>
  <c i="6" r="J52"/>
  <c r="F79"/>
  <c r="BE91"/>
  <c r="BE99"/>
  <c r="BE111"/>
  <c r="BE115"/>
  <c r="BE117"/>
  <c r="BE123"/>
  <c r="BE163"/>
  <c r="BE191"/>
  <c r="J78"/>
  <c r="BE131"/>
  <c r="BE173"/>
  <c r="BE195"/>
  <c r="BE87"/>
  <c r="BE141"/>
  <c r="BE151"/>
  <c r="BE169"/>
  <c r="J79"/>
  <c r="BE127"/>
  <c r="BE197"/>
  <c r="BE204"/>
  <c r="BE208"/>
  <c r="F54"/>
  <c r="BE125"/>
  <c r="BE155"/>
  <c r="BE157"/>
  <c r="BE161"/>
  <c r="BE193"/>
  <c r="BE113"/>
  <c r="BE121"/>
  <c i="5" r="J95"/>
  <c r="J65"/>
  <c i="6" r="BE109"/>
  <c r="BE133"/>
  <c r="BE139"/>
  <c r="BE145"/>
  <c r="BE147"/>
  <c r="BE143"/>
  <c r="BE171"/>
  <c r="BE183"/>
  <c r="BE105"/>
  <c r="BE167"/>
  <c r="BE175"/>
  <c r="BE177"/>
  <c r="BE185"/>
  <c r="BE107"/>
  <c r="BE129"/>
  <c r="BE179"/>
  <c r="BE206"/>
  <c r="BE210"/>
  <c r="BE89"/>
  <c r="BE165"/>
  <c r="BE181"/>
  <c r="BE187"/>
  <c r="BE95"/>
  <c r="BE119"/>
  <c r="BE135"/>
  <c r="BE199"/>
  <c r="BE216"/>
  <c r="BE218"/>
  <c r="BE222"/>
  <c r="BE228"/>
  <c r="BE232"/>
  <c r="BE101"/>
  <c r="BE189"/>
  <c r="BE214"/>
  <c r="BE226"/>
  <c r="BE234"/>
  <c r="BE238"/>
  <c i="5" r="BK390"/>
  <c r="J390"/>
  <c r="J70"/>
  <c i="6" r="BE153"/>
  <c r="BE202"/>
  <c r="BE212"/>
  <c r="BE220"/>
  <c r="BE230"/>
  <c r="E48"/>
  <c r="BE84"/>
  <c r="BE93"/>
  <c r="BE97"/>
  <c r="BE103"/>
  <c r="BE137"/>
  <c r="BE149"/>
  <c r="BE159"/>
  <c r="BE224"/>
  <c r="BE236"/>
  <c r="BE240"/>
  <c r="BE242"/>
  <c i="5" r="E81"/>
  <c r="BE163"/>
  <c r="BE263"/>
  <c r="BE147"/>
  <c r="BE256"/>
  <c r="BE284"/>
  <c r="BE298"/>
  <c r="BE308"/>
  <c r="BE354"/>
  <c r="BE378"/>
  <c i="4" r="J93"/>
  <c r="J65"/>
  <c i="5" r="J87"/>
  <c r="F90"/>
  <c r="BE96"/>
  <c r="BE110"/>
  <c r="BE132"/>
  <c r="BE167"/>
  <c r="BE202"/>
  <c r="BE221"/>
  <c r="BE159"/>
  <c r="BE205"/>
  <c r="BE209"/>
  <c r="BE233"/>
  <c r="BE245"/>
  <c r="BE249"/>
  <c r="BE280"/>
  <c r="BE294"/>
  <c r="BE326"/>
  <c r="BE343"/>
  <c r="BE102"/>
  <c r="BE182"/>
  <c r="BE236"/>
  <c r="BE252"/>
  <c r="BE270"/>
  <c r="BE357"/>
  <c r="F58"/>
  <c r="BE114"/>
  <c r="BE188"/>
  <c r="BE198"/>
  <c r="BE228"/>
  <c r="BE259"/>
  <c r="BE340"/>
  <c r="BE138"/>
  <c r="BE350"/>
  <c r="BE368"/>
  <c r="J59"/>
  <c r="BE153"/>
  <c r="BE291"/>
  <c r="BE375"/>
  <c r="BE106"/>
  <c r="BE266"/>
  <c r="BE305"/>
  <c r="BE312"/>
  <c r="BE361"/>
  <c r="BE118"/>
  <c r="BE142"/>
  <c r="BE273"/>
  <c r="BE277"/>
  <c r="BE364"/>
  <c r="BE382"/>
  <c r="BE392"/>
  <c r="BE336"/>
  <c r="BE387"/>
  <c r="BE125"/>
  <c r="BE171"/>
  <c r="BE175"/>
  <c r="BE191"/>
  <c r="BE195"/>
  <c r="BE217"/>
  <c r="BE224"/>
  <c r="BE239"/>
  <c r="BE242"/>
  <c r="BE301"/>
  <c r="BE317"/>
  <c r="BE322"/>
  <c r="BE330"/>
  <c r="BE346"/>
  <c r="BE371"/>
  <c r="BE185"/>
  <c r="BE213"/>
  <c r="BE179"/>
  <c r="BE287"/>
  <c i="4" r="BE329"/>
  <c r="BE424"/>
  <c r="BE444"/>
  <c r="BE476"/>
  <c r="BE512"/>
  <c r="BE515"/>
  <c r="BE556"/>
  <c i="3" r="BK91"/>
  <c r="J91"/>
  <c r="J60"/>
  <c i="4" r="BE530"/>
  <c r="F59"/>
  <c r="BE265"/>
  <c r="BE501"/>
  <c r="E79"/>
  <c r="BE174"/>
  <c r="BE184"/>
  <c r="BE216"/>
  <c r="BE221"/>
  <c r="BE239"/>
  <c r="BE261"/>
  <c r="BE278"/>
  <c r="BE297"/>
  <c r="BE352"/>
  <c r="BE355"/>
  <c r="BE366"/>
  <c r="BE399"/>
  <c r="BE455"/>
  <c r="BE479"/>
  <c r="BE518"/>
  <c r="BE196"/>
  <c r="BE208"/>
  <c r="BE269"/>
  <c r="BE362"/>
  <c r="BE377"/>
  <c r="BE427"/>
  <c r="BE441"/>
  <c r="BE482"/>
  <c r="J59"/>
  <c r="BE128"/>
  <c r="BE158"/>
  <c r="BE274"/>
  <c r="BE323"/>
  <c r="BE406"/>
  <c r="BE418"/>
  <c r="BE438"/>
  <c r="BE498"/>
  <c r="BE545"/>
  <c r="BE252"/>
  <c r="BE412"/>
  <c r="BE562"/>
  <c r="BE311"/>
  <c r="BE317"/>
  <c r="BE326"/>
  <c r="BE381"/>
  <c i="3" r="J985"/>
  <c r="J70"/>
  <c i="4" r="BE94"/>
  <c r="BE144"/>
  <c r="BE149"/>
  <c r="BE189"/>
  <c r="BE301"/>
  <c r="BE333"/>
  <c r="BE343"/>
  <c r="BE100"/>
  <c r="BE179"/>
  <c r="BE340"/>
  <c r="BE393"/>
  <c r="BE415"/>
  <c r="BE431"/>
  <c r="BE451"/>
  <c r="BE120"/>
  <c r="BE134"/>
  <c r="BE282"/>
  <c r="BE308"/>
  <c r="BE336"/>
  <c r="BE359"/>
  <c r="BE385"/>
  <c r="BE434"/>
  <c r="J56"/>
  <c r="BE104"/>
  <c r="BE349"/>
  <c r="BE369"/>
  <c r="BE403"/>
  <c r="BE409"/>
  <c r="BE458"/>
  <c r="BE494"/>
  <c r="BE526"/>
  <c r="F58"/>
  <c r="BE108"/>
  <c r="BE202"/>
  <c r="BE227"/>
  <c r="BE246"/>
  <c r="BE257"/>
  <c r="BE292"/>
  <c r="BE421"/>
  <c r="BE505"/>
  <c r="BE522"/>
  <c r="BE373"/>
  <c r="BE389"/>
  <c r="BE469"/>
  <c r="BE539"/>
  <c r="BE112"/>
  <c r="BE124"/>
  <c r="BE286"/>
  <c r="BE304"/>
  <c r="BE314"/>
  <c r="BE448"/>
  <c r="BE465"/>
  <c r="BE472"/>
  <c r="BE508"/>
  <c r="BE551"/>
  <c r="BE116"/>
  <c r="BE212"/>
  <c r="BE233"/>
  <c r="BE462"/>
  <c r="BE488"/>
  <c r="BE535"/>
  <c i="3" r="J84"/>
  <c r="BE548"/>
  <c r="BE730"/>
  <c r="BE739"/>
  <c r="BE797"/>
  <c r="J55"/>
  <c r="F86"/>
  <c r="BE107"/>
  <c r="BE273"/>
  <c r="BE295"/>
  <c r="BE309"/>
  <c r="BE333"/>
  <c r="BE399"/>
  <c r="BE526"/>
  <c r="BE562"/>
  <c r="BE596"/>
  <c r="BE695"/>
  <c r="BE766"/>
  <c r="BE785"/>
  <c r="BE808"/>
  <c i="2" r="BK88"/>
  <c r="BK87"/>
  <c r="J87"/>
  <c i="3" r="BE237"/>
  <c r="BE338"/>
  <c r="BE350"/>
  <c r="BE366"/>
  <c r="BE443"/>
  <c r="BE484"/>
  <c r="BE502"/>
  <c r="BE812"/>
  <c r="BE939"/>
  <c r="BE959"/>
  <c r="BE986"/>
  <c r="BE101"/>
  <c r="BE188"/>
  <c r="BE229"/>
  <c r="BE247"/>
  <c r="BE438"/>
  <c r="BE472"/>
  <c r="BE510"/>
  <c r="BE542"/>
  <c r="BE968"/>
  <c r="BE981"/>
  <c r="BE996"/>
  <c r="BE286"/>
  <c r="BE430"/>
  <c r="BE637"/>
  <c r="BE652"/>
  <c r="BE691"/>
  <c r="BE717"/>
  <c r="BE824"/>
  <c r="BE674"/>
  <c r="BE699"/>
  <c r="BE991"/>
  <c r="BE538"/>
  <c r="BE554"/>
  <c r="BE463"/>
  <c r="BE582"/>
  <c r="BE641"/>
  <c r="BE1016"/>
  <c r="BE1021"/>
  <c r="BE1031"/>
  <c r="F55"/>
  <c r="BE172"/>
  <c r="BE221"/>
  <c r="BE243"/>
  <c r="BE251"/>
  <c r="BE269"/>
  <c r="BE299"/>
  <c r="BE403"/>
  <c r="BE574"/>
  <c r="BE707"/>
  <c r="BE744"/>
  <c r="BE829"/>
  <c r="BE864"/>
  <c r="BE1001"/>
  <c r="BE1007"/>
  <c r="BE1011"/>
  <c r="BE1026"/>
  <c r="BE277"/>
  <c r="BE291"/>
  <c r="BE315"/>
  <c r="BE383"/>
  <c r="BE395"/>
  <c r="BE422"/>
  <c r="BE497"/>
  <c r="BE523"/>
  <c r="BE558"/>
  <c r="BE610"/>
  <c r="BE630"/>
  <c r="BE683"/>
  <c r="BE751"/>
  <c r="BE773"/>
  <c r="BE93"/>
  <c r="BE125"/>
  <c r="BE164"/>
  <c r="BE195"/>
  <c r="BE257"/>
  <c r="BE389"/>
  <c r="BE478"/>
  <c r="BE647"/>
  <c r="BE670"/>
  <c r="BE678"/>
  <c r="BE804"/>
  <c r="BE816"/>
  <c r="BE901"/>
  <c r="BE97"/>
  <c r="BE111"/>
  <c r="BE155"/>
  <c r="BE168"/>
  <c r="BE201"/>
  <c r="BE225"/>
  <c r="BE233"/>
  <c r="BE282"/>
  <c r="BE320"/>
  <c r="BE329"/>
  <c r="BE409"/>
  <c r="BE426"/>
  <c r="BE458"/>
  <c r="BE489"/>
  <c r="BE534"/>
  <c r="BE712"/>
  <c r="BE726"/>
  <c r="BE735"/>
  <c r="BE780"/>
  <c r="E80"/>
  <c r="BE121"/>
  <c r="BE160"/>
  <c r="BE178"/>
  <c r="BE377"/>
  <c r="BE518"/>
  <c r="BE531"/>
  <c r="BE588"/>
  <c r="BE304"/>
  <c r="BE418"/>
  <c r="BE665"/>
  <c r="BE759"/>
  <c r="BE129"/>
  <c r="BE150"/>
  <c r="BE183"/>
  <c r="BE212"/>
  <c r="BE216"/>
  <c r="BE324"/>
  <c r="BE357"/>
  <c r="BE452"/>
  <c r="BE468"/>
  <c r="BE493"/>
  <c r="BE513"/>
  <c r="BE568"/>
  <c r="BE603"/>
  <c r="BE623"/>
  <c r="BE656"/>
  <c r="BE721"/>
  <c r="BE755"/>
  <c r="BE790"/>
  <c r="BE134"/>
  <c r="BE145"/>
  <c r="BE207"/>
  <c r="BE261"/>
  <c r="BE342"/>
  <c r="BE434"/>
  <c r="BE447"/>
  <c r="BE506"/>
  <c r="BE616"/>
  <c r="BE703"/>
  <c r="BE846"/>
  <c i="2" r="E77"/>
  <c r="BE103"/>
  <c r="BE156"/>
  <c r="BE160"/>
  <c r="BE346"/>
  <c r="BE390"/>
  <c r="BE394"/>
  <c r="BE444"/>
  <c r="BE456"/>
  <c r="BE468"/>
  <c r="BE481"/>
  <c r="BE619"/>
  <c r="BE629"/>
  <c r="BE654"/>
  <c r="J55"/>
  <c r="BE94"/>
  <c r="BE218"/>
  <c r="BE248"/>
  <c r="BE262"/>
  <c r="BE291"/>
  <c r="BE339"/>
  <c r="BE356"/>
  <c r="BE588"/>
  <c r="BE610"/>
  <c r="J52"/>
  <c r="F84"/>
  <c r="BE173"/>
  <c r="BE227"/>
  <c r="BE312"/>
  <c r="BE326"/>
  <c r="BE399"/>
  <c r="BE413"/>
  <c r="BE512"/>
  <c r="BE578"/>
  <c r="BE702"/>
  <c r="BE736"/>
  <c r="BE489"/>
  <c r="BE597"/>
  <c r="BE615"/>
  <c r="BE140"/>
  <c r="BE178"/>
  <c r="BE190"/>
  <c r="BE267"/>
  <c r="BE369"/>
  <c r="BE405"/>
  <c r="BE474"/>
  <c r="BE523"/>
  <c r="BE547"/>
  <c r="BE675"/>
  <c r="BE98"/>
  <c r="BE107"/>
  <c r="BE146"/>
  <c r="BE322"/>
  <c r="BE460"/>
  <c r="BE592"/>
  <c r="BE680"/>
  <c r="BE685"/>
  <c r="BE691"/>
  <c r="BE829"/>
  <c r="BE698"/>
  <c r="BE784"/>
  <c r="BE121"/>
  <c r="BE151"/>
  <c r="BE384"/>
  <c r="BE430"/>
  <c r="BE718"/>
  <c r="BE755"/>
  <c r="BE837"/>
  <c r="F83"/>
  <c r="BE201"/>
  <c r="BE279"/>
  <c r="BE297"/>
  <c r="BE361"/>
  <c r="BE402"/>
  <c r="BE416"/>
  <c r="BE640"/>
  <c r="BE814"/>
  <c r="BE846"/>
  <c r="BE130"/>
  <c r="BE210"/>
  <c r="BE238"/>
  <c r="BE285"/>
  <c r="BE496"/>
  <c r="BE117"/>
  <c r="BE125"/>
  <c r="BE164"/>
  <c r="BE232"/>
  <c r="BE243"/>
  <c r="BE303"/>
  <c r="BE317"/>
  <c r="BE350"/>
  <c r="BE420"/>
  <c r="BE440"/>
  <c r="BE500"/>
  <c r="BE541"/>
  <c r="BE557"/>
  <c r="BE567"/>
  <c r="BE583"/>
  <c r="BE257"/>
  <c r="BE365"/>
  <c r="BE563"/>
  <c r="BE90"/>
  <c r="BE194"/>
  <c r="BE205"/>
  <c r="BE223"/>
  <c r="BE253"/>
  <c r="BE330"/>
  <c r="BE335"/>
  <c r="BE372"/>
  <c r="BE381"/>
  <c r="BE450"/>
  <c r="BE533"/>
  <c r="BE636"/>
  <c r="BE424"/>
  <c r="BE436"/>
  <c r="BE648"/>
  <c r="BE668"/>
  <c r="BE168"/>
  <c r="BE275"/>
  <c r="BE408"/>
  <c r="BE551"/>
  <c r="BE624"/>
  <c r="BE644"/>
  <c r="BE661"/>
  <c r="BE183"/>
  <c r="BE214"/>
  <c r="BE504"/>
  <c r="BE518"/>
  <c r="BE606"/>
  <c i="3" r="F35"/>
  <c i="1" r="BB56"/>
  <c i="9" r="F39"/>
  <c i="1" r="BD64"/>
  <c i="7" r="J34"/>
  <c i="1" r="AW61"/>
  <c i="8" r="J36"/>
  <c i="1" r="AW63"/>
  <c i="3" r="F37"/>
  <c i="1" r="BD56"/>
  <c i="4" r="F36"/>
  <c i="1" r="BA58"/>
  <c i="8" r="F39"/>
  <c i="1" r="BD63"/>
  <c i="7" r="F37"/>
  <c i="1" r="BD61"/>
  <c i="3" r="F36"/>
  <c i="1" r="BC56"/>
  <c i="10" r="J36"/>
  <c i="1" r="AW66"/>
  <c i="2" r="J34"/>
  <c i="1" r="AW55"/>
  <c i="4" r="F38"/>
  <c i="1" r="BC58"/>
  <c i="6" r="J34"/>
  <c i="1" r="AW60"/>
  <c i="8" r="F37"/>
  <c i="1" r="BB63"/>
  <c i="10" r="F37"/>
  <c i="1" r="BB66"/>
  <c i="5" r="F37"/>
  <c i="1" r="BB59"/>
  <c i="2" r="F35"/>
  <c i="1" r="BB55"/>
  <c i="9" r="F38"/>
  <c i="1" r="BC64"/>
  <c i="2" r="F36"/>
  <c i="1" r="BC55"/>
  <c i="11" r="F36"/>
  <c i="1" r="BA67"/>
  <c i="7" r="F36"/>
  <c i="1" r="BC61"/>
  <c i="4" r="F37"/>
  <c i="1" r="BB58"/>
  <c i="11" r="F39"/>
  <c i="1" r="BD67"/>
  <c i="6" r="F36"/>
  <c i="1" r="BC60"/>
  <c i="11" r="F37"/>
  <c i="1" r="BB67"/>
  <c i="4" r="F39"/>
  <c i="1" r="BD58"/>
  <c i="11" r="J36"/>
  <c i="1" r="AW67"/>
  <c i="3" r="F34"/>
  <c i="1" r="BA56"/>
  <c i="7" r="F35"/>
  <c i="1" r="BB61"/>
  <c i="9" r="J36"/>
  <c i="1" r="AW64"/>
  <c i="6" r="J30"/>
  <c i="8" r="F36"/>
  <c i="1" r="BA63"/>
  <c i="10" r="F39"/>
  <c i="1" r="BD66"/>
  <c i="2" r="J30"/>
  <c i="5" r="F36"/>
  <c i="1" r="BA59"/>
  <c i="2" r="F37"/>
  <c i="1" r="BD55"/>
  <c i="10" r="F36"/>
  <c i="1" r="BA66"/>
  <c i="6" r="F34"/>
  <c i="1" r="BA60"/>
  <c i="5" r="F38"/>
  <c i="1" r="BC59"/>
  <c i="5" r="F39"/>
  <c i="1" r="BD59"/>
  <c i="5" r="J36"/>
  <c i="1" r="AW59"/>
  <c i="6" r="F35"/>
  <c i="1" r="BB60"/>
  <c i="9" r="F37"/>
  <c i="1" r="BB64"/>
  <c i="3" r="J34"/>
  <c i="1" r="AW56"/>
  <c i="2" r="F34"/>
  <c i="1" r="BA55"/>
  <c r="AS54"/>
  <c i="8" r="F38"/>
  <c i="1" r="BC63"/>
  <c i="7" r="F34"/>
  <c i="1" r="BA61"/>
  <c i="11" r="F38"/>
  <c i="1" r="BC67"/>
  <c i="9" r="J32"/>
  <c i="10" r="F38"/>
  <c i="1" r="BC66"/>
  <c i="4" r="J36"/>
  <c i="1" r="AW58"/>
  <c i="9" r="F36"/>
  <c i="1" r="BA64"/>
  <c i="6" r="F37"/>
  <c i="1" r="BD60"/>
  <c i="5" l="1" r="T94"/>
  <c r="T93"/>
  <c i="4" r="BK92"/>
  <c r="J92"/>
  <c r="J64"/>
  <c i="7" r="P85"/>
  <c i="1" r="AU61"/>
  <c i="5" r="R94"/>
  <c r="R93"/>
  <c r="BK94"/>
  <c r="J94"/>
  <c r="J64"/>
  <c i="10" r="R91"/>
  <c r="R90"/>
  <c i="5" r="P94"/>
  <c r="P93"/>
  <c i="1" r="AU59"/>
  <c i="3" r="P91"/>
  <c r="P90"/>
  <c i="1" r="AU56"/>
  <c i="3" r="T91"/>
  <c r="T90"/>
  <c i="2" r="R88"/>
  <c r="R87"/>
  <c i="7" r="BK85"/>
  <c r="J85"/>
  <c r="J59"/>
  <c i="6" r="T82"/>
  <c i="3" r="R91"/>
  <c r="R90"/>
  <c i="2" r="P88"/>
  <c r="P87"/>
  <c i="1" r="AU55"/>
  <c i="2" r="T88"/>
  <c r="T87"/>
  <c i="4" r="T92"/>
  <c r="T91"/>
  <c i="6" r="R82"/>
  <c i="10" r="BK91"/>
  <c r="J91"/>
  <c r="J64"/>
  <c i="11" r="BK90"/>
  <c r="J90"/>
  <c r="J64"/>
  <c i="1" r="AG64"/>
  <c i="8" r="BK87"/>
  <c r="J87"/>
  <c i="1" r="AG60"/>
  <c i="6" r="J59"/>
  <c i="5" r="BK93"/>
  <c r="J93"/>
  <c i="3" r="BK90"/>
  <c r="J90"/>
  <c i="1" r="AG55"/>
  <c i="2" r="J59"/>
  <c r="J88"/>
  <c r="J60"/>
  <c i="1" r="AU65"/>
  <c i="3" r="F33"/>
  <c i="1" r="AZ56"/>
  <c i="3" r="J30"/>
  <c i="1" r="AG56"/>
  <c r="AU62"/>
  <c i="2" r="F33"/>
  <c i="1" r="AZ55"/>
  <c i="4" r="F35"/>
  <c i="1" r="AZ58"/>
  <c i="10" r="F35"/>
  <c i="1" r="AZ66"/>
  <c i="11" r="F35"/>
  <c i="1" r="AZ67"/>
  <c i="3" r="J33"/>
  <c i="1" r="AV56"/>
  <c r="AT56"/>
  <c r="AU57"/>
  <c i="2" r="J33"/>
  <c i="1" r="AV55"/>
  <c r="AT55"/>
  <c r="AN55"/>
  <c i="4" r="J35"/>
  <c i="1" r="AV58"/>
  <c r="AT58"/>
  <c r="BB62"/>
  <c r="AX62"/>
  <c r="BD65"/>
  <c r="BC62"/>
  <c r="AY62"/>
  <c r="BC57"/>
  <c r="AY57"/>
  <c r="BC65"/>
  <c r="AY65"/>
  <c i="8" r="J32"/>
  <c i="1" r="AG63"/>
  <c r="AG62"/>
  <c r="BA57"/>
  <c r="AW57"/>
  <c i="7" r="J33"/>
  <c i="1" r="AV61"/>
  <c r="AT61"/>
  <c r="BD57"/>
  <c r="BB57"/>
  <c r="AX57"/>
  <c i="6" r="F33"/>
  <c i="1" r="AZ60"/>
  <c r="BA62"/>
  <c r="AW62"/>
  <c i="9" r="F35"/>
  <c i="1" r="AZ64"/>
  <c r="BB65"/>
  <c r="AX65"/>
  <c i="5" r="J35"/>
  <c i="1" r="AV59"/>
  <c r="AT59"/>
  <c i="11" r="J35"/>
  <c i="1" r="AV67"/>
  <c r="AT67"/>
  <c i="5" r="J32"/>
  <c i="1" r="AG59"/>
  <c i="6" r="J33"/>
  <c i="1" r="AV60"/>
  <c r="AT60"/>
  <c r="AN60"/>
  <c i="9" r="J35"/>
  <c i="1" r="AV64"/>
  <c r="AT64"/>
  <c r="AN64"/>
  <c i="10" r="J35"/>
  <c i="1" r="AV66"/>
  <c r="AT66"/>
  <c i="5" r="F35"/>
  <c i="1" r="AZ59"/>
  <c r="BA65"/>
  <c r="AW65"/>
  <c i="8" r="F35"/>
  <c i="1" r="AZ63"/>
  <c r="BD62"/>
  <c i="7" r="F33"/>
  <c i="1" r="AZ61"/>
  <c i="8" r="J35"/>
  <c i="1" r="AV63"/>
  <c r="AT63"/>
  <c i="4" l="1" r="BK91"/>
  <c r="J91"/>
  <c i="10" r="BK90"/>
  <c r="J90"/>
  <c r="J63"/>
  <c i="11" r="BK89"/>
  <c r="J89"/>
  <c r="J63"/>
  <c i="1" r="AN63"/>
  <c i="9" r="J41"/>
  <c i="8" r="J63"/>
  <c r="J41"/>
  <c i="1" r="AN59"/>
  <c i="5" r="J63"/>
  <c i="6" r="J39"/>
  <c i="5" r="J41"/>
  <c i="1" r="AN56"/>
  <c i="3" r="J59"/>
  <c r="J39"/>
  <c i="2" r="J39"/>
  <c i="4" r="J32"/>
  <c i="1" r="AG58"/>
  <c r="BB54"/>
  <c r="W31"/>
  <c r="BD54"/>
  <c r="W33"/>
  <c r="AU54"/>
  <c r="AZ65"/>
  <c r="AV65"/>
  <c r="AT65"/>
  <c r="BC54"/>
  <c r="AY54"/>
  <c r="AZ62"/>
  <c r="AV62"/>
  <c r="AT62"/>
  <c r="AN62"/>
  <c r="BA54"/>
  <c r="AW54"/>
  <c r="AK30"/>
  <c r="AZ57"/>
  <c r="AV57"/>
  <c r="AT57"/>
  <c i="7" r="J30"/>
  <c i="1" r="AG61"/>
  <c i="7" l="1" r="J39"/>
  <c i="4" r="J41"/>
  <c r="J63"/>
  <c i="1" r="AN58"/>
  <c r="AN61"/>
  <c r="AX54"/>
  <c r="AZ54"/>
  <c r="AV54"/>
  <c r="AK29"/>
  <c r="AG57"/>
  <c i="11" r="J32"/>
  <c i="1" r="AG67"/>
  <c i="10" r="J32"/>
  <c i="1" r="AG66"/>
  <c r="W32"/>
  <c r="W30"/>
  <c l="1" r="AN57"/>
  <c i="10" r="J41"/>
  <c i="11" r="J41"/>
  <c i="1" r="AN67"/>
  <c r="AN66"/>
  <c r="W29"/>
  <c r="AT54"/>
  <c r="AG65"/>
  <c l="1" r="AN65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<sst xmlns="http://schemas.openxmlformats.org/spreadsheetml/2006/main">
  <si>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</si>
  <si>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</si>
  <si>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</si>
  <si>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</si>
  <si>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</si>
  <si>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{d5aa5c5b-f5c3-472f-ad23-0a2389d3798c}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</si>
  <si>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</si>
  <si>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</si>
  <si>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</si>
  <si>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</si>
  <si>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</si>
  <si>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</si>
  <si>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</si>
  <si>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</si>
  <si>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</si>
  <si>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006-3-25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</si>
  <si>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</si>
  <si>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</si>
  <si>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Okružní křižovatka sil. III/10148 ulic Přemyslova s Lidovým náměstím v Kralupech nad Vltavou</t>
  </si>
  <si>
    <t>KSO:</t>
  </si>
  <si>
    <t>822 2</t>
  </si>
  <si>
    <t>CC-CZ:</t>
  </si>
  <si>
    <t>2112</t>
  </si>
  <si>
    <t>Místo:</t>
  </si>
  <si>
    <t>Kralupy nad Vltavou</t>
  </si>
  <si>
    <t>Datum:</t>
  </si>
  <si>
    <t>31. 1. 2025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</si>
  <si>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</si>
  <si>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</si>
  <si>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</si>
  <si>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</si>
  <si>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</si>
  <si>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</si>
  <si>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</si>
  <si>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 Petr Novotný, Ph.D.</t>
  </si>
  <si>
    <t>True</t>
  </si>
  <si>
    <t>Zpracovatel: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</si>
  <si>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</si>
  <si>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„Okružní křižovatka sil. III/10148 ulic Přemyslova s Lidovým náměstím v Kralupech nad Vltavou“.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</si>
  <si>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</si>
  <si>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</si>
  <si>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</si>
  <si>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</si>
  <si>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</si>
  <si>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</si>
  <si>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</si>
  <si>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</si>
  <si>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</si>
  <si>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</si>
  <si>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</si>
  <si>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</si>
  <si>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</si>
  <si>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</si>
  <si>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</si>
  <si>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</si>
  <si>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</si>
  <si>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</si>
  <si>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</si>
  <si>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</si>
  <si>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</si>
  <si>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</si>
  <si>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</si>
  <si>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</si>
  <si>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</si>
  <si>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</si>
  <si>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</si>
  <si>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</si>
  <si>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</si>
  <si>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</si>
  <si>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</si>
  <si>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</si>
  <si>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</si>
  <si>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</si>
  <si>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</si>
  <si>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</si>
  <si>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</si>
  <si>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</si>
  <si>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</si>
  <si>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</si>
  <si>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Opatření na silnici III/10148, včetně OK (investor SÚS Sk)</t>
  </si>
  <si>
    <t>ING</t>
  </si>
  <si>
    <t>1</t>
  </si>
  <si>
    <t>{430a3248-1c6e-4476-a0e7-7858eb8c5f75}</t>
  </si>
  <si>
    <t>2</t>
  </si>
  <si>
    <t>SO 102</t>
  </si>
  <si>
    <t>Plochy přímo související s opatřeními na silnici III/10148 a OK (investor Kralupy n. VL.)</t>
  </si>
  <si>
    <t>{8fd209b8-3aeb-422a-aac1-e87d92f4a667}</t>
  </si>
  <si>
    <t>SO 301</t>
  </si>
  <si>
    <t>Odvodnění</t>
  </si>
  <si>
    <t>{350ffe87-4161-4995-b6da-bcc2ecfaf544}</t>
  </si>
  <si>
    <t>827 2</t>
  </si>
  <si>
    <t>SO 301 - A</t>
  </si>
  <si>
    <t>Odvodnění (investor SÚS Sk)</t>
  </si>
  <si>
    <t>Soupis</t>
  </si>
  <si>
    <t>{dd323586-e87f-41b7-9fa9-bf705ae1027e}</t>
  </si>
  <si>
    <t>SO 301 - B</t>
  </si>
  <si>
    <t>Odvodnění (investor Kralupy n. Vl.)</t>
  </si>
  <si>
    <t>{f21daba4-17cc-49af-88cc-271b267a5d1c}</t>
  </si>
  <si>
    <t>SO 401</t>
  </si>
  <si>
    <t>Veřejné osvětlení (investor Kralupy n. Vl.)</t>
  </si>
  <si>
    <t>{49340b7d-7a41-4c41-82b3-aeecf6441c39}</t>
  </si>
  <si>
    <t>SO 801</t>
  </si>
  <si>
    <t>Sadové úpravy (investor Kralupy n. Vl.)</t>
  </si>
  <si>
    <t>{774c43be-5b3d-4724-b3f4-7950da63b854}</t>
  </si>
  <si>
    <t>DIO</t>
  </si>
  <si>
    <t>Dopravně inženýrská opatření</t>
  </si>
  <si>
    <t>{63ff88d7-5c4b-43c7-874d-666d00c405ac}</t>
  </si>
  <si>
    <t>I. a II._a</t>
  </si>
  <si>
    <t>Etapa - DIO (investor SÚS Sk)</t>
  </si>
  <si>
    <t>{3e5dfae4-1cdb-432d-a427-fc683ad173f7}</t>
  </si>
  <si>
    <t>I. a II._b</t>
  </si>
  <si>
    <t>Etapa - DIO (investor Kralupy n. Vl.)</t>
  </si>
  <si>
    <t>{477569a6-f229-4abf-8040-8739c284e90e}</t>
  </si>
  <si>
    <t>VRN</t>
  </si>
  <si>
    <t>Vedlejší rozpočtové náklady</t>
  </si>
  <si>
    <t>VON</t>
  </si>
  <si>
    <t>{0f8ba692-fec9-4704-a8c5-29bd5067b84e}</t>
  </si>
  <si>
    <t>VRN_a</t>
  </si>
  <si>
    <t>Vedlejší rozpočtové náklady (investor SÚS Sk)</t>
  </si>
  <si>
    <t>{8e07edcc-80a8-4a80-85e5-d41100f253dc}</t>
  </si>
  <si>
    <t>VRN_b</t>
  </si>
  <si>
    <t>Vedlejší rozpočtové náklady (investor Kralupy n. Vl.)</t>
  </si>
  <si>
    <t>{1a0071c9-05b6-4df2-ad4e-b0c993a2c2b1}</t>
  </si>
  <si>
    <t>KRYCÍ LIST SOUPISU PRACÍ</t>
  </si>
  <si>
    <t>Objekt:</t>
  </si>
  <si>
    <t>SO 101 - Opatření na silnici III/10148, včetně OK (investor SÚS Sk)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</si>
  <si>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</si>
  <si>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</si>
  <si>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</si>
  <si>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</si>
  <si>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</si>
  <si>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</si>
  <si>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</si>
  <si>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</si>
  <si>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</si>
  <si>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</si>
  <si>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</si>
  <si>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</si>
  <si>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</si>
  <si>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</si>
  <si>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</si>
  <si>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</si>
  <si>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</si>
  <si>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</si>
  <si>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</si>
  <si>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</si>
  <si>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</si>
  <si>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</si>
  <si>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</si>
  <si>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</si>
  <si>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</si>
  <si>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</si>
  <si>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</si>
  <si>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</si>
  <si>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</si>
  <si>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</si>
  <si>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122151101</t>
  </si>
  <si>
    <t>Odkopávky a prokopávky nezapažené v hornině třídy těžitelnosti I skupiny 1 a 2 objem do 20 m3 strojně</t>
  </si>
  <si>
    <t>m3</t>
  </si>
  <si>
    <t>CS ÚRS 2025 01</t>
  </si>
  <si>
    <t>4</t>
  </si>
  <si>
    <t>1436343557</t>
  </si>
  <si>
    <t>PP</t>
  </si>
  <si>
    <t>Odkopávky a prokopávky nezapažené strojně v hornině třídy těžitelnosti I skupiny 1 a 2 do 20 m3</t>
  </si>
  <si>
    <t>Online PSC</t>
  </si>
  <si>
    <t>https://podminky.urs.cz/item/CS_URS_2025_01/122151101</t>
  </si>
  <si>
    <t>VV</t>
  </si>
  <si>
    <t>"svrchní vrstva" 21,2*0,1</t>
  </si>
  <si>
    <t>122251103</t>
  </si>
  <si>
    <t>Odkopávky a prokopávky nezapažené v hornině třídy těžitelnosti I skupiny 3 objem do 100 m3 strojně</t>
  </si>
  <si>
    <t>-1771212258</t>
  </si>
  <si>
    <t>Odkopávky a prokopávky nezapažené strojně v hornině třídy těžitelnosti I skupiny 3 přes 50 do 100 m3</t>
  </si>
  <si>
    <t>https://podminky.urs.cz/item/CS_URS_2025_01/122251103</t>
  </si>
  <si>
    <t>71,43+4,8</t>
  </si>
  <si>
    <t>3</t>
  </si>
  <si>
    <t>132251101</t>
  </si>
  <si>
    <t>Hloubení rýh nezapažených š do 800 mm v hornině třídy těžitelnosti I skupiny 3 objem do 20 m3 strojně</t>
  </si>
  <si>
    <t>-648071910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</si>
  <si>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</si>
  <si>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</si>
  <si>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"pro obruby" 241,82*0,5*0,1</t>
  </si>
  <si>
    <t>Součet</t>
  </si>
  <si>
    <t>162251102</t>
  </si>
  <si>
    <t>Vodorovné přemístění přes 20 do 50 m výkopku/sypaniny z horniny třídy těžitelnosti I skupiny 1 až 3</t>
  </si>
  <si>
    <t>1759764226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</si>
  <si>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</si>
  <si>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https://podminky.urs.cz/item/CS_URS_2025_01/162251102</t>
  </si>
  <si>
    <t>"přesun v rámci stavby" 2,761</t>
  </si>
  <si>
    <t>5</t>
  </si>
  <si>
    <t>162751117</t>
  </si>
  <si>
    <t>Vodorovné přemístění přes 9 000 do 10000 m výkopku/sypaniny z horniny třídy těžitelnosti I skupiny 1 až 3</t>
  </si>
  <si>
    <t>1292558884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</si>
  <si>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</si>
  <si>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</si>
  <si>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P</t>
  </si>
  <si>
    <t>Poznámka k položce:_x000d_
vzdálenost odvozu je pouze orientační, určí uchazeč</t>
  </si>
  <si>
    <t>"pol. č. 122151101" 2,12</t>
  </si>
  <si>
    <t>"pol. č. 122151103" 76,23</t>
  </si>
  <si>
    <t>"pol. č. 132251101" 12,091</t>
  </si>
  <si>
    <t>Mezisoučet</t>
  </si>
  <si>
    <t>"pol. č. 174151101" -(2,761)</t>
  </si>
  <si>
    <t>6</t>
  </si>
  <si>
    <t>167151101</t>
  </si>
  <si>
    <t>Nakládání výkopku z hornin třídy těžitelnosti I skupiny 1 až 3 do 100 m3</t>
  </si>
  <si>
    <t>377889384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</si>
  <si>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</si>
  <si>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</si>
  <si>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2,761</t>
  </si>
  <si>
    <t>7</t>
  </si>
  <si>
    <t>171151103</t>
  </si>
  <si>
    <t>Uložení sypaniny z hornin soudržných do násypů zhutněných strojně</t>
  </si>
  <si>
    <t>-1717848473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</si>
  <si>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</si>
  <si>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</si>
  <si>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78,71</t>
  </si>
  <si>
    <t>8</t>
  </si>
  <si>
    <t>M</t>
  </si>
  <si>
    <t>10364100</t>
  </si>
  <si>
    <t>zemina pro terénní úpravy - tříděná</t>
  </si>
  <si>
    <t>t</t>
  </si>
  <si>
    <t>-1150363862</t>
  </si>
  <si>
    <t>Poznámka k položce:_x000d_
zemina vhodná do násypů a zásypů</t>
  </si>
  <si>
    <t>78,71*1,8 'Přepočtené koeficientem množství</t>
  </si>
  <si>
    <t>9</t>
  </si>
  <si>
    <t>171201231.R</t>
  </si>
  <si>
    <t>Poplatek za uložení zeminy a kamení na recyklační skládce (skládkovné) kód odpadu 17 05 04</t>
  </si>
  <si>
    <t>-1638041160</t>
  </si>
  <si>
    <t>Poplatek za uložení stavebního odpadu na recyklační skládce (skládkovné) zeminy a kamení zatříděného do Katalogu odpadů pod kódem 17 05 04</t>
  </si>
  <si>
    <t>Poznámka k položce:_x000d_
Zhotovitel doloží platné oprávnění opravňující ho k nakládání s odpady. Dále předloží doklady o uložení tzv. Průvodku odpadu (s uvedením SPZ, množství-váhy, názvu odpadu, místo dalšího využití odpadu). Tuto průvodu odsouhlasí zástupci smluvních stran.</t>
  </si>
  <si>
    <t>87,68*1,8 'Přepočtené koeficientem množství</t>
  </si>
  <si>
    <t>10</t>
  </si>
  <si>
    <t>174151101</t>
  </si>
  <si>
    <t>Zásyp jam, šachet rýh nebo kolem objektů sypaninou se zhutněním</t>
  </si>
  <si>
    <t>1408370937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</si>
  <si>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</si>
  <si>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</si>
  <si>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"zásyp odstraněných UV zeminou" 4*(PI*0,275*0,275*1)</t>
  </si>
  <si>
    <t>"zásyp odstraněné šachty" 1,811</t>
  </si>
  <si>
    <t>11</t>
  </si>
  <si>
    <t>181111111</t>
  </si>
  <si>
    <t>Plošná úprava terénu do 500 m2 zemina skupiny 1 až 4 nerovnosti přes 50 do 100 mm v rovinně a svahu do 1:5</t>
  </si>
  <si>
    <t>m2</t>
  </si>
  <si>
    <t>251278458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</si>
  <si>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</si>
  <si>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https://podminky.urs.cz/item/CS_URS_2025_01/181111111</t>
  </si>
  <si>
    <t>21,2</t>
  </si>
  <si>
    <t>181351003</t>
  </si>
  <si>
    <t>Rozprostření ornice tl vrstvy do 200 mm pl do 100 m2 v rovině nebo ve svahu do 1:5 strojně</t>
  </si>
  <si>
    <t>232628817</t>
  </si>
  <si>
    <t>Rozprostření a urovnání ornice v rovině nebo ve svahu sklonu do 1:5 strojně při souvislé ploše do 100 m2, tl. vrstvy do 200 mm</t>
  </si>
  <si>
    <t>https://podminky.urs.cz/item/CS_URS_2025_01/181351003</t>
  </si>
  <si>
    <t>13</t>
  </si>
  <si>
    <t>10364101</t>
  </si>
  <si>
    <t>zemina pro terénní úpravy - ornice</t>
  </si>
  <si>
    <t>1704098395</t>
  </si>
  <si>
    <t>21,2*0,15</t>
  </si>
  <si>
    <t>3,18*1,8 'Přepočtené koeficientem množství</t>
  </si>
  <si>
    <t>14</t>
  </si>
  <si>
    <t>181411131</t>
  </si>
  <si>
    <t>Založení parkového trávníku výsevem pl do 1000 m2 v rovině a ve svahu do 1:5</t>
  </si>
  <si>
    <t>-1078588254</t>
  </si>
  <si>
    <t>Založení trávníku na půdě předem připravené plochy do 1000 m2 výsevem včetně utažení parkového v rovině nebo na svahu do 1:5</t>
  </si>
  <si>
    <t>https://podminky.urs.cz/item/CS_URS_2025_01/181411131</t>
  </si>
  <si>
    <t>15</t>
  </si>
  <si>
    <t>00572420</t>
  </si>
  <si>
    <t>osivo směs travní parková okrasná</t>
  </si>
  <si>
    <t>kg</t>
  </si>
  <si>
    <t>2139634596</t>
  </si>
  <si>
    <t>(21,2)*0,03</t>
  </si>
  <si>
    <t>16</t>
  </si>
  <si>
    <t>181951112</t>
  </si>
  <si>
    <t>Úprava pláně v hornině třídy těžitelnosti I skupiny 1 až 3 se zhutněním strojně</t>
  </si>
  <si>
    <t>-1853407922</t>
  </si>
  <si>
    <t>Úprava pláně vyrovnáním výškových rozdílů strojně v hornině třídy těžitelnosti I, skupiny 1 až 3 se zhutněním</t>
  </si>
  <si>
    <t>https://podminky.urs.cz/item/CS_URS_2025_01/181951112</t>
  </si>
  <si>
    <t>57,15+9,85+13,2+49+120,91+1677,46+1</t>
  </si>
  <si>
    <t>17</t>
  </si>
  <si>
    <t>183402121</t>
  </si>
  <si>
    <t>Rozrušení půdy souvislé pl přes 100 do 500 m2 hl přes 50 do 150 mm v rovině a svahu do 1:5</t>
  </si>
  <si>
    <t>961778537</t>
  </si>
  <si>
    <t>Rozrušení půdy na hloubku přes 50 do 150 mm souvislé plochy do 500 m2 v rovině nebo na svahu do 1:5</t>
  </si>
  <si>
    <t>https://podminky.urs.cz/item/CS_URS_2025_01/183402121</t>
  </si>
  <si>
    <t>18</t>
  </si>
  <si>
    <t>184813511</t>
  </si>
  <si>
    <t>Chemické odplevelení před založením kultury postřikem na široko v rovině a svahu do 1:5 ručně</t>
  </si>
  <si>
    <t>-257373789</t>
  </si>
  <si>
    <t>Chemické odplevelení půdy před založením kultury, trávníku nebo zpevněných ploch ručně o jakékoli výměře postřikem na široko v rovině nebo na svahu do 1:5</t>
  </si>
  <si>
    <t>https://podminky.urs.cz/item/CS_URS_2025_01/184813511</t>
  </si>
  <si>
    <t>19</t>
  </si>
  <si>
    <t>185804312</t>
  </si>
  <si>
    <t>Zalití rostlin vodou plocha přes 20 m2</t>
  </si>
  <si>
    <t>1498828543</t>
  </si>
  <si>
    <t>Zalití rostlin vodou plochy záhonů jednotlivě přes 20 m2</t>
  </si>
  <si>
    <t>https://podminky.urs.cz/item/CS_URS_2025_01/185804312</t>
  </si>
  <si>
    <t>Poznámka k položce:_x000d_
3x zalití</t>
  </si>
  <si>
    <t>(21,2)*0,01*3</t>
  </si>
  <si>
    <t>Komunikace pozemní</t>
  </si>
  <si>
    <t>20</t>
  </si>
  <si>
    <t>564231011</t>
  </si>
  <si>
    <t>Podklad nebo podsyp ze štěrkopísku ŠP plochy do 100 m2 tl 100 mm</t>
  </si>
  <si>
    <t>-1440298501</t>
  </si>
  <si>
    <t>Podklad nebo podsyp ze štěrkopísku ŠP s rozprostřením, vlhčením a zhutněním plochy jednotlivě do 100 m2, po zhutnění tl. 100 mm</t>
  </si>
  <si>
    <t>https://podminky.urs.cz/item/CS_URS_2025_01/564231011</t>
  </si>
  <si>
    <t>"pod obruby" 241,82*0,5</t>
  </si>
  <si>
    <t>564821011</t>
  </si>
  <si>
    <t>Podklad ze štěrkodrtě ŠD plochy do 100 m2 tl 80 mm</t>
  </si>
  <si>
    <t>-1461798759</t>
  </si>
  <si>
    <t>Podklad ze štěrkodrti ŠD s rozprostřením a zhutněním plochy jednotlivě do 100 m2, po zhutnění tl. 80 mm</t>
  </si>
  <si>
    <t>https://podminky.urs.cz/item/CS_URS_2025_01/564821011</t>
  </si>
  <si>
    <t>"ostrůvky - zvýšená část" 49</t>
  </si>
  <si>
    <t>"ostrůvky - dělící pás" 13,2</t>
  </si>
  <si>
    <t>"ostrůvky - chodníkové plochy" 9,85</t>
  </si>
  <si>
    <t>22</t>
  </si>
  <si>
    <t>564831011</t>
  </si>
  <si>
    <t>Podklad ze štěrkodrtě ŠD plochy do 100 m2 tl 100 mm</t>
  </si>
  <si>
    <t>1786021364</t>
  </si>
  <si>
    <t>Podklad ze štěrkodrti ŠD s rozprostřením a zhutněním plochy jednotlivě do 100 m2, po zhutnění tl. 100 mm</t>
  </si>
  <si>
    <t>https://podminky.urs.cz/item/CS_URS_2025_01/564831011</t>
  </si>
  <si>
    <t>"pro dodláždění" 1</t>
  </si>
  <si>
    <t>23</t>
  </si>
  <si>
    <t>564831111</t>
  </si>
  <si>
    <t>Podklad ze štěrkodrtě ŠD plochy přes 100 m2 tl 100 mm</t>
  </si>
  <si>
    <t>380233070</t>
  </si>
  <si>
    <t>Podklad ze štěrkodrti ŠD s rozprostřením a zhutněním plochy přes 100 m2, po zhutnění tl. 100 mm</t>
  </si>
  <si>
    <t>https://podminky.urs.cz/item/CS_URS_2025_01/564831111</t>
  </si>
  <si>
    <t>406,75</t>
  </si>
  <si>
    <t>24</t>
  </si>
  <si>
    <t>564861011</t>
  </si>
  <si>
    <t>Podklad ze štěrkodrtě ŠD plochy do 100 m2 tl 200 mm</t>
  </si>
  <si>
    <t>773975547</t>
  </si>
  <si>
    <t>Podklad ze štěrkodrti ŠD s rozprostřením a zhutněním plochy jednotlivě do 100 m2, po zhutnění tl. 200 mm</t>
  </si>
  <si>
    <t>https://podminky.urs.cz/item/CS_URS_2025_01/564861011</t>
  </si>
  <si>
    <t>"prstenec" 57,15</t>
  </si>
  <si>
    <t>25</t>
  </si>
  <si>
    <t>564871011</t>
  </si>
  <si>
    <t>Podklad ze štěrkodrtě ŠD plochy do 100 m2 tl 250 mm</t>
  </si>
  <si>
    <t>1956400907</t>
  </si>
  <si>
    <t>Podklad ze štěrkodrti ŠD s rozprostřením a zhutněním plochy jednotlivě do 100 m2, po zhutnění tl. 250 mm</t>
  </si>
  <si>
    <t>https://podminky.urs.cz/item/CS_URS_2025_01/564871011</t>
  </si>
  <si>
    <t>35,51+58,8+(58,68+20,98)*0,25+7,76+6,04+16,11+87,35+(6,13+5,1+2,6+2+1,7+9,88+9,17+12,35+0,44+4,14)+28,44</t>
  </si>
  <si>
    <t>26</t>
  </si>
  <si>
    <t>565135121</t>
  </si>
  <si>
    <t>Asfaltový beton vrstva podkladní ACP 16+ (obalované kamenivo OKS) tl 50 mm š přes 3 m</t>
  </si>
  <si>
    <t>1407270320</t>
  </si>
  <si>
    <t>Asfaltový beton vrstva podkladní ACP 16+ (obalované kamenivo střednězrnné - OKS) s rozprostřením a zhutněním v pruhu šířky přes 3 m, po zhutnění tl. 50 mm</t>
  </si>
  <si>
    <t>https://podminky.urs.cz/item/CS_URS_2025_01/565135121</t>
  </si>
  <si>
    <t>Poznámka k položce:_x000d_
(70/100)</t>
  </si>
  <si>
    <t>1677,46</t>
  </si>
  <si>
    <t>27</t>
  </si>
  <si>
    <t>567122112</t>
  </si>
  <si>
    <t>Podklad ze směsi stmelené cementem SC C 8/10 (KSC I) tl 130 mm</t>
  </si>
  <si>
    <t>538879963</t>
  </si>
  <si>
    <t>Podklad ze směsi stmelené cementem SC bez dilatačních spár, s rozprostřením a zhutněním SC C 8/10 (KSC I), po zhutnění tl. 130 mm</t>
  </si>
  <si>
    <t>https://podminky.urs.cz/item/CS_URS_2025_01/567122112</t>
  </si>
  <si>
    <t>"vozovka" 1452,2</t>
  </si>
  <si>
    <t>28</t>
  </si>
  <si>
    <t>567122114</t>
  </si>
  <si>
    <t>Podklad ze směsi stmelené cementem SC C 8/10 (KSC I) tl 150 mm</t>
  </si>
  <si>
    <t>-1536823265</t>
  </si>
  <si>
    <t>Podklad ze směsi stmelené cementem SC bez dilatačních spár, s rozprostřením a zhutněním SC C 8/10 (KSC I), po zhutnění tl. 150 mm</t>
  </si>
  <si>
    <t>https://podminky.urs.cz/item/CS_URS_2025_01/567122114</t>
  </si>
  <si>
    <t>"ostrůvky - dělící pás" 46,96</t>
  </si>
  <si>
    <t>29</t>
  </si>
  <si>
    <t>567132115</t>
  </si>
  <si>
    <t>Podklad ze směsi stmelené cementem SC C 8/10 (KSC I) tl 200 mm</t>
  </si>
  <si>
    <t>532622240</t>
  </si>
  <si>
    <t>Podklad ze směsi stmelené cementem SC bez dilatačních spár, s rozprostřením a zhutněním SC C 8/10 (KSC I), po zhutnění tl. 200 mm</t>
  </si>
  <si>
    <t>https://podminky.urs.cz/item/CS_URS_2025_01/567132115</t>
  </si>
  <si>
    <t>"prstenec" 46,39+4</t>
  </si>
  <si>
    <t>"ostrůvky - chodníkové plochy" 58,9</t>
  </si>
  <si>
    <t>30</t>
  </si>
  <si>
    <t>567142115</t>
  </si>
  <si>
    <t>Podklad ze směsi stmelené cementem SC C 8/10 (KSC I) tl 250 mm</t>
  </si>
  <si>
    <t>73984146</t>
  </si>
  <si>
    <t>Podklad ze směsi stmelené cementem SC bez dilatačních spár, s rozprostřením a zhutněním SC C 8/10 (KSC I), po zhutnění tl. 250 mm</t>
  </si>
  <si>
    <t>https://podminky.urs.cz/item/CS_URS_2025_01/567142115</t>
  </si>
  <si>
    <t>"ostrůvky - zvýšená část, technologická dl." 78,07</t>
  </si>
  <si>
    <t>31</t>
  </si>
  <si>
    <t>573211108</t>
  </si>
  <si>
    <t>Postřik živičný spojovací z asfaltu v množství 0,40 kg/m2</t>
  </si>
  <si>
    <t>-868531951</t>
  </si>
  <si>
    <t>Postřik spojovací PS bez posypu kamenivem z asfaltu silničního, v množství 0,40 kg/m2</t>
  </si>
  <si>
    <t>https://podminky.urs.cz/item/CS_URS_2025_01/573211108</t>
  </si>
  <si>
    <t>Poznámka k položce:_x000d_
modif. PS-PMB</t>
  </si>
  <si>
    <t>1634,49</t>
  </si>
  <si>
    <t>32</t>
  </si>
  <si>
    <t>573211112</t>
  </si>
  <si>
    <t>Postřik živičný spojovací z asfaltu v množství 0,70 kg/m2</t>
  </si>
  <si>
    <t>1744987322</t>
  </si>
  <si>
    <t>Postřik spojovací PS bez posypu kamenivem z asfaltu silničního, v množství 0,70 kg/m2</t>
  </si>
  <si>
    <t>https://podminky.urs.cz/item/CS_URS_2025_01/573211112</t>
  </si>
  <si>
    <t>1490</t>
  </si>
  <si>
    <t>33</t>
  </si>
  <si>
    <t>573211112.r</t>
  </si>
  <si>
    <t>475351438</t>
  </si>
  <si>
    <t>Poznámka k položce:_x000d_
modif. PS-PMB 60 BP5</t>
  </si>
  <si>
    <t>"2 kg/m2" 10,1*3</t>
  </si>
  <si>
    <t>34</t>
  </si>
  <si>
    <t>577134141</t>
  </si>
  <si>
    <t>Asfaltový beton vrstva obrusná ACO 11+ (ABS) tl 40 mm š přes 3 m z modifikovaného asfaltu</t>
  </si>
  <si>
    <t>1470485176</t>
  </si>
  <si>
    <t>Asfaltový beton vrstva obrusná ACO 11+ (ABS) s rozprostřením a se zhutněním z modifikovaného asfaltu v pruhu šířky přes 3 m, po zhutnění tl. 40 mm</t>
  </si>
  <si>
    <t>https://podminky.urs.cz/item/CS_URS_2025_01/577134141</t>
  </si>
  <si>
    <t>Poznámka k položce:_x000d_
PMB 25/55-65 NT</t>
  </si>
  <si>
    <t>35</t>
  </si>
  <si>
    <t>577155142</t>
  </si>
  <si>
    <t>Asfaltový beton vrstva ložní ACL 16+ (ABH) tl 60 mm š přes 3 m z modifikovaného asfaltu</t>
  </si>
  <si>
    <t>1175666539</t>
  </si>
  <si>
    <t>Asfaltový beton vrstva ložní ACL 16+ (ABH) s rozprostřením a zhutněním z modifikovaného asfaltu v pruhu šířky přes 3 m, po zhutnění tl. 60 mm</t>
  </si>
  <si>
    <t>https://podminky.urs.cz/item/CS_URS_2025_01/577155142</t>
  </si>
  <si>
    <t>1492</t>
  </si>
  <si>
    <t>36</t>
  </si>
  <si>
    <t>591141111</t>
  </si>
  <si>
    <t>Kladení dlažby z kostek velkých z kamene na MC tl 50 mm</t>
  </si>
  <si>
    <t>1205619453</t>
  </si>
  <si>
    <t>Kladení dlažby z kostek s provedením lože do tl. 50 mm, s vyplněním spár, s dvojím beraněním a se smetením přebytečného materiálu na krajnici velkých z kamene, do lože z cementové malty</t>
  </si>
  <si>
    <t>https://podminky.urs.cz/item/CS_URS_2025_01/591141111</t>
  </si>
  <si>
    <t>Poznámka k položce:_x000d_
C25/25n XF3_x000d_
- materiál "kostky" použit z vlastních zdrojů KSUS</t>
  </si>
  <si>
    <t>"prstenec"</t>
  </si>
  <si>
    <t>57,15+4</t>
  </si>
  <si>
    <t>"řádka do betonu" -(67,23)*0,16</t>
  </si>
  <si>
    <t>37</t>
  </si>
  <si>
    <t>591141111.R</t>
  </si>
  <si>
    <t>Kladení zámkové dlažby na MC tl 50 mm</t>
  </si>
  <si>
    <t>1537452806</t>
  </si>
  <si>
    <t>Kladení zámkové dlažby s provedením lože do tl. 50 mm, s vyplněním spár, s dvojím beraněním a se smetením přebytečného materiálu na krajnici, do lože z cementové malty</t>
  </si>
  <si>
    <t>Poznámka k položce:_x000d_
- kladecí lože C25/25n XF3</t>
  </si>
  <si>
    <t>"ostrůvky - chodníkové plochy" 22,89+22,07+9,28+4,64</t>
  </si>
  <si>
    <t>38</t>
  </si>
  <si>
    <t>59245021.bF</t>
  </si>
  <si>
    <t>dlažba tvar čtverec betonová 200x200x60mm přírodní "bez FAZETY"</t>
  </si>
  <si>
    <t>1605535690</t>
  </si>
  <si>
    <t>"chodníkové plochy v ostrůvcích"</t>
  </si>
  <si>
    <t>9,28</t>
  </si>
  <si>
    <t>9,28*1,03 'Přepočtené koeficientem množství</t>
  </si>
  <si>
    <t>39</t>
  </si>
  <si>
    <t>59245018.bF</t>
  </si>
  <si>
    <t>dlažba skladebná betonová 200x100mm tl 60mm přírodní "bez FAZETY"</t>
  </si>
  <si>
    <t>1285449307</t>
  </si>
  <si>
    <t>4,64</t>
  </si>
  <si>
    <t>4,64*1,03 'Přepočtené koeficientem množství</t>
  </si>
  <si>
    <t>40</t>
  </si>
  <si>
    <t>59245006</t>
  </si>
  <si>
    <t>dlažba pro nevidomé betonová 200x100mm tl 60mm červená</t>
  </si>
  <si>
    <t>575348037</t>
  </si>
  <si>
    <t>22,07</t>
  </si>
  <si>
    <t>22,07*1,03 'Přepočtené koeficientem množství</t>
  </si>
  <si>
    <t>41</t>
  </si>
  <si>
    <t>59245015</t>
  </si>
  <si>
    <t>dlažba zámková betonová tvaru I 200x165mm tl 60mm přírodní</t>
  </si>
  <si>
    <t>1919702997</t>
  </si>
  <si>
    <t>22,89</t>
  </si>
  <si>
    <t>22,89*1,03 'Přepočtené koeficientem množství</t>
  </si>
  <si>
    <t>42</t>
  </si>
  <si>
    <t>591241111</t>
  </si>
  <si>
    <t>Kladení dlažby z kostek drobných z kamene na MC tl 50 mm</t>
  </si>
  <si>
    <t>-1233585513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</si>
  <si>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</si>
  <si>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https://podminky.urs.cz/item/CS_URS_2025_01/591241111</t>
  </si>
  <si>
    <t>Poznámka k položce:_x000d_
C25/25n XF3</t>
  </si>
  <si>
    <t>"ostrůvky - zvýšená část" 12,58+24,14+12,26+2,2+2,17+9,06+10,32+4,79+11,15+4,68</t>
  </si>
  <si>
    <t>"ostrůvky - dělící pás" 13,2+20,9+22,59</t>
  </si>
  <si>
    <t>"řádek kostky do betonu" -(222,68)*0,12</t>
  </si>
  <si>
    <t>"dodláždění" 1</t>
  </si>
  <si>
    <t>43</t>
  </si>
  <si>
    <t>58381007</t>
  </si>
  <si>
    <t>kostka štípaná dlažební žula drobná 10/12</t>
  </si>
  <si>
    <t>-697198402</t>
  </si>
  <si>
    <t>123,318+1</t>
  </si>
  <si>
    <t>124,318*1,02 'Přepočtené koeficientem množství</t>
  </si>
  <si>
    <t>Trubní vedení</t>
  </si>
  <si>
    <t>44</t>
  </si>
  <si>
    <t>890411851</t>
  </si>
  <si>
    <t>Bourání šachet z prefabrikovaných skruží strojně obestavěného prostoru do 1,5 m3</t>
  </si>
  <si>
    <t>1861323432</t>
  </si>
  <si>
    <t>Bourání šachet a jímek strojně velikosti obestavěného prostoru do 1,5 m3 z prefabrikovaných skruží</t>
  </si>
  <si>
    <t>https://podminky.urs.cz/item/CS_URS_2025_01/890411851</t>
  </si>
  <si>
    <t>"UV" 4*(PI*0,275*0,275*1)</t>
  </si>
  <si>
    <t>45</t>
  </si>
  <si>
    <t>890431851</t>
  </si>
  <si>
    <t>Bourání šachet z prefabrikovaných skruží strojně obestavěného prostoru přes 1,5 do 3 m3</t>
  </si>
  <si>
    <t>1901707081</t>
  </si>
  <si>
    <t>Bourání šachet a jímek strojně velikosti obestavěného prostoru přes 1,5 do 3 m3 z prefabrikovaných skruží</t>
  </si>
  <si>
    <t>https://podminky.urs.cz/item/CS_URS_2025_01/890431851</t>
  </si>
  <si>
    <t>1*PI*0,62*0,62*1,5</t>
  </si>
  <si>
    <t>46</t>
  </si>
  <si>
    <t>899104211</t>
  </si>
  <si>
    <t>Demontáž poklopů litinových nebo ocelových včetně rámů hmotnosti přes 150 kg</t>
  </si>
  <si>
    <t>kus</t>
  </si>
  <si>
    <t>1423611798</t>
  </si>
  <si>
    <t>Demontáž poklopů litinových a ocelových včetně rámů, hmotnosti jednotlivě přes 150 Kg</t>
  </si>
  <si>
    <t>https://podminky.urs.cz/item/CS_URS_2025_01/899104211</t>
  </si>
  <si>
    <t>47</t>
  </si>
  <si>
    <t>899132111</t>
  </si>
  <si>
    <t>Výměna (výšková úprava) poklopu kanalizačního samonivelačního s ošetřením podkladu hloubky do 25 cm</t>
  </si>
  <si>
    <t>746298503</t>
  </si>
  <si>
    <t>Výměna (výšková úprava) poklopu kanalizačního s rámem samonivelačním s ošetřením podkladních vrstev hloubky do 25 cm</t>
  </si>
  <si>
    <t>https://podminky.urs.cz/item/CS_URS_2025_01/899132111</t>
  </si>
  <si>
    <t>"výšková úprava, poklop stávající" 4</t>
  </si>
  <si>
    <t>48</t>
  </si>
  <si>
    <t>899132213</t>
  </si>
  <si>
    <t>Výměna (výšková úprava) poklopu vodovodního samonivelačního nebo pevného hydrantového</t>
  </si>
  <si>
    <t>-2086756214</t>
  </si>
  <si>
    <t>https://podminky.urs.cz/item/CS_URS_2025_01/899132213</t>
  </si>
  <si>
    <t>"výšková úprava - poklopy stávající" 11</t>
  </si>
  <si>
    <t>49</t>
  </si>
  <si>
    <t>899133211</t>
  </si>
  <si>
    <t>Výměna (výšková úprava) vtokové mříže uliční vpusti s použitím betonových vyrovnávacích prvků</t>
  </si>
  <si>
    <t>-1617935343</t>
  </si>
  <si>
    <t>Výměna (výšková úprava) vtokové mříže uliční vpusti na betonové skruži s použitím betonových vyrovnávacích prvků</t>
  </si>
  <si>
    <t>https://podminky.urs.cz/item/CS_URS_2025_01/899133211</t>
  </si>
  <si>
    <t>Poznámka k položce:_x000d_
přesný počet prstenců bude stanoven na místě dle skutečného stavu</t>
  </si>
  <si>
    <t>"výšková úprava a výměna mříže za litinový poklop" 3</t>
  </si>
  <si>
    <t>"výšková úprava, mříž stávající" 1</t>
  </si>
  <si>
    <t>50</t>
  </si>
  <si>
    <t>59224661</t>
  </si>
  <si>
    <t>poklop šachtový betonový, litinový rám 785(610)x160mm D400 s odvětráním</t>
  </si>
  <si>
    <t>-1847908147</t>
  </si>
  <si>
    <t>Poznámka k položce:_x000d_
rozměr poklopu bude určen namístě dle stávající šachty</t>
  </si>
  <si>
    <t>51</t>
  </si>
  <si>
    <t>899203211</t>
  </si>
  <si>
    <t>Demontáž mříží litinových včetně rámů hmotnosti přes 100 do 150 kg</t>
  </si>
  <si>
    <t>172491774</t>
  </si>
  <si>
    <t>Demontáž mříží litinových včetně rámů, hmotnosti jednotlivě přes 100 do 150 Kg</t>
  </si>
  <si>
    <t>https://podminky.urs.cz/item/CS_URS_2025_01/899203211</t>
  </si>
  <si>
    <t>Poznámka k položce:_x000d_
- Materiál bude předmětem odkupu dle podmínek uvedených ve směrnicích Zadavatele č. R-Sm-42 platných v době odkupu._x000d_
- Zhotovitel bude nakládat s odpadem, který vznikl v této položce v souladu s podmínkami uvedených ve Směrnicích Zadavatele.</t>
  </si>
  <si>
    <t>52</t>
  </si>
  <si>
    <t>kanalizace_02</t>
  </si>
  <si>
    <t>Zaslepení stávající kanalizace</t>
  </si>
  <si>
    <t>-302705874</t>
  </si>
  <si>
    <t>Poznámka k položce:_x000d_
Položka obsahuje i nutné zemní práce</t>
  </si>
  <si>
    <t>"přípojky po odstranění UV" 4</t>
  </si>
  <si>
    <t>Ostatní konstrukce a práce, bourání</t>
  </si>
  <si>
    <t>53</t>
  </si>
  <si>
    <t>914111111</t>
  </si>
  <si>
    <t>Montáž svislé dopravní značky do velikosti 1 m2 objímkami na sloupek nebo konzolu</t>
  </si>
  <si>
    <t>910495256</t>
  </si>
  <si>
    <t>Montáž svislé dopravní značky základní velikosti do 1 m2 objímkami na sloupky nebo konzoly</t>
  </si>
  <si>
    <t>https://podminky.urs.cz/item/CS_URS_2025_01/914111111</t>
  </si>
  <si>
    <t>1+1+1+1+4+4+4+1+1+1+1+1+2+1+1+1+1+1</t>
  </si>
  <si>
    <t>54</t>
  </si>
  <si>
    <t>914111112</t>
  </si>
  <si>
    <t>Montáž svislé dopravní značky do velikosti 1 m2 páskováním na sloup</t>
  </si>
  <si>
    <t>1432070243</t>
  </si>
  <si>
    <t>Montáž svislé dopravní značky základní velikosti do 1 m2 páskováním na sloupy</t>
  </si>
  <si>
    <t>https://podminky.urs.cz/item/CS_URS_2025_01/914111112</t>
  </si>
  <si>
    <t>1+1+1+1+2</t>
  </si>
  <si>
    <t>55</t>
  </si>
  <si>
    <t>40445619</t>
  </si>
  <si>
    <t>zákazové, příkazové dopravní značky B1-B34, C1-15 500mm</t>
  </si>
  <si>
    <t>1153918484</t>
  </si>
  <si>
    <t>"C4a" 4</t>
  </si>
  <si>
    <t>56</t>
  </si>
  <si>
    <t>40445620</t>
  </si>
  <si>
    <t>zákazové, příkazové dopravní značky B1-B34, C1-15 700mm</t>
  </si>
  <si>
    <t>1307730672</t>
  </si>
  <si>
    <t>"B2" 1</t>
  </si>
  <si>
    <t>"B4" 1+1+1</t>
  </si>
  <si>
    <t>"B20a" 1+1</t>
  </si>
  <si>
    <t>"C1" 4</t>
  </si>
  <si>
    <t>"C3a" 1</t>
  </si>
  <si>
    <t>"C4c" 1</t>
  </si>
  <si>
    <t>57</t>
  </si>
  <si>
    <t>40445608</t>
  </si>
  <si>
    <t>značky upravující přednost P1, P4 700mm</t>
  </si>
  <si>
    <t>1461019846</t>
  </si>
  <si>
    <t>"P4" 4+1</t>
  </si>
  <si>
    <t>58</t>
  </si>
  <si>
    <t>40445650</t>
  </si>
  <si>
    <t>dodatkové tabulky E7, E12, E13 500x300mm</t>
  </si>
  <si>
    <t>-1268268961</t>
  </si>
  <si>
    <t>"E7a" 1</t>
  </si>
  <si>
    <t>"E7b" 1+1</t>
  </si>
  <si>
    <t>"E13" 1+1</t>
  </si>
  <si>
    <t>59</t>
  </si>
  <si>
    <t>40445649</t>
  </si>
  <si>
    <t>dodatkové tabulky E3-E5, E8, E14-E16 500x150mm</t>
  </si>
  <si>
    <t>1125308000</t>
  </si>
  <si>
    <t>"E3a" 1+1</t>
  </si>
  <si>
    <t>60</t>
  </si>
  <si>
    <t>40445621</t>
  </si>
  <si>
    <t>informativní značky provozní IP1-IP3, IP4b-IP7, IP10a, b 500x500mm</t>
  </si>
  <si>
    <t>1810985419</t>
  </si>
  <si>
    <t>"IP4b" 1</t>
  </si>
  <si>
    <t>"IP6" 2</t>
  </si>
  <si>
    <t>61</t>
  </si>
  <si>
    <t>40445632</t>
  </si>
  <si>
    <t>informativní značky směrové IS1d, IS2d, IS3d, IS4d, IS19d 1350x500mm</t>
  </si>
  <si>
    <t>-1113844634</t>
  </si>
  <si>
    <t>"IS3d" 1</t>
  </si>
  <si>
    <t>62</t>
  </si>
  <si>
    <t>40445647</t>
  </si>
  <si>
    <t>dodatkové tabulky E1, E2a,b , E6, E9, E10 E12c, E17 500x500mm</t>
  </si>
  <si>
    <t>-495743242</t>
  </si>
  <si>
    <t>"E9" 1</t>
  </si>
  <si>
    <t>63</t>
  </si>
  <si>
    <t>40445643</t>
  </si>
  <si>
    <t>informativní značky jiné IJ1-IJ3, IJ4c-IJ16 500x700mm</t>
  </si>
  <si>
    <t>-1478158036</t>
  </si>
  <si>
    <t>"IJ9" 1</t>
  </si>
  <si>
    <t>64</t>
  </si>
  <si>
    <t>914511112</t>
  </si>
  <si>
    <t>Montáž sloupku dopravních značek délky do 3,5 m s betonovým základem a patkou D 60 mm</t>
  </si>
  <si>
    <t>1246215292</t>
  </si>
  <si>
    <t>Montáž sloupku dopravních značek délky do 3,5 m do hliníkové patky pro sloupek D 60 mm</t>
  </si>
  <si>
    <t>https://podminky.urs.cz/item/CS_URS_2025_01/914511112</t>
  </si>
  <si>
    <t>1+4+4+1+1+1+1+1+1+1</t>
  </si>
  <si>
    <t>65</t>
  </si>
  <si>
    <t>40445225</t>
  </si>
  <si>
    <t>sloupek pro dopravní značku Zn D 60mm v 3,5m</t>
  </si>
  <si>
    <t>1281185771</t>
  </si>
  <si>
    <t>66</t>
  </si>
  <si>
    <t>915111111</t>
  </si>
  <si>
    <t>Vodorovné dopravní značení dělící čáry souvislé š 125 mm základní bílá barva</t>
  </si>
  <si>
    <t>m</t>
  </si>
  <si>
    <t>-1635502583</t>
  </si>
  <si>
    <t>Vodorovné dopravní značení stříkané barvou dělící čára šířky 125 mm souvislá bílá základní</t>
  </si>
  <si>
    <t>https://podminky.urs.cz/item/CS_URS_2025_01/915111111</t>
  </si>
  <si>
    <t>"V1a" 55,86</t>
  </si>
  <si>
    <t>67</t>
  </si>
  <si>
    <t>915121111</t>
  </si>
  <si>
    <t>Vodorovné dopravní značení vodící čáry souvislé š 250 mm základní bílá barva</t>
  </si>
  <si>
    <t>1860206764</t>
  </si>
  <si>
    <t>Vodorovné dopravní značení stříkané barvou vodící čára bílá šířky 250 mm souvislá základní</t>
  </si>
  <si>
    <t>https://podminky.urs.cz/item/CS_URS_2025_01/915121111</t>
  </si>
  <si>
    <t>"V4" 58,29</t>
  </si>
  <si>
    <t>68</t>
  </si>
  <si>
    <t>915121121</t>
  </si>
  <si>
    <t>Vodorovné dopravní značení vodící čáry přerušované š 250 mm základní bílá barva</t>
  </si>
  <si>
    <t>1085441175</t>
  </si>
  <si>
    <t>Vodorovné dopravní značení stříkané barvou vodící čára bílá šířky 250 mm přerušovaná základní</t>
  </si>
  <si>
    <t>https://podminky.urs.cz/item/CS_URS_2025_01/915121121</t>
  </si>
  <si>
    <t>"V2b 1,5/1,5/0,25" 64,09</t>
  </si>
  <si>
    <t>"V10d 0,5/0,5/0,25" 88,73</t>
  </si>
  <si>
    <t>69</t>
  </si>
  <si>
    <t>915131111</t>
  </si>
  <si>
    <t>Vodorovné dopravní značení přechody pro chodce, šipky, symboly základní bílá barva</t>
  </si>
  <si>
    <t>-1537637701</t>
  </si>
  <si>
    <t>Vodorovné dopravní značení stříkané barvou přechody pro chodce, šipky, symboly bílé základní</t>
  </si>
  <si>
    <t>https://podminky.urs.cz/item/CS_URS_2025_01/915131111</t>
  </si>
  <si>
    <t>"V7a" 12</t>
  </si>
  <si>
    <t>"V13" 5,29</t>
  </si>
  <si>
    <t>70</t>
  </si>
  <si>
    <t>915211111</t>
  </si>
  <si>
    <t>Vodorovné dopravní značení dělící čáry souvislé š 125 mm bílý plast</t>
  </si>
  <si>
    <t>1076619998</t>
  </si>
  <si>
    <t>Vodorovné dopravní značení stříkaným plastem dělící čára šířky 125 mm souvislá bílá základní</t>
  </si>
  <si>
    <t>https://podminky.urs.cz/item/CS_URS_2025_01/915211111</t>
  </si>
  <si>
    <t>71</t>
  </si>
  <si>
    <t>915221111</t>
  </si>
  <si>
    <t>Vodorovné dopravní značení vodící čáry souvislé š 250 mm bílý plast</t>
  </si>
  <si>
    <t>-1383170717</t>
  </si>
  <si>
    <t>Vodorovné dopravní značení stříkaným plastem vodící čára bílá šířky 250 mm souvislá základní</t>
  </si>
  <si>
    <t>https://podminky.urs.cz/item/CS_URS_2025_01/915221111</t>
  </si>
  <si>
    <t>72</t>
  </si>
  <si>
    <t>915221121</t>
  </si>
  <si>
    <t>Vodorovné dopravní značení vodící čáry přerušované š 250 mm bílý plast</t>
  </si>
  <si>
    <t>-406999026</t>
  </si>
  <si>
    <t>Vodorovné dopravní značení stříkaným plastem vodící čára bílá šířky 250 mm přerušovaná základní</t>
  </si>
  <si>
    <t>https://podminky.urs.cz/item/CS_URS_2025_01/915221121</t>
  </si>
  <si>
    <t>73</t>
  </si>
  <si>
    <t>915231111</t>
  </si>
  <si>
    <t>Vodorovné dopravní značení přechody pro chodce, šipky, symboly bílý plast</t>
  </si>
  <si>
    <t>-1192351689</t>
  </si>
  <si>
    <t>Vodorovné dopravní značení stříkaným plastem přechody pro chodce, šipky, symboly nápisy bílé základní</t>
  </si>
  <si>
    <t>https://podminky.urs.cz/item/CS_URS_2025_01/915231111</t>
  </si>
  <si>
    <t>74</t>
  </si>
  <si>
    <t>915321115</t>
  </si>
  <si>
    <t>Předformátované vodorovné dopravní značení vodící pás pro slabozraké</t>
  </si>
  <si>
    <t>-2026573968</t>
  </si>
  <si>
    <t>Vodorovné značení předformovaným termoplastem vodící pás pro slabozraké z 6 proužků</t>
  </si>
  <si>
    <t>https://podminky.urs.cz/item/CS_URS_2025_01/915321115</t>
  </si>
  <si>
    <t>4,15+3+2*4</t>
  </si>
  <si>
    <t>75</t>
  </si>
  <si>
    <t>915611111</t>
  </si>
  <si>
    <t>Předznačení vodorovného liniového značení</t>
  </si>
  <si>
    <t>427536545</t>
  </si>
  <si>
    <t>Předznačení pro vodorovné značení stříkané barvou nebo prováděné z nátěrových hmot liniové dělicí čáry, vodicí proužky</t>
  </si>
  <si>
    <t>https://podminky.urs.cz/item/CS_URS_2025_01/915611111</t>
  </si>
  <si>
    <t>76</t>
  </si>
  <si>
    <t>915621111</t>
  </si>
  <si>
    <t>Předznačení vodorovného plošného značení</t>
  </si>
  <si>
    <t>-499675211</t>
  </si>
  <si>
    <t>Předznačení pro vodorovné značení stříkané barvou nebo prováděné z nátěrových hmot plošné šipky, symboly, nápisy</t>
  </si>
  <si>
    <t>https://podminky.urs.cz/item/CS_URS_2025_01/915621111</t>
  </si>
  <si>
    <t>77</t>
  </si>
  <si>
    <t>916111113</t>
  </si>
  <si>
    <t>Osazení obruby z velkých kostek s boční opěrou do lože z betonu prostého</t>
  </si>
  <si>
    <t>-2078668472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</si>
  <si>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</si>
  <si>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https://podminky.urs.cz/item/CS_URS_2025_01/916111113</t>
  </si>
  <si>
    <t>Poznámka k položce:_x000d_
C25/25n XF3_x000d_
- materiál "kostky" použit z vlastních zdrojů KSUS (67,23*0,16*1,02)= 10,97m2</t>
  </si>
  <si>
    <t>37,95+29,28</t>
  </si>
  <si>
    <t>78</t>
  </si>
  <si>
    <t>916111123</t>
  </si>
  <si>
    <t>Osazení obruby z drobných kostek s boční opěrou do lože z betonu prostého</t>
  </si>
  <si>
    <t>1992982232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</si>
  <si>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</si>
  <si>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</si>
  <si>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"V.P. - dvouřádka" 2*(6,91+61,84+2,66+32,11+8,21+69,54+84,37+39,33+79,56+62,33+52,71+28,27-14,75)</t>
  </si>
  <si>
    <t>"vnější přídlažba - řádka" 42,97+5,39+22,6+2,19+5,2+3,3+3,82+4,3+5,03+15,33+12,28+3,5+9,28+16+9,08+10,18+24,33</t>
  </si>
  <si>
    <t>"vnitřní přídlažba - řádka" (16,78+27,86+17,92+13,99+6,2+5,94+12,21+8,13+13,12+8,89)+(26,19+36,38+29,07)</t>
  </si>
  <si>
    <t>79</t>
  </si>
  <si>
    <t>-1243941299</t>
  </si>
  <si>
    <t>(513,09*2)*0,12</t>
  </si>
  <si>
    <t>194,78*0,12</t>
  </si>
  <si>
    <t>222,68*0,12</t>
  </si>
  <si>
    <t>173,238*1,02 'Přepočtené koeficientem množství</t>
  </si>
  <si>
    <t>80</t>
  </si>
  <si>
    <t>916131213</t>
  </si>
  <si>
    <t>Osazení silničního obrubníku betonového stojatého s boční opěrou do lože z betonu prostého</t>
  </si>
  <si>
    <t>1709678430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</si>
  <si>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</si>
  <si>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</si>
  <si>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4,5</t>
  </si>
  <si>
    <t>81</t>
  </si>
  <si>
    <t>59217031</t>
  </si>
  <si>
    <t>obrubník silniční betonový 1000x150x250mm</t>
  </si>
  <si>
    <t>311592088</t>
  </si>
  <si>
    <t>4,5*1,02 'Přepočtené koeficientem množství</t>
  </si>
  <si>
    <t>82</t>
  </si>
  <si>
    <t>916241213</t>
  </si>
  <si>
    <t>Osazení obrubníku kamenného stojatého s boční opěrou do lože z betonu prostého</t>
  </si>
  <si>
    <t>857146579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</si>
  <si>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</si>
  <si>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</si>
  <si>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Poznámka k položce:_x000d_
C25/25n XF3_x000d_
- nutno zpracovat kladečské plány jednotlivých obrub</t>
  </si>
  <si>
    <t>334,36+87,98+97,6+0,8+28,27</t>
  </si>
  <si>
    <t>24,51+1,87+4,23+2,33+26,85+4,01+4,53+5,11+10,53</t>
  </si>
  <si>
    <t>40,84</t>
  </si>
  <si>
    <t>83</t>
  </si>
  <si>
    <t>58380005</t>
  </si>
  <si>
    <t>obrubník kamenný žulový přímý 1000x200x250mm</t>
  </si>
  <si>
    <t>-1246713951</t>
  </si>
  <si>
    <t>Poznámka k položce:_x000d_
zámky, zaoblená hrana R=3cm</t>
  </si>
  <si>
    <t>334,36</t>
  </si>
  <si>
    <t>334,36*1,02 'Přepočtené koeficientem množství</t>
  </si>
  <si>
    <t>84</t>
  </si>
  <si>
    <t>5838043.A</t>
  </si>
  <si>
    <t>obrubník kamenný žulový obloukový R 3-5m 200x350mm</t>
  </si>
  <si>
    <t>-563422036</t>
  </si>
  <si>
    <t>"R 4,5" 28,27</t>
  </si>
  <si>
    <t>28,27*1,02 'Přepočtené koeficientem množství</t>
  </si>
  <si>
    <t>85</t>
  </si>
  <si>
    <t>58380416</t>
  </si>
  <si>
    <t>obrubník kamenný žulový obloukový R 0,5-1m 200x250mm</t>
  </si>
  <si>
    <t>-740404828</t>
  </si>
  <si>
    <t>Poznámka k položce:_x000d_
zaoblená hrana R=3cm</t>
  </si>
  <si>
    <t>"R=0,5" 24,51</t>
  </si>
  <si>
    <t>"R=0,65" 1,87</t>
  </si>
  <si>
    <t>"R=0,7" 4,23</t>
  </si>
  <si>
    <t>"R=0,75" 2,33</t>
  </si>
  <si>
    <t>"R=1,0" 26,85</t>
  </si>
  <si>
    <t>59,79*1,02 'Přepočtené koeficientem množství</t>
  </si>
  <si>
    <t>86</t>
  </si>
  <si>
    <t>58380426</t>
  </si>
  <si>
    <t>obrubník kamenný žulový obloukový R 1-3m 200x250mm</t>
  </si>
  <si>
    <t>1491494393</t>
  </si>
  <si>
    <t>"R=1,25" 4,01</t>
  </si>
  <si>
    <t>"R=1,45" 4,53</t>
  </si>
  <si>
    <t>"R=1,75" 5,11</t>
  </si>
  <si>
    <t>13,65*1,02 'Přepočtené koeficientem množství</t>
  </si>
  <si>
    <t>87</t>
  </si>
  <si>
    <t>58380436</t>
  </si>
  <si>
    <t>obrubník kamenný žulový obloukový R 3-5m 200x250mm</t>
  </si>
  <si>
    <t>-989373155</t>
  </si>
  <si>
    <t>"R=5,0" 10,53</t>
  </si>
  <si>
    <t>10,53*1,02 'Přepočtené koeficientem množství</t>
  </si>
  <si>
    <t>88</t>
  </si>
  <si>
    <t>58380374.R</t>
  </si>
  <si>
    <t>obrubník kamenný žulový přímý 1000x130x200mm</t>
  </si>
  <si>
    <t>153210793</t>
  </si>
  <si>
    <t>87,98</t>
  </si>
  <si>
    <t>87,98*1,02 'Přepočtené koeficientem množství</t>
  </si>
  <si>
    <t>89</t>
  </si>
  <si>
    <t>58380006</t>
  </si>
  <si>
    <t>obrubník kamenný žulový přímý 1000x200x200mm</t>
  </si>
  <si>
    <t>-123114684</t>
  </si>
  <si>
    <t>97,6</t>
  </si>
  <si>
    <t>97,6*1,02 'Přepočtené koeficientem množství</t>
  </si>
  <si>
    <t>90</t>
  </si>
  <si>
    <t>58380438</t>
  </si>
  <si>
    <t>obrubník kamenný žulový obloukový R 3-5m 200x200mm</t>
  </si>
  <si>
    <t>1140994336</t>
  </si>
  <si>
    <t>"R5" 0,8</t>
  </si>
  <si>
    <t>0,8*1,02 'Přepočtené koeficientem množství</t>
  </si>
  <si>
    <t>91</t>
  </si>
  <si>
    <t>58380448</t>
  </si>
  <si>
    <t>obrubník kamenný žulový obloukový R 5-10m 200x200mm</t>
  </si>
  <si>
    <t>-47454190</t>
  </si>
  <si>
    <t>"prstenec - R6,5" 40,84</t>
  </si>
  <si>
    <t>40,84*1,02 'Přepočtené koeficientem množství</t>
  </si>
  <si>
    <t>92</t>
  </si>
  <si>
    <t>916991121</t>
  </si>
  <si>
    <t>Lože pod obrubníky, krajníky nebo obruby z dlažebních kostek z betonu prostého</t>
  </si>
  <si>
    <t>1343779789</t>
  </si>
  <si>
    <t>https://podminky.urs.cz/item/CS_URS_2025_01/916991121</t>
  </si>
  <si>
    <t>"příplatek za zvětšené lože"</t>
  </si>
  <si>
    <t>0,1*0,3*40,84</t>
  </si>
  <si>
    <t>0,05*0,2*(632,98-28,27)</t>
  </si>
  <si>
    <t>0,05*0,1*(1026,18+222,68)</t>
  </si>
  <si>
    <t>0,25*0,1*(194,78)</t>
  </si>
  <si>
    <t>0,2*0,2*28,27</t>
  </si>
  <si>
    <t>93</t>
  </si>
  <si>
    <t>919111113</t>
  </si>
  <si>
    <t>Řezání dilatačních spár š 4 mm hl přes 80 do 90 mm příčných nebo podélných v čerstvém CB krytu</t>
  </si>
  <si>
    <t>2024258510</t>
  </si>
  <si>
    <t>Řezání dilatačních spár v čerstvém cementobetonovém krytu příčných nebo podélných, šířky 4 mm, hloubky přes 80 do 90 mm</t>
  </si>
  <si>
    <t>https://podminky.urs.cz/item/CS_URS_2025_01/919111113</t>
  </si>
  <si>
    <t>"podkladní vrstva SC"</t>
  </si>
  <si>
    <t>"vozovka" 510</t>
  </si>
  <si>
    <t>94</t>
  </si>
  <si>
    <t>919111114</t>
  </si>
  <si>
    <t>Řezání dilatačních spár š 4 mm hl přes 90 do 100 mm příčných nebo podélných v čerstvém CB krytu</t>
  </si>
  <si>
    <t>264916844</t>
  </si>
  <si>
    <t>Řezání dilatačních spár v čerstvém cementobetonovém krytu příčných nebo podélných, šířky 4 mm, hloubky přes 90 do 100 mm</t>
  </si>
  <si>
    <t>https://podminky.urs.cz/item/CS_URS_2025_01/919111114</t>
  </si>
  <si>
    <t>"prstenec" 28</t>
  </si>
  <si>
    <t>95</t>
  </si>
  <si>
    <t>919721233.r</t>
  </si>
  <si>
    <t>Geomříž pro lokální vyztužení asfaltového povrchu ze skelných vláken s geotextilií pevnost 115 kN/m</t>
  </si>
  <si>
    <t>-1481262718</t>
  </si>
  <si>
    <t>Geomříž pro lokální vyztužení asfaltového povrchu ze skelných vláken s geotextilií, podélná pevnost v tahu 115 kN/m</t>
  </si>
  <si>
    <t>Poznámka k položce:_x000d_
400g/m2</t>
  </si>
  <si>
    <t>96</t>
  </si>
  <si>
    <t>919732211</t>
  </si>
  <si>
    <t>Styčná spára napojení nového živičného povrchu na stávající za tepla š 15 mm hl 25 mm s prořezáním</t>
  </si>
  <si>
    <t>-794345677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</si>
  <si>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</si>
  <si>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</si>
  <si>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"vozovka - napojení" 21,93</t>
  </si>
  <si>
    <t>97</t>
  </si>
  <si>
    <t>919732211.R</t>
  </si>
  <si>
    <t>Styčná spára napojení nového živičného povrchu na ostatní prvky za tepla š 15 mm hl 25 mm s prořezáním</t>
  </si>
  <si>
    <t>-367308562</t>
  </si>
  <si>
    <t>Styčná pracovní spára při napojení nového živičného povrchu na ostatní prvky se zalitím za tepla modifikovanou asfaltovou hmotou s posypem vápenným hydrátem šířky do 15 mm, hloubky do 25 mm včetně prořezání spáry</t>
  </si>
  <si>
    <t>"šachty" 0,6*3,14*6</t>
  </si>
  <si>
    <t>"uzávěry" 0,2*3,14*11</t>
  </si>
  <si>
    <t>"vpusti" 1,08*4+0,5</t>
  </si>
  <si>
    <t>"kam. obruby" 40,84</t>
  </si>
  <si>
    <t>"bet. obruby" 31,75</t>
  </si>
  <si>
    <t>"dvouřádka kostek" 513,09</t>
  </si>
  <si>
    <t>98</t>
  </si>
  <si>
    <t>919735111</t>
  </si>
  <si>
    <t>Řezání stávajícího živičného krytu hl do 50 mm</t>
  </si>
  <si>
    <t>-1056119309</t>
  </si>
  <si>
    <t>Řezání stávajícího živičného krytu nebo podkladu hloubky do 50 mm</t>
  </si>
  <si>
    <t>https://podminky.urs.cz/item/CS_URS_2025_01/919735111</t>
  </si>
  <si>
    <t>51,93</t>
  </si>
  <si>
    <t>99</t>
  </si>
  <si>
    <t>919735125</t>
  </si>
  <si>
    <t>Řezání stávajícího betonového krytu hl přes 200 do 250 mm</t>
  </si>
  <si>
    <t>1896735519</t>
  </si>
  <si>
    <t>Řezání stávajícího betonového krytu nebo podkladu hloubky přes 200 do 250 mm</t>
  </si>
  <si>
    <t>https://podminky.urs.cz/item/CS_URS_2025_01/919735125</t>
  </si>
  <si>
    <t>Poznámka k položce:_x000d_
odříznutí podkl. vrstev vozovky - V Růžovém údolí</t>
  </si>
  <si>
    <t>42,38</t>
  </si>
  <si>
    <t>100</t>
  </si>
  <si>
    <t>938909311</t>
  </si>
  <si>
    <t>Čištění vozovek metením strojně podkladu nebo krytu betonového nebo živičného</t>
  </si>
  <si>
    <t>-1473621892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</si>
  <si>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</si>
  <si>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https://podminky.urs.cz/item/CS_URS_2025_01/938909311</t>
  </si>
  <si>
    <t>101</t>
  </si>
  <si>
    <t>979071122</t>
  </si>
  <si>
    <t>Očištění dlažebních kostek drobných s původním spárováním živičnou směsí nebo MC</t>
  </si>
  <si>
    <t>-1199756390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</si>
  <si>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</si>
  <si>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https://podminky.urs.cz/item/CS_URS_2025_01/979071122</t>
  </si>
  <si>
    <t>1520,76</t>
  </si>
  <si>
    <t>Bourání konstrukcí</t>
  </si>
  <si>
    <t>102</t>
  </si>
  <si>
    <t>113106522</t>
  </si>
  <si>
    <t>Rozebrání dlažeb vozovek z drobných kostek s ložem ze živice strojně pl přes 200 m2</t>
  </si>
  <si>
    <t>-1990561881</t>
  </si>
  <si>
    <t>Rozebrání dlažeb vozovek a ploch s přemístěním hmot na skládku na vzdálenost do 3 m nebo s naložením na dopravní prostředek, s jakoukoliv výplní spár strojně plochy jednotlivě přes 200 m2 z drobných kostek nebo odseků s ložem ze živice</t>
  </si>
  <si>
    <t>https://podminky.urs.cz/item/CS_URS_2025_01/113106522</t>
  </si>
  <si>
    <t>Poznámka k položce:_x000d_
- Ul. V Rokli a Přemyslova - podklad pod asfaltovým krytem_x000d_
- Materiál bude předmětem odkupu dle podmínek uvedených ve směrnicích Zadavatele č. R-Sm-16 platných v době odkupu._x000d_
- Zhotovitel bude nakládat s odpadem, který vznikl v této položce v souladu s podmínkami uvedených ve Směrnicích Zadavatele.</t>
  </si>
  <si>
    <t>103</t>
  </si>
  <si>
    <t>113107221</t>
  </si>
  <si>
    <t>Odstranění podkladu z kameniva drceného tl do 100 mm strojně pl přes 200 m2</t>
  </si>
  <si>
    <t>130873137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</si>
  <si>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</si>
  <si>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https://podminky.urs.cz/item/CS_URS_2025_01/113107221</t>
  </si>
  <si>
    <t>"Vozovka - Přemyslova" 777,41</t>
  </si>
  <si>
    <t>"Vozovka - V Rokli" 221,5</t>
  </si>
  <si>
    <t>"Vozovka - V Růžovém údolí" 204,88</t>
  </si>
  <si>
    <t>104</t>
  </si>
  <si>
    <t>113107223</t>
  </si>
  <si>
    <t>Odstranění podkladu z kameniva drceného tl přes 200 do 300 mm strojně pl přes 200 m2</t>
  </si>
  <si>
    <t>-520895816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</si>
  <si>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</si>
  <si>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https://podminky.urs.cz/item/CS_URS_2025_01/113107223</t>
  </si>
  <si>
    <t>"Vozovka - Přemyslova" 359,45</t>
  </si>
  <si>
    <t>105</t>
  </si>
  <si>
    <t>113107233</t>
  </si>
  <si>
    <t>Odstranění podkladu z betonu prostého tl přes 300 do 400 mm strojně pl přes 200 m2</t>
  </si>
  <si>
    <t>675635604</t>
  </si>
  <si>
    <t>Odstranění podkladů nebo krytů strojně plochy jednotlivě přes 200 m2 s přemístěním hmot na skládku na vzdálenost do 20 m nebo s naložením na dopravní prostředek z betonu prostého, o tl. vrstvy přes 300 do 400 mm</t>
  </si>
  <si>
    <t>https://podminky.urs.cz/item/CS_URS_2025_01/113107233</t>
  </si>
  <si>
    <t>"tl. do 31 cm - vozovka - V Růžovém údolí" 715,7</t>
  </si>
  <si>
    <t>106</t>
  </si>
  <si>
    <t>113107323</t>
  </si>
  <si>
    <t>Odstranění podkladu z kameniva drceného tl přes 200 do 300 mm strojně pl do 50 m2</t>
  </si>
  <si>
    <t>-629174310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</si>
  <si>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</si>
  <si>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https://podminky.urs.cz/item/CS_URS_2025_01/113107323</t>
  </si>
  <si>
    <t>"vozovka - V Rokli" 32,5</t>
  </si>
  <si>
    <t>107</t>
  </si>
  <si>
    <t>113107332</t>
  </si>
  <si>
    <t>Odstranění podkladu z betonu prostého tl přes 150 do 300 mm strojně pl do 50 m2</t>
  </si>
  <si>
    <t>-1004670367</t>
  </si>
  <si>
    <t>Odstranění podkladů nebo krytů strojně plochy jednotlivě do 50 m2 s přemístěním hmot na skládku na vzdálenost do 3 m nebo s naložením na dopravní prostředek z betonu prostého, o tl. vrstvy přes 150 do 300 mm</t>
  </si>
  <si>
    <t>https://podminky.urs.cz/item/CS_URS_2025_01/113107332</t>
  </si>
  <si>
    <t>"vozovka - V Růžovém údolí" 28,44</t>
  </si>
  <si>
    <t>1,7</t>
  </si>
  <si>
    <t>108</t>
  </si>
  <si>
    <t>113154522</t>
  </si>
  <si>
    <t>Frézování živičného krytu tl 40 mm pruh š přes 0,5 m pl do 500 m2</t>
  </si>
  <si>
    <t>1212696607</t>
  </si>
  <si>
    <t>Frézování živičného podkladu nebo krytu s naložením hmot na dopravní prostředek plochy do 500 m2 pruhu šířky přes 0,5 m, tloušťky vrstvy 40 mm</t>
  </si>
  <si>
    <t>https://podminky.urs.cz/item/CS_URS_2025_01/113154522</t>
  </si>
  <si>
    <t>Poznámka k položce:_x000d_
Vyfrézovaný materiál podléhá povinnému odkupu dle směrnice Zadavatele č. R-Sm-16</t>
  </si>
  <si>
    <t>133,99</t>
  </si>
  <si>
    <t>"tl. celkem do 140mm, vozovka - V Rokli" 237,76</t>
  </si>
  <si>
    <t>109</t>
  </si>
  <si>
    <t>113154528</t>
  </si>
  <si>
    <t>Frézování živičného krytu tl 100 mm pruh š přes 0,5 m pl do 500 m2</t>
  </si>
  <si>
    <t>-1197070281</t>
  </si>
  <si>
    <t>Frézování živičného podkladu nebo krytu s naložením hmot na dopravní prostředek plochy do 500 m2 pruhu šířky přes 0,5 m, tloušťky vrstvy 100 mm</t>
  </si>
  <si>
    <t>https://podminky.urs.cz/item/CS_URS_2025_01/113154528</t>
  </si>
  <si>
    <t>110</t>
  </si>
  <si>
    <t>113154541</t>
  </si>
  <si>
    <t>Frézování živičného krytu tl do 30 mm pruh š přes 1 m pl přes 500 do 2000 m2</t>
  </si>
  <si>
    <t>1961887822</t>
  </si>
  <si>
    <t>Frézování živičného podkladu nebo krytu s naložením hmot na dopravní prostředek plochy přes 500 do 2 000 m2 pruhu šířky přes 1 m, tloušťky vrstvy do 30 mm</t>
  </si>
  <si>
    <t>https://podminky.urs.cz/item/CS_URS_2025_01/113154541</t>
  </si>
  <si>
    <t>"tl. celkem 120 mm, vozovka - Přemyslova" 1283</t>
  </si>
  <si>
    <t>"tl. do 30 mm, vozovka - V Růžovém údolí" 42,38</t>
  </si>
  <si>
    <t>111</t>
  </si>
  <si>
    <t>113154544</t>
  </si>
  <si>
    <t>Frézování živičného krytu tl 60 mm pruh š přes 1 m pl přes 500 do 2000 m2</t>
  </si>
  <si>
    <t>-1894691877</t>
  </si>
  <si>
    <t>Frézování živičného podkladu nebo krytu s naložením hmot na dopravní prostředek plochy přes 500 do 2 000 m2 pruhu šířky přes 1 m, tloušťky vrstvy 60 mm</t>
  </si>
  <si>
    <t>https://podminky.urs.cz/item/CS_URS_2025_01/113154544</t>
  </si>
  <si>
    <t>"tl. do 6 cm - vozovka - V Růžovém údolí" 715,7</t>
  </si>
  <si>
    <t>112</t>
  </si>
  <si>
    <t>113154548</t>
  </si>
  <si>
    <t>Frézování živičného krytu tl 100 mm pruh š přes 1 m pl přes 500 do 2000 m2</t>
  </si>
  <si>
    <t>530008047</t>
  </si>
  <si>
    <t>Frézování živičného podkladu nebo krytu s naložením hmot na dopravní prostředek plochy přes 500 do 2 000 m2 pruhu šířky přes 1 m, tloušťky vrstvy 100 mm</t>
  </si>
  <si>
    <t>https://podminky.urs.cz/item/CS_URS_2025_01/113154548</t>
  </si>
  <si>
    <t>113</t>
  </si>
  <si>
    <t>113201112</t>
  </si>
  <si>
    <t>Vytrhání obrub silničních ležatých</t>
  </si>
  <si>
    <t>-58195139</t>
  </si>
  <si>
    <t>Vytrhání obrub s vybouráním lože, s přemístěním hmot na skládku na vzdálenost do 3 m nebo s naložením na dopravní prostředek silničních ležatých</t>
  </si>
  <si>
    <t>https://podminky.urs.cz/item/CS_URS_2025_01/113201112</t>
  </si>
  <si>
    <t>Poznámka k položce:_x000d_
- Materiál bude předmětem odkupu dle podmínek uvedených ve směrnicích Zadavatele č. R-Sm-16 platných v době odkupu._x000d_
- Zhotovitel bude nakládat s odpadem, který vznikl v této položce v souladu s podmínkami uvedených ve Směrnicích Zadavatele.</t>
  </si>
  <si>
    <t xml:space="preserve">"kamenné" </t>
  </si>
  <si>
    <t>16,5+27,77</t>
  </si>
  <si>
    <t>114</t>
  </si>
  <si>
    <t>113202111</t>
  </si>
  <si>
    <t>Vytrhání obrub krajníků obrubníků stojatých</t>
  </si>
  <si>
    <t>30530562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</si>
  <si>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</si>
  <si>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</si>
  <si>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 xml:space="preserve">"betonové" </t>
  </si>
  <si>
    <t>7,3+11+19+15,35+61,22+58,68+4,5</t>
  </si>
  <si>
    <t>8+19,05+4</t>
  </si>
  <si>
    <t>115</t>
  </si>
  <si>
    <t>966006132</t>
  </si>
  <si>
    <t>Odstranění značek dopravních nebo orientačních se sloupky s betonovými patkami</t>
  </si>
  <si>
    <t>1625374479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</si>
  <si>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</si>
  <si>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https://podminky.urs.cz/item/CS_URS_2025_01/966006132</t>
  </si>
  <si>
    <t>1+1+1+1+1</t>
  </si>
  <si>
    <t>116</t>
  </si>
  <si>
    <t>966006211</t>
  </si>
  <si>
    <t>Odstranění svislých dopravních značek ze sloupů, sloupků nebo konzol</t>
  </si>
  <si>
    <t>-22320811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</si>
  <si>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</si>
  <si>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https://podminky.urs.cz/item/CS_URS_2025_01/966006211</t>
  </si>
  <si>
    <t>"A11" 1</t>
  </si>
  <si>
    <t>"B29" 1</t>
  </si>
  <si>
    <t>"IP6" 4</t>
  </si>
  <si>
    <t>"B4+E7b+E13+E3a" 1+1+1+1</t>
  </si>
  <si>
    <t>"P2+E2b" 2+2</t>
  </si>
  <si>
    <t>"P4" 1</t>
  </si>
  <si>
    <t>"IJ9+E9+E8a" 1+1+1</t>
  </si>
  <si>
    <t>"P6" 2</t>
  </si>
  <si>
    <t>"IS3b" 1</t>
  </si>
  <si>
    <t>997</t>
  </si>
  <si>
    <t>Přesun sutě</t>
  </si>
  <si>
    <t>117</t>
  </si>
  <si>
    <t>997221551</t>
  </si>
  <si>
    <t>Vodorovná doprava suti ze sypkých materiálů do 1 km</t>
  </si>
  <si>
    <t>-941616857</t>
  </si>
  <si>
    <t>Vodorovná doprava suti bez naložení, ale se složením a s hrubým urovnáním ze sypkých materiálů, na vzdálenost do 1 km</t>
  </si>
  <si>
    <t>https://podminky.urs.cz/item/CS_URS_2025_01/997221551</t>
  </si>
  <si>
    <t>"podklad na recyklační skládku"</t>
  </si>
  <si>
    <t>"pol. č. 113107221" 204,644</t>
  </si>
  <si>
    <t>"pol. č. 113107223" 158,158</t>
  </si>
  <si>
    <t>"pol. č. 113107323" 14,3</t>
  </si>
  <si>
    <t xml:space="preserve">"frézink, odkup zhotovitelem bez poplatku" </t>
  </si>
  <si>
    <t>"pol. č. 113154522" 34,201</t>
  </si>
  <si>
    <t>"pol. č. 113154528" 68,485</t>
  </si>
  <si>
    <t>"pol. č. 113154541" 91,451</t>
  </si>
  <si>
    <t>"pol. č. 113154544" 98,767</t>
  </si>
  <si>
    <t>"pol. č. 113154548" 295,09</t>
  </si>
  <si>
    <t>"suť z metení"</t>
  </si>
  <si>
    <t>"pol. č. 938909311" 32,69</t>
  </si>
  <si>
    <t>118</t>
  </si>
  <si>
    <t>997221559</t>
  </si>
  <si>
    <t>Příplatek ZKD 1 km u vodorovné dopravy suti ze sypkých materiálů</t>
  </si>
  <si>
    <t>1899016795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</si>
  <si>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</si>
  <si>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</si>
  <si>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"pol. č. 113107221" 204,644*9</t>
  </si>
  <si>
    <t>"pol. č. 113107223" 158,158*9</t>
  </si>
  <si>
    <t>"pol. č. 113107323" 14,3*9</t>
  </si>
  <si>
    <t>"pol. č. 113154522" 34,201*9</t>
  </si>
  <si>
    <t>"pol. č. 113154528" 68,485*9</t>
  </si>
  <si>
    <t>"pol. č. 113154541" 91,451*9</t>
  </si>
  <si>
    <t>"pol. č. 113154544" 98,767*9</t>
  </si>
  <si>
    <t>"pol. č. 113154548" 295,09*9</t>
  </si>
  <si>
    <t>"pol. č. 938909311" 32,69*9</t>
  </si>
  <si>
    <t>119</t>
  </si>
  <si>
    <t>997221561</t>
  </si>
  <si>
    <t>Vodorovná doprava suti z kusových materiálů do 1 km</t>
  </si>
  <si>
    <t>-447203846</t>
  </si>
  <si>
    <t>Vodorovná doprava suti bez naložení, ale se složením a s hrubým urovnáním z kusových materiálů, na vzdálenost do 1 km</t>
  </si>
  <si>
    <t>https://podminky.urs.cz/item/CS_URS_2025_01/997221561</t>
  </si>
  <si>
    <t>"kostky, odkup zhotovitelem bez poplatku"</t>
  </si>
  <si>
    <t>"pol. č. 113106522" 1520,76*0,222</t>
  </si>
  <si>
    <t>"obruby kamenné, odkup zhotovitelem bez poplatku"</t>
  </si>
  <si>
    <t>"pol. č. 113201112" 44,27*0,125</t>
  </si>
  <si>
    <t xml:space="preserve">"asfalt ze spár a lože kostek po očištění, na recyklační skládku" </t>
  </si>
  <si>
    <t>"pol. č. 113106522" 1520,76*(0,388-0,222)</t>
  </si>
  <si>
    <t xml:space="preserve">"beton na recyklační skládku" </t>
  </si>
  <si>
    <t>"pol. č. 113201112" 44,27*(0,29-0,125)</t>
  </si>
  <si>
    <t>"pol. č. 113107233" 665,601</t>
  </si>
  <si>
    <t>"pol. č. 113107332" 18,838</t>
  </si>
  <si>
    <t>"pol. č. 113202111" 42,661</t>
  </si>
  <si>
    <t>"pol. č. 966006132" 0,41</t>
  </si>
  <si>
    <t>"pol. č. 890411851" 1,824</t>
  </si>
  <si>
    <t>"pol. č. 890431851" 1,087</t>
  </si>
  <si>
    <t>"pol. č. 899132111" 2,48</t>
  </si>
  <si>
    <t>"pol. č. 899132213" 1,65</t>
  </si>
  <si>
    <t>"pol. č. 899133211" 1,2</t>
  </si>
  <si>
    <t>"kov, , odkup zhotovitelem bez poplatku"</t>
  </si>
  <si>
    <t>"pol. č. 899104211" 0,2</t>
  </si>
  <si>
    <t>"pol. č. 966006211" 0,1</t>
  </si>
  <si>
    <t>"pol. č. 899203211" 0,6</t>
  </si>
  <si>
    <t>120</t>
  </si>
  <si>
    <t>997221569</t>
  </si>
  <si>
    <t>Příplatek ZKD 1 km u vodorovné dopravy suti z kusových materiálů</t>
  </si>
  <si>
    <t>198269042</t>
  </si>
  <si>
    <t>https://podminky.urs.cz/item/CS_URS_2025_01/997221569</t>
  </si>
  <si>
    <t>"pol. č. 113106522" (1520,76*0,222)*9</t>
  </si>
  <si>
    <t>"pol. č. 113201112" (44,27*0,125)*9</t>
  </si>
  <si>
    <t>"pol. č. 113106522" (1520,76*(0,388-0,222))*9</t>
  </si>
  <si>
    <t>"pol. č. 113201112" (44,27*(0,29-0,125))*9</t>
  </si>
  <si>
    <t>"pol. č. 113107233" 665,601*9</t>
  </si>
  <si>
    <t>"pol. č. 113107332" 18,838*9</t>
  </si>
  <si>
    <t>"pol. č. 113202111" 42,661*9</t>
  </si>
  <si>
    <t>"pol. č. 966006132" 0,41*9</t>
  </si>
  <si>
    <t>"pol. č. 890411851" 1,824*9</t>
  </si>
  <si>
    <t>"pol. č. 890431851" 1,087*9</t>
  </si>
  <si>
    <t>"pol. č. 899132111" 2,48*9</t>
  </si>
  <si>
    <t>"pol. č. 899132213" 1,65*9</t>
  </si>
  <si>
    <t>"pol. č. 899133211" 1,2*9</t>
  </si>
  <si>
    <t>"pol. č. 899104211" 0,2*9</t>
  </si>
  <si>
    <t>"pol. č. 966006211" 0,1*9</t>
  </si>
  <si>
    <t>"pol. č. 899203211" 0,6*9</t>
  </si>
  <si>
    <t>121</t>
  </si>
  <si>
    <t>997221861.R</t>
  </si>
  <si>
    <t>Poplatek za uložení na recyklační skládce (skládkovné) stavebního odpadu z prostého betonu pod kódem 17 01 01</t>
  </si>
  <si>
    <t>-841954310</t>
  </si>
  <si>
    <t>Poplatek za uložení stavebního odpadu na recyklační skládce (skládkovné) z prostého betonu zatříděného do Katalogu odpadů pod kódem 17 01 01</t>
  </si>
  <si>
    <t>122</t>
  </si>
  <si>
    <t>997221873.R</t>
  </si>
  <si>
    <t>Poplatek za uložení na recyklační skládce (skládkovné) stavebního odpadu zeminy a kamení zatříděného do Katalogu odpadů pod kódem 17 05 04</t>
  </si>
  <si>
    <t>-342221939</t>
  </si>
  <si>
    <t>123</t>
  </si>
  <si>
    <t>997221875</t>
  </si>
  <si>
    <t>Poplatek za uložení na recyklační skládce (skládkovné) stavebního odpadu asfaltového bez obsahu dehtu zatříděného do Katalogu odpadů pod kódem 17 03 02</t>
  </si>
  <si>
    <t>-945489827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</si>
  <si>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</si>
  <si>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</si>
  <si>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998</t>
  </si>
  <si>
    <t>Přesun hmot</t>
  </si>
  <si>
    <t>124</t>
  </si>
  <si>
    <t>998225111</t>
  </si>
  <si>
    <t>Přesun hmot pro pozemní komunikace s krytem z kamene, monolitickým betonovým nebo živičným</t>
  </si>
  <si>
    <t>1243243819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</si>
  <si>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</si>
  <si>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</si>
  <si>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SO 102 - Plochy přímo související s opatřeními na silnici III/10148 a OK (investor Kralupy n. VL.)</t>
  </si>
  <si>
    <t xml:space="preserve">    2 - Zakládání</t>
  </si>
  <si>
    <t>M - Práce a dodávky M</t>
  </si>
  <si>
    <t xml:space="preserve">    46-M - Zemní práce při extr.mont.pracích</t>
  </si>
  <si>
    <t>555083811</t>
  </si>
  <si>
    <t>"svrchní vrstva" 341,38*0,1</t>
  </si>
  <si>
    <t>1923686720</t>
  </si>
  <si>
    <t>193,53</t>
  </si>
  <si>
    <t>-1222442852</t>
  </si>
  <si>
    <t>"pro obruby" 50,48*0,5*0,1</t>
  </si>
  <si>
    <t xml:space="preserve">"trativod" (7,92+7,06)*0,3*0,4+16,66*0,5*1 </t>
  </si>
  <si>
    <t>-221133838</t>
  </si>
  <si>
    <t>"přesun v rámci stavby" 0,95</t>
  </si>
  <si>
    <t>-1804021056</t>
  </si>
  <si>
    <t>"pol. č. 122151101" 34,138</t>
  </si>
  <si>
    <t>"pol. č. 122151103" 193,53</t>
  </si>
  <si>
    <t>"pol. č. 132251101" 12,652</t>
  </si>
  <si>
    <t>"pol. č. 174151101" -(0,95)</t>
  </si>
  <si>
    <t>-938236897</t>
  </si>
  <si>
    <t>0,95</t>
  </si>
  <si>
    <t>463646301</t>
  </si>
  <si>
    <t>91,13</t>
  </si>
  <si>
    <t>2115258413</t>
  </si>
  <si>
    <t>91,13*1,8 'Přepočtené koeficientem množství</t>
  </si>
  <si>
    <t>171201231</t>
  </si>
  <si>
    <t>258274779</t>
  </si>
  <si>
    <t>https://podminky.urs.cz/item/CS_URS_2025_01/171201231</t>
  </si>
  <si>
    <t>239,37*1,8 'Přepočtené koeficientem množství</t>
  </si>
  <si>
    <t>213323104</t>
  </si>
  <si>
    <t>368330815</t>
  </si>
  <si>
    <t>4,07+4,04+179,66+1,46+10,72+34,32+54,96-4,5</t>
  </si>
  <si>
    <t>-2091588861</t>
  </si>
  <si>
    <t>-1708305893</t>
  </si>
  <si>
    <t>(4,07+4,04+179,66+1,46+10,72+34,32+54,96-4,5)*0,15</t>
  </si>
  <si>
    <t>42,71*1,8 'Přepočtené koeficientem množství</t>
  </si>
  <si>
    <t>-628176954</t>
  </si>
  <si>
    <t>-1870951076</t>
  </si>
  <si>
    <t>(4,07+4,04+179,66+1,46+10,72+34,32+54,96-4,5)*0,03</t>
  </si>
  <si>
    <t>1758776859</t>
  </si>
  <si>
    <t>25,24+819,02</t>
  </si>
  <si>
    <t>5,5+8,53+118,85+82,15+4,52+157,46+18,95+194,09+1297,16+8,26</t>
  </si>
  <si>
    <t>338949820</t>
  </si>
  <si>
    <t>-464985169</t>
  </si>
  <si>
    <t>-1267593299</t>
  </si>
  <si>
    <t>(4,07+4,04+179,66+1,46+10,72+34,32+54,96-4,5)*0,01*3</t>
  </si>
  <si>
    <t>Zakládání</t>
  </si>
  <si>
    <t>211531111</t>
  </si>
  <si>
    <t>Výplň odvodňovacích žeber nebo trativodů kamenivem hrubým drceným frakce 16 až 63 mm</t>
  </si>
  <si>
    <t>-1937690687</t>
  </si>
  <si>
    <t>Výplň kamenivem do rýh odvodňovacích žeber nebo trativodů bez zhutnění, s úpravou povrchu výplně kamenivem hrubým drceným frakce 16 až 63 mm</t>
  </si>
  <si>
    <t>https://podminky.urs.cz/item/CS_URS_2025_01/211531111</t>
  </si>
  <si>
    <t>Poznámka k položce:_x000d_
doplnění trativodu o zásyp nad rámec položky 212752402</t>
  </si>
  <si>
    <t>"doplnění trativodu o zásyp" 16,66*0,3</t>
  </si>
  <si>
    <t>211971121</t>
  </si>
  <si>
    <t>Zřízení opláštění žeber nebo trativodů geotextilií v rýze nebo zářezu sklonu přes 1:2 š do 2,5 m</t>
  </si>
  <si>
    <t>-737866573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</si>
  <si>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</si>
  <si>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</si>
  <si>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(7,92+7,06)*2</t>
  </si>
  <si>
    <t>(2+1,65)*16,66</t>
  </si>
  <si>
    <t>69311068</t>
  </si>
  <si>
    <t>geotextilie netkaná separační, ochranná, filtrační, drenážní PP 300g/m2</t>
  </si>
  <si>
    <t>-1654590190</t>
  </si>
  <si>
    <t>29,96</t>
  </si>
  <si>
    <t>29,96*1,1 'Přepočtené koeficientem množství</t>
  </si>
  <si>
    <t>69311070</t>
  </si>
  <si>
    <t>geotextilie netkaná separační, ochranná, filtrační, drenážní PP 400g/m2</t>
  </si>
  <si>
    <t>1055444957</t>
  </si>
  <si>
    <t>60,809</t>
  </si>
  <si>
    <t>60,809*1,1 'Přepočtené koeficientem množství</t>
  </si>
  <si>
    <t>212752402</t>
  </si>
  <si>
    <t>Trativod z drenážních trubek korugovaných PE-HD SN 8 perforace 360° včetně lože otevřený výkop DN 150 pro liniové stavby</t>
  </si>
  <si>
    <t>993449537</t>
  </si>
  <si>
    <t>Trativody z drenážních trubek pro liniové stavby a komunikace se zřízením štěrkového lože pod trubky a s jejich obsypem v otevřeném výkopu trubka korugovaná sendvičová PE-HD SN 8 celoperforovaná 360° DN 150</t>
  </si>
  <si>
    <t>https://podminky.urs.cz/item/CS_URS_2025_01/212752402</t>
  </si>
  <si>
    <t>16,66+7,92+7,06</t>
  </si>
  <si>
    <t>268931120</t>
  </si>
  <si>
    <t>"pod obruby" 50,48*0,5</t>
  </si>
  <si>
    <t>564231012</t>
  </si>
  <si>
    <t>Podklad nebo podsyp ze štěrkopísku ŠP plochy do 100 m2 tl 110 mm</t>
  </si>
  <si>
    <t>-1441442164</t>
  </si>
  <si>
    <t>Podklad nebo podsyp ze štěrkopísku ŠP s rozprostřením, vlhčením a zhutněním plochy jednotlivě do 100 m2, po zhutnění tl. 110 mm</t>
  </si>
  <si>
    <t>https://podminky.urs.cz/item/CS_URS_2025_01/564231012</t>
  </si>
  <si>
    <t>"Technologická dlažba" 18,95</t>
  </si>
  <si>
    <t>564231112</t>
  </si>
  <si>
    <t>Podklad nebo podsyp ze štěrkopísku ŠP plochy přes 100 m2 tl 110 mm</t>
  </si>
  <si>
    <t>-2144249211</t>
  </si>
  <si>
    <t>Podklad nebo podsyp ze štěrkopísku ŠP s rozprostřením, vlhčením a zhutněním plochy přes 100 m2, po zhutnění tl. 110 mm</t>
  </si>
  <si>
    <t>https://podminky.urs.cz/item/CS_URS_2025_01/564231112</t>
  </si>
  <si>
    <t>"Chodník" 1297,16</t>
  </si>
  <si>
    <t>564261013</t>
  </si>
  <si>
    <t>Podklad nebo podsyp ze štěrkopísku ŠP plochy do 100 m2 tl 220 mm</t>
  </si>
  <si>
    <t>-465849689</t>
  </si>
  <si>
    <t>Podklad nebo podsyp ze štěrkopísku ŠP s rozprostřením, vlhčením a zhutněním plochy jednotlivě do 100 m2, po zhutnění tl. 220 mm</t>
  </si>
  <si>
    <t>https://podminky.urs.cz/item/CS_URS_2025_01/564261013</t>
  </si>
  <si>
    <t>"Rampy, dělící pás, manipulační plocha" 157,46</t>
  </si>
  <si>
    <t>564271011</t>
  </si>
  <si>
    <t>Podklad nebo podsyp ze štěrkopísku ŠP plochy do 100 m2 tl 250 mm</t>
  </si>
  <si>
    <t>54642868</t>
  </si>
  <si>
    <t>Podklad nebo podsyp ze štěrkopísku ŠP s rozprostřením, vlhčením a zhutněním plochy jednotlivě do 100 m2, po zhutnění tl. 250 mm</t>
  </si>
  <si>
    <t>https://podminky.urs.cz/item/CS_URS_2025_01/564271011</t>
  </si>
  <si>
    <t>"Parkoviště - zámková dl." 118,85</t>
  </si>
  <si>
    <t>"vjezdy" 194,1</t>
  </si>
  <si>
    <t>564740103</t>
  </si>
  <si>
    <t>Podklad z kameniva hrubého drceného vel. 16-32 mm plochy do 100 m2 tl 140 mm</t>
  </si>
  <si>
    <t>161369888</t>
  </si>
  <si>
    <t>Podklad nebo kryt z kameniva hrubého drceného vel. 16-32 mm s rozprostřením a zhutněním plochy jednotlivě do 100 m2, po zhutnění tl. 140 mm</t>
  </si>
  <si>
    <t>https://podminky.urs.cz/item/CS_URS_2025_01/564740103</t>
  </si>
  <si>
    <t>"Parkoviště - vodopropustné, 2 vrstvy tl. celkem 280 mm" 82,15*2</t>
  </si>
  <si>
    <t>564750001</t>
  </si>
  <si>
    <t>Podklad z kameniva hrubého drceného vel. 8-16 mm plochy do 100 m2 tl 150 mm</t>
  </si>
  <si>
    <t>1729346774</t>
  </si>
  <si>
    <t>Podklad nebo kryt z kameniva hrubého drceného vel. 8-16 mm s rozprostřením a zhutněním plochy jednotlivě do 100 m2, po zhutnění tl. 150 mm</t>
  </si>
  <si>
    <t>https://podminky.urs.cz/item/CS_URS_2025_01/564750001</t>
  </si>
  <si>
    <t>"Parkoviště - vodopropustné, 2 vrstvy tl. celkem 300 mm" 82,15*2</t>
  </si>
  <si>
    <t>-319389383</t>
  </si>
  <si>
    <t>"ostrůvky - zvýšená část" 5,5</t>
  </si>
  <si>
    <t>"ostrůvky - chodníkové plochy" 8,53</t>
  </si>
  <si>
    <t>-111998470</t>
  </si>
  <si>
    <t>"pro dodláždění" 0,5</t>
  </si>
  <si>
    <t>564851011</t>
  </si>
  <si>
    <t>Podklad ze štěrkodrtě ŠD plochy do 100 m2 tl 150 mm</t>
  </si>
  <si>
    <t>475659898</t>
  </si>
  <si>
    <t>Podklad ze štěrkodrti ŠD s rozprostřením a zhutněním plochy jednotlivě do 100 m2, po zhutnění tl. 150 mm</t>
  </si>
  <si>
    <t>https://podminky.urs.cz/item/CS_URS_2025_01/564851011</t>
  </si>
  <si>
    <t>"Rampy, dělící pás, manipulační plocha" 4,52+135,85</t>
  </si>
  <si>
    <t>"Technologická dlažba" 12,32</t>
  </si>
  <si>
    <t>"Vjezdy" 193,51</t>
  </si>
  <si>
    <t>564851111</t>
  </si>
  <si>
    <t>Podklad ze štěrkodrtě ŠD plochy přes 100 m2 tl 150 mm</t>
  </si>
  <si>
    <t>-1799578697</t>
  </si>
  <si>
    <t>Podklad ze štěrkodrti ŠD s rozprostřením a zhutněním plochy přes 100 m2, po zhutnění tl. 150 mm</t>
  </si>
  <si>
    <t>https://podminky.urs.cz/item/CS_URS_2025_01/564851111</t>
  </si>
  <si>
    <t>"Chodník" 1034,32</t>
  </si>
  <si>
    <t>564861014</t>
  </si>
  <si>
    <t>Podklad ze štěrkodrtě ŠD plochy do 100 m2 tl 230 mm</t>
  </si>
  <si>
    <t>-236729850</t>
  </si>
  <si>
    <t>Podklad ze štěrkodrti ŠD s rozprostřením a zhutněním plochy jednotlivě do 100 m2, po zhutnění tl. 230 mm</t>
  </si>
  <si>
    <t>https://podminky.urs.cz/item/CS_URS_2025_01/564861014</t>
  </si>
  <si>
    <t>"obnova asf. chodníku" 8,26</t>
  </si>
  <si>
    <t>992484145</t>
  </si>
  <si>
    <t>"Vozovka" 145,66</t>
  </si>
  <si>
    <t>564910511</t>
  </si>
  <si>
    <t>Podklad z R-materiálu plochy do 100 m2 tl 50 mm</t>
  </si>
  <si>
    <t>-1975278322</t>
  </si>
  <si>
    <t>Podklad nebo podsyp z R-materiálu s rozprostřením a zhutněním plochy jednotlivě do 100 m2, po zhutnění tl. 50 mm</t>
  </si>
  <si>
    <t>https://podminky.urs.cz/item/CS_URS_2025_01/564910511</t>
  </si>
  <si>
    <t>-1093219597</t>
  </si>
  <si>
    <t>"Vozovka" 499,96</t>
  </si>
  <si>
    <t>-282345359</t>
  </si>
  <si>
    <t>567132114</t>
  </si>
  <si>
    <t>Podklad ze směsi stmelené cementem SC C 8/10 (KSC I) tl 190 mm</t>
  </si>
  <si>
    <t>-1786144031</t>
  </si>
  <si>
    <t>Podklad ze směsi stmelené cementem SC bez dilatačních spár, s rozprostřením a zhutněním SC C 8/10 (KSC I), po zhutnění tl. 190 mm</t>
  </si>
  <si>
    <t>https://podminky.urs.cz/item/CS_URS_2025_01/567132114</t>
  </si>
  <si>
    <t>"Rampy, dělící pás, manipulační plocha" 3,19</t>
  </si>
  <si>
    <t>231693243</t>
  </si>
  <si>
    <t>1192452445</t>
  </si>
  <si>
    <t>"ostrůvky - zvýšená část" 4,01</t>
  </si>
  <si>
    <t>-1957350075</t>
  </si>
  <si>
    <t>"Vozovka" 723,37</t>
  </si>
  <si>
    <t>436207058</t>
  </si>
  <si>
    <t>"Vozovka" 545,35</t>
  </si>
  <si>
    <t>728237558</t>
  </si>
  <si>
    <t>"2 kg/m2" 5,05*3</t>
  </si>
  <si>
    <t>1440889553</t>
  </si>
  <si>
    <t>"Vozovka" 728,42</t>
  </si>
  <si>
    <t>577155111</t>
  </si>
  <si>
    <t>Asfaltový beton vrstva obrusná ACO 16 (ABH) tl 60 mm š do 3 m z nemodifikovaného asfaltu</t>
  </si>
  <si>
    <t>1774294661</t>
  </si>
  <si>
    <t>Asfaltový beton vrstva obrusná ACO 16 (ABH) s rozprostřením a zhutněním z nemodifikovaného asfaltu v pruhu šířky do 3 m, po zhutnění tl. 60 mm</t>
  </si>
  <si>
    <t>https://podminky.urs.cz/item/CS_URS_2025_01/577155111</t>
  </si>
  <si>
    <t>1509295305</t>
  </si>
  <si>
    <t>729792788</t>
  </si>
  <si>
    <t>"ostrůvky - chodníkové plochy" 1,67+4,2+1,77+0,89</t>
  </si>
  <si>
    <t>-851037866</t>
  </si>
  <si>
    <t>"ostrůvky - chodníkové plochy"</t>
  </si>
  <si>
    <t>0,89</t>
  </si>
  <si>
    <t>"chodník"</t>
  </si>
  <si>
    <t>14,99</t>
  </si>
  <si>
    <t>15,88*1,03 'Přepočtené koeficientem množství</t>
  </si>
  <si>
    <t>591211111</t>
  </si>
  <si>
    <t>Kladení dlažby z kostek drobných z kamene do lože z kameniva těženého tl 50 mm</t>
  </si>
  <si>
    <t>-452696840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</si>
  <si>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</si>
  <si>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https://podminky.urs.cz/item/CS_URS_2025_01/591211111</t>
  </si>
  <si>
    <t>"Rampy, dělící pás, manipulační plocha" 161,98-3,19</t>
  </si>
  <si>
    <t>"technologická dlažba" 18,95</t>
  </si>
  <si>
    <t>"řádek kostky do betonu" -(279,46)*0,12</t>
  </si>
  <si>
    <t>-2120112303</t>
  </si>
  <si>
    <t>"ostrůvky - zvýšená část" 2,72+2,78</t>
  </si>
  <si>
    <t>"žlábek" 0,58</t>
  </si>
  <si>
    <t>"dodláždění" 0,5</t>
  </si>
  <si>
    <t>859060461</t>
  </si>
  <si>
    <t>"Rampy, dělící pás, manipulační plocha" 161,98</t>
  </si>
  <si>
    <t>0,58</t>
  </si>
  <si>
    <t>153,975*1,03 'Přepočtené koeficientem množství</t>
  </si>
  <si>
    <t>596211110</t>
  </si>
  <si>
    <t>Kladení zámkové dlažby komunikací pro pěší ručně tl 60 mm skupiny A pl do 50 m2</t>
  </si>
  <si>
    <t>-1582489875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</si>
  <si>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</si>
  <si>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</si>
  <si>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"přeskládání - stávající dlažba" 10,25</t>
  </si>
  <si>
    <t>"Chodník" 62,46+29,99+18,97+14,99</t>
  </si>
  <si>
    <t>42228291</t>
  </si>
  <si>
    <t>"chodníkové plochy v ostrůvcích" 1,77</t>
  </si>
  <si>
    <t>"Chodník" 29,99</t>
  </si>
  <si>
    <t>31,76*1,03 'Přepočtené koeficientem množství</t>
  </si>
  <si>
    <t>-1958599033</t>
  </si>
  <si>
    <t>"chodníkové plochy v ostrůvcích" 4,2</t>
  </si>
  <si>
    <t>"Chodník" 62,46</t>
  </si>
  <si>
    <t>66,66*1,03 'Přepočtené koeficientem množství</t>
  </si>
  <si>
    <t>592_VL1_60</t>
  </si>
  <si>
    <t>dlažba betonová SLP s vodící linií 200x200x60mm přírodní</t>
  </si>
  <si>
    <t>-1597460031</t>
  </si>
  <si>
    <t>"Chodník" 18,97</t>
  </si>
  <si>
    <t>18,97*1,03 'Přepočtené koeficientem množství</t>
  </si>
  <si>
    <t>596211112</t>
  </si>
  <si>
    <t>Kladení zámkové dlažby komunikací pro pěší ručně tl 60 mm skupiny A pl přes 100 do 300 m2</t>
  </si>
  <si>
    <t>1541220384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</si>
  <si>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</si>
  <si>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https://podminky.urs.cz/item/CS_URS_2025_01/596211112</t>
  </si>
  <si>
    <t>"Chodník" 907,91</t>
  </si>
  <si>
    <t>-308360388</t>
  </si>
  <si>
    <t>"chodníkové plochy v ostrůvcích" 1,67</t>
  </si>
  <si>
    <t>909,58*1,01 'Přepočtené koeficientem množství</t>
  </si>
  <si>
    <t>596212210</t>
  </si>
  <si>
    <t>Kladení zámkové dlažby pozemních komunikací ručně tl 80 mm skupiny A pl do 50 m2</t>
  </si>
  <si>
    <t>-369795863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</si>
  <si>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</si>
  <si>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</si>
  <si>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Poznámka k položce:_x000d_
Vodopropustná dlažba bude kladena do vápencové drtě fr. 4/8</t>
  </si>
  <si>
    <t>"přeskládání - stávající dlažba" 8,55</t>
  </si>
  <si>
    <t>"Parkoviště - zámková dl." 112,1+6,76</t>
  </si>
  <si>
    <t>"Parkoviště - vodopropustné" 77,01+5,14</t>
  </si>
  <si>
    <t>"Vjezdy" 139+3,75+27,43+15,55+7,78</t>
  </si>
  <si>
    <t>59245030</t>
  </si>
  <si>
    <t>dlažba skladebná betonová 200x200mm tl 80mm přírodní</t>
  </si>
  <si>
    <t>1933085817</t>
  </si>
  <si>
    <t>"Parkoviště - zámková dl." 112,1</t>
  </si>
  <si>
    <t>112,1*1,02 'Přepočtené koeficientem množství</t>
  </si>
  <si>
    <t>59245013</t>
  </si>
  <si>
    <t>dlažba zámková betonová tvaru I 200x165mm tl 80mm přírodní</t>
  </si>
  <si>
    <t>1756639840</t>
  </si>
  <si>
    <t>"Vjezdy" 139</t>
  </si>
  <si>
    <t>139*1,02 'Přepočtené koeficientem množství</t>
  </si>
  <si>
    <t>59245020</t>
  </si>
  <si>
    <t>dlažba skladebná betonová 200x100mm tl 80mm přírodní</t>
  </si>
  <si>
    <t>605550194</t>
  </si>
  <si>
    <t>"Vjezdy" 3,75</t>
  </si>
  <si>
    <t>3,75*1,03 'Přepočtené koeficientem množství</t>
  </si>
  <si>
    <t>59245020.bF</t>
  </si>
  <si>
    <t>dlažba skladebná betonová 200x100mm tl 80mm přírodní "bez FAZETY"</t>
  </si>
  <si>
    <t>-1939633816</t>
  </si>
  <si>
    <t>"Vjezdy" 7,78</t>
  </si>
  <si>
    <t>7,78*1,03 'Přepočtené koeficientem množství</t>
  </si>
  <si>
    <t>59245004</t>
  </si>
  <si>
    <t>dlažba skladebná betonová 200x200mm tl 80mm červená</t>
  </si>
  <si>
    <t>-984385796</t>
  </si>
  <si>
    <t>"Parkoviště - zámková dl." 6,76</t>
  </si>
  <si>
    <t>6,76*1,03 'Přepočtené koeficientem množství</t>
  </si>
  <si>
    <t>59245030.bF</t>
  </si>
  <si>
    <t>dlažba tvar čtverec betonová 200x200x80mm přírodní "bez FAZETY"</t>
  </si>
  <si>
    <t>2104183917</t>
  </si>
  <si>
    <t>"Vjezdy" 15,55</t>
  </si>
  <si>
    <t>15,55*1,03 'Přepočtené koeficientem množství</t>
  </si>
  <si>
    <t>59245226</t>
  </si>
  <si>
    <t>dlažba pro nevidomé betonová 200x100mm tl 80mm červená</t>
  </si>
  <si>
    <t>-205675610</t>
  </si>
  <si>
    <t>"Vjezdy" 27,43</t>
  </si>
  <si>
    <t>27,43*1,03 'Přepočtené koeficientem množství</t>
  </si>
  <si>
    <t>59246090</t>
  </si>
  <si>
    <t>dlažba pro nevidomé vsakovací betonová 200x200mm tl 80mm přírodní</t>
  </si>
  <si>
    <t>810411540</t>
  </si>
  <si>
    <t>Poznámka k položce:_x000d_
vodopropustná dlažba</t>
  </si>
  <si>
    <t>"Parkoviště - vodopropustné" 77,01</t>
  </si>
  <si>
    <t>77,01*1,03 'Přepočtené koeficientem množství</t>
  </si>
  <si>
    <t>59246091</t>
  </si>
  <si>
    <t>dlažba pro nevidomé vsakovací betonová 200x200mm tl 80mm červená</t>
  </si>
  <si>
    <t>542384933</t>
  </si>
  <si>
    <t>"Parkoviště - vodopropustné" 5,14</t>
  </si>
  <si>
    <t>5,14*1,03 'Přepočtené koeficientem množství</t>
  </si>
  <si>
    <t>1679949249</t>
  </si>
  <si>
    <t>-1689516461</t>
  </si>
  <si>
    <t>"výšková úprava, poklop stávající" 8</t>
  </si>
  <si>
    <t>813009120</t>
  </si>
  <si>
    <t>"výšková úprava - poklopy stávající" 7</t>
  </si>
  <si>
    <t>132889530</t>
  </si>
  <si>
    <t>-2099348430</t>
  </si>
  <si>
    <t>-1628573265</t>
  </si>
  <si>
    <t>911111111</t>
  </si>
  <si>
    <t>Montáž zábradlí ocelového zabetonovaného</t>
  </si>
  <si>
    <t>-720315257</t>
  </si>
  <si>
    <t>https://podminky.urs.cz/item/CS_URS_2025_01/911111111</t>
  </si>
  <si>
    <t>zábradlí</t>
  </si>
  <si>
    <t>zábradlí výšky 1100 mm, jednoduché - 2x vodorovná trubka "barevný nátěr"</t>
  </si>
  <si>
    <t>1393293679</t>
  </si>
  <si>
    <t>zábradlí výšky 1100 mm, jednoduché - 2x vodorovná trubka "barevný nátěr"
kotvení do betonového základu</t>
  </si>
  <si>
    <t>Poznámka k položce:_x000d_
délka segmentů zábradlí bude dle výrobní dokumentace</t>
  </si>
  <si>
    <t>912211131</t>
  </si>
  <si>
    <t>Montáž směrového sloupku plastového pružného (balisety) přišroubováním k podkladu</t>
  </si>
  <si>
    <t>328605105</t>
  </si>
  <si>
    <t>Montáž směrového sloupku plastového pružného - balisety přišroubováním k podkladu</t>
  </si>
  <si>
    <t>https://podminky.urs.cz/item/CS_URS_2025_01/912211131</t>
  </si>
  <si>
    <t>56288000</t>
  </si>
  <si>
    <t>sloupek plastový baliseta</t>
  </si>
  <si>
    <t>67660640</t>
  </si>
  <si>
    <t>"Z11h" 1</t>
  </si>
  <si>
    <t>-314508512</t>
  </si>
  <si>
    <t>3+2+1+2</t>
  </si>
  <si>
    <t>1043852013</t>
  </si>
  <si>
    <t>"C4a" 2</t>
  </si>
  <si>
    <t>-690969088</t>
  </si>
  <si>
    <t>"B4" 1</t>
  </si>
  <si>
    <t>"B20a" 1</t>
  </si>
  <si>
    <t>-1994292127</t>
  </si>
  <si>
    <t>40445625</t>
  </si>
  <si>
    <t>informativní značky provozní IP8, IP9, IP11-IP13 500x700mm</t>
  </si>
  <si>
    <t>-549989718</t>
  </si>
  <si>
    <t>"IP12" 1</t>
  </si>
  <si>
    <t>-1166974388</t>
  </si>
  <si>
    <t>1+2+1+2+1</t>
  </si>
  <si>
    <t>-458913968</t>
  </si>
  <si>
    <t>-1799428469</t>
  </si>
  <si>
    <t>"V1a" 42,88</t>
  </si>
  <si>
    <t>393629885</t>
  </si>
  <si>
    <t>"V4" 5,74</t>
  </si>
  <si>
    <t>417129716</t>
  </si>
  <si>
    <t>"V2b 1,5/1,5/0,25" 63,11</t>
  </si>
  <si>
    <t>"V10d 0,5/0,5/0,25" 13,9</t>
  </si>
  <si>
    <t>-469949706</t>
  </si>
  <si>
    <t>"V7a" 10,5</t>
  </si>
  <si>
    <t>"V13" 8,01</t>
  </si>
  <si>
    <t>1719365667</t>
  </si>
  <si>
    <t>1868699043</t>
  </si>
  <si>
    <t>-1699913307</t>
  </si>
  <si>
    <t>480772551</t>
  </si>
  <si>
    <t>1441409967</t>
  </si>
  <si>
    <t>541575168</t>
  </si>
  <si>
    <t>1022548022</t>
  </si>
  <si>
    <t>"V.P. - dvouřádka" 2*(51,3+17,1+55,17+7,8+8,75)</t>
  </si>
  <si>
    <t>"vnější přídlažba - řádka" 63,89</t>
  </si>
  <si>
    <t>"vnitřní přídlažba - řádka" (25,22+28,85+27,89+55,05+33,89+28,45+11,81+4,44+5,33+11,73+2,27+7,71+9+6,55+6,48+14,79)</t>
  </si>
  <si>
    <t>-2029366629</t>
  </si>
  <si>
    <t>(140,12*2)*0,12</t>
  </si>
  <si>
    <t>63,89*0,12</t>
  </si>
  <si>
    <t>(279,46)*0,12</t>
  </si>
  <si>
    <t>74,831*1,02 'Přepočtené koeficientem množství</t>
  </si>
  <si>
    <t>1468273611</t>
  </si>
  <si>
    <t>203,75+62,21+41,49</t>
  </si>
  <si>
    <t>1,84+5,58+3,08+17,55+0,56+2,63+6,16</t>
  </si>
  <si>
    <t>-971689525</t>
  </si>
  <si>
    <t>203,75</t>
  </si>
  <si>
    <t>203,75*1,02 'Přepočtené koeficientem množství</t>
  </si>
  <si>
    <t>2113440396</t>
  </si>
  <si>
    <t>"R=0,5" 0,82+0,75+1,19+0,52+0,76+0,72+0,82</t>
  </si>
  <si>
    <t>"R=0,75" 1,56+1,18+0,34</t>
  </si>
  <si>
    <t>"R=1,0" 0,78+1,57+2,44+1,23+1,57+1,75+1,21+2,76+2,68+1,56</t>
  </si>
  <si>
    <t>58380416.R</t>
  </si>
  <si>
    <t>obrubník kamenný žulový obloukový R do 0,5m 200x250mm</t>
  </si>
  <si>
    <t>-1455569806</t>
  </si>
  <si>
    <t xml:space="preserve">"R=0,2" 0,56 </t>
  </si>
  <si>
    <t>"R=0,25" 0,6+0,38+0,3+0,56</t>
  </si>
  <si>
    <t>2,4*1,02 'Přepočtené koeficientem množství</t>
  </si>
  <si>
    <t>-859145463</t>
  </si>
  <si>
    <t>"R=4,0" 2,63</t>
  </si>
  <si>
    <t>"R=5,0" 2,6+2,76+0,8</t>
  </si>
  <si>
    <t>8,79*1,02 'Přepočtené koeficientem množství</t>
  </si>
  <si>
    <t>-1850600775</t>
  </si>
  <si>
    <t>2,48+6,29+3,29+12,71+1+1,12+10,09+2,28+7,42+6,78+4,86+3,89</t>
  </si>
  <si>
    <t>62,21*1,02 'Přepočtené koeficientem množství</t>
  </si>
  <si>
    <t>-1262702549</t>
  </si>
  <si>
    <t>3,74+4,51+13,81+1,42+3,52+1,42+3,5+4,78+4,79</t>
  </si>
  <si>
    <t>41,49*1,02 'Přepočtené koeficientem množství</t>
  </si>
  <si>
    <t>916331112</t>
  </si>
  <si>
    <t>Osazení zahradního obrubníku betonového do lože z betonu s boční opěrou</t>
  </si>
  <si>
    <t>448851642</t>
  </si>
  <si>
    <t>Osazení zahradního obrubníku betonového s ložem tl. od 50 do 100 mm z betonu prostého tř. C 12/15 s boční opěrou z betonu prostého tř. C 12/15</t>
  </si>
  <si>
    <t>https://podminky.urs.cz/item/CS_URS_2025_01/916331112</t>
  </si>
  <si>
    <t>262,84</t>
  </si>
  <si>
    <t>59217002</t>
  </si>
  <si>
    <t>obrubník zahradní betonový šedý 1000x50x200mm</t>
  </si>
  <si>
    <t>111352506</t>
  </si>
  <si>
    <t>262,84*1,02 'Přepočtené koeficientem množství</t>
  </si>
  <si>
    <t>1167120198</t>
  </si>
  <si>
    <t>0,05*0,2*(346,85)</t>
  </si>
  <si>
    <t>0,05*0,1*(280,24+279,46)</t>
  </si>
  <si>
    <t>0,25*0,1*(63,89)</t>
  </si>
  <si>
    <t>-2042045781</t>
  </si>
  <si>
    <t>"vozovka" 300</t>
  </si>
  <si>
    <t>1323355449</t>
  </si>
  <si>
    <t>5,5</t>
  </si>
  <si>
    <t>919726122</t>
  </si>
  <si>
    <t>Geotextilie pro ochranu, separaci a filtraci netkaná měrná hm přes 200 do 300 g/m2</t>
  </si>
  <si>
    <t>1377896133</t>
  </si>
  <si>
    <t>Geotextilie netkaná pro ochranu, separaci nebo filtraci měrná hmotnost přes 200 do 300 g/m2</t>
  </si>
  <si>
    <t>https://podminky.urs.cz/item/CS_URS_2025_01/919726122</t>
  </si>
  <si>
    <t>"parkoviště, propustné" 84,4</t>
  </si>
  <si>
    <t>-213145467</t>
  </si>
  <si>
    <t>10,6*2+10+8,8+47,45+4,25</t>
  </si>
  <si>
    <t>-1372068310</t>
  </si>
  <si>
    <t>"šachty" 0,6*3,14*2</t>
  </si>
  <si>
    <t>"obruby" 8,4+47,45</t>
  </si>
  <si>
    <t>"vpusti" 1,08+0,5+3</t>
  </si>
  <si>
    <t>"žlab" 5</t>
  </si>
  <si>
    <t>"dvouřádka kostek" 140,12</t>
  </si>
  <si>
    <t>1520016860</t>
  </si>
  <si>
    <t>68,85+10,61</t>
  </si>
  <si>
    <t>919735113</t>
  </si>
  <si>
    <t>Řezání stávajícího živičného krytu hl přes 100 do 150 mm</t>
  </si>
  <si>
    <t>1219773221</t>
  </si>
  <si>
    <t>Řezání stávajícího živičného krytu nebo podkladu hloubky přes 100 do 150 mm</t>
  </si>
  <si>
    <t>https://podminky.urs.cz/item/CS_URS_2025_01/919735113</t>
  </si>
  <si>
    <t>10,6</t>
  </si>
  <si>
    <t>463487064</t>
  </si>
  <si>
    <t>728,42</t>
  </si>
  <si>
    <t>9620322.R</t>
  </si>
  <si>
    <t>Rozebrání zdiva z tvárnic betonových do 1 m3</t>
  </si>
  <si>
    <t>-2024674563</t>
  </si>
  <si>
    <t>Poznámka k položce:_x000d_
svahové tvárnice vyplněné zeminou, předáno majiteli vjezdu</t>
  </si>
  <si>
    <t>9*(0,3*0,263*0,2)</t>
  </si>
  <si>
    <t>979054451</t>
  </si>
  <si>
    <t>Očištění vybouraných zámkových dlaždic s původním spárováním z kameniva těženého</t>
  </si>
  <si>
    <t>239176338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</si>
  <si>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</si>
  <si>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</si>
  <si>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10,25+8,55</t>
  </si>
  <si>
    <t>1147312459</t>
  </si>
  <si>
    <t>1028,07</t>
  </si>
  <si>
    <t>113106121</t>
  </si>
  <si>
    <t>Rozebrání dlažeb z betonových nebo kamenných dlaždic komunikací pro pěší ručně</t>
  </si>
  <si>
    <t>255195226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</si>
  <si>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</si>
  <si>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https://podminky.urs.cz/item/CS_URS_2025_01/113106121</t>
  </si>
  <si>
    <t>113106123</t>
  </si>
  <si>
    <t>Rozebrání dlažeb ze zámkových dlaždic komunikací pro pěší ručně</t>
  </si>
  <si>
    <t>-1300871654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</si>
  <si>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</si>
  <si>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</si>
  <si>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444,13</t>
  </si>
  <si>
    <t>113106171</t>
  </si>
  <si>
    <t>Rozebrání dlažeb vozovek ze zámkové dlažby s ložem z kameniva ručně</t>
  </si>
  <si>
    <t>-615379777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</si>
  <si>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</si>
  <si>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https://podminky.urs.cz/item/CS_URS_2025_01/113106171</t>
  </si>
  <si>
    <t>133,92</t>
  </si>
  <si>
    <t>1899737658</t>
  </si>
  <si>
    <t>125</t>
  </si>
  <si>
    <t>113107341</t>
  </si>
  <si>
    <t>Odstranění podkladu živičného tl 50 mm strojně pl do 50 m2</t>
  </si>
  <si>
    <t>CS ÚRS 2025 02</t>
  </si>
  <si>
    <t>431984944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</si>
  <si>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</si>
  <si>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https://podminky.urs.cz/item/CS_URS_2025_02/113107341</t>
  </si>
  <si>
    <t>34,92</t>
  </si>
  <si>
    <t>126</t>
  </si>
  <si>
    <t>-1047926178</t>
  </si>
  <si>
    <t>"Vozovka - Přemyslova" 243,06</t>
  </si>
  <si>
    <t>127</t>
  </si>
  <si>
    <t>-626211427</t>
  </si>
  <si>
    <t>"chodníky" 949,71</t>
  </si>
  <si>
    <t>"vozovka - Přemyslova" 233,7</t>
  </si>
  <si>
    <t>"vozovka - V Rokli" 332,94</t>
  </si>
  <si>
    <t>128</t>
  </si>
  <si>
    <t>113107241</t>
  </si>
  <si>
    <t>Odstranění podkladu živičného tl 50 mm strojně pl přes 200 m2</t>
  </si>
  <si>
    <t>1460906234</t>
  </si>
  <si>
    <t>Odstranění podkladů nebo krytů strojně plochy jednotlivě přes 200 m2 s přemístěním hmot na skládku na vzdálenost do 20 m nebo s naložením na dopravní prostředek živičných, o tl. vrstvy do 50 mm</t>
  </si>
  <si>
    <t>https://podminky.urs.cz/item/CS_URS_2025_01/113107241</t>
  </si>
  <si>
    <t>"chodník" 513,83</t>
  </si>
  <si>
    <t>129</t>
  </si>
  <si>
    <t>113107321</t>
  </si>
  <si>
    <t>Odstranění podkladu z kameniva drceného tl do 100 mm strojně pl do 50 m2</t>
  </si>
  <si>
    <t>-809548568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</si>
  <si>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</si>
  <si>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https://podminky.urs.cz/item/CS_URS_2025_01/113107321</t>
  </si>
  <si>
    <t>"vozovka - V Rokli" 49,03</t>
  </si>
  <si>
    <t>130</t>
  </si>
  <si>
    <t>-1069053004</t>
  </si>
  <si>
    <t>9,95</t>
  </si>
  <si>
    <t>0,8</t>
  </si>
  <si>
    <t>131</t>
  </si>
  <si>
    <t>1403855547</t>
  </si>
  <si>
    <t>Poznámka k položce:_x000d_
Vyfrézovaný materiál podléhá povinnému odkupu</t>
  </si>
  <si>
    <t>"ul. Přemyslova" 175,02</t>
  </si>
  <si>
    <t>"tl. celkem do 140 mm, vozovka - V Rokli" 381,97</t>
  </si>
  <si>
    <t>132</t>
  </si>
  <si>
    <t>2139465103</t>
  </si>
  <si>
    <t>"ul. Přemyslova" 72,02</t>
  </si>
  <si>
    <t>133</t>
  </si>
  <si>
    <t>-1992598265</t>
  </si>
  <si>
    <t>"tl. celkem 120 mm, vozovka - Přemyslova" 611,18</t>
  </si>
  <si>
    <t>134</t>
  </si>
  <si>
    <t>2105375747</t>
  </si>
  <si>
    <t>135</t>
  </si>
  <si>
    <t>-881725210</t>
  </si>
  <si>
    <t>"kamenné"</t>
  </si>
  <si>
    <t>146,79</t>
  </si>
  <si>
    <t>136</t>
  </si>
  <si>
    <t>687032286</t>
  </si>
  <si>
    <t>2,43+1</t>
  </si>
  <si>
    <t>12,26</t>
  </si>
  <si>
    <t>137</t>
  </si>
  <si>
    <t>113204111</t>
  </si>
  <si>
    <t>Vytrhání obrub záhonových</t>
  </si>
  <si>
    <t>-1938628919</t>
  </si>
  <si>
    <t>Vytrhání obrub s vybouráním lože, s přemístěním hmot na skládku na vzdálenost do 3 m nebo s naložením na dopravní prostředek záhonových</t>
  </si>
  <si>
    <t>https://podminky.urs.cz/item/CS_URS_2025_01/113204111</t>
  </si>
  <si>
    <t>4,72+8,73+0,5+38,55+3,25+6,85+15,25+34,35+18,37+10,15</t>
  </si>
  <si>
    <t>138</t>
  </si>
  <si>
    <t>966005111</t>
  </si>
  <si>
    <t>Rozebrání a odstranění silničního zábradlí se sloupky osazenými s betonovými patkami</t>
  </si>
  <si>
    <t>191142038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</si>
  <si>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</si>
  <si>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https://podminky.urs.cz/item/CS_URS_2025_01/966005111</t>
  </si>
  <si>
    <t>33,17+6,06</t>
  </si>
  <si>
    <t>139</t>
  </si>
  <si>
    <t>-1304315114</t>
  </si>
  <si>
    <t>1+1+2</t>
  </si>
  <si>
    <t>140</t>
  </si>
  <si>
    <t>567614457</t>
  </si>
  <si>
    <t>"I4b+B4+B20a" 1+1+1</t>
  </si>
  <si>
    <t>141</t>
  </si>
  <si>
    <t>966008211</t>
  </si>
  <si>
    <t>Bourání odvodňovacího žlabu z betonových příkopových tvárnic š do 500 mm</t>
  </si>
  <si>
    <t>1854562233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</si>
  <si>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</si>
  <si>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https://podminky.urs.cz/item/CS_URS_2025_01/966008211</t>
  </si>
  <si>
    <t>142</t>
  </si>
  <si>
    <t>45198806</t>
  </si>
  <si>
    <t xml:space="preserve">"podklad na recyklační skládku" </t>
  </si>
  <si>
    <t>"pol. č. 113107221" 41,32</t>
  </si>
  <si>
    <t>"pol. č. 113107223" 667,194</t>
  </si>
  <si>
    <t>"pol. č. 113107321" 8,335</t>
  </si>
  <si>
    <t>"pol. č. 113154522" 51,243</t>
  </si>
  <si>
    <t>"pol. č. 113154528" 104,418</t>
  </si>
  <si>
    <t>"pol. č. 113154541" 42,171</t>
  </si>
  <si>
    <t>"pol. č. 113154548" 140,571</t>
  </si>
  <si>
    <t>"pol. č. 938909311" 14,568</t>
  </si>
  <si>
    <t>143</t>
  </si>
  <si>
    <t>1088633063</t>
  </si>
  <si>
    <t>"pol. č. 113107221" 41,32*9</t>
  </si>
  <si>
    <t>"pol. č. 113107223" 667,194*9</t>
  </si>
  <si>
    <t>"pol. č. 113107321" 8,335*9</t>
  </si>
  <si>
    <t>"pol. č. 113154522" 51,243*9</t>
  </si>
  <si>
    <t>"pol. č. 113154528" 104,418*9</t>
  </si>
  <si>
    <t>"pol. č. 113154541" 42,171*9</t>
  </si>
  <si>
    <t>"pol. č. 113154548" 140,571*9</t>
  </si>
  <si>
    <t>"pol. č. 938909311" 14,568*9</t>
  </si>
  <si>
    <t>144</t>
  </si>
  <si>
    <t>1161106013</t>
  </si>
  <si>
    <t>"pol. č. 113106522" 1028,07*0,222</t>
  </si>
  <si>
    <t>"pol. č. 113106522" 1028,07*(0,388-0,222)</t>
  </si>
  <si>
    <t>"pol. č. 113201112" 146,79*0,125</t>
  </si>
  <si>
    <t>"asfalt na recyklační skládku"</t>
  </si>
  <si>
    <t>"pol. č. 113107341" 3,422</t>
  </si>
  <si>
    <t>"pol. č. 113107241" 50,355</t>
  </si>
  <si>
    <t>"pol. č. 113201112" 146,79*(0,29-0,125)</t>
  </si>
  <si>
    <t>"pol. č. 899132111" 4,96</t>
  </si>
  <si>
    <t>"pol. č. 899132213" 1,5</t>
  </si>
  <si>
    <t>"pol. č. 899133211" 0,3</t>
  </si>
  <si>
    <t>"pol. č. 113106121" 0,51</t>
  </si>
  <si>
    <t>"pol. č. 113106123" (444,13-10,25)*0,26</t>
  </si>
  <si>
    <t>"pol. č. 113106171" (133,92-8,55)*0,295</t>
  </si>
  <si>
    <t>"pol. č. 113107332" 7,081</t>
  </si>
  <si>
    <t>"pol. č. 113202111" 3,216</t>
  </si>
  <si>
    <t>"pol. č. 113204111" 5,629</t>
  </si>
  <si>
    <t>"pol. č. 966005111" 1,373</t>
  </si>
  <si>
    <t>"pol. č. 966006132" 0,328</t>
  </si>
  <si>
    <t>"pol. č. 966008211" 1,25</t>
  </si>
  <si>
    <t>"kov, odkup zhotovitelem bez poplatku"</t>
  </si>
  <si>
    <t>"pol. č. 966006211" 0,024</t>
  </si>
  <si>
    <t>145</t>
  </si>
  <si>
    <t>1310627754</t>
  </si>
  <si>
    <t>"pol. č. 113106522" (1028,07*0,222)*9</t>
  </si>
  <si>
    <t>"pol. č. 113106522" (1028,07*(0,388-0,222))*9</t>
  </si>
  <si>
    <t>"pol. č. 113201112" (146,79*0,125)*9</t>
  </si>
  <si>
    <t>"pol. č. 113107341" 3,422*9</t>
  </si>
  <si>
    <t>"pol. č. 113107241" 50,355*9</t>
  </si>
  <si>
    <t>"pol. č. 113201112" (146,79*(0,29-0,125))*9</t>
  </si>
  <si>
    <t>"pol. č. 899132111" 4,96*9</t>
  </si>
  <si>
    <t>"pol. č. 899132213" 1,5*9</t>
  </si>
  <si>
    <t>"pol. č. 899133211" 0,3*9</t>
  </si>
  <si>
    <t>"pol. č. 113106121" 0,51*9</t>
  </si>
  <si>
    <t>"pol. č. 113106123" ((444,13-10,25)*0,26)*9</t>
  </si>
  <si>
    <t>"pol. č. 113106171" ((133,92-8,55)*0,295)*9</t>
  </si>
  <si>
    <t>"pol. č. 113107332" 7,081*9</t>
  </si>
  <si>
    <t>"pol. č. 113202111" 3,216*9</t>
  </si>
  <si>
    <t>"pol. č. 113204111" 5,629*9</t>
  </si>
  <si>
    <t>"pol. č. 966005111" 1,373*9</t>
  </si>
  <si>
    <t>"pol. č. 966006132" 0,328*9</t>
  </si>
  <si>
    <t>"pol. č. 966008211" 1,25*9</t>
  </si>
  <si>
    <t>"pol. č. 966006211" 0,024*9</t>
  </si>
  <si>
    <t>146</t>
  </si>
  <si>
    <t>997221861</t>
  </si>
  <si>
    <t>1854783317</t>
  </si>
  <si>
    <t>https://podminky.urs.cz/item/CS_URS_2025_01/997221861</t>
  </si>
  <si>
    <t>147</t>
  </si>
  <si>
    <t>997221873</t>
  </si>
  <si>
    <t>63240168</t>
  </si>
  <si>
    <t>https://podminky.urs.cz/item/CS_URS_2025_01/997221873</t>
  </si>
  <si>
    <t>148</t>
  </si>
  <si>
    <t>1236156270</t>
  </si>
  <si>
    <t>149</t>
  </si>
  <si>
    <t>998223011</t>
  </si>
  <si>
    <t>Přesun hmot pro pozemní komunikace s krytem dlážděným</t>
  </si>
  <si>
    <t>-1308345409</t>
  </si>
  <si>
    <t>Přesun hmot pro pozemní komunikace s krytem dlážděným dopravní vzdálenost do 200 m jakékoliv délky objektu</t>
  </si>
  <si>
    <t>https://podminky.urs.cz/item/CS_URS_2025_01/998223011</t>
  </si>
  <si>
    <t>Práce a dodávky M</t>
  </si>
  <si>
    <t>46-M</t>
  </si>
  <si>
    <t>Zemní práce při extr.mont.pracích</t>
  </si>
  <si>
    <t>150</t>
  </si>
  <si>
    <t>460161142</t>
  </si>
  <si>
    <t>Hloubení kabelových rýh ručně š 35 cm hl 50 cm v hornině tř I skupiny 3</t>
  </si>
  <si>
    <t>375084048</t>
  </si>
  <si>
    <t>Hloubení kabelových rýh ručně včetně urovnání dna s přemístěním výkopku do vzdálenosti 3 m od okraje jámy nebo s naložením na dopravní prostředek šířky 35 cm hloubky 50 cm v hornině třídy těžitelnosti I skupiny 3</t>
  </si>
  <si>
    <t>https://podminky.urs.cz/item/CS_URS_2025_01/460161142</t>
  </si>
  <si>
    <t>98,5</t>
  </si>
  <si>
    <t>151</t>
  </si>
  <si>
    <t>460341113</t>
  </si>
  <si>
    <t>Vodorovné přemístění horniny jakékoliv třídy dopravními prostředky při elektromontážích přes 500 do 1000 m</t>
  </si>
  <si>
    <t>-204623608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</si>
  <si>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</si>
  <si>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</si>
  <si>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3,5</t>
  </si>
  <si>
    <t>152</t>
  </si>
  <si>
    <t>460341121</t>
  </si>
  <si>
    <t>Příplatek k vodorovnému přemístění horniny dopravními prostředky při elektromontážích za každých dalších i započatých 1000 m</t>
  </si>
  <si>
    <t>1748324282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</si>
  <si>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</si>
  <si>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https://podminky.urs.cz/item/CS_URS_2025_01/460341121</t>
  </si>
  <si>
    <t>3,5*9</t>
  </si>
  <si>
    <t>153</t>
  </si>
  <si>
    <t>460361121</t>
  </si>
  <si>
    <t>Poplatek za uložení zeminy na recyklační skládce (skládkovné) kód odpadu 17 05 04</t>
  </si>
  <si>
    <t>-1291726146</t>
  </si>
  <si>
    <t>Poplatek (skládkovné) za uložení zeminy na recyklační skládce zatříděné do Katalogu odpadů pod kódem 17 05 04</t>
  </si>
  <si>
    <t>https://podminky.urs.cz/item/CS_URS_2025_01/460361121</t>
  </si>
  <si>
    <t>3,5*1,8 'Přepočtené koeficientem množství</t>
  </si>
  <si>
    <t>154</t>
  </si>
  <si>
    <t>460431152</t>
  </si>
  <si>
    <t>Zásyp kabelových rýh ručně se zhutněním š 35 cm hl 50 cm z horniny tř I skupiny 3</t>
  </si>
  <si>
    <t>-34030998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</si>
  <si>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</si>
  <si>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https://podminky.urs.cz/item/CS_URS_2025_01/460431152</t>
  </si>
  <si>
    <t>155</t>
  </si>
  <si>
    <t>460661112</t>
  </si>
  <si>
    <t>Kabelové lože z písku pro kabely nn bez zakrytí š lože přes 35 do 50 cm</t>
  </si>
  <si>
    <t>935985160</t>
  </si>
  <si>
    <t>Kabelové lože z písku včetně podsypu, zhutnění a urovnání povrchu pro kabely nn bez zakrytí, šířky přes 35 do 50 cm</t>
  </si>
  <si>
    <t>https://podminky.urs.cz/item/CS_URS_2025_01/460661112</t>
  </si>
  <si>
    <t>156</t>
  </si>
  <si>
    <t>460671113</t>
  </si>
  <si>
    <t>Výstražná fólie pro krytí kabelů šířky přes 25 do 34 cm</t>
  </si>
  <si>
    <t>65321595</t>
  </si>
  <si>
    <t>Výstražné prvky pro krytí kabelů včetně vyrovnání povrchu rýhy, rozvinutí a uložení fólie, šířky přes 25 do 35 cm</t>
  </si>
  <si>
    <t>https://podminky.urs.cz/item/CS_URS_2025_01/460671113</t>
  </si>
  <si>
    <t>157</t>
  </si>
  <si>
    <t>460791114</t>
  </si>
  <si>
    <t>Montáž trubek ochranných plastových uložených volně do rýhy tuhých D přes 90 do 110 mm</t>
  </si>
  <si>
    <t>-706143915</t>
  </si>
  <si>
    <t>Montáž trubek ochranných uložených volně do rýhy plastových tuhých, vnitřního průměru přes 90 do 110 mm</t>
  </si>
  <si>
    <t>https://podminky.urs.cz/item/CS_URS_2025_01/460791114</t>
  </si>
  <si>
    <t>158</t>
  </si>
  <si>
    <t>34571098</t>
  </si>
  <si>
    <t>trubka elektroinstalační dělená (chránička) D 100/110mm, HDPE</t>
  </si>
  <si>
    <t>639244420</t>
  </si>
  <si>
    <t>98,5*1,02 'Přepočtené koeficientem množství</t>
  </si>
  <si>
    <t>159</t>
  </si>
  <si>
    <t>469981111</t>
  </si>
  <si>
    <t>Přesun hmot pro pomocné stavební práce při elektromotážích</t>
  </si>
  <si>
    <t>555954947</t>
  </si>
  <si>
    <t>Přesun hmot pro pomocné stavební práce při elektromontážích dopravní vzdálenost do 1 000 m</t>
  </si>
  <si>
    <t>https://podminky.urs.cz/item/CS_URS_2025_01/469981111</t>
  </si>
  <si>
    <t>SO 301 - Odvodnění</t>
  </si>
  <si>
    <t>Soupis:</t>
  </si>
  <si>
    <t>SO 301 - A - Odvodnění (investor SÚS Sk)</t>
  </si>
  <si>
    <t>2223</t>
  </si>
  <si>
    <t xml:space="preserve">    4 - Vodorovné konstrukce</t>
  </si>
  <si>
    <t>129001101</t>
  </si>
  <si>
    <t>Příplatek za ztížení odkopávky nebo prokopávky v blízkosti inženýrských sítí</t>
  </si>
  <si>
    <t>-687128908</t>
  </si>
  <si>
    <t>Příplatek k cenám vykopávek za ztížení vykopávky v blízkosti podzemního vedení nebo výbušnin v horninách jakékoliv třídy</t>
  </si>
  <si>
    <t>https://podminky.urs.cz/item/CS_URS_2025_01/129001101</t>
  </si>
  <si>
    <t>4*1,5*1</t>
  </si>
  <si>
    <t>2*1,5*1</t>
  </si>
  <si>
    <t>131251201</t>
  </si>
  <si>
    <t>Hloubení jam zapažených v hornině třídy těžitelnosti I skupiny 3 objem do 20 m3 strojně</t>
  </si>
  <si>
    <t>1257340326</t>
  </si>
  <si>
    <t>Hloubení zapažených jam a zářezů strojně s urovnáním dna do předepsaného profilu a spádu v hornině třídy těžitelnosti I skupiny 3 do 20 m3</t>
  </si>
  <si>
    <t>https://podminky.urs.cz/item/CS_URS_2025_01/131251201</t>
  </si>
  <si>
    <t>"RR2" 3,32*1,8*1,3</t>
  </si>
  <si>
    <t>131251203</t>
  </si>
  <si>
    <t>Hloubení jam zapažených v hornině třídy těžitelnosti I skupiny 3 objem do 100 m3 strojně</t>
  </si>
  <si>
    <t>1254080146</t>
  </si>
  <si>
    <t>Hloubení zapažených jam a zářezů strojně s urovnáním dna do předepsaného profilu a spádu v hornině třídy těžitelnosti I skupiny 3 přes 50 do 100 m3</t>
  </si>
  <si>
    <t>https://podminky.urs.cz/item/CS_URS_2025_01/131251203</t>
  </si>
  <si>
    <t>"RR3" 10,96*4,05*2</t>
  </si>
  <si>
    <t>132254202</t>
  </si>
  <si>
    <t>Hloubení zapažených rýh š do 2000 mm v hornině třídy těžitelnosti I skupiny 3 objem do 50 m3</t>
  </si>
  <si>
    <t>1610787264</t>
  </si>
  <si>
    <t>Hloubení zapažených rýh šířky přes 800 do 2 000 mm strojně s urovnáním dna do předepsaného profilu a spádu v hornině třídy těžitelnosti I skupiny 3 přes 20 do 50 m3</t>
  </si>
  <si>
    <t>https://podminky.urs.cz/item/CS_URS_2025_01/132254202</t>
  </si>
  <si>
    <t>"přípojky" 60,3*1,5*1+(21,75+4,3+0,85)*1,2*0,65</t>
  </si>
  <si>
    <t>151101101</t>
  </si>
  <si>
    <t>Zřízení příložného pažení a rozepření stěn rýh hl do 2 m</t>
  </si>
  <si>
    <t>-1382616210</t>
  </si>
  <si>
    <t>Zřízení pažení a rozepření stěn rýh pro podzemní vedení příložné pro jakoukoliv mezerovitost, hloubky do 2 m</t>
  </si>
  <si>
    <t>https://podminky.urs.cz/item/CS_URS_2025_01/151101101</t>
  </si>
  <si>
    <t>60+37,66</t>
  </si>
  <si>
    <t>151101111</t>
  </si>
  <si>
    <t>Odstranění příložného pažení a rozepření stěn rýh hl do 2 m</t>
  </si>
  <si>
    <t>1265981093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</si>
  <si>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</si>
  <si>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</si>
  <si>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97,66</t>
  </si>
  <si>
    <t>151101201</t>
  </si>
  <si>
    <t>Zřízení příložného pažení stěn výkopu hl do 4 m</t>
  </si>
  <si>
    <t>-46835376</t>
  </si>
  <si>
    <t>Zřízení pažení stěn výkopu bez rozepření nebo vzepření příložné, hloubky do 4 m</t>
  </si>
  <si>
    <t>https://podminky.urs.cz/item/CS_URS_2025_01/151101201</t>
  </si>
  <si>
    <t>4*11*2</t>
  </si>
  <si>
    <t>151101211</t>
  </si>
  <si>
    <t>Odstranění příložného pažení stěn hl do 4 m</t>
  </si>
  <si>
    <t>-1155957730</t>
  </si>
  <si>
    <t>Odstranění pažení stěn výkopu bez rozepření nebo vzepření s uložením pažin na vzdálenost do 3 m od okraje výkopu příložné, hloubky do 4 m</t>
  </si>
  <si>
    <t>https://podminky.urs.cz/item/CS_URS_2025_01/151101211</t>
  </si>
  <si>
    <t>162451106</t>
  </si>
  <si>
    <t>Vodorovné přemístění přes 1 500 do 2000 m výkopku/sypaniny z horniny třídy těžitelnosti I skupiny 1 až 3</t>
  </si>
  <si>
    <t>-790625281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</si>
  <si>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</si>
  <si>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https://podminky.urs.cz/item/CS_URS_2025_01/162451106</t>
  </si>
  <si>
    <t>"zemina na skládku stavby" 33,291</t>
  </si>
  <si>
    <t>"zemina ze skládky stavby na místo upotřebení" 33,291</t>
  </si>
  <si>
    <t>-1406606913</t>
  </si>
  <si>
    <t>"pol. č. 131251201" 7,769</t>
  </si>
  <si>
    <t>"pol. č. 131251203" 88,776</t>
  </si>
  <si>
    <t>"pol. č. 132254202" 111,432</t>
  </si>
  <si>
    <t>"pol. č. 174151101" -(33,291)</t>
  </si>
  <si>
    <t>-1077891524</t>
  </si>
  <si>
    <t>"zemina na skládce stavby" 33,291</t>
  </si>
  <si>
    <t>-1299583674</t>
  </si>
  <si>
    <t>174,686*1,8 'Přepočtené koeficientem množství</t>
  </si>
  <si>
    <t>-1519307422</t>
  </si>
  <si>
    <t>"zásyp přípojek ŠD"</t>
  </si>
  <si>
    <t>(24,25)*1*(0,9)</t>
  </si>
  <si>
    <t>(36,05)*1*(0,95)</t>
  </si>
  <si>
    <t>(0,6+8,46+0,84)</t>
  </si>
  <si>
    <t>"obsyp RR2"</t>
  </si>
  <si>
    <t>((3,32*1,8*0,6)-(2*0,3))</t>
  </si>
  <si>
    <t>"obsyp RR3"</t>
  </si>
  <si>
    <t>((10,96*4,05*1,1)-(8*1,6+4*0,1))</t>
  </si>
  <si>
    <t>"zásyp RR3 zeminou"</t>
  </si>
  <si>
    <t>(10,96*4,05*(2-(0,15+1,1)))</t>
  </si>
  <si>
    <t>58344197</t>
  </si>
  <si>
    <t>štěrkodrť frakce 0/63</t>
  </si>
  <si>
    <t>1035096724</t>
  </si>
  <si>
    <t>65,974</t>
  </si>
  <si>
    <t>65,974*2 'Přepočtené koeficientem množství</t>
  </si>
  <si>
    <t>58343872</t>
  </si>
  <si>
    <t>kamenivo drcené hrubé frakce 8/16</t>
  </si>
  <si>
    <t>-875355256</t>
  </si>
  <si>
    <t>(3,32*1,8*0,6)-(2*0,3)</t>
  </si>
  <si>
    <t>2,986*2 'Přepočtené koeficientem množství</t>
  </si>
  <si>
    <t>58343930</t>
  </si>
  <si>
    <t>kamenivo drcené hrubé frakce 16/32</t>
  </si>
  <si>
    <t>-1413927376</t>
  </si>
  <si>
    <t>(10,96*4,05*1,1)-(8*1,6+4*0,1)</t>
  </si>
  <si>
    <t>35,627*2 'Přepočtené koeficientem množství</t>
  </si>
  <si>
    <t>175151101</t>
  </si>
  <si>
    <t>Obsypání potrubí strojně sypaninou bez prohození, uloženou do 3 m</t>
  </si>
  <si>
    <t>1377265569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</si>
  <si>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</si>
  <si>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</si>
  <si>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(24,7)*1*0,5</t>
  </si>
  <si>
    <t>(36,05*0,45*1)-2,74</t>
  </si>
  <si>
    <t>5,29+21,08+1,04</t>
  </si>
  <si>
    <t>58331200</t>
  </si>
  <si>
    <t>štěrkopísek netříděný</t>
  </si>
  <si>
    <t>1905006532</t>
  </si>
  <si>
    <t>53,243</t>
  </si>
  <si>
    <t>53,243*2 'Přepočtené koeficientem množství</t>
  </si>
  <si>
    <t>-464659622</t>
  </si>
  <si>
    <t>"RR2" 8,9</t>
  </si>
  <si>
    <t>"RR3" 46,9+(10,6*1,9)</t>
  </si>
  <si>
    <t>-1890550180</t>
  </si>
  <si>
    <t>8,9+46,9</t>
  </si>
  <si>
    <t>55,8*1,1 'Přepočtené koeficientem množství</t>
  </si>
  <si>
    <t>69331002</t>
  </si>
  <si>
    <t>geokompozit drenážní - geosíť z HDPE jednostranně laminovaná geotextilií</t>
  </si>
  <si>
    <t>-720954226</t>
  </si>
  <si>
    <t>(10,6*1,9)</t>
  </si>
  <si>
    <t>20,14*1,1 'Přepočtené koeficientem množství</t>
  </si>
  <si>
    <t>271532212</t>
  </si>
  <si>
    <t>Podsyp pod základové konstrukce se zhutněním z hrubého kameniva frakce 8 až 32 mm</t>
  </si>
  <si>
    <t>1982896116</t>
  </si>
  <si>
    <t>Podsyp pod základové konstrukce se zhutněním a urovnáním povrchu z kameniva hrubého, frakce 8 - 32 mm</t>
  </si>
  <si>
    <t>https://podminky.urs.cz/item/CS_URS_2025_01/271532212</t>
  </si>
  <si>
    <t>"podsyp RR3"</t>
  </si>
  <si>
    <t>10,96*4,05*0,15</t>
  </si>
  <si>
    <t>271532213</t>
  </si>
  <si>
    <t>Podsyp pod základové konstrukce se zhutněním z hrubého kameniva frakce 8 až 16 mm</t>
  </si>
  <si>
    <t>-1543769026</t>
  </si>
  <si>
    <t>Podsyp pod základové konstrukce se zhutněním a urovnáním povrchu z kameniva hrubého, frakce 8 - 16 mm</t>
  </si>
  <si>
    <t>https://podminky.urs.cz/item/CS_URS_2025_01/271532213</t>
  </si>
  <si>
    <t>"podsyp RR2"</t>
  </si>
  <si>
    <t>3,32*1,8*0,1</t>
  </si>
  <si>
    <t>Vodorovné konstrukce</t>
  </si>
  <si>
    <t>451573111</t>
  </si>
  <si>
    <t>Lože pod potrubí otevřený výkop ze štěrkopísku</t>
  </si>
  <si>
    <t>1604930297</t>
  </si>
  <si>
    <t>Lože pod potrubí, stoky a drobné objekty v otevřeném výkopu z písku a štěrkopísku do 63 mm</t>
  </si>
  <si>
    <t>https://podminky.urs.cz/item/CS_URS_2025_01/451573111</t>
  </si>
  <si>
    <t>(60,36)*1*0,1+1,2*10*0,1+1,2*47*0,1+1,2*3,5*0,1</t>
  </si>
  <si>
    <t>810351811</t>
  </si>
  <si>
    <t>Bourání stávajícího potrubí z betonu DN do 200</t>
  </si>
  <si>
    <t>1314807184</t>
  </si>
  <si>
    <t>Bourání stávajícího potrubí z betonu v otevřeném výkopu DN do 200</t>
  </si>
  <si>
    <t>https://podminky.urs.cz/item/CS_URS_2025_01/810351811</t>
  </si>
  <si>
    <t>7+3</t>
  </si>
  <si>
    <t>"rezerva, pokud bude stávající přípojka výkopem pro kanalizaci zasažena" 16</t>
  </si>
  <si>
    <t>871263121</t>
  </si>
  <si>
    <t>Montáž kanalizačního potrubí hladkého plnostěnného SN 8 z PVC-U DN 110</t>
  </si>
  <si>
    <t>-116523388</t>
  </si>
  <si>
    <t>Montáž kanalizačního potrubí z tvrdého PVC-U hladkého plnostěnného tuhost SN 8 DN 110</t>
  </si>
  <si>
    <t>https://podminky.urs.cz/item/CS_URS_2025_01/871263121</t>
  </si>
  <si>
    <t>Poznámka k položce:_x000d_
vč. ukotvení do stěny pomocí objímky</t>
  </si>
  <si>
    <t>"RR2 - propojení, odvzdušnění, odtok" 1,3+0,6</t>
  </si>
  <si>
    <t>"RR3 - odvzdušnění, odtok" 1,3+0,6+(2,3+1,7+0,5+0,5)</t>
  </si>
  <si>
    <t>28611118</t>
  </si>
  <si>
    <t>trubka kanalizační PVC-U plnostěnná jednovrstvá DN 110x1000mm SN8</t>
  </si>
  <si>
    <t>2028183590</t>
  </si>
  <si>
    <t>8,8*1,03 'Přepočtené koeficientem množství</t>
  </si>
  <si>
    <t>871313121</t>
  </si>
  <si>
    <t>Montáž kanalizačního potrubí z tvrdého PVC-U hladkého plnostěnného tuhost SN 8 DN 160</t>
  </si>
  <si>
    <t>-1050952607</t>
  </si>
  <si>
    <t>https://podminky.urs.cz/item/CS_URS_2025_01/871313121</t>
  </si>
  <si>
    <t>"RR2 - nátok + vystrojení kš4" 1,4</t>
  </si>
  <si>
    <t>28611164</t>
  </si>
  <si>
    <t>trubka kanalizační PVC-U plnostěnná jednovrstvá DN 160x1000mm SN8</t>
  </si>
  <si>
    <t>2106133535</t>
  </si>
  <si>
    <t>1,4*1,03 'Přepočtené koeficientem množství</t>
  </si>
  <si>
    <t>871313124</t>
  </si>
  <si>
    <t>Montáž kanalizačního potrubí hladkého plnostěnného SN 16 z PVC-U DN 160</t>
  </si>
  <si>
    <t>-191661270</t>
  </si>
  <si>
    <t>Montáž kanalizačního potrubí z tvrdého PVC-U hladkého plnostěnného tuhost SN 16 DN 160</t>
  </si>
  <si>
    <t>https://podminky.urs.cz/item/CS_URS_2025_01/871313124</t>
  </si>
  <si>
    <t>24,7-0,45+3,5</t>
  </si>
  <si>
    <t>28611250</t>
  </si>
  <si>
    <t>trubka kanalizační PVC-U plnostěnná jednovrstvá s rázovou odolností DN 160x3000mm SN16</t>
  </si>
  <si>
    <t>-1370795329</t>
  </si>
  <si>
    <t>27,75</t>
  </si>
  <si>
    <t>27,75*1,03 'Přepočtené koeficientem množství</t>
  </si>
  <si>
    <t>871353121</t>
  </si>
  <si>
    <t>Montáž kanalizačního potrubí hladkého plnostěnného SN 8 z PVC-U DN 200</t>
  </si>
  <si>
    <t>-683806630</t>
  </si>
  <si>
    <t>Montáž kanalizačního potrubí z tvrdého PVC-U hladkého plnostěnného tuhost SN 8 DN 200</t>
  </si>
  <si>
    <t>https://podminky.urs.cz/item/CS_URS_2025_01/871353121</t>
  </si>
  <si>
    <t xml:space="preserve">"RR3 -nátok, odtok, vystrojení kš2"  1+1,8+0,6+1,1+0,8</t>
  </si>
  <si>
    <t>28611167</t>
  </si>
  <si>
    <t>trubka kanalizační PVC-U plnostěnná jednovrstvá DN 200x1000mm SN8</t>
  </si>
  <si>
    <t>483952790</t>
  </si>
  <si>
    <t>5,3*1,03 'Přepočtené koeficientem množství</t>
  </si>
  <si>
    <t>871353124</t>
  </si>
  <si>
    <t>Montáž kanalizačního potrubí hladkého plnostěnného SN 16 z PVC-U DN 200</t>
  </si>
  <si>
    <t>-1952664773</t>
  </si>
  <si>
    <t>Montáž kanalizačního potrubí z tvrdého PVC-U hladkého plnostěnného tuhost SN 16 DN 200</t>
  </si>
  <si>
    <t>https://podminky.urs.cz/item/CS_URS_2025_01/871353124</t>
  </si>
  <si>
    <t>45,9-9,85+47</t>
  </si>
  <si>
    <t>28611251</t>
  </si>
  <si>
    <t>trubka kanalizační PVC-U plnostěnná jednovrstvá s rázovou odolností DN 200x3000mm SN16</t>
  </si>
  <si>
    <t>1273113121</t>
  </si>
  <si>
    <t>83,05</t>
  </si>
  <si>
    <t>83,05*1,03 'Přepočtené koeficientem množství</t>
  </si>
  <si>
    <t>877260310</t>
  </si>
  <si>
    <t>Montáž kolen na kanalizačním potrubí z PP nebo tvrdého PVC-U trub hladkých plnostěnných DN 100</t>
  </si>
  <si>
    <t>1944502820</t>
  </si>
  <si>
    <t>Montáž tvarovek na kanalizačním plastovém potrubí z PP nebo PVC-U hladkého plnostěnného kolen, víček nebo hrdlových uzávěrů DN 100</t>
  </si>
  <si>
    <t>https://podminky.urs.cz/item/CS_URS_2025_01/877260310</t>
  </si>
  <si>
    <t>"RR2 - propojení, odvzdušnění, odtok" 2</t>
  </si>
  <si>
    <t>"RR3 - odvzdušnění, odtok" 2+3</t>
  </si>
  <si>
    <t>28611353</t>
  </si>
  <si>
    <t>koleno kanalizační PVC KG 110x87°</t>
  </si>
  <si>
    <t>-1779518993</t>
  </si>
  <si>
    <t>877260320</t>
  </si>
  <si>
    <t>Montáž odboček na kanalizačním potrubí z PP nebo tvrdého PVC-U trub hladkých plnostěnných DN 100</t>
  </si>
  <si>
    <t>-53970501</t>
  </si>
  <si>
    <t>Montáž tvarovek na kanalizačním plastovém potrubí z PP nebo PVC-U hladkého plnostěnného odboček DN 100</t>
  </si>
  <si>
    <t>https://podminky.urs.cz/item/CS_URS_2025_01/877260320</t>
  </si>
  <si>
    <t>"RR3 - odvzdušnění, odtok" 1</t>
  </si>
  <si>
    <t>28611424</t>
  </si>
  <si>
    <t>odbočka kanalizační plastová s hrdlem KG 110/110/87°</t>
  </si>
  <si>
    <t>1915763971</t>
  </si>
  <si>
    <t>877310310</t>
  </si>
  <si>
    <t>Montáž kolen na kanalizačním potrubí z PP nebo tvrdého PVC-U trub hladkých plnostěnných DN 150</t>
  </si>
  <si>
    <t>1947311359</t>
  </si>
  <si>
    <t>Montáž tvarovek na kanalizačním plastovém potrubí z PP nebo PVC-U hladkého plnostěnného kolen, víček nebo hrdlových uzávěrů DN 150</t>
  </si>
  <si>
    <t>https://podminky.urs.cz/item/CS_URS_2025_01/877310310</t>
  </si>
  <si>
    <t>1+3+8</t>
  </si>
  <si>
    <t>28651200</t>
  </si>
  <si>
    <t>koleno kanalizační PVC-U plnostěnné 160x15°</t>
  </si>
  <si>
    <t>3169137</t>
  </si>
  <si>
    <t>28651201</t>
  </si>
  <si>
    <t>koleno kanalizační PVC-U plnostěnné 160x30°</t>
  </si>
  <si>
    <t>-1815110695</t>
  </si>
  <si>
    <t>28651202</t>
  </si>
  <si>
    <t>koleno kanalizační PVC-U plnostěnné 160x45°</t>
  </si>
  <si>
    <t>-1925663782</t>
  </si>
  <si>
    <t>877310320</t>
  </si>
  <si>
    <t>Montáž odboček na kanalizačním potrubí z PP nebo tvrdého PVC-U trub hladkých plnostěnných DN 150</t>
  </si>
  <si>
    <t>1322867399</t>
  </si>
  <si>
    <t>Montáž tvarovek na kanalizačním plastovém potrubí z PP nebo PVC-U hladkého plnostěnného odboček DN 150</t>
  </si>
  <si>
    <t>https://podminky.urs.cz/item/CS_URS_2025_01/877310320</t>
  </si>
  <si>
    <t>"RR2 - nátok + vystrojení kš4" 1</t>
  </si>
  <si>
    <t>28651215</t>
  </si>
  <si>
    <t>odbočka kanalizační PVC-U plnostěnná DN 160/160/45°</t>
  </si>
  <si>
    <t>1121140146</t>
  </si>
  <si>
    <t>28611429</t>
  </si>
  <si>
    <t>odbočka kanalizační plastová s hrdlem KG 160/160/87°</t>
  </si>
  <si>
    <t>-1230509634</t>
  </si>
  <si>
    <t>877310330</t>
  </si>
  <si>
    <t>Montáž spojek na kanalizačním potrubí z PP nebo tvrdého PVC-U trub hladkých plnostěnných DN 150</t>
  </si>
  <si>
    <t>-1785566847</t>
  </si>
  <si>
    <t>Montáž tvarovek na kanalizačním plastovém potrubí z PP nebo PVC-U hladkého plnostěnného spojek nebo redukcí DN 150</t>
  </si>
  <si>
    <t>https://podminky.urs.cz/item/CS_URS_2025_01/877310330</t>
  </si>
  <si>
    <t>28651232</t>
  </si>
  <si>
    <t>přesuvka kanalizační PVC-U plnostěnná DN 160</t>
  </si>
  <si>
    <t>-1961745232</t>
  </si>
  <si>
    <t>87731033.R</t>
  </si>
  <si>
    <t>Montáž prvků na kanalizačním potrubí z PP nebo tvrdého PVC-U trub hladkých plnostěnných DN 150</t>
  </si>
  <si>
    <t>-2090146375</t>
  </si>
  <si>
    <t>Montáž prvků na kanalizačním plastovém potrubí z PP nebo PVC-U hladkého plnostěnného spojek nebo redukcí DN 150</t>
  </si>
  <si>
    <t>Poznámka k položce:_x000d_
ukotvení objímkami</t>
  </si>
  <si>
    <t>"regulační prvek odtoku" 1</t>
  </si>
  <si>
    <t>reg-prvek_01</t>
  </si>
  <si>
    <t>regulační prvek odtoku T160 Qc=0,5 l/s</t>
  </si>
  <si>
    <t>1690815187</t>
  </si>
  <si>
    <t>877350310</t>
  </si>
  <si>
    <t>Montáž kolen na kanalizačním potrubí z PP nebo tvrdého PVC-U trub hladkých plnostěnných DN 200</t>
  </si>
  <si>
    <t>-1516118658</t>
  </si>
  <si>
    <t>Montáž tvarovek na kanalizačním plastovém potrubí z PP nebo PVC-U hladkého plnostěnného kolen, víček nebo hrdlových uzávěrů DN 200</t>
  </si>
  <si>
    <t>https://podminky.urs.cz/item/CS_URS_2025_01/877350310</t>
  </si>
  <si>
    <t>"RR3 -nátok, odtok, vystrojení kš2" 1</t>
  </si>
  <si>
    <t>28651204</t>
  </si>
  <si>
    <t>koleno kanalizační PVC-U plnostěnné 200x30°</t>
  </si>
  <si>
    <t>469605320</t>
  </si>
  <si>
    <t>28611368</t>
  </si>
  <si>
    <t>koleno kanalizační PVC KG 200x87°</t>
  </si>
  <si>
    <t>1209422618</t>
  </si>
  <si>
    <t>877350320</t>
  </si>
  <si>
    <t>Montáž odboček na kanalizačním potrubí z PP nebo tvrdého PVC-U trub hladkých plnostěnných DN 200</t>
  </si>
  <si>
    <t>1232085685</t>
  </si>
  <si>
    <t>Montáž tvarovek na kanalizačním plastovém potrubí z PP nebo PVC-U hladkého plnostěnného odboček DN 200</t>
  </si>
  <si>
    <t>https://podminky.urs.cz/item/CS_URS_2025_01/877350320</t>
  </si>
  <si>
    <t>"RR3 -nátok, odtok, vystrojení kš2" 2</t>
  </si>
  <si>
    <t>28611433</t>
  </si>
  <si>
    <t>odbočka kanalizační plastová s hrdlem KG 200/200/87°</t>
  </si>
  <si>
    <t>18898648</t>
  </si>
  <si>
    <t>877350330</t>
  </si>
  <si>
    <t>Montáž spojek na kanalizačním potrubí z PP nebo tvrdého PVC-U trub hladkých plnostěnných DN 200</t>
  </si>
  <si>
    <t>-1168291506</t>
  </si>
  <si>
    <t>Montáž tvarovek na kanalizačním plastovém potrubí z PP nebo PVC-U hladkého plnostěnného spojek nebo redukcí DN 200</t>
  </si>
  <si>
    <t>https://podminky.urs.cz/item/CS_URS_2025_01/877350330</t>
  </si>
  <si>
    <t>28651233</t>
  </si>
  <si>
    <t>přesuvka kanalizační PVC-U plnostěnná DN 200</t>
  </si>
  <si>
    <t>610044185</t>
  </si>
  <si>
    <t>877315123</t>
  </si>
  <si>
    <t>Montáž navrtávacího sedla pro potrubí betonové nebo kameninové přípojka DN 150</t>
  </si>
  <si>
    <t>1282348749</t>
  </si>
  <si>
    <t>Montáž navrtávacího sedla kanalizační přípojky v otevřeném výkopu pro hlavní potrubí betonové nebo kameninové, přípojka DN 150</t>
  </si>
  <si>
    <t>https://podminky.urs.cz/item/CS_URS_2025_01/877315123</t>
  </si>
  <si>
    <t>5+1</t>
  </si>
  <si>
    <t>sedlo_150_1</t>
  </si>
  <si>
    <t>sedlo kolmé FA150B</t>
  </si>
  <si>
    <t>-1851521002</t>
  </si>
  <si>
    <t>Poznámka k položce:_x000d_
 např. FLEX SEAL</t>
  </si>
  <si>
    <t>sedlo_150_2</t>
  </si>
  <si>
    <t>sedlo kolmé FA150ST</t>
  </si>
  <si>
    <t>-2085492468</t>
  </si>
  <si>
    <t>877355124</t>
  </si>
  <si>
    <t>Montáž navrtávacího sedla pro potrubí plastové plnostěnné přípojka DN 200</t>
  </si>
  <si>
    <t>-698021788</t>
  </si>
  <si>
    <t>Montáž navrtávacího sedla kanalizační přípojky v otevřeném výkopu pro hlavní potrubí plastové plnostěnné, přípojka DN 200</t>
  </si>
  <si>
    <t>https://podminky.urs.cz/item/CS_URS_2025_01/877355124</t>
  </si>
  <si>
    <t>spojka_200_1</t>
  </si>
  <si>
    <t>spojka Flex-seal DN 200 (Beton/PVC)</t>
  </si>
  <si>
    <t>390215483</t>
  </si>
  <si>
    <t>894411111</t>
  </si>
  <si>
    <t>Zřízení šachet kanalizačních z betonových dílců na potrubí DN do 200 dno beton tř. C 25/30</t>
  </si>
  <si>
    <t>-121384973</t>
  </si>
  <si>
    <t>Zřízení šachet kanalizačních z betonových dílců výšky vstupu do 1,50 m s obložením dna betonem tř. C 25/30, na potrubí DN do 200</t>
  </si>
  <si>
    <t>https://podminky.urs.cz/item/CS_URS_2025_01/894411111</t>
  </si>
  <si>
    <t>2+2+2</t>
  </si>
  <si>
    <t>59224337</t>
  </si>
  <si>
    <t>dno betonové šachty DN 1000 kanalizační výšky 60cm</t>
  </si>
  <si>
    <t>1676353864</t>
  </si>
  <si>
    <t>"bez žlabu" 1</t>
  </si>
  <si>
    <t>"1/2 kynety" 1</t>
  </si>
  <si>
    <t>"plná kyneta" 1</t>
  </si>
  <si>
    <t>59224339</t>
  </si>
  <si>
    <t>dno betonové šachty DN 1000 kanalizační výšky 100cm</t>
  </si>
  <si>
    <t>-2116508328</t>
  </si>
  <si>
    <t>Poznámka k položce:_x000d_
bez žlabu</t>
  </si>
  <si>
    <t>59224416</t>
  </si>
  <si>
    <t>skruž betonové šachty DN 1000 kanalizační 100x25x10cm stupadla poplastovaná</t>
  </si>
  <si>
    <t>1609919027</t>
  </si>
  <si>
    <t>59224418</t>
  </si>
  <si>
    <t>skruž betonové šachty DN 1000 kanalizační 100x50x10cm stupadla poplastovaná</t>
  </si>
  <si>
    <t>-1604826709</t>
  </si>
  <si>
    <t>59224420</t>
  </si>
  <si>
    <t>skruž betonové šachty DN 1000 kanalizační 100x100x10cm stupadla poplastovaná</t>
  </si>
  <si>
    <t>2090962852</t>
  </si>
  <si>
    <t>59224176</t>
  </si>
  <si>
    <t>prstenec šachtový vyrovnávací betonový 625x120x80mm</t>
  </si>
  <si>
    <t>908262739</t>
  </si>
  <si>
    <t>59224184</t>
  </si>
  <si>
    <t>prstenec šachtový vyrovnávací betonový 625x120x40mm</t>
  </si>
  <si>
    <t>-841613684</t>
  </si>
  <si>
    <t>59224187</t>
  </si>
  <si>
    <t>prstenec šachtový vyrovnávací betonový 625x120x100mm</t>
  </si>
  <si>
    <t>1156316994</t>
  </si>
  <si>
    <t>59224075</t>
  </si>
  <si>
    <t>deska betonová zákrytová k ukončení šachet 1000/625x200mm</t>
  </si>
  <si>
    <t>470709280</t>
  </si>
  <si>
    <t>4+2</t>
  </si>
  <si>
    <t>59224348</t>
  </si>
  <si>
    <t>těsnění elastomerové pro spojení šachetních dílů DN 1000</t>
  </si>
  <si>
    <t>1742157499</t>
  </si>
  <si>
    <t>3+3+2+3+2</t>
  </si>
  <si>
    <t>899103112</t>
  </si>
  <si>
    <t>Osazení poklopů litinových, ocelových nebo železobetonových včetně rámů pro třídu zatížení B125, C250</t>
  </si>
  <si>
    <t>-1291827178</t>
  </si>
  <si>
    <t>Osazení poklopů šachtových litinových, ocelových nebo železobetonových včetně rámů pro třídu zatížení B125, C250</t>
  </si>
  <si>
    <t>https://podminky.urs.cz/item/CS_URS_2025_01/899103112</t>
  </si>
  <si>
    <t>28661933</t>
  </si>
  <si>
    <t>poklop šachtový litinový DN 600 pro třídu zatížení B125</t>
  </si>
  <si>
    <t>-648587248</t>
  </si>
  <si>
    <t>899104112</t>
  </si>
  <si>
    <t>Osazení poklopů litinových, ocelových nebo železobetonových včetně rámů pro třídu zatížení D400, E600</t>
  </si>
  <si>
    <t>284182062</t>
  </si>
  <si>
    <t>Osazení poklopů šachtových litinových, ocelových nebo železobetonových včetně rámů pro třídu zatížení D400, E600</t>
  </si>
  <si>
    <t>https://podminky.urs.cz/item/CS_URS_2025_01/899104112</t>
  </si>
  <si>
    <t>2+2</t>
  </si>
  <si>
    <t>28661935</t>
  </si>
  <si>
    <t>poklop šachtový litinový DN 600 pro třídu zatížení D400</t>
  </si>
  <si>
    <t>-1684271259</t>
  </si>
  <si>
    <t>55241034</t>
  </si>
  <si>
    <t>poklop šachtový litinový kruhový DN 600 bez ventilace tř D400 v samonivelačním rámu pro extrémní dopravní zatížení</t>
  </si>
  <si>
    <t>1380080084</t>
  </si>
  <si>
    <t>895941302</t>
  </si>
  <si>
    <t>Osazení vpusti uliční DN 450 z betonových dílců dno s kalištěm</t>
  </si>
  <si>
    <t>965817339</t>
  </si>
  <si>
    <t>Osazení vpusti uliční z betonových dílců DN 450 dno s kalištěm</t>
  </si>
  <si>
    <t>https://podminky.urs.cz/item/CS_URS_2025_01/895941302</t>
  </si>
  <si>
    <t>59224495</t>
  </si>
  <si>
    <t>vpusť uliční DN 450 kaliště nízké 450/240x50mm</t>
  </si>
  <si>
    <t>-893389418</t>
  </si>
  <si>
    <t>895941321</t>
  </si>
  <si>
    <t>Osazení vpusti uliční DN 450 z betonových dílců skruž středová 195 mm</t>
  </si>
  <si>
    <t>146294320</t>
  </si>
  <si>
    <t>Osazení vpusti uliční z betonových dílců DN 450 skruž středová 195 mm</t>
  </si>
  <si>
    <t>https://podminky.urs.cz/item/CS_URS_2025_01/895941321</t>
  </si>
  <si>
    <t>59223860</t>
  </si>
  <si>
    <t>skruž betonová středová pro uliční vpusť 450x195x50mm</t>
  </si>
  <si>
    <t>1075041626</t>
  </si>
  <si>
    <t>895941322</t>
  </si>
  <si>
    <t>Osazení vpusti uliční DN 450 z betonových dílců skruž středová 295 mm</t>
  </si>
  <si>
    <t>-1545583656</t>
  </si>
  <si>
    <t>Osazení vpusti uliční z betonových dílců DN 450 skruž středová 295 mm</t>
  </si>
  <si>
    <t>https://podminky.urs.cz/item/CS_URS_2025_01/895941322</t>
  </si>
  <si>
    <t>59223862</t>
  </si>
  <si>
    <t>skruž betonová středová pro uliční vpusť 450x295x50mm</t>
  </si>
  <si>
    <t>642150710</t>
  </si>
  <si>
    <t>895941323</t>
  </si>
  <si>
    <t>Osazení vpusti uliční DN 450 z betonových dílců skruž středová 570 mm</t>
  </si>
  <si>
    <t>-449832624</t>
  </si>
  <si>
    <t>Osazení vpusti uliční z betonových dílců DN 450 skruž středová 570 mm</t>
  </si>
  <si>
    <t>https://podminky.urs.cz/item/CS_URS_2025_01/895941323</t>
  </si>
  <si>
    <t>59224488</t>
  </si>
  <si>
    <t>skruž betonová středová pro uliční vpusť 450x570x50mm</t>
  </si>
  <si>
    <t>-1883144937</t>
  </si>
  <si>
    <t>895941331</t>
  </si>
  <si>
    <t>Osazení vpusti uliční DN 450 z betonových dílců skruž průběžná s výtokem</t>
  </si>
  <si>
    <t>-1437368357</t>
  </si>
  <si>
    <t>Osazení vpusti uliční z betonových dílců DN 450 skruž průběžná s výtokem</t>
  </si>
  <si>
    <t>https://podminky.urs.cz/item/CS_URS_2025_01/895941331</t>
  </si>
  <si>
    <t>59223854</t>
  </si>
  <si>
    <t>skruž betonová s odtokem 150mm PVC pro uliční vpusť 450x350x50mm</t>
  </si>
  <si>
    <t>-749161294</t>
  </si>
  <si>
    <t>59223854.1</t>
  </si>
  <si>
    <t>skruž betonová s odtokem 200mm PVC pro uliční vpusť 450x350x50mm</t>
  </si>
  <si>
    <t>1926958666</t>
  </si>
  <si>
    <t>897172111</t>
  </si>
  <si>
    <t>Akumulační boxy z PP pro retenci dešťových vod pod pochozí plochy a plochy zatížené osobními automobily objemu do 10 m3</t>
  </si>
  <si>
    <t>500397400</t>
  </si>
  <si>
    <t>Akumulační boxy z polypropylenu PP pro retenci dešťových vod pod pochozí a pod plochy zatížené osobními automobily o celkovém akumulačním objemu do 10 m3</t>
  </si>
  <si>
    <t>https://podminky.urs.cz/item/CS_URS_2025_01/897172111</t>
  </si>
  <si>
    <t>Poznámka k položce:_x000d_
Položka obsahuje:_x000d_
- 2 ks - středové vsakovací tunely o objemu 0,6m3 (plocha 1,86m2)_x000d_
- 1 ks přítokové čelo_x000d_
- 1 ks odtokové čelo</t>
  </si>
  <si>
    <t>"přesné složení komponentů bude dle PD"</t>
  </si>
  <si>
    <t>0,6</t>
  </si>
  <si>
    <t>897172112</t>
  </si>
  <si>
    <t>Akumulační boxy z PP pro retenci dešťových vod pod pochozí plochy a plochy zatížené osobními automobily objemu přes 10 do 30 m3</t>
  </si>
  <si>
    <t>-317431843</t>
  </si>
  <si>
    <t>Akumulační boxy z polypropylenu PP pro retenci dešťových vod pod pochozí a pod plochy zatížené osobními automobily o celkovém akumulačním objemu přes 10 do 30 m3</t>
  </si>
  <si>
    <t>https://podminky.urs.cz/item/CS_URS_2025_01/897172112</t>
  </si>
  <si>
    <t>Poznámka k položce:_x000d_
Položka obsahuje:_x000d_
- 8 ks - středové vsakovací tunely o objemu 13,2m3 (plocha 38,54m2)_x000d_
- 4 ks odtokové čelo</t>
  </si>
  <si>
    <t>13,2</t>
  </si>
  <si>
    <t>899203112</t>
  </si>
  <si>
    <t>Osazení mříží litinových včetně rámů a košů na bahno pro třídu zatížení B125, C250</t>
  </si>
  <si>
    <t>-1414142139</t>
  </si>
  <si>
    <t>https://podminky.urs.cz/item/CS_URS_2025_01/899203112</t>
  </si>
  <si>
    <t>mříž_2</t>
  </si>
  <si>
    <t>obrubníková vpust stružková B125/C250</t>
  </si>
  <si>
    <t>-465327183</t>
  </si>
  <si>
    <t>899204112</t>
  </si>
  <si>
    <t>Osazení mříží litinových včetně rámů a košů na bahno pro třídu zatížení D400, E600</t>
  </si>
  <si>
    <t>86285165</t>
  </si>
  <si>
    <t>https://podminky.urs.cz/item/CS_URS_2025_01/899204112</t>
  </si>
  <si>
    <t>59223864</t>
  </si>
  <si>
    <t>prstenec pro uliční vpusť vyrovnávací betonový 390x60x130mm</t>
  </si>
  <si>
    <t>-1787662774</t>
  </si>
  <si>
    <t>55242320</t>
  </si>
  <si>
    <t>mříž vtoková litinová plochá 500x500mm</t>
  </si>
  <si>
    <t>-149620095</t>
  </si>
  <si>
    <t>Poznámka k položce:_x000d_
D400</t>
  </si>
  <si>
    <t>59223871</t>
  </si>
  <si>
    <t>koš vysoký pro uliční vpusti žárově Pz plech pro rám 500/500mm</t>
  </si>
  <si>
    <t>1394951365</t>
  </si>
  <si>
    <t>59223875</t>
  </si>
  <si>
    <t>koš nízký pro uliční vpusti žárově Pz plech pro rám 500/500mm</t>
  </si>
  <si>
    <t>-275948537</t>
  </si>
  <si>
    <t>592000RP</t>
  </si>
  <si>
    <t>sorpční vložka pro uliční vpusti</t>
  </si>
  <si>
    <t>194061081</t>
  </si>
  <si>
    <t xml:space="preserve">Poznámka k položce:_x000d_
- technologie z nerezové oceli_x000d_
- odolné vůči nepříznivým vlivům, dlouhá životnost_x000d_
- nenáročný provoz a údržba_x000d_
- možné osazení i do stávajícíh vpustí_x000d_
- výstupní hodnoty 5 – 0,1 mg / NEL_x000d_
</t>
  </si>
  <si>
    <t>899633131</t>
  </si>
  <si>
    <t>Obetonování potrubí nebo zdiva stok ŽB bez zvláštních nároků na prostředí tř. C 12/15 v otevřeném výkopu</t>
  </si>
  <si>
    <t>1780144478</t>
  </si>
  <si>
    <t>Obetonování potrubí nebo zdiva stok betonem železovým v otevřeném výkopu bez zvláštních nároků na prostředí tř. C 12/15</t>
  </si>
  <si>
    <t>https://podminky.urs.cz/item/CS_URS_2025_01/899633131</t>
  </si>
  <si>
    <t>"od UV-ž1 a UV13" (5,1+6,3)*0,24</t>
  </si>
  <si>
    <t>899658211</t>
  </si>
  <si>
    <t>Výztuž pro obetonování potrubí ze svařovaných sítí typu Kari</t>
  </si>
  <si>
    <t>1992369727</t>
  </si>
  <si>
    <t>https://podminky.urs.cz/item/CS_URS_2025_01/899658211</t>
  </si>
  <si>
    <t>((5,1+6,3)*0,6*3,033)/1000</t>
  </si>
  <si>
    <t>899722113</t>
  </si>
  <si>
    <t>Krytí potrubí z plastů výstražnou fólií z PVC přes 25 do 34cm</t>
  </si>
  <si>
    <t>1600722804</t>
  </si>
  <si>
    <t>Krytí potrubí z plastů výstražnou fólií z PVC šířky přes 25 do 34 cm</t>
  </si>
  <si>
    <t>https://podminky.urs.cz/item/CS_URS_2025_01/899722113</t>
  </si>
  <si>
    <t>27,75+83,05</t>
  </si>
  <si>
    <t>napojení_01.2</t>
  </si>
  <si>
    <t>Napojení přípojky do šachty - beton (vývrt, těsnění, přechodka)</t>
  </si>
  <si>
    <t>1318690897</t>
  </si>
  <si>
    <t>Poznámka k položce:_x000d_
Položka obsahuje:_x000d_
- vývrt D250 mm_x000d_
- utěsnění prostupu (bentonitová páska s cementovou zálivkou, nebo segmentové těsnění pro šachtové prostupy)</t>
  </si>
  <si>
    <t>napojení_01.3</t>
  </si>
  <si>
    <t>Napojení přípojky do šachty - beton (vývrt, těsnění)</t>
  </si>
  <si>
    <t>1454263903</t>
  </si>
  <si>
    <t>Poznámka k položce:_x000d_
Položka obsahuje:_x000d_
- vývrt_x000d_
- utěsnění prostupu (bentonitová páska s cementovou zálivkou, nebo segmentové těsnění pro šachtové prostupy)</t>
  </si>
  <si>
    <t>"vývrt D200 mm" 1</t>
  </si>
  <si>
    <t xml:space="preserve"> "vývrt D250 mm" 1</t>
  </si>
  <si>
    <t>"vývrt D300 mm" 2</t>
  </si>
  <si>
    <t>napojení_p2.1</t>
  </si>
  <si>
    <t>navrtávka do PVC DN do 200 mm</t>
  </si>
  <si>
    <t>-552066147</t>
  </si>
  <si>
    <t>Poznámka k položce:_x000d_
+ Flex seal</t>
  </si>
  <si>
    <t xml:space="preserve"> na stávající potrubí</t>
  </si>
  <si>
    <t>"na potrubí DN300, vývrt D150" 1</t>
  </si>
  <si>
    <t>"na potrubí DN200, vývrt D150" 1</t>
  </si>
  <si>
    <t>napojení_p2.2</t>
  </si>
  <si>
    <t>navrtávka do PVC DN do 300 mm</t>
  </si>
  <si>
    <t>1899844698</t>
  </si>
  <si>
    <t>"na potrubí DN300, vývrt D232" 1</t>
  </si>
  <si>
    <t>napojení_v2.1</t>
  </si>
  <si>
    <t>Napojení přípojek "jádrové vrtání DN do 200 mm"</t>
  </si>
  <si>
    <t>487450257</t>
  </si>
  <si>
    <t>"D172 kamenina" 5</t>
  </si>
  <si>
    <t>"D172 beton" 1</t>
  </si>
  <si>
    <t>998276101</t>
  </si>
  <si>
    <t>Přesun hmot pro trubní vedení z trub z plastických hmot otevřený výkop</t>
  </si>
  <si>
    <t>1206571539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</si>
  <si>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</si>
  <si>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</si>
  <si>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SO 301 - B - Odvodnění (investor Kralupy n. Vl.)</t>
  </si>
  <si>
    <t>PSV - Práce a dodávky PSV</t>
  </si>
  <si>
    <t xml:space="preserve">    721 - Zdravotechnika - vnitřní kanalizace</t>
  </si>
  <si>
    <t>1618336156</t>
  </si>
  <si>
    <t>10*1,5*1</t>
  </si>
  <si>
    <t>8*1,5*1</t>
  </si>
  <si>
    <t>131251100</t>
  </si>
  <si>
    <t>Hloubení jam nezapažených v hornině třídy těžitelnosti I skupiny 3 objem do 20 m3 strojně</t>
  </si>
  <si>
    <t>-1192873338</t>
  </si>
  <si>
    <t>Hloubení nezapažených jam a zářezů strojně s urovnáním dna do předepsaného profilu a spádu v hornině třídy těžitelnosti I skupiny 3 do 20 m3</t>
  </si>
  <si>
    <t>https://podminky.urs.cz/item/CS_URS_2025_01/131251100</t>
  </si>
  <si>
    <t>1,37</t>
  </si>
  <si>
    <t>132254201</t>
  </si>
  <si>
    <t>Hloubení zapažených rýh š do 2000 mm v hornině třídy těžitelnosti I skupiny 3 objem do 20 m3</t>
  </si>
  <si>
    <t>489845241</t>
  </si>
  <si>
    <t>Hloubení zapažených rýh šířky přes 800 do 2 000 mm strojně s urovnáním dna do předepsaného profilu a spádu v hornině třídy těžitelnosti I skupiny 3 do 20 m3</t>
  </si>
  <si>
    <t>https://podminky.urs.cz/item/CS_URS_2025_01/132254201</t>
  </si>
  <si>
    <t>"přípojky" 30,7*1,5*1+28,41</t>
  </si>
  <si>
    <t>2091197979</t>
  </si>
  <si>
    <t>508486752</t>
  </si>
  <si>
    <t>-276630198</t>
  </si>
  <si>
    <t>"pol. č. 132254201" 74,46</t>
  </si>
  <si>
    <t>"pol. č. 131251100" 1,37</t>
  </si>
  <si>
    <t>1117175626</t>
  </si>
  <si>
    <t>75,83*1,8 'Přepočtené koeficientem množství</t>
  </si>
  <si>
    <t>248003011</t>
  </si>
  <si>
    <t>"zásyp přípojek ŠD" (30,7)*1*(0,95)+13,15+2,78</t>
  </si>
  <si>
    <t>"zásyp jámy ŠP" 1,32</t>
  </si>
  <si>
    <t>-623000647</t>
  </si>
  <si>
    <t>45,095</t>
  </si>
  <si>
    <t>45,095*2 'Přepočtené koeficientem množství</t>
  </si>
  <si>
    <t>1114003818</t>
  </si>
  <si>
    <t>(30,7)*1*0,45-1,56+14,69+1,97</t>
  </si>
  <si>
    <t>85780343</t>
  </si>
  <si>
    <t>28,915+1,32</t>
  </si>
  <si>
    <t>30,235*2 'Přepočtené koeficientem množství</t>
  </si>
  <si>
    <t>1477261013</t>
  </si>
  <si>
    <t>(41,83+41,5)*1*0,1</t>
  </si>
  <si>
    <t>1759975861</t>
  </si>
  <si>
    <t>46,3+3,5-15,6+7,93</t>
  </si>
  <si>
    <t>167432866</t>
  </si>
  <si>
    <t>42,13*1,03 'Přepočtené koeficientem množství</t>
  </si>
  <si>
    <t>-1890299871</t>
  </si>
  <si>
    <t>41,5</t>
  </si>
  <si>
    <t>1425344016</t>
  </si>
  <si>
    <t>41,5*1,03 'Přepočtené koeficientem množství</t>
  </si>
  <si>
    <t>-441054918</t>
  </si>
  <si>
    <t>2+5+2+1</t>
  </si>
  <si>
    <t>-1550692413</t>
  </si>
  <si>
    <t>1855744656</t>
  </si>
  <si>
    <t>936298942</t>
  </si>
  <si>
    <t>28612203</t>
  </si>
  <si>
    <t>koleno kanalizační plastové PVC KG DN 160/90° SN12/16</t>
  </si>
  <si>
    <t>-1805672824</t>
  </si>
  <si>
    <t>1159311560</t>
  </si>
  <si>
    <t>928391191</t>
  </si>
  <si>
    <t>1150378339</t>
  </si>
  <si>
    <t>528971628</t>
  </si>
  <si>
    <t>687812805</t>
  </si>
  <si>
    <t>7+1</t>
  </si>
  <si>
    <t>sedlo_200_1</t>
  </si>
  <si>
    <t>sedlo kolmé FA200 na beton</t>
  </si>
  <si>
    <t>-1027877347</t>
  </si>
  <si>
    <t>sedlo kolmé FA150 na kameninu</t>
  </si>
  <si>
    <t>1896277340</t>
  </si>
  <si>
    <t>-2129310005</t>
  </si>
  <si>
    <t>28617193</t>
  </si>
  <si>
    <t>koleno kanalizační PP třívrstvé SN16 DN 200x87°</t>
  </si>
  <si>
    <t>-972574020</t>
  </si>
  <si>
    <t>894411121</t>
  </si>
  <si>
    <t>Zřízení šachet kanalizačních z betonových dílců na potrubí DN přes 200 do 300 dno beton tř. C 25/30</t>
  </si>
  <si>
    <t>-1494325728</t>
  </si>
  <si>
    <t>Zřízení šachet kanalizačních z betonových dílců výšky vstupu do 1,50 m s obložením dna betonem tř. C 25/30, na potrubí DN přes 200 do 300</t>
  </si>
  <si>
    <t>https://podminky.urs.cz/item/CS_URS_2025_01/894411121</t>
  </si>
  <si>
    <t>-122943454</t>
  </si>
  <si>
    <t>Poznámka k položce:_x000d_
1x plná kyneta</t>
  </si>
  <si>
    <t>"výška dna bude ověřena na místě" 1</t>
  </si>
  <si>
    <t>1196900383</t>
  </si>
  <si>
    <t>-455732966</t>
  </si>
  <si>
    <t>1315846959</t>
  </si>
  <si>
    <t>-1959534520</t>
  </si>
  <si>
    <t>1800041249</t>
  </si>
  <si>
    <t>-1637674892</t>
  </si>
  <si>
    <t>-277587021</t>
  </si>
  <si>
    <t>-2065129065</t>
  </si>
  <si>
    <t>-1419344430</t>
  </si>
  <si>
    <t>1658860554</t>
  </si>
  <si>
    <t>-1781278281</t>
  </si>
  <si>
    <t>-1693477365</t>
  </si>
  <si>
    <t>501546209</t>
  </si>
  <si>
    <t>-559588143</t>
  </si>
  <si>
    <t>1388154392</t>
  </si>
  <si>
    <t>-1257126046</t>
  </si>
  <si>
    <t>176187294</t>
  </si>
  <si>
    <t>-470300302</t>
  </si>
  <si>
    <t>1080818525</t>
  </si>
  <si>
    <t>692694080</t>
  </si>
  <si>
    <t>-1075192845</t>
  </si>
  <si>
    <t>701626616</t>
  </si>
  <si>
    <t>1206128648</t>
  </si>
  <si>
    <t>"od UV-ž1" 6,5*0,24</t>
  </si>
  <si>
    <t>-1858958205</t>
  </si>
  <si>
    <t>(6,5*0,6*3,033)/1000</t>
  </si>
  <si>
    <t>0,012*1,1 'Přepočtené koeficientem množství</t>
  </si>
  <si>
    <t>-1787211946</t>
  </si>
  <si>
    <t>42,13+41,5</t>
  </si>
  <si>
    <t>Napojení přípojek "jádrové vrtání DN do 300 mm"</t>
  </si>
  <si>
    <t>1160458932</t>
  </si>
  <si>
    <t>"D232 beton" 1</t>
  </si>
  <si>
    <t>1686744188</t>
  </si>
  <si>
    <t xml:space="preserve">Napojení přípojek "jádrové vrtání DN do 200 mm" </t>
  </si>
  <si>
    <t>"D172 kamenina" 7</t>
  </si>
  <si>
    <t>napojení_v2.x</t>
  </si>
  <si>
    <t>Napojení přípojek "navrtávka PVC DN do 200 mm"</t>
  </si>
  <si>
    <t>693283601</t>
  </si>
  <si>
    <t>Poznámka k položce:_x000d_
vč. utěsnění</t>
  </si>
  <si>
    <t xml:space="preserve"> na potrubí</t>
  </si>
  <si>
    <t>"DN150" 2</t>
  </si>
  <si>
    <t>935113111</t>
  </si>
  <si>
    <t>Osazení odvodňovacího polymerbetonového žlabu s krycím roštem šířky do 200 mm</t>
  </si>
  <si>
    <t>-1652994088</t>
  </si>
  <si>
    <t>Osazení odvodňovacího žlabu s krycím roštem polymerbetonového šířky do 200 mm</t>
  </si>
  <si>
    <t>https://podminky.urs.cz/item/CS_URS_2025_01/935113111</t>
  </si>
  <si>
    <t>žlab_PB.160_1</t>
  </si>
  <si>
    <t>odvodňovací žlab z betonu vyztuženého vlákny, zátěž F900, světlá š. 100mm, délka 1000 mm, rám z PZ oceli</t>
  </si>
  <si>
    <t>-995832844</t>
  </si>
  <si>
    <t xml:space="preserve">odvodňovací žlab z betonu vyztuženého vlákny, zátěž F900, světlá š. 100mm, délka 1000 mm, rám z PZ oceli, aretační systém krytů bez šroubů, ochrana proti podélnému pohybu krytu, těsnící drážka
</t>
  </si>
  <si>
    <t>žlab_PB.160_4</t>
  </si>
  <si>
    <t>čelní stěna pro žlab z PZ oceli uzavřená, šířka 160mm</t>
  </si>
  <si>
    <t>-335726174</t>
  </si>
  <si>
    <t>žlab_PB.Kryt_5.2</t>
  </si>
  <si>
    <t>kryt pro odvodňovací žlab z litiny SW14, zátěž D400, šířka 149mm, délka 500 mm</t>
  </si>
  <si>
    <t>864710634</t>
  </si>
  <si>
    <t xml:space="preserve">kryt pro odvodňovací žlab z litiny SW14, zátěž D400, šířka 149mm, délka 500 mm
D/Š/V 500x149x20 mm
</t>
  </si>
  <si>
    <t>Poznámka k položce:_x000d_
vč. Aretačních šroubů</t>
  </si>
  <si>
    <t>10*2+1</t>
  </si>
  <si>
    <t>935114221</t>
  </si>
  <si>
    <t>Osazení štěrbinového odvodňovacího betonového žlabu 400x500 mm bez vnitřního spádu</t>
  </si>
  <si>
    <t>454206980</t>
  </si>
  <si>
    <t>Osazení štěrbinového odvodňovacího betonového žlabu rozměru 400x500 mm bez vnitřního spádu</t>
  </si>
  <si>
    <t>https://podminky.urs.cz/item/CS_URS_2025_01/935114221</t>
  </si>
  <si>
    <t>4+3</t>
  </si>
  <si>
    <t>59221034</t>
  </si>
  <si>
    <t>trouba s přerušovanou štěrbinou a kolmými boky betonová E600 bez vnitřního spádu 400x500mm</t>
  </si>
  <si>
    <t>1300208120</t>
  </si>
  <si>
    <t>935114223</t>
  </si>
  <si>
    <t>Osazení záslepky štěrbinového odvodňovacího betonového žlabu 400x500 mm</t>
  </si>
  <si>
    <t>2114025531</t>
  </si>
  <si>
    <t>Osazení štěrbinového odvodňovacího betonového žlabu rozměru 400x500 mm záslepky</t>
  </si>
  <si>
    <t>https://podminky.urs.cz/item/CS_URS_2025_01/935114223</t>
  </si>
  <si>
    <t>59221668</t>
  </si>
  <si>
    <t>záslepka pro štěrbinovou troubu s kolmými boky 400x500x120mm</t>
  </si>
  <si>
    <t>-58332357</t>
  </si>
  <si>
    <t>935114224</t>
  </si>
  <si>
    <t>Osazení čisticího kusu štěrbinového odvodňovacího betonového žlabu 400x500 mm</t>
  </si>
  <si>
    <t>-1442285007</t>
  </si>
  <si>
    <t>Osazení štěrbinového odvodňovacího betonového žlabu rozměru 400x500 mm čisticího kusu</t>
  </si>
  <si>
    <t>https://podminky.urs.cz/item/CS_URS_2025_01/935114224</t>
  </si>
  <si>
    <t>1+1</t>
  </si>
  <si>
    <t>59221053</t>
  </si>
  <si>
    <t>kus čisticí pro štěrbinovou troubu s kolmými boky E600 400x500x1000mm</t>
  </si>
  <si>
    <t>1959560728</t>
  </si>
  <si>
    <t>935114225</t>
  </si>
  <si>
    <t>Osazení vpusťového kompletu štěrbinového odvodňovacího betonového žlabu 400x500 mm</t>
  </si>
  <si>
    <t>237454389</t>
  </si>
  <si>
    <t>Osazení štěrbinového odvodňovacího betonového žlabu rozměru 400x500 mm vpusťového kompletu</t>
  </si>
  <si>
    <t>https://podminky.urs.cz/item/CS_URS_2025_01/935114225</t>
  </si>
  <si>
    <t>59223313</t>
  </si>
  <si>
    <t>vpusťový komplet pro štěrbinovou troubu s kolmými boky E600 400x500x1000mm</t>
  </si>
  <si>
    <t>-1117170372</t>
  </si>
  <si>
    <t>935923216</t>
  </si>
  <si>
    <t>Osazení vpusti pro odvodňovací žlab betonový nebo polymerbetonový s krycím roštem šířky do 200 mm</t>
  </si>
  <si>
    <t>603928925</t>
  </si>
  <si>
    <t>Osazení odvodňovacího žlabu s krycím roštem vpusti pro žlab šířky do 200 mm</t>
  </si>
  <si>
    <t>https://podminky.urs.cz/item/CS_URS_2025_01/935923216</t>
  </si>
  <si>
    <t>žlab_PB.UV_3</t>
  </si>
  <si>
    <t>žlabová vpust z betonu vyztuženého vlákny, zátěž F900, světlá š. 100mm, délka 500 mm, PZ koš, rám z PZ oceli</t>
  </si>
  <si>
    <t>1759312312</t>
  </si>
  <si>
    <t xml:space="preserve">žlabová vpust z betonu vyztuženého vlákny, zátěž F900, světlá š. 100mm, délka 500 mm, PZ koš, rám z PZ oceli, aretační systém krytů bez šroubů, ochrana proti podélnému pohybu krytu, těsnící drážka
</t>
  </si>
  <si>
    <t>1164117538</t>
  </si>
  <si>
    <t>PSV</t>
  </si>
  <si>
    <t>Práce a dodávky PSV</t>
  </si>
  <si>
    <t>721</t>
  </si>
  <si>
    <t>Zdravotechnika - vnitřní kanalizace</t>
  </si>
  <si>
    <t>721241103</t>
  </si>
  <si>
    <t>Lapač střešních splavenin z litiny DN 150</t>
  </si>
  <si>
    <t>225620150</t>
  </si>
  <si>
    <t>Lapače střešních splavenin litinové DN 150</t>
  </si>
  <si>
    <t>https://podminky.urs.cz/item/CS_URS_2025_01/721241103</t>
  </si>
  <si>
    <t>Poznámka k položce:_x000d_
Odtok DN 150</t>
  </si>
  <si>
    <t>SO 401 - Veřejné osvětlení (investor Kralupy n. Vl.)</t>
  </si>
  <si>
    <t>D1 - Dodávky</t>
  </si>
  <si>
    <t>D2 - Elektromontáže</t>
  </si>
  <si>
    <t>D3 - Zemní práce</t>
  </si>
  <si>
    <t>D1</t>
  </si>
  <si>
    <t>Dodávky</t>
  </si>
  <si>
    <t>Pol4</t>
  </si>
  <si>
    <t>Skříň MX</t>
  </si>
  <si>
    <t>ks</t>
  </si>
  <si>
    <t>D2</t>
  </si>
  <si>
    <t>Elektromontáže</t>
  </si>
  <si>
    <t>Pol1</t>
  </si>
  <si>
    <t>PLASTOVÁ PRÁZDNÁ SKŘÍŇ VČ PILÍŘE, SS1/NK-1+MD - plastový kompatkní pilíř 320x1835x250mm, IP44, IK10 + montážní deska</t>
  </si>
  <si>
    <t>-1517330435</t>
  </si>
  <si>
    <t>Pol2</t>
  </si>
  <si>
    <t>UNIVERZÁLNÍ ŘADOVÉ SVORKY, Řadová svorka ETB 50/1x3 ŠE, 6 vstupů 1,5-50mm2, šedá</t>
  </si>
  <si>
    <t>1625763950</t>
  </si>
  <si>
    <t>Pol3</t>
  </si>
  <si>
    <t>UNIVERZÁLNÍ ŘADOVÉ SVORKY, Řadová svorka ETB 50/1x3 ZŽ, 6 vstupů 1,5-50mm2, zelenožlutá</t>
  </si>
  <si>
    <t>1399002856</t>
  </si>
  <si>
    <t>Pol5</t>
  </si>
  <si>
    <t>OSVĚTLOVACÍ STOŽÁR ULIČNÍ PATICOVÝ 6m - demontáž</t>
  </si>
  <si>
    <t>Pol6</t>
  </si>
  <si>
    <t>OSVĚTLOVACÍ STOŽÁR ULIČNÍ PATICOVÝ 10m - demontáž</t>
  </si>
  <si>
    <t>Pol7</t>
  </si>
  <si>
    <t>VÝLOŽNÍK 2m - demontáž</t>
  </si>
  <si>
    <t>Pol8</t>
  </si>
  <si>
    <t>Stožárová výzbroj - demontáž</t>
  </si>
  <si>
    <t>Pol9</t>
  </si>
  <si>
    <t>SVÍTIDLO VENKOVNÍ VYBOJKOVÉ, 1xSHC 70-150W,IP23 - demontáž</t>
  </si>
  <si>
    <t>Pol10</t>
  </si>
  <si>
    <t>VYSOKOTLAKÁ VÝBOJKA,70-150W - demontáž</t>
  </si>
  <si>
    <t>Pol11</t>
  </si>
  <si>
    <t xml:space="preserve">UKONČENÍ VODIČŮ NA SVORKOVNICI, Odpojení vodiče do  16 mm2</t>
  </si>
  <si>
    <t>UKONČENÍ VODIČŮ NA SVORKOVNICI, Odpojení vodiče do 16 mm2</t>
  </si>
  <si>
    <t>Pol12</t>
  </si>
  <si>
    <t>SVORKA HROMOSVODNÍ,UZEMŇOVACÍ, Odpojení svorky SP (připojovací)</t>
  </si>
  <si>
    <t>Pol13</t>
  </si>
  <si>
    <t>Demontaz stavajiciho zarizeni - ostatní</t>
  </si>
  <si>
    <t>hod</t>
  </si>
  <si>
    <t>Pol14</t>
  </si>
  <si>
    <t>Strojhodiny jeřábu</t>
  </si>
  <si>
    <t>Pol15</t>
  </si>
  <si>
    <t>Strojhodiny montážní plošiny</t>
  </si>
  <si>
    <t>Pol16</t>
  </si>
  <si>
    <t>LED SVÍTIDLA ULIČNÍ, 5X3E6D33A08JBDZZ, SL21mn, ST1.0a, 12830lm, nast. 9430lm, 62W, 730 (3000K), Easy, +mastfl, SL11/21, d=60mm, IP66, IK09 - typ "A"</t>
  </si>
  <si>
    <t>Pol17</t>
  </si>
  <si>
    <t>LED SVÍTIDLA ULIČNÍ, 5XE6D33A08HBDZZ, SL21mn, ST1.0a, 9040lm, nast. 6190lm, 43W, 730 (3000K), Easy, +mastfl, SL11/21, d=60mm, IP66, IK09 - typ "B", "C"</t>
  </si>
  <si>
    <t>Pol18</t>
  </si>
  <si>
    <t xml:space="preserve">LED SVÍTIDLA PŘECHODOVÁ PRAVOSTRANNÁ - typ "P",  EVO 1 ZEBRA,  40LED, 500mA, NW 740 (4000K), 5369 BL, pravá, rovné sklo, d=60mm, class I., AKZO 900, 62W, 8463lm, IP66, IK09</t>
  </si>
  <si>
    <t>LED SVÍTIDLA PŘECHODOVÁ PRAVOSTRANNÁ - typ "P", EVO 1 ZEBRA, 40LED, 500mA, NW 740 (4000K), 5369 BL, pravá, rovné sklo, d=60mm, class I., AKZO 900, 62W, 8463lm, IP66, IK09</t>
  </si>
  <si>
    <t>Pol19</t>
  </si>
  <si>
    <t>10934 - BL - zpětná clona 53xx 20LED + šrouby</t>
  </si>
  <si>
    <t>Pol20</t>
  </si>
  <si>
    <t>STOŽÁR ULIČNÍ BEZPATICOVÝ 3-STUPŇOVÝ, 133/89/60 - 6m+0.8m (d=133/89/60mm) FeZn, žárově zinkovaný</t>
  </si>
  <si>
    <t>Pol21</t>
  </si>
  <si>
    <t>STOŽÁR ULIČNÍ BEZPATICOVÝ 3-STUPŇOVÝ, 159/133/114 - 6.2m+1m (d=159/133/114mm) FeZn, žárově zinkovaný</t>
  </si>
  <si>
    <t>Pol22</t>
  </si>
  <si>
    <t>VÝLOŽNÍK KE STOŽÁRU, 1-500 - jednoramenný, délka 500mm, FeZn, žárově zinkovaný</t>
  </si>
  <si>
    <t>Pol23</t>
  </si>
  <si>
    <t>VÝLOŽNÍK KE STOŽÁRU, J1-2000 - jednoramenný, délka 2000mm, FeZn, žárově zinkovaný</t>
  </si>
  <si>
    <t>Pol24</t>
  </si>
  <si>
    <t>VÝLOŽNÍK KE STOŽÁRU, J2-2000/180 - dvouramenný, délka 2000mm, 180st., FeZn, žárově zinkovaný</t>
  </si>
  <si>
    <t>Pol25</t>
  </si>
  <si>
    <t>STOŽÁR PŘECHODOVÝ BEZPATICOVÝ 3-STUPŇOVÝ, 114/89/76 - 6m+0,8m (d=114/89/76mm) FeZn, žárově zinkovaný</t>
  </si>
  <si>
    <t>Pol26</t>
  </si>
  <si>
    <t>VÝLOŽNÍK KE STOŽÁRU PŘECHODOVÉMU, 1000/76 - délka 1000mm, FeZn, žárově zinkovaný</t>
  </si>
  <si>
    <t>Pol27</t>
  </si>
  <si>
    <t>OCHRANNÁ MANŽETA PLASTOVÁ, d=114mm</t>
  </si>
  <si>
    <t>Pol28</t>
  </si>
  <si>
    <t>OCHRANNÁ MANŽETA PLASTOVÁ, d=133mm</t>
  </si>
  <si>
    <t>Pol29</t>
  </si>
  <si>
    <t>OCHRANNÁ MANŽETA PLASTOVÁ, d=159mm</t>
  </si>
  <si>
    <t>Pol30</t>
  </si>
  <si>
    <t>Příspěvek na recyklaci svítidel</t>
  </si>
  <si>
    <t>Pol31</t>
  </si>
  <si>
    <t>Příspěvek na recyklaci světelných zdrojů</t>
  </si>
  <si>
    <t>Pol32</t>
  </si>
  <si>
    <t>STOŽÁROVÁ VÝZBROJ, SR 721-25/N 1poj. - st. výzbroj 4xM8/35mm2, s pojistkou 1xE27</t>
  </si>
  <si>
    <t>Pol33</t>
  </si>
  <si>
    <t>STOŽÁROVÁ VÝZBROJ, SR 721-25/N-O 1poj. - st. výzbroj 4xM8/35mm2 odbočná s příložkami, s pojistkou 1xE27</t>
  </si>
  <si>
    <t>Pol34</t>
  </si>
  <si>
    <t>STOŽÁROVÁ VÝZBROJ, SR 722-25/N 2poj. - st. výzbroj 4xM8/35mm2, s pojistkami 2xE27</t>
  </si>
  <si>
    <t>Pol35</t>
  </si>
  <si>
    <t>Pojistka E27-10A</t>
  </si>
  <si>
    <t>Pol36</t>
  </si>
  <si>
    <t xml:space="preserve">SPOJKA S LISOVACÍMI SPOJKAMI DO 1kV PRO KABELY CYKY, SVCZC 16-Cu -  spojka pro 4-žilové kabely CYKY do průřezu 16mm2</t>
  </si>
  <si>
    <t>SPOJKA S LISOVACÍMI SPOJKAMI DO 1kV PRO KABELY CYKY, SVCZC 16-Cu - spojka pro 4-žilové kabely CYKY do průřezu 16mm2</t>
  </si>
  <si>
    <t>Pol37</t>
  </si>
  <si>
    <t>KABEL SILOVÝ,IZOLACE PVC S VODIČEM PE, CYKY-J 3x1.5 mm2 , pevně</t>
  </si>
  <si>
    <t>Pol38</t>
  </si>
  <si>
    <t>KABEL SILOVÝ,IZOLACE PVC S VODIČEM PE, CYKY-J 4x16 mm2 , pevně</t>
  </si>
  <si>
    <t>Pol39</t>
  </si>
  <si>
    <t>UKONČENÍ VODIČŮ NA SVORKOVNICI do 16 mm2</t>
  </si>
  <si>
    <t>Pol40</t>
  </si>
  <si>
    <t>OCELOVÝ PÁSEK POZINKOVANÝ FeZn30x4 (1.0 kg/m), pevně</t>
  </si>
  <si>
    <t>Pol41</t>
  </si>
  <si>
    <t>OCELOVÝ DRÁT POZINKOVANÝ FeZn-D10 (0,62kg/m), pevně</t>
  </si>
  <si>
    <t>Pol42</t>
  </si>
  <si>
    <t>SVORKA HROMOSVODNÍ, UZEMŇOVACÍ SR2b pro pásek 30x4mm</t>
  </si>
  <si>
    <t>Pol43</t>
  </si>
  <si>
    <t>SVORKA HROMOSVODNÍ, UZEMŇOVACÍ SR3b spoj pásek-drát</t>
  </si>
  <si>
    <t>Pol44</t>
  </si>
  <si>
    <t>SVORKA HROMOSVODNÍ, UZEMŇOVACÍ SP připojovací</t>
  </si>
  <si>
    <t>Pol45</t>
  </si>
  <si>
    <t>INSTALAČNÍ TRUBKY OHEBNÉ PLASTOVÉ DVOUPLÁŠŤOVÉ KORUGOVANÉ, TRUBKA OHEBNÁ DVOUPLÁŠŤOVÁ (75/61mm)</t>
  </si>
  <si>
    <t>Pol46</t>
  </si>
  <si>
    <t>INSTALAČNÍ TRUBKY OHEBNÉ PLASTOVÉ DVOUPLÁŠŤOVÉ KORUGOVANÉ, TRUBKA OHEBNÁ DVOUPLÁŠŤOVÁ (110/94mm)</t>
  </si>
  <si>
    <t>Pol47</t>
  </si>
  <si>
    <t>Demontáž a zpětná montáž stávající kamery</t>
  </si>
  <si>
    <t>set</t>
  </si>
  <si>
    <t>Pol48</t>
  </si>
  <si>
    <t>Demontáž a zpětná montáž stávajících dopravních a informačních značek</t>
  </si>
  <si>
    <t>Pol49</t>
  </si>
  <si>
    <t>Vyhledani pripojovaciho mista</t>
  </si>
  <si>
    <t>Pol50</t>
  </si>
  <si>
    <t>Napojeni na stavajici zarizeni</t>
  </si>
  <si>
    <t>Pol51</t>
  </si>
  <si>
    <t>Zabezpeceni pracoviste</t>
  </si>
  <si>
    <t>Pol52</t>
  </si>
  <si>
    <t>Kontrolní měření osvětlení</t>
  </si>
  <si>
    <t>Pol53</t>
  </si>
  <si>
    <t>KOORDINACE POSTUPU PRACI s ostatnimi profesemi</t>
  </si>
  <si>
    <t>Pol54</t>
  </si>
  <si>
    <t>Revizni technik</t>
  </si>
  <si>
    <t>Pol55</t>
  </si>
  <si>
    <t>Spoluprace s reviz.technikem</t>
  </si>
  <si>
    <t>Pol56</t>
  </si>
  <si>
    <t>Podružný materiál</t>
  </si>
  <si>
    <t>soubor</t>
  </si>
  <si>
    <t>D3</t>
  </si>
  <si>
    <t>Pol57</t>
  </si>
  <si>
    <t>VYTÝČENÍ TRATI, Kabelové vedení v zastaveném prostoru</t>
  </si>
  <si>
    <t>km</t>
  </si>
  <si>
    <t>Pol58</t>
  </si>
  <si>
    <t>SEJMUTÍ DRNU, Nářez drnu,naložení,odvoz</t>
  </si>
  <si>
    <t>Pol59</t>
  </si>
  <si>
    <t>VYTRHÁNÍ STÁVAJÍCÍ DLAŽBY, Betonová dlažba</t>
  </si>
  <si>
    <t>Pol60</t>
  </si>
  <si>
    <t>ŘEZÁNÍ SPÁRY, V asfaltu nebo betonu</t>
  </si>
  <si>
    <t>Pol61</t>
  </si>
  <si>
    <t>BOURANÍ ŽIVIČNÝCH POVRCHŮ, Síla vrstvy 3-5cm</t>
  </si>
  <si>
    <t>Pol62</t>
  </si>
  <si>
    <t>ROZBOURÁNÍ BETONOVÉHO ZÁKLADU, Premist.mater.nalozeni,odvoz</t>
  </si>
  <si>
    <t>Pol63</t>
  </si>
  <si>
    <t>JÁMA PRO STOŽÁRY VER.OSVĚTLENÍ O OBJEMU DO 2 m3, Zemina třídy 3,ručně</t>
  </si>
  <si>
    <t>Pol64</t>
  </si>
  <si>
    <t>POUZDROVÝ ZÁKLAD PRO STOŽÁR VENKOVNÍHO OSVĚTLENÍ Z BETONU tř. B20 - KOMPLETNÍ ZHOTOVENÍ, D 200x800mm, 600x600x900mm</t>
  </si>
  <si>
    <t>Pol65</t>
  </si>
  <si>
    <t>POUZDROVÝ ZÁKLAD PRO STOŽÁR VENKOVNÍHO OSVĚTLENÍ Z BETONU tř. B20 - KOMPLETNÍ ZHOTOVENÍ, D 300x1000mm, 700x700x1100mm</t>
  </si>
  <si>
    <t>Pol66</t>
  </si>
  <si>
    <t>HLOUBENÍ KABELOVÉ RÝHY, Zemina třídy 3, šíře 350mm,hloubka 850mm</t>
  </si>
  <si>
    <t>Pol67</t>
  </si>
  <si>
    <t>HLOUBENÍ KABELOVÉ RÝHY, Zemina třídy 3, šíře 500mm,hloubka 1180mm</t>
  </si>
  <si>
    <t>Pol68</t>
  </si>
  <si>
    <t>ZŘÍZENÍ KABELOVÉHO LOŽE z kopaného písku, bez zakrytí, šíře do 65cm,tloušťka 10cm</t>
  </si>
  <si>
    <t>Pol69</t>
  </si>
  <si>
    <t>KABELOVÁ KRYCÍ DESKA Z PVC, PVC 300mm, červená</t>
  </si>
  <si>
    <t>Pol70</t>
  </si>
  <si>
    <t>KŘIŽOVATKA SE SILOVÝM KABELEM, Položení bet.žlabu vč.zakrytí</t>
  </si>
  <si>
    <t>Pol71</t>
  </si>
  <si>
    <t xml:space="preserve">ZÁHOZ JÁMY, UPĚCHOVÁNÍ, ÚPRAVA POVRCHU,  V zemine třídy 3-4</t>
  </si>
  <si>
    <t>ZÁHOZ JÁMY, UPĚCHOVÁNÍ, ÚPRAVA POVRCHU, V zemine třídy 3-4</t>
  </si>
  <si>
    <t>Pol72</t>
  </si>
  <si>
    <t>ZÁHOZ KABELOVÉ RÝHY, Zemina třídy 3, šíře 350mm,hloubka 650mm</t>
  </si>
  <si>
    <t>Pol73</t>
  </si>
  <si>
    <t>ZÁHOZ KABELOVÉ RÝHY, Zemina třídy 3, šíře 500mm,hloubka 1000mm</t>
  </si>
  <si>
    <t>Pol74</t>
  </si>
  <si>
    <t>ŘÍZENÝ ZEMNÍ PROTLAK POD KOMUNIKACÍ, Protlak D=140mm (včetně startovací jámy), hloubka 1,2m, zemina tř.4</t>
  </si>
  <si>
    <t>Pol75</t>
  </si>
  <si>
    <t>ŘÍZENÝ ZEMNÍ PROTLAK POD KOMUNIKACÍ, Protlak D=300mm (včetně startovací jámy), hloubka 1.2m, zemina tř.4</t>
  </si>
  <si>
    <t>Pol76</t>
  </si>
  <si>
    <t>STRATOVÁCÍ JÁMA PRO ŘÍZENÝ PROTLAK, Zemina třídy 3-4,ručně</t>
  </si>
  <si>
    <t>Pol77</t>
  </si>
  <si>
    <t>ODVOZ ZEMINY, Do vzdálenosti 10 km</t>
  </si>
  <si>
    <t>SO 801 - Sadové úpravy (investor Kralupy n. Vl.)</t>
  </si>
  <si>
    <t>D1 - Příprava rýhy</t>
  </si>
  <si>
    <t>D2 - Příprava ploch pro výsadbu</t>
  </si>
  <si>
    <t xml:space="preserve">D3 - Výsadba  </t>
  </si>
  <si>
    <t>D4 - Trávníky</t>
  </si>
  <si>
    <t>Příprava rýhy</t>
  </si>
  <si>
    <t>R-položka</t>
  </si>
  <si>
    <t>Hloubení jam nezapažených v hornině třídy těžitelnosti II, skupiny 4 objem do 500 m3 ručně (výkop podzemních rýh prokořenitelného prostoru + výkop průlehů)</t>
  </si>
  <si>
    <t>162751137</t>
  </si>
  <si>
    <t>Vodorovné přemístění přes 9 000 do 10000 m výkopku/sypaniny z horniny třídy těžitelnosti II skupiny 4 a 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</si>
  <si>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</si>
  <si>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</si>
  <si>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167151112</t>
  </si>
  <si>
    <t>Nakládání výkopku z hornin třídy těžitelnosti II skupiny 4 a 5 přes 100 m3</t>
  </si>
  <si>
    <t>Nakládání, skládání a překládání neulehlého výkopku nebo sypaniny strojně nakládání, množství přes 100 m3, z hornin třídy těžitelnosti II, skupiny 4 a 5</t>
  </si>
  <si>
    <t>https://podminky.urs.cz/item/CS_URS_2025_01/167151112</t>
  </si>
  <si>
    <t>R-položka.1</t>
  </si>
  <si>
    <t>Zřízení jílových clon v prostoru podzemní rýhy vč. spotřeby materiálu (jílu), kpl = ucelený segment retenční rýhy</t>
  </si>
  <si>
    <t>kpl</t>
  </si>
  <si>
    <t>R-položka.2</t>
  </si>
  <si>
    <t>Návoz a rozprostření strukturálního substrátu A, vč. hutnění po vrstvách 0,3m</t>
  </si>
  <si>
    <t>MAT</t>
  </si>
  <si>
    <t xml:space="preserve">Strukturální substrát  typ A  - složení viz techn. zpráva</t>
  </si>
  <si>
    <t>R-položka.3</t>
  </si>
  <si>
    <t>Rozprostření separační rohože kokosové</t>
  </si>
  <si>
    <t>MAT.1</t>
  </si>
  <si>
    <t>Kokosová rohož 800 g/m2</t>
  </si>
  <si>
    <t>R-položka.4</t>
  </si>
  <si>
    <t>Rozprostření ochranné geotextilie mezi strukturální substrát a další konstrukce</t>
  </si>
  <si>
    <t>MAT.2</t>
  </si>
  <si>
    <t>Geotextilie 300 g/m2</t>
  </si>
  <si>
    <t>R-položka.5</t>
  </si>
  <si>
    <t xml:space="preserve">Návoz,rozprostření a modelace štěrkového  substrátu B</t>
  </si>
  <si>
    <t>Návoz,rozprostření a modelace štěrkového substrátu B</t>
  </si>
  <si>
    <t>MAT.3</t>
  </si>
  <si>
    <t xml:space="preserve">Štěrkový substrát  typ B pro výsadbu - složení viz techn. zpráva</t>
  </si>
  <si>
    <t>R-položka.6</t>
  </si>
  <si>
    <t>Ruční modelace průlehů a terénů vegetačního pásu (RR1, RR2, P1)</t>
  </si>
  <si>
    <t>R-položka.7</t>
  </si>
  <si>
    <t>Opevnění míst nátoku vč. spotřeby materiálu (HDK 32/64)</t>
  </si>
  <si>
    <t>R-položka.8</t>
  </si>
  <si>
    <t>Usazení a napojení kontrolní šachty</t>
  </si>
  <si>
    <t>MAT.4</t>
  </si>
  <si>
    <t>Kontrolní šachta s víčkem DN 300</t>
  </si>
  <si>
    <t>998231311</t>
  </si>
  <si>
    <t>Přesun hmot pro sadovnické a krajinářské úpravy vodorovně do 5000 m</t>
  </si>
  <si>
    <t>Přesun hmot pro sadovnické a krajinářské úpravy strojně dopravní vzdálenost do 5000 m</t>
  </si>
  <si>
    <t>https://podminky.urs.cz/item/CS_URS_2025_01/998231311</t>
  </si>
  <si>
    <t>Příprava ploch pro výsadbu</t>
  </si>
  <si>
    <t>183403114</t>
  </si>
  <si>
    <t>Obdělání půdy kultivátorováním v rovině a svahu do 1:5</t>
  </si>
  <si>
    <t>Obdělání půdy kultivátorováním v rovině nebo na svahu do 1:5</t>
  </si>
  <si>
    <t>https://podminky.urs.cz/item/CS_URS_2025_01/183403114</t>
  </si>
  <si>
    <t>-237237205</t>
  </si>
  <si>
    <t>R- položka</t>
  </si>
  <si>
    <t>Doplnění a urovnání zeminy v rovině, tl. vrstvy 300 mm</t>
  </si>
  <si>
    <t>183403153</t>
  </si>
  <si>
    <t>Obdělání půdy hrabáním v rovině a svahu do 1:5</t>
  </si>
  <si>
    <t>Obdělání půdy hrabáním v rovině nebo na svahu do 1:5</t>
  </si>
  <si>
    <t>https://podminky.urs.cz/item/CS_URS_2025_01/183403153</t>
  </si>
  <si>
    <t>MAT.5</t>
  </si>
  <si>
    <t>Zahradnický substrát - kvalitní, bezplevelný a prosátý, ornice/kompost/písek: 5/3/2</t>
  </si>
  <si>
    <t xml:space="preserve">Výsadba  </t>
  </si>
  <si>
    <t>184102115</t>
  </si>
  <si>
    <t>Výsadba dřeviny s balem D přes 0,5 do 0,6 m do jamky se zalitím v rovině a svahu do 1:5</t>
  </si>
  <si>
    <t>Výsadba dřeviny s balem do předem vyhloubené jamky se zalitím v rovině nebo na svahu do 1:5, při průměru balu přes 500 do 600 mm</t>
  </si>
  <si>
    <t>https://podminky.urs.cz/item/CS_URS_2025_01/184102115</t>
  </si>
  <si>
    <t>184215133</t>
  </si>
  <si>
    <t>Ukotvení kmene dřevin v rovině nebo na svahu do 1:5 třemi kůly D do 0,1 m dl přes 2 do 3 m</t>
  </si>
  <si>
    <t>Ukotvení dřeviny kůly v rovině nebo na svahu do 1:5 třemi kůly, délky přes 2 do 3 m</t>
  </si>
  <si>
    <t>https://podminky.urs.cz/item/CS_URS_2025_01/184215133</t>
  </si>
  <si>
    <t>R-položka.9</t>
  </si>
  <si>
    <t>Zpevnění kotvení stromu 12 podélnými příčkami, listnatý strom kotvený třemi kůly</t>
  </si>
  <si>
    <t>MAT.6</t>
  </si>
  <si>
    <t>Kůly o délce minimálně 3,0 m pro nadzemí kotvení dřevin, průměr kůlů minimálně 8 cm (kalkulovány 3 kůly na strom)</t>
  </si>
  <si>
    <t>MAT.7</t>
  </si>
  <si>
    <t>Příčné spojky ke kotvícím kůlům polokulaté, průměr 6 cm (kalkulováno 12 spojek/strom), délka příčky 60 cm</t>
  </si>
  <si>
    <t>MAT.8</t>
  </si>
  <si>
    <t>Úvazky (komplet na jeden strom kotvený třemi kůly, kalkulován komplet na 1 strom)</t>
  </si>
  <si>
    <t>184801121</t>
  </si>
  <si>
    <t>Ošetřování vysazených dřevin solitérních v rovině a svahu do 1:5</t>
  </si>
  <si>
    <t>Ošetření vysazených dřevin solitérních v rovině nebo na svahu do 1:5</t>
  </si>
  <si>
    <t>https://podminky.urs.cz/item/CS_URS_2025_01/184801121</t>
  </si>
  <si>
    <t>R-položka.10</t>
  </si>
  <si>
    <t>Provedení nátěru kmene přípravkem na ochranu kmene, od země po rozvětvení kmene vč. očištění kmene a základního nátěru</t>
  </si>
  <si>
    <t>MAT.9</t>
  </si>
  <si>
    <t>Arbo-Flex LX 60 - základní nátěr kmene (kalkulováno množství 0,1 kg + 10% rezerva na strom)</t>
  </si>
  <si>
    <t>MAT.10</t>
  </si>
  <si>
    <t xml:space="preserve">Arbo-Flex - ochranný nátěr kmene - barva bílá  (množství 0,3 kg + 10% rezerva na strom)</t>
  </si>
  <si>
    <t>184852322</t>
  </si>
  <si>
    <t>Řez stromu výchovný alejových stromů v přes 4 do 6 m</t>
  </si>
  <si>
    <t>Řez stromů prováděný lezeckou technikou výchovný (S-RV) alejové stromy, výšky přes 4 do 6 m</t>
  </si>
  <si>
    <t>https://podminky.urs.cz/item/CS_URS_2025_01/184852322</t>
  </si>
  <si>
    <t>119005121</t>
  </si>
  <si>
    <t>Vytyčení výsadeb zapojených nebo v záhonu plochy přes 10 do 100 m2 s rozmístěním rostlin ve sponu</t>
  </si>
  <si>
    <t>Vytyčení výsadeb s rozmístěním rostlin dle projektové dokumentace zapojených nebo v záhonu, plochy přes 10 do 100 m2 ve sponu</t>
  </si>
  <si>
    <t>https://podminky.urs.cz/item/CS_URS_2025_01/119005121</t>
  </si>
  <si>
    <t>119005132</t>
  </si>
  <si>
    <t>Vytyčení výsadeb zapojených nebo v záhonu plochy přes 100 m2 s rozmístěním rostlin do plochy nepravidelně</t>
  </si>
  <si>
    <t>Vytyčení výsadeb s rozmístěním rostlin dle projektové dokumentace zapojených nebo v záhonu, plochy přes 100 m2 do plochy individuálně</t>
  </si>
  <si>
    <t>https://podminky.urs.cz/item/CS_URS_2025_01/119005132</t>
  </si>
  <si>
    <t>183101113</t>
  </si>
  <si>
    <t>Hloubení jamek bez výměny půdy zeminy skupiny 1 až 4 obj přes 0,02 do 0,05 m3 v rovině a svahu do 1:5</t>
  </si>
  <si>
    <t>Hloubení jamek pro vysazování rostlin v zemině skupiny 1 až 4 bez výměny půdy v rovině nebo na svahu do 1:5, objemu přes 0,02 do 0,05 m3</t>
  </si>
  <si>
    <t>https://podminky.urs.cz/item/CS_URS_2025_01/183101113</t>
  </si>
  <si>
    <t>183111113</t>
  </si>
  <si>
    <t>Hloubení jamek bez výměny půdy zeminy skupiny 1 až 4 obj přes 0,005 do 0,01 m3 v rovině a svahu do 1:5</t>
  </si>
  <si>
    <t>Hloubení jamek pro vysazování rostlin v zemině skupiny 1 až 4 bez výměny půdy v rovině nebo na svahu do 1:5, objemu přes 0,005 do 0,01 m3</t>
  </si>
  <si>
    <t>https://podminky.urs.cz/item/CS_URS_2025_01/183111113</t>
  </si>
  <si>
    <t>183111111</t>
  </si>
  <si>
    <t>Hloubení jamek bez výměny půdy zeminy skupiny 1 až 4 obj do 0,002 m3 v rovině a svahu do 1:5</t>
  </si>
  <si>
    <t>Hloubení jamek pro vysazování rostlin v zemině skupiny 1 až 4 bez výměny půdy v rovině nebo na svahu do 1:5, objemu do 0,002 m3</t>
  </si>
  <si>
    <t>https://podminky.urs.cz/item/CS_URS_2025_01/183111111</t>
  </si>
  <si>
    <t>184102112</t>
  </si>
  <si>
    <t>Výsadba dřeviny s balem D přes 0,2 do 0,3 m do jamky se zalitím v rovině a svahu do 1:5</t>
  </si>
  <si>
    <t>Výsadba dřeviny s balem do předem vyhloubené jamky se zalitím v rovině nebo na svahu do 1:5, při průměru balu přes 200 do 300 mm</t>
  </si>
  <si>
    <t>https://podminky.urs.cz/item/CS_URS_2025_01/184102112</t>
  </si>
  <si>
    <t>184102110</t>
  </si>
  <si>
    <t>Výsadba dřeviny s balem D do 0,1 m do jamky se zalitím v rovině a svahu do 1:5</t>
  </si>
  <si>
    <t>Výsadba dřeviny s balem do předem vyhloubené jamky se zalitím v rovině nebo na svahu do 1:5, při průměru balu do 100 mm</t>
  </si>
  <si>
    <t>https://podminky.urs.cz/item/CS_URS_2025_01/184102110</t>
  </si>
  <si>
    <t>183211313</t>
  </si>
  <si>
    <t>Výsadba cibulí nebo hlíz</t>
  </si>
  <si>
    <t>Výsadba květin do připravené půdy se zalitím do připravené půdy, se zalitím cibulí nebo hlíz</t>
  </si>
  <si>
    <t>https://podminky.urs.cz/item/CS_URS_2025_01/183211313</t>
  </si>
  <si>
    <t>184801131</t>
  </si>
  <si>
    <t>Ošetřování vysazených dřevin ve skupinách v rovině a svahu do 1:5</t>
  </si>
  <si>
    <t>Ošetření vysazených dřevin ve skupinách v rovině nebo na svahu do 1:5</t>
  </si>
  <si>
    <t>https://podminky.urs.cz/item/CS_URS_2025_01/184801131</t>
  </si>
  <si>
    <t>185804111</t>
  </si>
  <si>
    <t>Ošetření vysazených květin v rovině a svahu do 1:5</t>
  </si>
  <si>
    <t>Ošetření vysazených květin jednorázové v rovině</t>
  </si>
  <si>
    <t>https://podminky.urs.cz/item/CS_URS_2025_01/185804111</t>
  </si>
  <si>
    <t>185802114</t>
  </si>
  <si>
    <t>Hnojení půdy umělým hnojivem k jednotlivým rostlinám v rovině a svahu do 1:5</t>
  </si>
  <si>
    <t>Hnojení půdy nebo trávníku v rovině nebo na svahu do 1:5 umělým hnojivem s rozdělením k jednotlivým rostlinám</t>
  </si>
  <si>
    <t>https://podminky.urs.cz/item/CS_URS_2025_01/185802114</t>
  </si>
  <si>
    <t>MAT.11</t>
  </si>
  <si>
    <t>tabletové hnojivo s postupným uvolňováním živin</t>
  </si>
  <si>
    <t>184911421</t>
  </si>
  <si>
    <t>Mulčování rostlin kůrou tl do 0,1 m v rovině a svahu do 1:5</t>
  </si>
  <si>
    <t>Mulčování vysazených rostlin mulčovací kůrou, tl. do 100 mm v rovině nebo na svahu do 1:5</t>
  </si>
  <si>
    <t>https://podminky.urs.cz/item/CS_URS_2025_01/184911421</t>
  </si>
  <si>
    <t>MAT.12</t>
  </si>
  <si>
    <t>Mulčovací borka</t>
  </si>
  <si>
    <t>184911151</t>
  </si>
  <si>
    <t>Mulčování záhonů kačírkem tl vrstvy přes 0,02 do 0,05 m v rovině a svahu do 1:5</t>
  </si>
  <si>
    <t>Mulčování záhonů kačírkem nebo drceným kamenivem tloušťky mulče přes 20 do 50 mm v rovině nebo na svahu do 1:5</t>
  </si>
  <si>
    <t>https://podminky.urs.cz/item/CS_URS_2025_01/184911151</t>
  </si>
  <si>
    <t>MAT.13</t>
  </si>
  <si>
    <t>Kamenivo - ostrohranný štěrk 4/8, 5 cm, barva béžová nebo okrová</t>
  </si>
  <si>
    <t>R-položka.11</t>
  </si>
  <si>
    <t>Zalévání stromů během realizace, odhad 5x 100 l/strom - ručně hadicí, keřů a trvalek 5x 20l/m2</t>
  </si>
  <si>
    <t>MAT.14</t>
  </si>
  <si>
    <t>Platanus x hispanica, B18/20Vk, 3 xp, výška nasazení koruny 2,5 m</t>
  </si>
  <si>
    <t>MAT.15</t>
  </si>
  <si>
    <t>Acer ´Pacific Sunset´ B18/20, 3 xp, výška nasazení koruny 2,5 m</t>
  </si>
  <si>
    <t>MAT.16</t>
  </si>
  <si>
    <t>Spiraea betulifolia K20/40</t>
  </si>
  <si>
    <t>MAT.17</t>
  </si>
  <si>
    <t>Potentilla fruticosa 'Abbotswood' K20/40</t>
  </si>
  <si>
    <t>MAT.18</t>
  </si>
  <si>
    <t>Agastache ´Blue Fortune´</t>
  </si>
  <si>
    <t>MAT.19</t>
  </si>
  <si>
    <t>Achillea filipendulina ´Coronation Gold´</t>
  </si>
  <si>
    <t>MAT.20</t>
  </si>
  <si>
    <t>Calamagrostis x acutiflora ´Karl Foester´</t>
  </si>
  <si>
    <t>MAT.21</t>
  </si>
  <si>
    <t>Calamagrostis brachytricha</t>
  </si>
  <si>
    <t>MAT.22</t>
  </si>
  <si>
    <t>Panicum virgatum ´Rotbraun´</t>
  </si>
  <si>
    <t>MAT.23</t>
  </si>
  <si>
    <t>Eremurus stenophyllus</t>
  </si>
  <si>
    <t>MAT.24</t>
  </si>
  <si>
    <t>Aster dumosus ´Victor´</t>
  </si>
  <si>
    <t>MAT.25</t>
  </si>
  <si>
    <t>Artemisia ludoviciana ´Valerie Finnis´</t>
  </si>
  <si>
    <t>MAT.26</t>
  </si>
  <si>
    <t>Coreopsis verticillata ´Grandiflora´</t>
  </si>
  <si>
    <t>MAT.27</t>
  </si>
  <si>
    <t>Geranium magnificum</t>
  </si>
  <si>
    <t>MAT.28</t>
  </si>
  <si>
    <t>Hemerocallis ´Corky´</t>
  </si>
  <si>
    <t>MAT.29</t>
  </si>
  <si>
    <t>Iris barbata</t>
  </si>
  <si>
    <t>MAT.30</t>
  </si>
  <si>
    <t>Papaver orientale ´Alegro´</t>
  </si>
  <si>
    <t>MAT.31</t>
  </si>
  <si>
    <t>Penstemon ´Husker Red´</t>
  </si>
  <si>
    <t>MAT.32</t>
  </si>
  <si>
    <t>Phlomis russeliana</t>
  </si>
  <si>
    <t>MAT.33</t>
  </si>
  <si>
    <t>Salvia officinalis ´Berggarten´</t>
  </si>
  <si>
    <t>MAT.34</t>
  </si>
  <si>
    <t>Sedum ´Matrona´</t>
  </si>
  <si>
    <t>MAT.35</t>
  </si>
  <si>
    <t>Anemone sylvestris</t>
  </si>
  <si>
    <t>MAT.36</t>
  </si>
  <si>
    <t>Bergenia ´Winterglut´</t>
  </si>
  <si>
    <t>MAT.37</t>
  </si>
  <si>
    <t>Geranium x cantabrigiense ´Cambridge´</t>
  </si>
  <si>
    <t>MAT.38</t>
  </si>
  <si>
    <t>Geranium wlassovianum</t>
  </si>
  <si>
    <t>MAT.39</t>
  </si>
  <si>
    <t>Origanum vulgare ´Aureum´</t>
  </si>
  <si>
    <t>MAT.40</t>
  </si>
  <si>
    <t>Allium aflatunense ´Purple Sensation´</t>
  </si>
  <si>
    <t>160</t>
  </si>
  <si>
    <t>MAT.41</t>
  </si>
  <si>
    <t>Allium jesdianum ´Purple King´</t>
  </si>
  <si>
    <t>162</t>
  </si>
  <si>
    <t>MAT.42</t>
  </si>
  <si>
    <t>Allium sphaerocephalon</t>
  </si>
  <si>
    <t>164</t>
  </si>
  <si>
    <t>MAT.43</t>
  </si>
  <si>
    <t>Crocus chrysanthus ´Dorothy´</t>
  </si>
  <si>
    <t>166</t>
  </si>
  <si>
    <t>MAT.44</t>
  </si>
  <si>
    <t>Crocus tommasinianus ´Ruby Giant´</t>
  </si>
  <si>
    <t>168</t>
  </si>
  <si>
    <t>MAT.45</t>
  </si>
  <si>
    <t>Tulipa praestans ´Fusilier´</t>
  </si>
  <si>
    <t>170</t>
  </si>
  <si>
    <t>MAT.46</t>
  </si>
  <si>
    <t>Tulipa tarda</t>
  </si>
  <si>
    <t>172</t>
  </si>
  <si>
    <t>174</t>
  </si>
  <si>
    <t>D4</t>
  </si>
  <si>
    <t>Trávníky</t>
  </si>
  <si>
    <t>176</t>
  </si>
  <si>
    <t>178</t>
  </si>
  <si>
    <t>MAT.47</t>
  </si>
  <si>
    <t>Travní osivo - parková směs, 25g/m2</t>
  </si>
  <si>
    <t>180</t>
  </si>
  <si>
    <t>183403161</t>
  </si>
  <si>
    <t>Obdělání půdy válením v rovině a svahu do 1:5</t>
  </si>
  <si>
    <t>182</t>
  </si>
  <si>
    <t>Obdělání půdy válením v rovině nebo na svahu do 1:5</t>
  </si>
  <si>
    <t>https://podminky.urs.cz/item/CS_URS_2025_01/183403161</t>
  </si>
  <si>
    <t>184813521</t>
  </si>
  <si>
    <t>Chemické odplevelení po založení kultury postřikem na široko v rovině a svahu do 1:5 ručně</t>
  </si>
  <si>
    <t>184</t>
  </si>
  <si>
    <t>Chemické odplevelení po založení kultury ručně postřikem na široko v rovině nebo na svahu do 1:5</t>
  </si>
  <si>
    <t>https://podminky.urs.cz/item/CS_URS_2025_01/184813521</t>
  </si>
  <si>
    <t>MAT.48</t>
  </si>
  <si>
    <t>Selektivní herbicid např. Bofix (40 ml/100 m2)</t>
  </si>
  <si>
    <t>l</t>
  </si>
  <si>
    <t>186</t>
  </si>
  <si>
    <t>188</t>
  </si>
  <si>
    <t>DIO - Dopravně inženýrská opatření</t>
  </si>
  <si>
    <t>I. a II._a - Etapa - DIO (investor SÚS Sk)</t>
  </si>
  <si>
    <t>913121111</t>
  </si>
  <si>
    <t>Montáž a demontáž dočasné dopravní značky kompletní základní</t>
  </si>
  <si>
    <t>271324257</t>
  </si>
  <si>
    <t>Montáž a demontáž dočasných dopravních značek kompletních značek vč. podstavce a sloupku základních</t>
  </si>
  <si>
    <t>https://podminky.urs.cz/item/CS_URS_2025_01/913121111</t>
  </si>
  <si>
    <t>"IS11b" 4</t>
  </si>
  <si>
    <t>"IS11c" 20</t>
  </si>
  <si>
    <t>"IP22" 8</t>
  </si>
  <si>
    <t>"IP10" 5</t>
  </si>
  <si>
    <t>"E3a" 2</t>
  </si>
  <si>
    <t>913121211</t>
  </si>
  <si>
    <t>Příplatek k dočasné dopravní značce kompletní základní za první a ZKD den použití</t>
  </si>
  <si>
    <t>1984409168</t>
  </si>
  <si>
    <t>Montáž a demontáž dočasných dopravních značek Příplatek za první a každý další den použití dočasných dopravních značek k ceně 12-1111</t>
  </si>
  <si>
    <t>https://podminky.urs.cz/item/CS_URS_2025_01/913121211</t>
  </si>
  <si>
    <t>Poznámka k položce:_x000d_
17 týdnů</t>
  </si>
  <si>
    <t>(39)*(7*17)</t>
  </si>
  <si>
    <t>913211113</t>
  </si>
  <si>
    <t>Montáž a demontáž dočasné dopravní zábrany reflexní šířky 3 m</t>
  </si>
  <si>
    <t>-1747566726</t>
  </si>
  <si>
    <t>Montáž a demontáž dočasných dopravních zábran reflexních, šířky 3 m</t>
  </si>
  <si>
    <t>https://podminky.urs.cz/item/CS_URS_2025_01/913211113</t>
  </si>
  <si>
    <t>913211213</t>
  </si>
  <si>
    <t>Příplatek k dočasné dopravní zábraně reflexní 3 m za první a ZKD den použití</t>
  </si>
  <si>
    <t>23572244</t>
  </si>
  <si>
    <t>Montáž a demontáž dočasných dopravních zábran Příplatek za první a každý další den použití dočasných dopravních zábran k ceně 21-1113</t>
  </si>
  <si>
    <t>https://podminky.urs.cz/item/CS_URS_2025_01/913211213</t>
  </si>
  <si>
    <t>2*(7*17)</t>
  </si>
  <si>
    <t>913321111</t>
  </si>
  <si>
    <t>Montáž a demontáž dočasné dopravní směrové desky základní</t>
  </si>
  <si>
    <t>-1198920565</t>
  </si>
  <si>
    <t>Montáž a demontáž dočasných dopravních vodících zařízení směrové desky základní</t>
  </si>
  <si>
    <t>https://podminky.urs.cz/item/CS_URS_2025_01/913321111</t>
  </si>
  <si>
    <t>913321211</t>
  </si>
  <si>
    <t>Příplatek k dočasné směrové desce základní za první a ZKD den použití</t>
  </si>
  <si>
    <t>2010108654</t>
  </si>
  <si>
    <t>Montáž a demontáž dočasných dopravních vodících zařízení Příplatek za první a každý další den použití dočasných dopravních vodících zařízení k ceně 32-1111</t>
  </si>
  <si>
    <t>https://podminky.urs.cz/item/CS_URS_2025_01/913321211</t>
  </si>
  <si>
    <t>25*(7*17)</t>
  </si>
  <si>
    <t>913411111</t>
  </si>
  <si>
    <t>Montáž a demontáž mobilní semaforové soupravy se 2 semafory</t>
  </si>
  <si>
    <t>-522915251</t>
  </si>
  <si>
    <t>Montáž a demontáž mobilní semaforové soupravy 2 semafory</t>
  </si>
  <si>
    <t>https://podminky.urs.cz/item/CS_URS_2025_01/913411111</t>
  </si>
  <si>
    <t>913411211</t>
  </si>
  <si>
    <t>Příplatek k dočasné mobilní semaforové soupravě se 2 semafory za první a ZKD den použití</t>
  </si>
  <si>
    <t>-882968595</t>
  </si>
  <si>
    <t>Montáž a demontáž mobilní semaforové soupravy Příplatek za první a každý další den použití mobilní semaforové soupravy k ceně 41-1111</t>
  </si>
  <si>
    <t>https://podminky.urs.cz/item/CS_URS_2025_01/913411211</t>
  </si>
  <si>
    <t>1*7*17</t>
  </si>
  <si>
    <t>913911113</t>
  </si>
  <si>
    <t>Montáž a demontáž akumulátoru dočasného dopravního značení olověného 12 V/180 Ah</t>
  </si>
  <si>
    <t>129687911</t>
  </si>
  <si>
    <t>Montáž a demontáž akumulátorů a zásobníků dočasného dopravního značení akumulátoru olověného 12V/180 Ah</t>
  </si>
  <si>
    <t>https://podminky.urs.cz/item/CS_URS_2025_01/913911113</t>
  </si>
  <si>
    <t>913911122</t>
  </si>
  <si>
    <t>Montáž a demontáž dočasného zásobníku ocelového na akumulátor a řídící jednotku</t>
  </si>
  <si>
    <t>-1258167565</t>
  </si>
  <si>
    <t>Montáž a demontáž akumulátorů a zásobníků dočasného dopravního značení zásobníku na akumulátor a řídící jednotku ocelového</t>
  </si>
  <si>
    <t>https://podminky.urs.cz/item/CS_URS_2025_01/913911122</t>
  </si>
  <si>
    <t>913911213</t>
  </si>
  <si>
    <t>Příplatek k dočasnému akumulátor 12V/180 Ah za první a ZKD den použití</t>
  </si>
  <si>
    <t>879960286</t>
  </si>
  <si>
    <t>Montáž a demontáž akumulátorů a zásobníků dočasného dopravního značení Příplatek za první a každý další den použití akumulátorů a zásobníků dočasného dopravního značení k ceně 91-1113</t>
  </si>
  <si>
    <t>https://podminky.urs.cz/item/CS_URS_2025_01/913911213</t>
  </si>
  <si>
    <t>2*7*17</t>
  </si>
  <si>
    <t>913911222</t>
  </si>
  <si>
    <t>Příplatek k dočasnému ocelovému zásobníku na akumulátor za první a ZKD den použití</t>
  </si>
  <si>
    <t>1556921689</t>
  </si>
  <si>
    <t>Montáž a demontáž akumulátorů a zásobníků dočasného dopravního značení Příplatek za první a každý další den použití akumulátorů a zásobníků dočasného dopravního značení k ceně 91-1122</t>
  </si>
  <si>
    <t>https://podminky.urs.cz/item/CS_URS_2025_01/913911222</t>
  </si>
  <si>
    <t>I. a II._b - Etapa - DIO (investor Kralupy n. Vl.)</t>
  </si>
  <si>
    <t>119002121</t>
  </si>
  <si>
    <t>Přechodová lávka délky do 2 m včetně zábradlí pro zabezpečení výkopu zřízení</t>
  </si>
  <si>
    <t>-1757602870</t>
  </si>
  <si>
    <t>Pomocné konstrukce při zabezpečení výkopu vodorovné pochozí přechodová lávka délky do 2 m včetně zábradlí zřízení</t>
  </si>
  <si>
    <t>https://podminky.urs.cz/item/CS_URS_2025_01/119002121</t>
  </si>
  <si>
    <t>119002122</t>
  </si>
  <si>
    <t>Přechodová lávka délky do 2 m včetně zábradlí pro zabezpečení výkopu odstranění</t>
  </si>
  <si>
    <t>1934530912</t>
  </si>
  <si>
    <t>Pomocné konstrukce při zabezpečení výkopu vodorovné pochozí přechodová lávka délky do 2 m včetně zábradlí odstranění</t>
  </si>
  <si>
    <t>https://podminky.urs.cz/item/CS_URS_2025_01/119002122</t>
  </si>
  <si>
    <t>119003227</t>
  </si>
  <si>
    <t>Mobilní plotová zábrana vyplněná dráty výšky přes 1,5 do 2,2 m pro zabezpečení výkopu zřízení</t>
  </si>
  <si>
    <t>949885282</t>
  </si>
  <si>
    <t>Pomocné konstrukce při zabezpečení výkopu svislé ocelové mobilní oplocení, výšky přes 1,5 do 2,2 m panely vyplněné dráty zřízení</t>
  </si>
  <si>
    <t>https://podminky.urs.cz/item/CS_URS_2025_01/119003227</t>
  </si>
  <si>
    <t>Poznámka k položce:_x000d_
Cena vč. pronájmu</t>
  </si>
  <si>
    <t>"I.etapa" 340-170</t>
  </si>
  <si>
    <t>"II.etapa" 345-170</t>
  </si>
  <si>
    <t>119003228</t>
  </si>
  <si>
    <t>Mobilní plotová zábrana vyplněná dráty výšky přes 1,5 do 2,2 m pro zabezpečení výkopu odstranění</t>
  </si>
  <si>
    <t>-1306060213</t>
  </si>
  <si>
    <t>Pomocné konstrukce při zabezpečení výkopu svislé ocelové mobilní oplocení, výšky přes 1,5 do 2,2 m panely vyplněné dráty odstranění</t>
  </si>
  <si>
    <t>https://podminky.urs.cz/item/CS_URS_2025_01/119003228</t>
  </si>
  <si>
    <t>VRN - Vedlejší rozpočtové náklady</t>
  </si>
  <si>
    <t>VRN_a - Vedlejší rozpočtové náklady (investor SÚS Sk)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</si>
  <si>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</si>
  <si>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</si>
  <si>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</si>
  <si>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</si>
  <si>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</si>
  <si>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</si>
  <si>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012164000</t>
  </si>
  <si>
    <t>Vytyčení a zaměření inženýrských sítí</t>
  </si>
  <si>
    <t>1024</t>
  </si>
  <si>
    <t>-559526673</t>
  </si>
  <si>
    <t>https://podminky.urs.cz/item/CS_URS_2025_01/012164000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</si>
  <si>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</si>
  <si>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012303000</t>
  </si>
  <si>
    <t>Zeměměřičské práce při provádění stavby</t>
  </si>
  <si>
    <t>-2077011200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</si>
  <si>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</si>
  <si>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https://podminky.urs.cz/item/CS_URS_2025_01/012303000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</si>
  <si>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</si>
  <si>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012403000</t>
  </si>
  <si>
    <t>Zeměměřičské práce po výstavbě</t>
  </si>
  <si>
    <t>1162760219</t>
  </si>
  <si>
    <t>https://podminky.urs.cz/item/CS_URS_2025_01/012403000</t>
  </si>
  <si>
    <t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</t>
  </si>
  <si>
    <t>012414000</t>
  </si>
  <si>
    <t>Geometrický plán</t>
  </si>
  <si>
    <t>1591021983</t>
  </si>
  <si>
    <t>https://podminky.urs.cz/item/CS_URS_2025_01/012414000</t>
  </si>
  <si>
    <t xml:space="preserve"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 </t>
  </si>
  <si>
    <t>013244000</t>
  </si>
  <si>
    <t>Realizační dokumentace stavby</t>
  </si>
  <si>
    <t>-1892113311</t>
  </si>
  <si>
    <t xml:space="preserve">Realizační dokumentace stavby v rozsahu dle požadavků objednatele včetně zapracování všech podmínek a požadavků stavebního povolení a podmínek stanovených zadávací dokumentací. </t>
  </si>
  <si>
    <t>https://podminky.urs.cz/item/CS_URS_2025_01/013244000</t>
  </si>
  <si>
    <t xml:space="preserve">Poznámka k položce:_x000d_
- Dokumentace bude zpracována pro všechny objekty dle čl. 6.1.2 (TKP D kap. 6, příl. 5); jejím předmětem je dokumentace všech zhotovovaných a pomocných konstrukcí a prací nutných ke stavbě objektu.  _x000d_
- Zahrnuje havarijní plán, protipovodňový plán a projekt dopravně inženýrských opatření. </t>
  </si>
  <si>
    <t>013254000</t>
  </si>
  <si>
    <t>Dokumentace skutečného provedení stavby</t>
  </si>
  <si>
    <t>-1071266176</t>
  </si>
  <si>
    <t>https://podminky.urs.cz/item/CS_URS_2025_01/013254000</t>
  </si>
  <si>
    <t xml:space="preserve">Poznámka k položce:_x000d_
Součástí je předání dokumentace v tištěné podobě v počtu 4 paré a předání v elektonické podobě (rozsah a uspořádání odpovídající podobě tištěné) v uzavřeném (PDF) a otevřeném formátu (DWG, XLS, DOC, apod.). </t>
  </si>
  <si>
    <t>013274000</t>
  </si>
  <si>
    <t>Pasportizace objektu před započetím prací</t>
  </si>
  <si>
    <t>124835632</t>
  </si>
  <si>
    <t>https://podminky.urs.cz/item/CS_URS_2025_01/013274000</t>
  </si>
  <si>
    <t xml:space="preserve">Poznámka k položce:_x000d_
Pasportizace komunikací, zeleně a  staveb dotčených výstavbou, které nejsou majetkem investora vč.okolní vzrostlé zeleně_x000d_
_x000d_
</t>
  </si>
  <si>
    <t>013284000</t>
  </si>
  <si>
    <t>Pasportizace objektu po provedení prací</t>
  </si>
  <si>
    <t>1940725733</t>
  </si>
  <si>
    <t>https://podminky.urs.cz/item/CS_URS_2025_01/013284000</t>
  </si>
  <si>
    <t xml:space="preserve">Poznámka k položce:_x000d_
Pasportizace komunikací, zeleně a  staveb dotčených výstavbou, které nejsou majetkem investora vč.okolní vzrostlé zeleně</t>
  </si>
  <si>
    <t>VRN3</t>
  </si>
  <si>
    <t>Zařízení staveniště</t>
  </si>
  <si>
    <t>031002000</t>
  </si>
  <si>
    <t>Související (přípravné) práce pro zařízení staveniště - zřízení</t>
  </si>
  <si>
    <t>1076062211</t>
  </si>
  <si>
    <t>https://podminky.urs.cz/item/CS_URS_2025_01/031002000</t>
  </si>
  <si>
    <t xml:space="preserve">Poznámka k položce:_x000d_
Kompletní zařízení staveniště pro celou stavbu  včetně zajištění potřebných povolení a rozhodnutí.  </t>
  </si>
  <si>
    <t>032903000</t>
  </si>
  <si>
    <t>Náklady na provoz a údržbu vybavení staveniště</t>
  </si>
  <si>
    <t>měsíc</t>
  </si>
  <si>
    <t>1949614581</t>
  </si>
  <si>
    <t>https://podminky.urs.cz/item/CS_URS_2025_01/032903000</t>
  </si>
  <si>
    <t xml:space="preserve">Poznámka k položce:_x000d_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ostrahu, oplocení a zabezpečení staveniště. Monitoring vlivu stavby na okolní prostředí (hluk, prašnost, doprava).Poplatky a náklady spojené se záborem veřejného prostranství a s tím související dopravní značení a zabezpečení pracoviště.Poplatky a náklady    _x000d_
za spotřebované energie, plyn a vodu atd. v době výstavby až do předání díla. Zajištění údržby veřejných komunikací a komunikací pro pěší v průběhu celé stavby, včetně případné zimní údržby a průběžného úklidu komunikací dotčených stavbou vč. závozních tras.</t>
  </si>
  <si>
    <t>034503000</t>
  </si>
  <si>
    <t>Informační tabule na staveništi "informační cedule"</t>
  </si>
  <si>
    <t>-1096776605</t>
  </si>
  <si>
    <t>https://podminky.urs.cz/item/CS_URS_2025_01/034503000</t>
  </si>
  <si>
    <t>Poznámka k položce:_x000d_
Velkoplošné reklamní panely/billboardy dle pravidel publicity dotačního příslušného dotačního programu, po schválení objednatelem</t>
  </si>
  <si>
    <t>034503001</t>
  </si>
  <si>
    <t>Informační tabule na staveništi "omluvné cedule"</t>
  </si>
  <si>
    <t>932504757</t>
  </si>
  <si>
    <t>039002000</t>
  </si>
  <si>
    <t>Zrušení zařízení staveniště</t>
  </si>
  <si>
    <t>978974914</t>
  </si>
  <si>
    <t>https://podminky.urs.cz/item/CS_URS_2025_01/039002000</t>
  </si>
  <si>
    <t>Poznámka k položce:_x000d_
Kompletní zrušení staveniště pro celou stavbu. Zajištění údržby veřejných komunikací a komunikací pro pěší po dokončení celé stavby a úklidu komunikací dotčených stavbou vč. závozních tras.</t>
  </si>
  <si>
    <t>VRN4</t>
  </si>
  <si>
    <t>Inženýrská činnost</t>
  </si>
  <si>
    <t>043002000</t>
  </si>
  <si>
    <t>Zkoušky a ostatní měření (Povinná pevná částka pro všechny zhotovotelé ve výši 60.000,- Kč)</t>
  </si>
  <si>
    <t>-276057326</t>
  </si>
  <si>
    <t>https://podminky.urs.cz/item/CS_URS_2025_01/043002000</t>
  </si>
  <si>
    <t>Poznámka k položce:_x000d_
Všechny potřebné zkoušky a měření v rámci stavby, bude čerpáno se souhlasem TDI a zástupcem KSUS</t>
  </si>
  <si>
    <t>VRN9</t>
  </si>
  <si>
    <t>Ostatní náklady</t>
  </si>
  <si>
    <t>094002000</t>
  </si>
  <si>
    <t>Ostatní náklady související s výstavbou - opravy objízdných tras, bude čerpáno se souhlasem TDI a zástupcem KSUS (Povinná pevná částka pro všechny zhotovotelé ve výši 750.000,- Kč)</t>
  </si>
  <si>
    <t>945798130</t>
  </si>
  <si>
    <t>https://podminky.urs.cz/item/CS_URS_2025_01/094002000</t>
  </si>
  <si>
    <t>Poznámka k položce:_x000d_
Opravy objízdných tras včetně návozních tras a komunikací dotčených stavbou. Náklad zahrnuje i nutný pasport objízdných před zahájením stavby a repasport po dokončení stavby a obnovu VDZ, tam kde je opravami poničené.</t>
  </si>
  <si>
    <t>VRN_b - Vedlejší rozpočtové náklady (investor Kralupy n. Vl.)</t>
  </si>
  <si>
    <t>1813257253</t>
  </si>
  <si>
    <t>-1248470628</t>
  </si>
  <si>
    <t>-321867294</t>
  </si>
  <si>
    <t>-262252340</t>
  </si>
  <si>
    <t>041414000</t>
  </si>
  <si>
    <t>Plán BOZP</t>
  </si>
  <si>
    <t>-355063959</t>
  </si>
  <si>
    <t>https://podminky.urs.cz/item/CS_URS_2025_01/041414000</t>
  </si>
  <si>
    <t>Zkoušky a ostatní měření</t>
  </si>
  <si>
    <t>Poznámka k položce:_x000d_
všechny potřebné zkoušky a měření v rámci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</si>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</sst>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3" xfId="0" applyNumberFormat="1" applyFont="1" applyBorder="1" applyAlignment="1"/>
    <xf numFmtId="166" fontId="34" fillId="0" borderId="14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1" fillId="0" borderId="23" xfId="0" applyFont="1" applyBorder="1" applyAlignment="1" applyProtection="1">
      <alignment horizontal="center" vertical="center"/>
      <protection locked="0"/>
    </xf>
    <xf numFmtId="49" fontId="41" fillId="0" borderId="23" xfId="0" applyNumberFormat="1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167" fontId="41" fillId="0" borderId="23" xfId="0" applyNumberFormat="1" applyFont="1" applyBorder="1" applyAlignment="1" applyProtection="1">
      <alignment vertical="center"/>
      <protection locked="0"/>
    </xf>
    <xf numFmtId="4" fontId="41" fillId="3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  <protection locked="0"/>
    </xf>
    <xf numFmtId="0" fontId="42" fillId="0" borderId="4" xfId="0" applyFont="1" applyBorder="1" applyAlignment="1">
      <alignment vertical="center"/>
    </xf>
    <xf numFmtId="0" fontId="41" fillId="3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64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2414000" TargetMode="External" /><Relationship Id="rId5" Type="http://schemas.openxmlformats.org/officeDocument/2006/relationships/hyperlink" Target="https://podminky.urs.cz/item/CS_URS_2025_01/013244000" TargetMode="External" /><Relationship Id="rId6" Type="http://schemas.openxmlformats.org/officeDocument/2006/relationships/hyperlink" Target="https://podminky.urs.cz/item/CS_URS_2025_01/013254000" TargetMode="External" /><Relationship Id="rId7" Type="http://schemas.openxmlformats.org/officeDocument/2006/relationships/hyperlink" Target="https://podminky.urs.cz/item/CS_URS_2025_01/013274000" TargetMode="External" /><Relationship Id="rId8" Type="http://schemas.openxmlformats.org/officeDocument/2006/relationships/hyperlink" Target="https://podminky.urs.cz/item/CS_URS_2025_01/013284000" TargetMode="External" /><Relationship Id="rId9" Type="http://schemas.openxmlformats.org/officeDocument/2006/relationships/hyperlink" Target="https://podminky.urs.cz/item/CS_URS_2025_01/031002000" TargetMode="External" /><Relationship Id="rId10" Type="http://schemas.openxmlformats.org/officeDocument/2006/relationships/hyperlink" Target="https://podminky.urs.cz/item/CS_URS_2025_01/032903000" TargetMode="External" /><Relationship Id="rId11" Type="http://schemas.openxmlformats.org/officeDocument/2006/relationships/hyperlink" Target="https://podminky.urs.cz/item/CS_URS_2025_01/034503000" TargetMode="External" /><Relationship Id="rId12" Type="http://schemas.openxmlformats.org/officeDocument/2006/relationships/hyperlink" Target="https://podminky.urs.cz/item/CS_URS_2025_01/039002000" TargetMode="External" /><Relationship Id="rId13" Type="http://schemas.openxmlformats.org/officeDocument/2006/relationships/hyperlink" Target="https://podminky.urs.cz/item/CS_URS_2025_01/043002000" TargetMode="External" /><Relationship Id="rId14" Type="http://schemas.openxmlformats.org/officeDocument/2006/relationships/hyperlink" Target="https://podminky.urs.cz/item/CS_URS_2025_01/094002000" TargetMode="External" /><Relationship Id="rId1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64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2414000" TargetMode="External" /><Relationship Id="rId5" Type="http://schemas.openxmlformats.org/officeDocument/2006/relationships/hyperlink" Target="https://podminky.urs.cz/item/CS_URS_2025_01/013244000" TargetMode="External" /><Relationship Id="rId6" Type="http://schemas.openxmlformats.org/officeDocument/2006/relationships/hyperlink" Target="https://podminky.urs.cz/item/CS_URS_2025_01/013254000" TargetMode="External" /><Relationship Id="rId7" Type="http://schemas.openxmlformats.org/officeDocument/2006/relationships/hyperlink" Target="https://podminky.urs.cz/item/CS_URS_2025_01/013274000" TargetMode="External" /><Relationship Id="rId8" Type="http://schemas.openxmlformats.org/officeDocument/2006/relationships/hyperlink" Target="https://podminky.urs.cz/item/CS_URS_2025_01/013284000" TargetMode="External" /><Relationship Id="rId9" Type="http://schemas.openxmlformats.org/officeDocument/2006/relationships/hyperlink" Target="https://podminky.urs.cz/item/CS_URS_2025_01/031002000" TargetMode="External" /><Relationship Id="rId10" Type="http://schemas.openxmlformats.org/officeDocument/2006/relationships/hyperlink" Target="https://podminky.urs.cz/item/CS_URS_2025_01/032903000" TargetMode="External" /><Relationship Id="rId11" Type="http://schemas.openxmlformats.org/officeDocument/2006/relationships/hyperlink" Target="https://podminky.urs.cz/item/CS_URS_2025_01/039002000" TargetMode="External" /><Relationship Id="rId12" Type="http://schemas.openxmlformats.org/officeDocument/2006/relationships/hyperlink" Target="https://podminky.urs.cz/item/CS_URS_2025_01/041414000" TargetMode="External" /><Relationship Id="rId13" Type="http://schemas.openxmlformats.org/officeDocument/2006/relationships/hyperlink" Target="https://podminky.urs.cz/item/CS_URS_2025_01/043002000" TargetMode="External" /><Relationship Id="rId14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1" TargetMode="External" /><Relationship Id="rId2" Type="http://schemas.openxmlformats.org/officeDocument/2006/relationships/hyperlink" Target="https://podminky.urs.cz/item/CS_URS_2025_01/122251103" TargetMode="External" /><Relationship Id="rId3" Type="http://schemas.openxmlformats.org/officeDocument/2006/relationships/hyperlink" Target="https://podminky.urs.cz/item/CS_URS_2025_01/132251101" TargetMode="External" /><Relationship Id="rId4" Type="http://schemas.openxmlformats.org/officeDocument/2006/relationships/hyperlink" Target="https://podminky.urs.cz/item/CS_URS_2025_01/162251102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7151101" TargetMode="External" /><Relationship Id="rId7" Type="http://schemas.openxmlformats.org/officeDocument/2006/relationships/hyperlink" Target="https://podminky.urs.cz/item/CS_URS_2025_01/171151103" TargetMode="External" /><Relationship Id="rId8" Type="http://schemas.openxmlformats.org/officeDocument/2006/relationships/hyperlink" Target="https://podminky.urs.cz/item/CS_URS_2025_01/174151101" TargetMode="External" /><Relationship Id="rId9" Type="http://schemas.openxmlformats.org/officeDocument/2006/relationships/hyperlink" Target="https://podminky.urs.cz/item/CS_URS_2025_01/181111111" TargetMode="External" /><Relationship Id="rId10" Type="http://schemas.openxmlformats.org/officeDocument/2006/relationships/hyperlink" Target="https://podminky.urs.cz/item/CS_URS_2025_01/181351003" TargetMode="External" /><Relationship Id="rId11" Type="http://schemas.openxmlformats.org/officeDocument/2006/relationships/hyperlink" Target="https://podminky.urs.cz/item/CS_URS_2025_01/18141113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183402121" TargetMode="External" /><Relationship Id="rId14" Type="http://schemas.openxmlformats.org/officeDocument/2006/relationships/hyperlink" Target="https://podminky.urs.cz/item/CS_URS_2025_01/184813511" TargetMode="External" /><Relationship Id="rId15" Type="http://schemas.openxmlformats.org/officeDocument/2006/relationships/hyperlink" Target="https://podminky.urs.cz/item/CS_URS_2025_01/185804312" TargetMode="External" /><Relationship Id="rId16" Type="http://schemas.openxmlformats.org/officeDocument/2006/relationships/hyperlink" Target="https://podminky.urs.cz/item/CS_URS_2025_01/564231011" TargetMode="External" /><Relationship Id="rId17" Type="http://schemas.openxmlformats.org/officeDocument/2006/relationships/hyperlink" Target="https://podminky.urs.cz/item/CS_URS_2025_01/564821011" TargetMode="External" /><Relationship Id="rId18" Type="http://schemas.openxmlformats.org/officeDocument/2006/relationships/hyperlink" Target="https://podminky.urs.cz/item/CS_URS_2025_01/564831011" TargetMode="External" /><Relationship Id="rId19" Type="http://schemas.openxmlformats.org/officeDocument/2006/relationships/hyperlink" Target="https://podminky.urs.cz/item/CS_URS_2025_01/564831111" TargetMode="External" /><Relationship Id="rId20" Type="http://schemas.openxmlformats.org/officeDocument/2006/relationships/hyperlink" Target="https://podminky.urs.cz/item/CS_URS_2025_01/564861011" TargetMode="External" /><Relationship Id="rId21" Type="http://schemas.openxmlformats.org/officeDocument/2006/relationships/hyperlink" Target="https://podminky.urs.cz/item/CS_URS_2025_01/564871011" TargetMode="External" /><Relationship Id="rId22" Type="http://schemas.openxmlformats.org/officeDocument/2006/relationships/hyperlink" Target="https://podminky.urs.cz/item/CS_URS_2025_01/565135121" TargetMode="External" /><Relationship Id="rId23" Type="http://schemas.openxmlformats.org/officeDocument/2006/relationships/hyperlink" Target="https://podminky.urs.cz/item/CS_URS_2025_01/567122112" TargetMode="External" /><Relationship Id="rId24" Type="http://schemas.openxmlformats.org/officeDocument/2006/relationships/hyperlink" Target="https://podminky.urs.cz/item/CS_URS_2025_01/567122114" TargetMode="External" /><Relationship Id="rId25" Type="http://schemas.openxmlformats.org/officeDocument/2006/relationships/hyperlink" Target="https://podminky.urs.cz/item/CS_URS_2025_01/567132115" TargetMode="External" /><Relationship Id="rId26" Type="http://schemas.openxmlformats.org/officeDocument/2006/relationships/hyperlink" Target="https://podminky.urs.cz/item/CS_URS_2025_01/567142115" TargetMode="External" /><Relationship Id="rId27" Type="http://schemas.openxmlformats.org/officeDocument/2006/relationships/hyperlink" Target="https://podminky.urs.cz/item/CS_URS_2025_01/573211108" TargetMode="External" /><Relationship Id="rId28" Type="http://schemas.openxmlformats.org/officeDocument/2006/relationships/hyperlink" Target="https://podminky.urs.cz/item/CS_URS_2025_01/573211112" TargetMode="External" /><Relationship Id="rId29" Type="http://schemas.openxmlformats.org/officeDocument/2006/relationships/hyperlink" Target="https://podminky.urs.cz/item/CS_URS_2025_01/577134141" TargetMode="External" /><Relationship Id="rId30" Type="http://schemas.openxmlformats.org/officeDocument/2006/relationships/hyperlink" Target="https://podminky.urs.cz/item/CS_URS_2025_01/577155142" TargetMode="External" /><Relationship Id="rId31" Type="http://schemas.openxmlformats.org/officeDocument/2006/relationships/hyperlink" Target="https://podminky.urs.cz/item/CS_URS_2025_01/591141111" TargetMode="External" /><Relationship Id="rId32" Type="http://schemas.openxmlformats.org/officeDocument/2006/relationships/hyperlink" Target="https://podminky.urs.cz/item/CS_URS_2025_01/591241111" TargetMode="External" /><Relationship Id="rId33" Type="http://schemas.openxmlformats.org/officeDocument/2006/relationships/hyperlink" Target="https://podminky.urs.cz/item/CS_URS_2025_01/890411851" TargetMode="External" /><Relationship Id="rId34" Type="http://schemas.openxmlformats.org/officeDocument/2006/relationships/hyperlink" Target="https://podminky.urs.cz/item/CS_URS_2025_01/890431851" TargetMode="External" /><Relationship Id="rId35" Type="http://schemas.openxmlformats.org/officeDocument/2006/relationships/hyperlink" Target="https://podminky.urs.cz/item/CS_URS_2025_01/899104211" TargetMode="External" /><Relationship Id="rId36" Type="http://schemas.openxmlformats.org/officeDocument/2006/relationships/hyperlink" Target="https://podminky.urs.cz/item/CS_URS_2025_01/899132111" TargetMode="External" /><Relationship Id="rId37" Type="http://schemas.openxmlformats.org/officeDocument/2006/relationships/hyperlink" Target="https://podminky.urs.cz/item/CS_URS_2025_01/899132213" TargetMode="External" /><Relationship Id="rId38" Type="http://schemas.openxmlformats.org/officeDocument/2006/relationships/hyperlink" Target="https://podminky.urs.cz/item/CS_URS_2025_01/899133211" TargetMode="External" /><Relationship Id="rId39" Type="http://schemas.openxmlformats.org/officeDocument/2006/relationships/hyperlink" Target="https://podminky.urs.cz/item/CS_URS_2025_01/899203211" TargetMode="External" /><Relationship Id="rId40" Type="http://schemas.openxmlformats.org/officeDocument/2006/relationships/hyperlink" Target="https://podminky.urs.cz/item/CS_URS_2025_01/914111111" TargetMode="External" /><Relationship Id="rId41" Type="http://schemas.openxmlformats.org/officeDocument/2006/relationships/hyperlink" Target="https://podminky.urs.cz/item/CS_URS_2025_01/914111112" TargetMode="External" /><Relationship Id="rId42" Type="http://schemas.openxmlformats.org/officeDocument/2006/relationships/hyperlink" Target="https://podminky.urs.cz/item/CS_URS_2025_01/914511112" TargetMode="External" /><Relationship Id="rId43" Type="http://schemas.openxmlformats.org/officeDocument/2006/relationships/hyperlink" Target="https://podminky.urs.cz/item/CS_URS_2025_01/915111111" TargetMode="External" /><Relationship Id="rId44" Type="http://schemas.openxmlformats.org/officeDocument/2006/relationships/hyperlink" Target="https://podminky.urs.cz/item/CS_URS_2025_01/915121111" TargetMode="External" /><Relationship Id="rId45" Type="http://schemas.openxmlformats.org/officeDocument/2006/relationships/hyperlink" Target="https://podminky.urs.cz/item/CS_URS_2025_01/915121121" TargetMode="External" /><Relationship Id="rId46" Type="http://schemas.openxmlformats.org/officeDocument/2006/relationships/hyperlink" Target="https://podminky.urs.cz/item/CS_URS_2025_01/915131111" TargetMode="External" /><Relationship Id="rId47" Type="http://schemas.openxmlformats.org/officeDocument/2006/relationships/hyperlink" Target="https://podminky.urs.cz/item/CS_URS_2025_01/915211111" TargetMode="External" /><Relationship Id="rId48" Type="http://schemas.openxmlformats.org/officeDocument/2006/relationships/hyperlink" Target="https://podminky.urs.cz/item/CS_URS_2025_01/915221111" TargetMode="External" /><Relationship Id="rId49" Type="http://schemas.openxmlformats.org/officeDocument/2006/relationships/hyperlink" Target="https://podminky.urs.cz/item/CS_URS_2025_01/915221121" TargetMode="External" /><Relationship Id="rId50" Type="http://schemas.openxmlformats.org/officeDocument/2006/relationships/hyperlink" Target="https://podminky.urs.cz/item/CS_URS_2025_01/915231111" TargetMode="External" /><Relationship Id="rId51" Type="http://schemas.openxmlformats.org/officeDocument/2006/relationships/hyperlink" Target="https://podminky.urs.cz/item/CS_URS_2025_01/915321115" TargetMode="External" /><Relationship Id="rId52" Type="http://schemas.openxmlformats.org/officeDocument/2006/relationships/hyperlink" Target="https://podminky.urs.cz/item/CS_URS_2025_01/915611111" TargetMode="External" /><Relationship Id="rId53" Type="http://schemas.openxmlformats.org/officeDocument/2006/relationships/hyperlink" Target="https://podminky.urs.cz/item/CS_URS_2025_01/915621111" TargetMode="External" /><Relationship Id="rId54" Type="http://schemas.openxmlformats.org/officeDocument/2006/relationships/hyperlink" Target="https://podminky.urs.cz/item/CS_URS_2025_01/916111113" TargetMode="External" /><Relationship Id="rId55" Type="http://schemas.openxmlformats.org/officeDocument/2006/relationships/hyperlink" Target="https://podminky.urs.cz/item/CS_URS_2025_01/916111123" TargetMode="External" /><Relationship Id="rId56" Type="http://schemas.openxmlformats.org/officeDocument/2006/relationships/hyperlink" Target="https://podminky.urs.cz/item/CS_URS_2025_01/916131213" TargetMode="External" /><Relationship Id="rId57" Type="http://schemas.openxmlformats.org/officeDocument/2006/relationships/hyperlink" Target="https://podminky.urs.cz/item/CS_URS_2025_01/916241213" TargetMode="External" /><Relationship Id="rId58" Type="http://schemas.openxmlformats.org/officeDocument/2006/relationships/hyperlink" Target="https://podminky.urs.cz/item/CS_URS_2025_01/916991121" TargetMode="External" /><Relationship Id="rId59" Type="http://schemas.openxmlformats.org/officeDocument/2006/relationships/hyperlink" Target="https://podminky.urs.cz/item/CS_URS_2025_01/919111113" TargetMode="External" /><Relationship Id="rId60" Type="http://schemas.openxmlformats.org/officeDocument/2006/relationships/hyperlink" Target="https://podminky.urs.cz/item/CS_URS_2025_01/919111114" TargetMode="External" /><Relationship Id="rId61" Type="http://schemas.openxmlformats.org/officeDocument/2006/relationships/hyperlink" Target="https://podminky.urs.cz/item/CS_URS_2025_01/919732211" TargetMode="External" /><Relationship Id="rId62" Type="http://schemas.openxmlformats.org/officeDocument/2006/relationships/hyperlink" Target="https://podminky.urs.cz/item/CS_URS_2025_01/919735111" TargetMode="External" /><Relationship Id="rId63" Type="http://schemas.openxmlformats.org/officeDocument/2006/relationships/hyperlink" Target="https://podminky.urs.cz/item/CS_URS_2025_01/919735125" TargetMode="External" /><Relationship Id="rId64" Type="http://schemas.openxmlformats.org/officeDocument/2006/relationships/hyperlink" Target="https://podminky.urs.cz/item/CS_URS_2025_01/938909311" TargetMode="External" /><Relationship Id="rId65" Type="http://schemas.openxmlformats.org/officeDocument/2006/relationships/hyperlink" Target="https://podminky.urs.cz/item/CS_URS_2025_01/979071122" TargetMode="External" /><Relationship Id="rId66" Type="http://schemas.openxmlformats.org/officeDocument/2006/relationships/hyperlink" Target="https://podminky.urs.cz/item/CS_URS_2025_01/113106522" TargetMode="External" /><Relationship Id="rId67" Type="http://schemas.openxmlformats.org/officeDocument/2006/relationships/hyperlink" Target="https://podminky.urs.cz/item/CS_URS_2025_01/113107221" TargetMode="External" /><Relationship Id="rId68" Type="http://schemas.openxmlformats.org/officeDocument/2006/relationships/hyperlink" Target="https://podminky.urs.cz/item/CS_URS_2025_01/113107223" TargetMode="External" /><Relationship Id="rId69" Type="http://schemas.openxmlformats.org/officeDocument/2006/relationships/hyperlink" Target="https://podminky.urs.cz/item/CS_URS_2025_01/113107233" TargetMode="External" /><Relationship Id="rId70" Type="http://schemas.openxmlformats.org/officeDocument/2006/relationships/hyperlink" Target="https://podminky.urs.cz/item/CS_URS_2025_01/113107323" TargetMode="External" /><Relationship Id="rId71" Type="http://schemas.openxmlformats.org/officeDocument/2006/relationships/hyperlink" Target="https://podminky.urs.cz/item/CS_URS_2025_01/113107332" TargetMode="External" /><Relationship Id="rId72" Type="http://schemas.openxmlformats.org/officeDocument/2006/relationships/hyperlink" Target="https://podminky.urs.cz/item/CS_URS_2025_01/113154522" TargetMode="External" /><Relationship Id="rId73" Type="http://schemas.openxmlformats.org/officeDocument/2006/relationships/hyperlink" Target="https://podminky.urs.cz/item/CS_URS_2025_01/113154528" TargetMode="External" /><Relationship Id="rId74" Type="http://schemas.openxmlformats.org/officeDocument/2006/relationships/hyperlink" Target="https://podminky.urs.cz/item/CS_URS_2025_01/113154541" TargetMode="External" /><Relationship Id="rId75" Type="http://schemas.openxmlformats.org/officeDocument/2006/relationships/hyperlink" Target="https://podminky.urs.cz/item/CS_URS_2025_01/113154544" TargetMode="External" /><Relationship Id="rId76" Type="http://schemas.openxmlformats.org/officeDocument/2006/relationships/hyperlink" Target="https://podminky.urs.cz/item/CS_URS_2025_01/113154548" TargetMode="External" /><Relationship Id="rId77" Type="http://schemas.openxmlformats.org/officeDocument/2006/relationships/hyperlink" Target="https://podminky.urs.cz/item/CS_URS_2025_01/113201112" TargetMode="External" /><Relationship Id="rId78" Type="http://schemas.openxmlformats.org/officeDocument/2006/relationships/hyperlink" Target="https://podminky.urs.cz/item/CS_URS_2025_01/113202111" TargetMode="External" /><Relationship Id="rId79" Type="http://schemas.openxmlformats.org/officeDocument/2006/relationships/hyperlink" Target="https://podminky.urs.cz/item/CS_URS_2025_01/966006132" TargetMode="External" /><Relationship Id="rId80" Type="http://schemas.openxmlformats.org/officeDocument/2006/relationships/hyperlink" Target="https://podminky.urs.cz/item/CS_URS_2025_01/966006211" TargetMode="External" /><Relationship Id="rId81" Type="http://schemas.openxmlformats.org/officeDocument/2006/relationships/hyperlink" Target="https://podminky.urs.cz/item/CS_URS_2025_01/997221551" TargetMode="External" /><Relationship Id="rId82" Type="http://schemas.openxmlformats.org/officeDocument/2006/relationships/hyperlink" Target="https://podminky.urs.cz/item/CS_URS_2025_01/997221559" TargetMode="External" /><Relationship Id="rId83" Type="http://schemas.openxmlformats.org/officeDocument/2006/relationships/hyperlink" Target="https://podminky.urs.cz/item/CS_URS_2025_01/997221561" TargetMode="External" /><Relationship Id="rId84" Type="http://schemas.openxmlformats.org/officeDocument/2006/relationships/hyperlink" Target="https://podminky.urs.cz/item/CS_URS_2025_01/997221569" TargetMode="External" /><Relationship Id="rId85" Type="http://schemas.openxmlformats.org/officeDocument/2006/relationships/hyperlink" Target="https://podminky.urs.cz/item/CS_URS_2025_01/997221875" TargetMode="External" /><Relationship Id="rId86" Type="http://schemas.openxmlformats.org/officeDocument/2006/relationships/hyperlink" Target="https://podminky.urs.cz/item/CS_URS_2025_01/998225111" TargetMode="External" /><Relationship Id="rId8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1" TargetMode="External" /><Relationship Id="rId2" Type="http://schemas.openxmlformats.org/officeDocument/2006/relationships/hyperlink" Target="https://podminky.urs.cz/item/CS_URS_2025_01/122251103" TargetMode="External" /><Relationship Id="rId3" Type="http://schemas.openxmlformats.org/officeDocument/2006/relationships/hyperlink" Target="https://podminky.urs.cz/item/CS_URS_2025_01/132251101" TargetMode="External" /><Relationship Id="rId4" Type="http://schemas.openxmlformats.org/officeDocument/2006/relationships/hyperlink" Target="https://podminky.urs.cz/item/CS_URS_2025_01/162251102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7151101" TargetMode="External" /><Relationship Id="rId7" Type="http://schemas.openxmlformats.org/officeDocument/2006/relationships/hyperlink" Target="https://podminky.urs.cz/item/CS_URS_2025_01/171151103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4151101" TargetMode="External" /><Relationship Id="rId10" Type="http://schemas.openxmlformats.org/officeDocument/2006/relationships/hyperlink" Target="https://podminky.urs.cz/item/CS_URS_2025_01/181111111" TargetMode="External" /><Relationship Id="rId11" Type="http://schemas.openxmlformats.org/officeDocument/2006/relationships/hyperlink" Target="https://podminky.urs.cz/item/CS_URS_2025_01/181351003" TargetMode="External" /><Relationship Id="rId12" Type="http://schemas.openxmlformats.org/officeDocument/2006/relationships/hyperlink" Target="https://podminky.urs.cz/item/CS_URS_2025_01/181411131" TargetMode="External" /><Relationship Id="rId13" Type="http://schemas.openxmlformats.org/officeDocument/2006/relationships/hyperlink" Target="https://podminky.urs.cz/item/CS_URS_2025_01/181951112" TargetMode="External" /><Relationship Id="rId14" Type="http://schemas.openxmlformats.org/officeDocument/2006/relationships/hyperlink" Target="https://podminky.urs.cz/item/CS_URS_2025_01/183402121" TargetMode="External" /><Relationship Id="rId15" Type="http://schemas.openxmlformats.org/officeDocument/2006/relationships/hyperlink" Target="https://podminky.urs.cz/item/CS_URS_2025_01/184813511" TargetMode="External" /><Relationship Id="rId16" Type="http://schemas.openxmlformats.org/officeDocument/2006/relationships/hyperlink" Target="https://podminky.urs.cz/item/CS_URS_2025_01/185804312" TargetMode="External" /><Relationship Id="rId17" Type="http://schemas.openxmlformats.org/officeDocument/2006/relationships/hyperlink" Target="https://podminky.urs.cz/item/CS_URS_2025_01/211531111" TargetMode="External" /><Relationship Id="rId18" Type="http://schemas.openxmlformats.org/officeDocument/2006/relationships/hyperlink" Target="https://podminky.urs.cz/item/CS_URS_2025_01/211971121" TargetMode="External" /><Relationship Id="rId19" Type="http://schemas.openxmlformats.org/officeDocument/2006/relationships/hyperlink" Target="https://podminky.urs.cz/item/CS_URS_2025_01/212752402" TargetMode="External" /><Relationship Id="rId20" Type="http://schemas.openxmlformats.org/officeDocument/2006/relationships/hyperlink" Target="https://podminky.urs.cz/item/CS_URS_2025_01/564231011" TargetMode="External" /><Relationship Id="rId21" Type="http://schemas.openxmlformats.org/officeDocument/2006/relationships/hyperlink" Target="https://podminky.urs.cz/item/CS_URS_2025_01/564231012" TargetMode="External" /><Relationship Id="rId22" Type="http://schemas.openxmlformats.org/officeDocument/2006/relationships/hyperlink" Target="https://podminky.urs.cz/item/CS_URS_2025_01/564231112" TargetMode="External" /><Relationship Id="rId23" Type="http://schemas.openxmlformats.org/officeDocument/2006/relationships/hyperlink" Target="https://podminky.urs.cz/item/CS_URS_2025_01/564261013" TargetMode="External" /><Relationship Id="rId24" Type="http://schemas.openxmlformats.org/officeDocument/2006/relationships/hyperlink" Target="https://podminky.urs.cz/item/CS_URS_2025_01/564271011" TargetMode="External" /><Relationship Id="rId25" Type="http://schemas.openxmlformats.org/officeDocument/2006/relationships/hyperlink" Target="https://podminky.urs.cz/item/CS_URS_2025_01/564740103" TargetMode="External" /><Relationship Id="rId26" Type="http://schemas.openxmlformats.org/officeDocument/2006/relationships/hyperlink" Target="https://podminky.urs.cz/item/CS_URS_2025_01/564750001" TargetMode="External" /><Relationship Id="rId27" Type="http://schemas.openxmlformats.org/officeDocument/2006/relationships/hyperlink" Target="https://podminky.urs.cz/item/CS_URS_2025_01/564821011" TargetMode="External" /><Relationship Id="rId28" Type="http://schemas.openxmlformats.org/officeDocument/2006/relationships/hyperlink" Target="https://podminky.urs.cz/item/CS_URS_2025_01/564831011" TargetMode="External" /><Relationship Id="rId29" Type="http://schemas.openxmlformats.org/officeDocument/2006/relationships/hyperlink" Target="https://podminky.urs.cz/item/CS_URS_2025_01/564851011" TargetMode="External" /><Relationship Id="rId30" Type="http://schemas.openxmlformats.org/officeDocument/2006/relationships/hyperlink" Target="https://podminky.urs.cz/item/CS_URS_2025_01/564851111" TargetMode="External" /><Relationship Id="rId31" Type="http://schemas.openxmlformats.org/officeDocument/2006/relationships/hyperlink" Target="https://podminky.urs.cz/item/CS_URS_2025_01/564861014" TargetMode="External" /><Relationship Id="rId32" Type="http://schemas.openxmlformats.org/officeDocument/2006/relationships/hyperlink" Target="https://podminky.urs.cz/item/CS_URS_2025_01/564871011" TargetMode="External" /><Relationship Id="rId33" Type="http://schemas.openxmlformats.org/officeDocument/2006/relationships/hyperlink" Target="https://podminky.urs.cz/item/CS_URS_2025_01/564910511" TargetMode="External" /><Relationship Id="rId34" Type="http://schemas.openxmlformats.org/officeDocument/2006/relationships/hyperlink" Target="https://podminky.urs.cz/item/CS_URS_2025_01/565135121" TargetMode="External" /><Relationship Id="rId35" Type="http://schemas.openxmlformats.org/officeDocument/2006/relationships/hyperlink" Target="https://podminky.urs.cz/item/CS_URS_2025_01/567122112" TargetMode="External" /><Relationship Id="rId36" Type="http://schemas.openxmlformats.org/officeDocument/2006/relationships/hyperlink" Target="https://podminky.urs.cz/item/CS_URS_2025_01/567132114" TargetMode="External" /><Relationship Id="rId37" Type="http://schemas.openxmlformats.org/officeDocument/2006/relationships/hyperlink" Target="https://podminky.urs.cz/item/CS_URS_2025_01/567132115" TargetMode="External" /><Relationship Id="rId38" Type="http://schemas.openxmlformats.org/officeDocument/2006/relationships/hyperlink" Target="https://podminky.urs.cz/item/CS_URS_2025_01/567142115" TargetMode="External" /><Relationship Id="rId39" Type="http://schemas.openxmlformats.org/officeDocument/2006/relationships/hyperlink" Target="https://podminky.urs.cz/item/CS_URS_2025_01/573211108" TargetMode="External" /><Relationship Id="rId40" Type="http://schemas.openxmlformats.org/officeDocument/2006/relationships/hyperlink" Target="https://podminky.urs.cz/item/CS_URS_2025_01/573211112" TargetMode="External" /><Relationship Id="rId41" Type="http://schemas.openxmlformats.org/officeDocument/2006/relationships/hyperlink" Target="https://podminky.urs.cz/item/CS_URS_2025_01/577134141" TargetMode="External" /><Relationship Id="rId42" Type="http://schemas.openxmlformats.org/officeDocument/2006/relationships/hyperlink" Target="https://podminky.urs.cz/item/CS_URS_2025_01/577155111" TargetMode="External" /><Relationship Id="rId43" Type="http://schemas.openxmlformats.org/officeDocument/2006/relationships/hyperlink" Target="https://podminky.urs.cz/item/CS_URS_2025_01/577155142" TargetMode="External" /><Relationship Id="rId44" Type="http://schemas.openxmlformats.org/officeDocument/2006/relationships/hyperlink" Target="https://podminky.urs.cz/item/CS_URS_2025_01/591211111" TargetMode="External" /><Relationship Id="rId45" Type="http://schemas.openxmlformats.org/officeDocument/2006/relationships/hyperlink" Target="https://podminky.urs.cz/item/CS_URS_2025_01/591241111" TargetMode="External" /><Relationship Id="rId46" Type="http://schemas.openxmlformats.org/officeDocument/2006/relationships/hyperlink" Target="https://podminky.urs.cz/item/CS_URS_2025_01/596211110" TargetMode="External" /><Relationship Id="rId47" Type="http://schemas.openxmlformats.org/officeDocument/2006/relationships/hyperlink" Target="https://podminky.urs.cz/item/CS_URS_2025_01/596211112" TargetMode="External" /><Relationship Id="rId48" Type="http://schemas.openxmlformats.org/officeDocument/2006/relationships/hyperlink" Target="https://podminky.urs.cz/item/CS_URS_2025_01/596212210" TargetMode="External" /><Relationship Id="rId49" Type="http://schemas.openxmlformats.org/officeDocument/2006/relationships/hyperlink" Target="https://podminky.urs.cz/item/CS_URS_2025_01/890411851" TargetMode="External" /><Relationship Id="rId50" Type="http://schemas.openxmlformats.org/officeDocument/2006/relationships/hyperlink" Target="https://podminky.urs.cz/item/CS_URS_2025_01/899132111" TargetMode="External" /><Relationship Id="rId51" Type="http://schemas.openxmlformats.org/officeDocument/2006/relationships/hyperlink" Target="https://podminky.urs.cz/item/CS_URS_2025_01/899132213" TargetMode="External" /><Relationship Id="rId52" Type="http://schemas.openxmlformats.org/officeDocument/2006/relationships/hyperlink" Target="https://podminky.urs.cz/item/CS_URS_2025_01/899133211" TargetMode="External" /><Relationship Id="rId53" Type="http://schemas.openxmlformats.org/officeDocument/2006/relationships/hyperlink" Target="https://podminky.urs.cz/item/CS_URS_2025_01/899203211" TargetMode="External" /><Relationship Id="rId54" Type="http://schemas.openxmlformats.org/officeDocument/2006/relationships/hyperlink" Target="https://podminky.urs.cz/item/CS_URS_2025_01/911111111" TargetMode="External" /><Relationship Id="rId55" Type="http://schemas.openxmlformats.org/officeDocument/2006/relationships/hyperlink" Target="https://podminky.urs.cz/item/CS_URS_2025_01/912211131" TargetMode="External" /><Relationship Id="rId56" Type="http://schemas.openxmlformats.org/officeDocument/2006/relationships/hyperlink" Target="https://podminky.urs.cz/item/CS_URS_2025_01/914111111" TargetMode="External" /><Relationship Id="rId57" Type="http://schemas.openxmlformats.org/officeDocument/2006/relationships/hyperlink" Target="https://podminky.urs.cz/item/CS_URS_2025_01/914511112" TargetMode="External" /><Relationship Id="rId58" Type="http://schemas.openxmlformats.org/officeDocument/2006/relationships/hyperlink" Target="https://podminky.urs.cz/item/CS_URS_2025_01/915111111" TargetMode="External" /><Relationship Id="rId59" Type="http://schemas.openxmlformats.org/officeDocument/2006/relationships/hyperlink" Target="https://podminky.urs.cz/item/CS_URS_2025_01/915121111" TargetMode="External" /><Relationship Id="rId60" Type="http://schemas.openxmlformats.org/officeDocument/2006/relationships/hyperlink" Target="https://podminky.urs.cz/item/CS_URS_2025_01/915121121" TargetMode="External" /><Relationship Id="rId61" Type="http://schemas.openxmlformats.org/officeDocument/2006/relationships/hyperlink" Target="https://podminky.urs.cz/item/CS_URS_2025_01/915131111" TargetMode="External" /><Relationship Id="rId62" Type="http://schemas.openxmlformats.org/officeDocument/2006/relationships/hyperlink" Target="https://podminky.urs.cz/item/CS_URS_2025_01/915211111" TargetMode="External" /><Relationship Id="rId63" Type="http://schemas.openxmlformats.org/officeDocument/2006/relationships/hyperlink" Target="https://podminky.urs.cz/item/CS_URS_2025_01/915221111" TargetMode="External" /><Relationship Id="rId64" Type="http://schemas.openxmlformats.org/officeDocument/2006/relationships/hyperlink" Target="https://podminky.urs.cz/item/CS_URS_2025_01/915221121" TargetMode="External" /><Relationship Id="rId65" Type="http://schemas.openxmlformats.org/officeDocument/2006/relationships/hyperlink" Target="https://podminky.urs.cz/item/CS_URS_2025_01/915231111" TargetMode="External" /><Relationship Id="rId66" Type="http://schemas.openxmlformats.org/officeDocument/2006/relationships/hyperlink" Target="https://podminky.urs.cz/item/CS_URS_2025_01/915611111" TargetMode="External" /><Relationship Id="rId67" Type="http://schemas.openxmlformats.org/officeDocument/2006/relationships/hyperlink" Target="https://podminky.urs.cz/item/CS_URS_2025_01/915621111" TargetMode="External" /><Relationship Id="rId68" Type="http://schemas.openxmlformats.org/officeDocument/2006/relationships/hyperlink" Target="https://podminky.urs.cz/item/CS_URS_2025_01/916111123" TargetMode="External" /><Relationship Id="rId69" Type="http://schemas.openxmlformats.org/officeDocument/2006/relationships/hyperlink" Target="https://podminky.urs.cz/item/CS_URS_2025_01/916241213" TargetMode="External" /><Relationship Id="rId70" Type="http://schemas.openxmlformats.org/officeDocument/2006/relationships/hyperlink" Target="https://podminky.urs.cz/item/CS_URS_2025_01/916331112" TargetMode="External" /><Relationship Id="rId71" Type="http://schemas.openxmlformats.org/officeDocument/2006/relationships/hyperlink" Target="https://podminky.urs.cz/item/CS_URS_2025_01/916991121" TargetMode="External" /><Relationship Id="rId72" Type="http://schemas.openxmlformats.org/officeDocument/2006/relationships/hyperlink" Target="https://podminky.urs.cz/item/CS_URS_2025_01/919111113" TargetMode="External" /><Relationship Id="rId73" Type="http://schemas.openxmlformats.org/officeDocument/2006/relationships/hyperlink" Target="https://podminky.urs.cz/item/CS_URS_2025_01/919726122" TargetMode="External" /><Relationship Id="rId74" Type="http://schemas.openxmlformats.org/officeDocument/2006/relationships/hyperlink" Target="https://podminky.urs.cz/item/CS_URS_2025_01/919732211" TargetMode="External" /><Relationship Id="rId75" Type="http://schemas.openxmlformats.org/officeDocument/2006/relationships/hyperlink" Target="https://podminky.urs.cz/item/CS_URS_2025_01/919735111" TargetMode="External" /><Relationship Id="rId76" Type="http://schemas.openxmlformats.org/officeDocument/2006/relationships/hyperlink" Target="https://podminky.urs.cz/item/CS_URS_2025_01/919735113" TargetMode="External" /><Relationship Id="rId77" Type="http://schemas.openxmlformats.org/officeDocument/2006/relationships/hyperlink" Target="https://podminky.urs.cz/item/CS_URS_2025_01/938909311" TargetMode="External" /><Relationship Id="rId78" Type="http://schemas.openxmlformats.org/officeDocument/2006/relationships/hyperlink" Target="https://podminky.urs.cz/item/CS_URS_2025_01/979054451" TargetMode="External" /><Relationship Id="rId79" Type="http://schemas.openxmlformats.org/officeDocument/2006/relationships/hyperlink" Target="https://podminky.urs.cz/item/CS_URS_2025_01/979071122" TargetMode="External" /><Relationship Id="rId80" Type="http://schemas.openxmlformats.org/officeDocument/2006/relationships/hyperlink" Target="https://podminky.urs.cz/item/CS_URS_2025_01/113106121" TargetMode="External" /><Relationship Id="rId81" Type="http://schemas.openxmlformats.org/officeDocument/2006/relationships/hyperlink" Target="https://podminky.urs.cz/item/CS_URS_2025_01/113106123" TargetMode="External" /><Relationship Id="rId82" Type="http://schemas.openxmlformats.org/officeDocument/2006/relationships/hyperlink" Target="https://podminky.urs.cz/item/CS_URS_2025_01/113106171" TargetMode="External" /><Relationship Id="rId83" Type="http://schemas.openxmlformats.org/officeDocument/2006/relationships/hyperlink" Target="https://podminky.urs.cz/item/CS_URS_2025_01/113106522" TargetMode="External" /><Relationship Id="rId84" Type="http://schemas.openxmlformats.org/officeDocument/2006/relationships/hyperlink" Target="https://podminky.urs.cz/item/CS_URS_2025_02/113107341" TargetMode="External" /><Relationship Id="rId85" Type="http://schemas.openxmlformats.org/officeDocument/2006/relationships/hyperlink" Target="https://podminky.urs.cz/item/CS_URS_2025_01/113107221" TargetMode="External" /><Relationship Id="rId86" Type="http://schemas.openxmlformats.org/officeDocument/2006/relationships/hyperlink" Target="https://podminky.urs.cz/item/CS_URS_2025_01/113107223" TargetMode="External" /><Relationship Id="rId87" Type="http://schemas.openxmlformats.org/officeDocument/2006/relationships/hyperlink" Target="https://podminky.urs.cz/item/CS_URS_2025_01/113107241" TargetMode="External" /><Relationship Id="rId88" Type="http://schemas.openxmlformats.org/officeDocument/2006/relationships/hyperlink" Target="https://podminky.urs.cz/item/CS_URS_2025_01/113107321" TargetMode="External" /><Relationship Id="rId89" Type="http://schemas.openxmlformats.org/officeDocument/2006/relationships/hyperlink" Target="https://podminky.urs.cz/item/CS_URS_2025_01/113107332" TargetMode="External" /><Relationship Id="rId90" Type="http://schemas.openxmlformats.org/officeDocument/2006/relationships/hyperlink" Target="https://podminky.urs.cz/item/CS_URS_2025_01/113154522" TargetMode="External" /><Relationship Id="rId91" Type="http://schemas.openxmlformats.org/officeDocument/2006/relationships/hyperlink" Target="https://podminky.urs.cz/item/CS_URS_2025_01/113154528" TargetMode="External" /><Relationship Id="rId92" Type="http://schemas.openxmlformats.org/officeDocument/2006/relationships/hyperlink" Target="https://podminky.urs.cz/item/CS_URS_2025_01/113154541" TargetMode="External" /><Relationship Id="rId93" Type="http://schemas.openxmlformats.org/officeDocument/2006/relationships/hyperlink" Target="https://podminky.urs.cz/item/CS_URS_2025_01/113154548" TargetMode="External" /><Relationship Id="rId94" Type="http://schemas.openxmlformats.org/officeDocument/2006/relationships/hyperlink" Target="https://podminky.urs.cz/item/CS_URS_2025_01/113201112" TargetMode="External" /><Relationship Id="rId95" Type="http://schemas.openxmlformats.org/officeDocument/2006/relationships/hyperlink" Target="https://podminky.urs.cz/item/CS_URS_2025_01/113202111" TargetMode="External" /><Relationship Id="rId96" Type="http://schemas.openxmlformats.org/officeDocument/2006/relationships/hyperlink" Target="https://podminky.urs.cz/item/CS_URS_2025_01/113204111" TargetMode="External" /><Relationship Id="rId97" Type="http://schemas.openxmlformats.org/officeDocument/2006/relationships/hyperlink" Target="https://podminky.urs.cz/item/CS_URS_2025_01/966005111" TargetMode="External" /><Relationship Id="rId98" Type="http://schemas.openxmlformats.org/officeDocument/2006/relationships/hyperlink" Target="https://podminky.urs.cz/item/CS_URS_2025_01/966006132" TargetMode="External" /><Relationship Id="rId99" Type="http://schemas.openxmlformats.org/officeDocument/2006/relationships/hyperlink" Target="https://podminky.urs.cz/item/CS_URS_2025_01/966006211" TargetMode="External" /><Relationship Id="rId100" Type="http://schemas.openxmlformats.org/officeDocument/2006/relationships/hyperlink" Target="https://podminky.urs.cz/item/CS_URS_2025_01/966008211" TargetMode="External" /><Relationship Id="rId101" Type="http://schemas.openxmlformats.org/officeDocument/2006/relationships/hyperlink" Target="https://podminky.urs.cz/item/CS_URS_2025_01/997221551" TargetMode="External" /><Relationship Id="rId102" Type="http://schemas.openxmlformats.org/officeDocument/2006/relationships/hyperlink" Target="https://podminky.urs.cz/item/CS_URS_2025_01/997221559" TargetMode="External" /><Relationship Id="rId103" Type="http://schemas.openxmlformats.org/officeDocument/2006/relationships/hyperlink" Target="https://podminky.urs.cz/item/CS_URS_2025_01/997221561" TargetMode="External" /><Relationship Id="rId104" Type="http://schemas.openxmlformats.org/officeDocument/2006/relationships/hyperlink" Target="https://podminky.urs.cz/item/CS_URS_2025_01/997221569" TargetMode="External" /><Relationship Id="rId105" Type="http://schemas.openxmlformats.org/officeDocument/2006/relationships/hyperlink" Target="https://podminky.urs.cz/item/CS_URS_2025_01/997221861" TargetMode="External" /><Relationship Id="rId106" Type="http://schemas.openxmlformats.org/officeDocument/2006/relationships/hyperlink" Target="https://podminky.urs.cz/item/CS_URS_2025_01/997221873" TargetMode="External" /><Relationship Id="rId107" Type="http://schemas.openxmlformats.org/officeDocument/2006/relationships/hyperlink" Target="https://podminky.urs.cz/item/CS_URS_2025_01/997221875" TargetMode="External" /><Relationship Id="rId108" Type="http://schemas.openxmlformats.org/officeDocument/2006/relationships/hyperlink" Target="https://podminky.urs.cz/item/CS_URS_2025_01/998223011" TargetMode="External" /><Relationship Id="rId109" Type="http://schemas.openxmlformats.org/officeDocument/2006/relationships/hyperlink" Target="https://podminky.urs.cz/item/CS_URS_2025_01/460161142" TargetMode="External" /><Relationship Id="rId110" Type="http://schemas.openxmlformats.org/officeDocument/2006/relationships/hyperlink" Target="https://podminky.urs.cz/item/CS_URS_2025_01/460341113" TargetMode="External" /><Relationship Id="rId111" Type="http://schemas.openxmlformats.org/officeDocument/2006/relationships/hyperlink" Target="https://podminky.urs.cz/item/CS_URS_2025_01/460341121" TargetMode="External" /><Relationship Id="rId112" Type="http://schemas.openxmlformats.org/officeDocument/2006/relationships/hyperlink" Target="https://podminky.urs.cz/item/CS_URS_2025_01/460361121" TargetMode="External" /><Relationship Id="rId113" Type="http://schemas.openxmlformats.org/officeDocument/2006/relationships/hyperlink" Target="https://podminky.urs.cz/item/CS_URS_2025_01/460431152" TargetMode="External" /><Relationship Id="rId114" Type="http://schemas.openxmlformats.org/officeDocument/2006/relationships/hyperlink" Target="https://podminky.urs.cz/item/CS_URS_2025_01/460661112" TargetMode="External" /><Relationship Id="rId115" Type="http://schemas.openxmlformats.org/officeDocument/2006/relationships/hyperlink" Target="https://podminky.urs.cz/item/CS_URS_2025_01/460671113" TargetMode="External" /><Relationship Id="rId116" Type="http://schemas.openxmlformats.org/officeDocument/2006/relationships/hyperlink" Target="https://podminky.urs.cz/item/CS_URS_2025_01/460791114" TargetMode="External" /><Relationship Id="rId117" Type="http://schemas.openxmlformats.org/officeDocument/2006/relationships/hyperlink" Target="https://podminky.urs.cz/item/CS_URS_2025_01/469981111" TargetMode="External" /><Relationship Id="rId1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9001101" TargetMode="External" /><Relationship Id="rId2" Type="http://schemas.openxmlformats.org/officeDocument/2006/relationships/hyperlink" Target="https://podminky.urs.cz/item/CS_URS_2025_01/131251201" TargetMode="External" /><Relationship Id="rId3" Type="http://schemas.openxmlformats.org/officeDocument/2006/relationships/hyperlink" Target="https://podminky.urs.cz/item/CS_URS_2025_01/131251203" TargetMode="External" /><Relationship Id="rId4" Type="http://schemas.openxmlformats.org/officeDocument/2006/relationships/hyperlink" Target="https://podminky.urs.cz/item/CS_URS_2025_01/132254202" TargetMode="External" /><Relationship Id="rId5" Type="http://schemas.openxmlformats.org/officeDocument/2006/relationships/hyperlink" Target="https://podminky.urs.cz/item/CS_URS_2025_01/151101101" TargetMode="External" /><Relationship Id="rId6" Type="http://schemas.openxmlformats.org/officeDocument/2006/relationships/hyperlink" Target="https://podminky.urs.cz/item/CS_URS_2025_01/151101111" TargetMode="External" /><Relationship Id="rId7" Type="http://schemas.openxmlformats.org/officeDocument/2006/relationships/hyperlink" Target="https://podminky.urs.cz/item/CS_URS_2025_01/151101201" TargetMode="External" /><Relationship Id="rId8" Type="http://schemas.openxmlformats.org/officeDocument/2006/relationships/hyperlink" Target="https://podminky.urs.cz/item/CS_URS_2025_01/151101211" TargetMode="External" /><Relationship Id="rId9" Type="http://schemas.openxmlformats.org/officeDocument/2006/relationships/hyperlink" Target="https://podminky.urs.cz/item/CS_URS_2025_01/162451106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67151101" TargetMode="External" /><Relationship Id="rId12" Type="http://schemas.openxmlformats.org/officeDocument/2006/relationships/hyperlink" Target="https://podminky.urs.cz/item/CS_URS_2025_01/174151101" TargetMode="External" /><Relationship Id="rId13" Type="http://schemas.openxmlformats.org/officeDocument/2006/relationships/hyperlink" Target="https://podminky.urs.cz/item/CS_URS_2025_01/175151101" TargetMode="External" /><Relationship Id="rId14" Type="http://schemas.openxmlformats.org/officeDocument/2006/relationships/hyperlink" Target="https://podminky.urs.cz/item/CS_URS_2025_01/211971121" TargetMode="External" /><Relationship Id="rId15" Type="http://schemas.openxmlformats.org/officeDocument/2006/relationships/hyperlink" Target="https://podminky.urs.cz/item/CS_URS_2025_01/271532212" TargetMode="External" /><Relationship Id="rId16" Type="http://schemas.openxmlformats.org/officeDocument/2006/relationships/hyperlink" Target="https://podminky.urs.cz/item/CS_URS_2025_01/271532213" TargetMode="External" /><Relationship Id="rId17" Type="http://schemas.openxmlformats.org/officeDocument/2006/relationships/hyperlink" Target="https://podminky.urs.cz/item/CS_URS_2025_01/451573111" TargetMode="External" /><Relationship Id="rId18" Type="http://schemas.openxmlformats.org/officeDocument/2006/relationships/hyperlink" Target="https://podminky.urs.cz/item/CS_URS_2025_01/810351811" TargetMode="External" /><Relationship Id="rId19" Type="http://schemas.openxmlformats.org/officeDocument/2006/relationships/hyperlink" Target="https://podminky.urs.cz/item/CS_URS_2025_01/871263121" TargetMode="External" /><Relationship Id="rId20" Type="http://schemas.openxmlformats.org/officeDocument/2006/relationships/hyperlink" Target="https://podminky.urs.cz/item/CS_URS_2025_01/871313121" TargetMode="External" /><Relationship Id="rId21" Type="http://schemas.openxmlformats.org/officeDocument/2006/relationships/hyperlink" Target="https://podminky.urs.cz/item/CS_URS_2025_01/871313124" TargetMode="External" /><Relationship Id="rId22" Type="http://schemas.openxmlformats.org/officeDocument/2006/relationships/hyperlink" Target="https://podminky.urs.cz/item/CS_URS_2025_01/871353121" TargetMode="External" /><Relationship Id="rId23" Type="http://schemas.openxmlformats.org/officeDocument/2006/relationships/hyperlink" Target="https://podminky.urs.cz/item/CS_URS_2025_01/871353124" TargetMode="External" /><Relationship Id="rId24" Type="http://schemas.openxmlformats.org/officeDocument/2006/relationships/hyperlink" Target="https://podminky.urs.cz/item/CS_URS_2025_01/877260310" TargetMode="External" /><Relationship Id="rId25" Type="http://schemas.openxmlformats.org/officeDocument/2006/relationships/hyperlink" Target="https://podminky.urs.cz/item/CS_URS_2025_01/877260320" TargetMode="External" /><Relationship Id="rId26" Type="http://schemas.openxmlformats.org/officeDocument/2006/relationships/hyperlink" Target="https://podminky.urs.cz/item/CS_URS_2025_01/877310310" TargetMode="External" /><Relationship Id="rId27" Type="http://schemas.openxmlformats.org/officeDocument/2006/relationships/hyperlink" Target="https://podminky.urs.cz/item/CS_URS_2025_01/877310320" TargetMode="External" /><Relationship Id="rId28" Type="http://schemas.openxmlformats.org/officeDocument/2006/relationships/hyperlink" Target="https://podminky.urs.cz/item/CS_URS_2025_01/877310330" TargetMode="External" /><Relationship Id="rId29" Type="http://schemas.openxmlformats.org/officeDocument/2006/relationships/hyperlink" Target="https://podminky.urs.cz/item/CS_URS_2025_01/877350310" TargetMode="External" /><Relationship Id="rId30" Type="http://schemas.openxmlformats.org/officeDocument/2006/relationships/hyperlink" Target="https://podminky.urs.cz/item/CS_URS_2025_01/877350320" TargetMode="External" /><Relationship Id="rId31" Type="http://schemas.openxmlformats.org/officeDocument/2006/relationships/hyperlink" Target="https://podminky.urs.cz/item/CS_URS_2025_01/877350330" TargetMode="External" /><Relationship Id="rId32" Type="http://schemas.openxmlformats.org/officeDocument/2006/relationships/hyperlink" Target="https://podminky.urs.cz/item/CS_URS_2025_01/877315123" TargetMode="External" /><Relationship Id="rId33" Type="http://schemas.openxmlformats.org/officeDocument/2006/relationships/hyperlink" Target="https://podminky.urs.cz/item/CS_URS_2025_01/877355124" TargetMode="External" /><Relationship Id="rId34" Type="http://schemas.openxmlformats.org/officeDocument/2006/relationships/hyperlink" Target="https://podminky.urs.cz/item/CS_URS_2025_01/894411111" TargetMode="External" /><Relationship Id="rId35" Type="http://schemas.openxmlformats.org/officeDocument/2006/relationships/hyperlink" Target="https://podminky.urs.cz/item/CS_URS_2025_01/899103112" TargetMode="External" /><Relationship Id="rId36" Type="http://schemas.openxmlformats.org/officeDocument/2006/relationships/hyperlink" Target="https://podminky.urs.cz/item/CS_URS_2025_01/899104112" TargetMode="External" /><Relationship Id="rId37" Type="http://schemas.openxmlformats.org/officeDocument/2006/relationships/hyperlink" Target="https://podminky.urs.cz/item/CS_URS_2025_01/895941302" TargetMode="External" /><Relationship Id="rId38" Type="http://schemas.openxmlformats.org/officeDocument/2006/relationships/hyperlink" Target="https://podminky.urs.cz/item/CS_URS_2025_01/895941321" TargetMode="External" /><Relationship Id="rId39" Type="http://schemas.openxmlformats.org/officeDocument/2006/relationships/hyperlink" Target="https://podminky.urs.cz/item/CS_URS_2025_01/895941322" TargetMode="External" /><Relationship Id="rId40" Type="http://schemas.openxmlformats.org/officeDocument/2006/relationships/hyperlink" Target="https://podminky.urs.cz/item/CS_URS_2025_01/895941323" TargetMode="External" /><Relationship Id="rId41" Type="http://schemas.openxmlformats.org/officeDocument/2006/relationships/hyperlink" Target="https://podminky.urs.cz/item/CS_URS_2025_01/895941331" TargetMode="External" /><Relationship Id="rId42" Type="http://schemas.openxmlformats.org/officeDocument/2006/relationships/hyperlink" Target="https://podminky.urs.cz/item/CS_URS_2025_01/897172111" TargetMode="External" /><Relationship Id="rId43" Type="http://schemas.openxmlformats.org/officeDocument/2006/relationships/hyperlink" Target="https://podminky.urs.cz/item/CS_URS_2025_01/897172112" TargetMode="External" /><Relationship Id="rId44" Type="http://schemas.openxmlformats.org/officeDocument/2006/relationships/hyperlink" Target="https://podminky.urs.cz/item/CS_URS_2025_01/899203112" TargetMode="External" /><Relationship Id="rId45" Type="http://schemas.openxmlformats.org/officeDocument/2006/relationships/hyperlink" Target="https://podminky.urs.cz/item/CS_URS_2025_01/899204112" TargetMode="External" /><Relationship Id="rId46" Type="http://schemas.openxmlformats.org/officeDocument/2006/relationships/hyperlink" Target="https://podminky.urs.cz/item/CS_URS_2025_01/899633131" TargetMode="External" /><Relationship Id="rId47" Type="http://schemas.openxmlformats.org/officeDocument/2006/relationships/hyperlink" Target="https://podminky.urs.cz/item/CS_URS_2025_01/899658211" TargetMode="External" /><Relationship Id="rId48" Type="http://schemas.openxmlformats.org/officeDocument/2006/relationships/hyperlink" Target="https://podminky.urs.cz/item/CS_URS_2025_01/899722113" TargetMode="External" /><Relationship Id="rId49" Type="http://schemas.openxmlformats.org/officeDocument/2006/relationships/hyperlink" Target="https://podminky.urs.cz/item/CS_URS_2025_01/998276101" TargetMode="External" /><Relationship Id="rId5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9001101" TargetMode="External" /><Relationship Id="rId2" Type="http://schemas.openxmlformats.org/officeDocument/2006/relationships/hyperlink" Target="https://podminky.urs.cz/item/CS_URS_2025_01/131251100" TargetMode="External" /><Relationship Id="rId3" Type="http://schemas.openxmlformats.org/officeDocument/2006/relationships/hyperlink" Target="https://podminky.urs.cz/item/CS_URS_2025_01/132254201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11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4151101" TargetMode="External" /><Relationship Id="rId9" Type="http://schemas.openxmlformats.org/officeDocument/2006/relationships/hyperlink" Target="https://podminky.urs.cz/item/CS_URS_2025_01/175151101" TargetMode="External" /><Relationship Id="rId10" Type="http://schemas.openxmlformats.org/officeDocument/2006/relationships/hyperlink" Target="https://podminky.urs.cz/item/CS_URS_2025_01/451573111" TargetMode="External" /><Relationship Id="rId11" Type="http://schemas.openxmlformats.org/officeDocument/2006/relationships/hyperlink" Target="https://podminky.urs.cz/item/CS_URS_2025_01/871313124" TargetMode="External" /><Relationship Id="rId12" Type="http://schemas.openxmlformats.org/officeDocument/2006/relationships/hyperlink" Target="https://podminky.urs.cz/item/CS_URS_2025_01/871353124" TargetMode="External" /><Relationship Id="rId13" Type="http://schemas.openxmlformats.org/officeDocument/2006/relationships/hyperlink" Target="https://podminky.urs.cz/item/CS_URS_2025_01/877310310" TargetMode="External" /><Relationship Id="rId14" Type="http://schemas.openxmlformats.org/officeDocument/2006/relationships/hyperlink" Target="https://podminky.urs.cz/item/CS_URS_2025_01/877310320" TargetMode="External" /><Relationship Id="rId15" Type="http://schemas.openxmlformats.org/officeDocument/2006/relationships/hyperlink" Target="https://podminky.urs.cz/item/CS_URS_2025_01/877310330" TargetMode="External" /><Relationship Id="rId16" Type="http://schemas.openxmlformats.org/officeDocument/2006/relationships/hyperlink" Target="https://podminky.urs.cz/item/CS_URS_2025_01/877315123" TargetMode="External" /><Relationship Id="rId17" Type="http://schemas.openxmlformats.org/officeDocument/2006/relationships/hyperlink" Target="https://podminky.urs.cz/item/CS_URS_2025_01/877350310" TargetMode="External" /><Relationship Id="rId18" Type="http://schemas.openxmlformats.org/officeDocument/2006/relationships/hyperlink" Target="https://podminky.urs.cz/item/CS_URS_2025_01/894411121" TargetMode="External" /><Relationship Id="rId19" Type="http://schemas.openxmlformats.org/officeDocument/2006/relationships/hyperlink" Target="https://podminky.urs.cz/item/CS_URS_2025_01/895941302" TargetMode="External" /><Relationship Id="rId20" Type="http://schemas.openxmlformats.org/officeDocument/2006/relationships/hyperlink" Target="https://podminky.urs.cz/item/CS_URS_2025_01/895941321" TargetMode="External" /><Relationship Id="rId21" Type="http://schemas.openxmlformats.org/officeDocument/2006/relationships/hyperlink" Target="https://podminky.urs.cz/item/CS_URS_2025_01/895941322" TargetMode="External" /><Relationship Id="rId22" Type="http://schemas.openxmlformats.org/officeDocument/2006/relationships/hyperlink" Target="https://podminky.urs.cz/item/CS_URS_2025_01/895941323" TargetMode="External" /><Relationship Id="rId23" Type="http://schemas.openxmlformats.org/officeDocument/2006/relationships/hyperlink" Target="https://podminky.urs.cz/item/CS_URS_2025_01/895941331" TargetMode="External" /><Relationship Id="rId24" Type="http://schemas.openxmlformats.org/officeDocument/2006/relationships/hyperlink" Target="https://podminky.urs.cz/item/CS_URS_2025_01/899104112" TargetMode="External" /><Relationship Id="rId25" Type="http://schemas.openxmlformats.org/officeDocument/2006/relationships/hyperlink" Target="https://podminky.urs.cz/item/CS_URS_2025_01/899203112" TargetMode="External" /><Relationship Id="rId26" Type="http://schemas.openxmlformats.org/officeDocument/2006/relationships/hyperlink" Target="https://podminky.urs.cz/item/CS_URS_2025_01/899204112" TargetMode="External" /><Relationship Id="rId27" Type="http://schemas.openxmlformats.org/officeDocument/2006/relationships/hyperlink" Target="https://podminky.urs.cz/item/CS_URS_2025_01/899633131" TargetMode="External" /><Relationship Id="rId28" Type="http://schemas.openxmlformats.org/officeDocument/2006/relationships/hyperlink" Target="https://podminky.urs.cz/item/CS_URS_2025_01/899658211" TargetMode="External" /><Relationship Id="rId29" Type="http://schemas.openxmlformats.org/officeDocument/2006/relationships/hyperlink" Target="https://podminky.urs.cz/item/CS_URS_2025_01/899722113" TargetMode="External" /><Relationship Id="rId30" Type="http://schemas.openxmlformats.org/officeDocument/2006/relationships/hyperlink" Target="https://podminky.urs.cz/item/CS_URS_2025_01/935113111" TargetMode="External" /><Relationship Id="rId31" Type="http://schemas.openxmlformats.org/officeDocument/2006/relationships/hyperlink" Target="https://podminky.urs.cz/item/CS_URS_2025_01/935114221" TargetMode="External" /><Relationship Id="rId32" Type="http://schemas.openxmlformats.org/officeDocument/2006/relationships/hyperlink" Target="https://podminky.urs.cz/item/CS_URS_2025_01/935114223" TargetMode="External" /><Relationship Id="rId33" Type="http://schemas.openxmlformats.org/officeDocument/2006/relationships/hyperlink" Target="https://podminky.urs.cz/item/CS_URS_2025_01/935114224" TargetMode="External" /><Relationship Id="rId34" Type="http://schemas.openxmlformats.org/officeDocument/2006/relationships/hyperlink" Target="https://podminky.urs.cz/item/CS_URS_2025_01/935114225" TargetMode="External" /><Relationship Id="rId35" Type="http://schemas.openxmlformats.org/officeDocument/2006/relationships/hyperlink" Target="https://podminky.urs.cz/item/CS_URS_2025_01/935923216" TargetMode="External" /><Relationship Id="rId36" Type="http://schemas.openxmlformats.org/officeDocument/2006/relationships/hyperlink" Target="https://podminky.urs.cz/item/CS_URS_2025_01/998276101" TargetMode="External" /><Relationship Id="rId37" Type="http://schemas.openxmlformats.org/officeDocument/2006/relationships/hyperlink" Target="https://podminky.urs.cz/item/CS_URS_2025_01/721241103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62751137" TargetMode="External" /><Relationship Id="rId2" Type="http://schemas.openxmlformats.org/officeDocument/2006/relationships/hyperlink" Target="https://podminky.urs.cz/item/CS_URS_2025_01/167151112" TargetMode="External" /><Relationship Id="rId3" Type="http://schemas.openxmlformats.org/officeDocument/2006/relationships/hyperlink" Target="https://podminky.urs.cz/item/CS_URS_2025_01/171201231" TargetMode="External" /><Relationship Id="rId4" Type="http://schemas.openxmlformats.org/officeDocument/2006/relationships/hyperlink" Target="https://podminky.urs.cz/item/CS_URS_2025_01/998231311" TargetMode="External" /><Relationship Id="rId5" Type="http://schemas.openxmlformats.org/officeDocument/2006/relationships/hyperlink" Target="https://podminky.urs.cz/item/CS_URS_2025_01/183403114" TargetMode="External" /><Relationship Id="rId6" Type="http://schemas.openxmlformats.org/officeDocument/2006/relationships/hyperlink" Target="https://podminky.urs.cz/item/CS_URS_2025_01/181111111" TargetMode="External" /><Relationship Id="rId7" Type="http://schemas.openxmlformats.org/officeDocument/2006/relationships/hyperlink" Target="https://podminky.urs.cz/item/CS_URS_2025_01/183403153" TargetMode="External" /><Relationship Id="rId8" Type="http://schemas.openxmlformats.org/officeDocument/2006/relationships/hyperlink" Target="https://podminky.urs.cz/item/CS_URS_2025_01/998231311" TargetMode="External" /><Relationship Id="rId9" Type="http://schemas.openxmlformats.org/officeDocument/2006/relationships/hyperlink" Target="https://podminky.urs.cz/item/CS_URS_2025_01/184102115" TargetMode="External" /><Relationship Id="rId10" Type="http://schemas.openxmlformats.org/officeDocument/2006/relationships/hyperlink" Target="https://podminky.urs.cz/item/CS_URS_2025_01/184215133" TargetMode="External" /><Relationship Id="rId11" Type="http://schemas.openxmlformats.org/officeDocument/2006/relationships/hyperlink" Target="https://podminky.urs.cz/item/CS_URS_2025_01/184801121" TargetMode="External" /><Relationship Id="rId12" Type="http://schemas.openxmlformats.org/officeDocument/2006/relationships/hyperlink" Target="https://podminky.urs.cz/item/CS_URS_2025_01/184852322" TargetMode="External" /><Relationship Id="rId13" Type="http://schemas.openxmlformats.org/officeDocument/2006/relationships/hyperlink" Target="https://podminky.urs.cz/item/CS_URS_2025_01/119005121" TargetMode="External" /><Relationship Id="rId14" Type="http://schemas.openxmlformats.org/officeDocument/2006/relationships/hyperlink" Target="https://podminky.urs.cz/item/CS_URS_2025_01/119005132" TargetMode="External" /><Relationship Id="rId15" Type="http://schemas.openxmlformats.org/officeDocument/2006/relationships/hyperlink" Target="https://podminky.urs.cz/item/CS_URS_2025_01/183101113" TargetMode="External" /><Relationship Id="rId16" Type="http://schemas.openxmlformats.org/officeDocument/2006/relationships/hyperlink" Target="https://podminky.urs.cz/item/CS_URS_2025_01/183111113" TargetMode="External" /><Relationship Id="rId17" Type="http://schemas.openxmlformats.org/officeDocument/2006/relationships/hyperlink" Target="https://podminky.urs.cz/item/CS_URS_2025_01/183111111" TargetMode="External" /><Relationship Id="rId18" Type="http://schemas.openxmlformats.org/officeDocument/2006/relationships/hyperlink" Target="https://podminky.urs.cz/item/CS_URS_2025_01/184102112" TargetMode="External" /><Relationship Id="rId19" Type="http://schemas.openxmlformats.org/officeDocument/2006/relationships/hyperlink" Target="https://podminky.urs.cz/item/CS_URS_2025_01/184102110" TargetMode="External" /><Relationship Id="rId20" Type="http://schemas.openxmlformats.org/officeDocument/2006/relationships/hyperlink" Target="https://podminky.urs.cz/item/CS_URS_2025_01/183211313" TargetMode="External" /><Relationship Id="rId21" Type="http://schemas.openxmlformats.org/officeDocument/2006/relationships/hyperlink" Target="https://podminky.urs.cz/item/CS_URS_2025_01/184801131" TargetMode="External" /><Relationship Id="rId22" Type="http://schemas.openxmlformats.org/officeDocument/2006/relationships/hyperlink" Target="https://podminky.urs.cz/item/CS_URS_2025_01/185804111" TargetMode="External" /><Relationship Id="rId23" Type="http://schemas.openxmlformats.org/officeDocument/2006/relationships/hyperlink" Target="https://podminky.urs.cz/item/CS_URS_2025_01/185802114" TargetMode="External" /><Relationship Id="rId24" Type="http://schemas.openxmlformats.org/officeDocument/2006/relationships/hyperlink" Target="https://podminky.urs.cz/item/CS_URS_2025_01/184911421" TargetMode="External" /><Relationship Id="rId25" Type="http://schemas.openxmlformats.org/officeDocument/2006/relationships/hyperlink" Target="https://podminky.urs.cz/item/CS_URS_2025_01/184911151" TargetMode="External" /><Relationship Id="rId26" Type="http://schemas.openxmlformats.org/officeDocument/2006/relationships/hyperlink" Target="https://podminky.urs.cz/item/CS_URS_2025_01/185804312" TargetMode="External" /><Relationship Id="rId27" Type="http://schemas.openxmlformats.org/officeDocument/2006/relationships/hyperlink" Target="https://podminky.urs.cz/item/CS_URS_2025_01/998231311" TargetMode="External" /><Relationship Id="rId28" Type="http://schemas.openxmlformats.org/officeDocument/2006/relationships/hyperlink" Target="https://podminky.urs.cz/item/CS_URS_2025_01/181111111" TargetMode="External" /><Relationship Id="rId29" Type="http://schemas.openxmlformats.org/officeDocument/2006/relationships/hyperlink" Target="https://podminky.urs.cz/item/CS_URS_2025_01/181411131" TargetMode="External" /><Relationship Id="rId30" Type="http://schemas.openxmlformats.org/officeDocument/2006/relationships/hyperlink" Target="https://podminky.urs.cz/item/CS_URS_2025_01/183403161" TargetMode="External" /><Relationship Id="rId31" Type="http://schemas.openxmlformats.org/officeDocument/2006/relationships/hyperlink" Target="https://podminky.urs.cz/item/CS_URS_2025_01/184813521" TargetMode="External" /><Relationship Id="rId32" Type="http://schemas.openxmlformats.org/officeDocument/2006/relationships/hyperlink" Target="https://podminky.urs.cz/item/CS_URS_2025_01/998231311" TargetMode="External" /><Relationship Id="rId3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13121111" TargetMode="External" /><Relationship Id="rId2" Type="http://schemas.openxmlformats.org/officeDocument/2006/relationships/hyperlink" Target="https://podminky.urs.cz/item/CS_URS_2025_01/913121211" TargetMode="External" /><Relationship Id="rId3" Type="http://schemas.openxmlformats.org/officeDocument/2006/relationships/hyperlink" Target="https://podminky.urs.cz/item/CS_URS_2025_01/913211113" TargetMode="External" /><Relationship Id="rId4" Type="http://schemas.openxmlformats.org/officeDocument/2006/relationships/hyperlink" Target="https://podminky.urs.cz/item/CS_URS_2025_01/913211213" TargetMode="External" /><Relationship Id="rId5" Type="http://schemas.openxmlformats.org/officeDocument/2006/relationships/hyperlink" Target="https://podminky.urs.cz/item/CS_URS_2025_01/913321111" TargetMode="External" /><Relationship Id="rId6" Type="http://schemas.openxmlformats.org/officeDocument/2006/relationships/hyperlink" Target="https://podminky.urs.cz/item/CS_URS_2025_01/913321211" TargetMode="External" /><Relationship Id="rId7" Type="http://schemas.openxmlformats.org/officeDocument/2006/relationships/hyperlink" Target="https://podminky.urs.cz/item/CS_URS_2025_01/913411111" TargetMode="External" /><Relationship Id="rId8" Type="http://schemas.openxmlformats.org/officeDocument/2006/relationships/hyperlink" Target="https://podminky.urs.cz/item/CS_URS_2025_01/913411211" TargetMode="External" /><Relationship Id="rId9" Type="http://schemas.openxmlformats.org/officeDocument/2006/relationships/hyperlink" Target="https://podminky.urs.cz/item/CS_URS_2025_01/913911113" TargetMode="External" /><Relationship Id="rId10" Type="http://schemas.openxmlformats.org/officeDocument/2006/relationships/hyperlink" Target="https://podminky.urs.cz/item/CS_URS_2025_01/913911122" TargetMode="External" /><Relationship Id="rId11" Type="http://schemas.openxmlformats.org/officeDocument/2006/relationships/hyperlink" Target="https://podminky.urs.cz/item/CS_URS_2025_01/913911213" TargetMode="External" /><Relationship Id="rId12" Type="http://schemas.openxmlformats.org/officeDocument/2006/relationships/hyperlink" Target="https://podminky.urs.cz/item/CS_URS_2025_01/913911222" TargetMode="External" /><Relationship Id="rId1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2121" TargetMode="External" /><Relationship Id="rId2" Type="http://schemas.openxmlformats.org/officeDocument/2006/relationships/hyperlink" Target="https://podminky.urs.cz/item/CS_URS_2025_01/119002122" TargetMode="External" /><Relationship Id="rId3" Type="http://schemas.openxmlformats.org/officeDocument/2006/relationships/hyperlink" Target="https://podminky.urs.cz/item/CS_URS_2025_01/119003227" TargetMode="External" /><Relationship Id="rId4" Type="http://schemas.openxmlformats.org/officeDocument/2006/relationships/hyperlink" Target="https://podminky.urs.cz/item/CS_URS_2025_01/119003228" TargetMode="External" /><Relationship Id="rId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20</v>
      </c>
      <c r="AK7" s="34" t="s">
        <v>21</v>
      </c>
      <c r="AN7" s="29" t="s">
        <v>22</v>
      </c>
      <c r="AR7" s="24"/>
      <c r="BE7" s="33"/>
      <c r="BS7" s="21" t="s">
        <v>7</v>
      </c>
    </row>
    <row r="8" s="1" customFormat="1" ht="12" customHeight="1">
      <c r="B8" s="24"/>
      <c r="D8" s="34" t="s">
        <v>23</v>
      </c>
      <c r="K8" s="29" t="s">
        <v>24</v>
      </c>
      <c r="AK8" s="34" t="s">
        <v>25</v>
      </c>
      <c r="AN8" s="35" t="s">
        <v>26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27</v>
      </c>
      <c r="AK10" s="34" t="s">
        <v>28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29</v>
      </c>
      <c r="AK11" s="34" t="s">
        <v>30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31</v>
      </c>
      <c r="AK13" s="34" t="s">
        <v>28</v>
      </c>
      <c r="AN13" s="36" t="s">
        <v>32</v>
      </c>
      <c r="AR13" s="24"/>
      <c r="BE13" s="33"/>
      <c r="BS13" s="21" t="s">
        <v>7</v>
      </c>
    </row>
    <row r="14">
      <c r="B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N14" s="36" t="s">
        <v>32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33</v>
      </c>
      <c r="AK16" s="34" t="s">
        <v>28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34</v>
      </c>
      <c r="AK17" s="34" t="s">
        <v>30</v>
      </c>
      <c r="AN17" s="29" t="s">
        <v>3</v>
      </c>
      <c r="AR17" s="24"/>
      <c r="BE17" s="33"/>
      <c r="BS17" s="21" t="s">
        <v>35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36</v>
      </c>
      <c r="AK19" s="34" t="s">
        <v>28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29</v>
      </c>
      <c r="AK20" s="34" t="s">
        <v>30</v>
      </c>
      <c r="AN20" s="29" t="s">
        <v>3</v>
      </c>
      <c r="AR20" s="24"/>
      <c r="BE20" s="33"/>
      <c r="BS20" s="21" t="s">
        <v>35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37</v>
      </c>
      <c r="AR22" s="24"/>
      <c r="BE22" s="33"/>
    </row>
    <row r="23" s="1" customFormat="1" ht="144" customHeight="1">
      <c r="B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43</v>
      </c>
      <c r="E29" s="3"/>
      <c r="F29" s="34" t="s">
        <v>44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45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46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47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48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006-3-25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Okružní křižovatka sil. III/10148 ulic Přemyslova s Lidovým náměstím v Kralupech nad Vltavou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23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>Kralupy nad Vltavou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25</v>
      </c>
      <c r="AJ47" s="40"/>
      <c r="AK47" s="40"/>
      <c r="AL47" s="40"/>
      <c r="AM47" s="66" t="str">
        <f>IF(AN8= "","",AN8)</f>
        <v>31. 1. 2025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27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33</v>
      </c>
      <c r="AJ49" s="40"/>
      <c r="AK49" s="40"/>
      <c r="AL49" s="40"/>
      <c r="AM49" s="67" t="str">
        <f>IF(E17="","",E17)</f>
        <v>Ing. Petr Novotný, Ph.D.</v>
      </c>
      <c r="AN49" s="4"/>
      <c r="AO49" s="4"/>
      <c r="AP49" s="4"/>
      <c r="AQ49" s="40"/>
      <c r="AR49" s="41"/>
      <c r="AS49" s="68" t="s">
        <v>53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31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36</v>
      </c>
      <c r="AJ50" s="40"/>
      <c r="AK50" s="40"/>
      <c r="AL50" s="40"/>
      <c r="AM50" s="67" t="str">
        <f>IF(E20="","",E20)</f>
        <v xml:space="preserve"> 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54</v>
      </c>
      <c r="D52" s="77"/>
      <c r="E52" s="77"/>
      <c r="F52" s="77"/>
      <c r="G52" s="77"/>
      <c r="H52" s="78"/>
      <c r="I52" s="79" t="s">
        <v>55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56</v>
      </c>
      <c r="AH52" s="77"/>
      <c r="AI52" s="77"/>
      <c r="AJ52" s="77"/>
      <c r="AK52" s="77"/>
      <c r="AL52" s="77"/>
      <c r="AM52" s="77"/>
      <c r="AN52" s="79" t="s">
        <v>57</v>
      </c>
      <c r="AO52" s="77"/>
      <c r="AP52" s="77"/>
      <c r="AQ52" s="81" t="s">
        <v>58</v>
      </c>
      <c r="AR52" s="41"/>
      <c r="AS52" s="82" t="s">
        <v>59</v>
      </c>
      <c r="AT52" s="83" t="s">
        <v>60</v>
      </c>
      <c r="AU52" s="83" t="s">
        <v>61</v>
      </c>
      <c r="AV52" s="83" t="s">
        <v>62</v>
      </c>
      <c r="AW52" s="83" t="s">
        <v>63</v>
      </c>
      <c r="AX52" s="83" t="s">
        <v>64</v>
      </c>
      <c r="AY52" s="83" t="s">
        <v>65</v>
      </c>
      <c r="AZ52" s="83" t="s">
        <v>66</v>
      </c>
      <c r="BA52" s="83" t="s">
        <v>67</v>
      </c>
      <c r="BB52" s="83" t="s">
        <v>68</v>
      </c>
      <c r="BC52" s="83" t="s">
        <v>69</v>
      </c>
      <c r="BD52" s="84" t="s">
        <v>70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71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ROUND(AG55+AG56+AG57+SUM(AG60:AG62)+AG65,2)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ROUND(AS55+AS56+AS57+SUM(AS60:AS62)+AS65,2)</f>
        <v>0</v>
      </c>
      <c r="AT54" s="95">
        <f>ROUND(SUM(AV54:AW54),2)</f>
        <v>0</v>
      </c>
      <c r="AU54" s="96">
        <f>ROUND(AU55+AU56+AU57+SUM(AU60:AU62)+AU65,5)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ROUND(AZ55+AZ56+AZ57+SUM(AZ60:AZ62)+AZ65,2)</f>
        <v>0</v>
      </c>
      <c r="BA54" s="95">
        <f>ROUND(BA55+BA56+BA57+SUM(BA60:BA62)+BA65,2)</f>
        <v>0</v>
      </c>
      <c r="BB54" s="95">
        <f>ROUND(BB55+BB56+BB57+SUM(BB60:BB62)+BB65,2)</f>
        <v>0</v>
      </c>
      <c r="BC54" s="95">
        <f>ROUND(BC55+BC56+BC57+SUM(BC60:BC62)+BC65,2)</f>
        <v>0</v>
      </c>
      <c r="BD54" s="97">
        <f>ROUND(BD55+BD56+BD57+SUM(BD60:BD62)+BD65,2)</f>
        <v>0</v>
      </c>
      <c r="BE54" s="6"/>
      <c r="BS54" s="98" t="s">
        <v>72</v>
      </c>
      <c r="BT54" s="98" t="s">
        <v>73</v>
      </c>
      <c r="BU54" s="99" t="s">
        <v>74</v>
      </c>
      <c r="BV54" s="98" t="s">
        <v>75</v>
      </c>
      <c r="BW54" s="98" t="s">
        <v>5</v>
      </c>
      <c r="BX54" s="98" t="s">
        <v>76</v>
      </c>
      <c r="CL54" s="98" t="s">
        <v>20</v>
      </c>
    </row>
    <row r="55" s="7" customFormat="1" ht="24.75" customHeight="1">
      <c r="A55" s="100" t="s">
        <v>77</v>
      </c>
      <c r="B55" s="101"/>
      <c r="C55" s="102"/>
      <c r="D55" s="103" t="s">
        <v>78</v>
      </c>
      <c r="E55" s="103"/>
      <c r="F55" s="103"/>
      <c r="G55" s="103"/>
      <c r="H55" s="103"/>
      <c r="I55" s="104"/>
      <c r="J55" s="103" t="s">
        <v>79</v>
      </c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5">
        <f>'SO 101 - Opatření na siln...'!J30</f>
        <v>0</v>
      </c>
      <c r="AH55" s="104"/>
      <c r="AI55" s="104"/>
      <c r="AJ55" s="104"/>
      <c r="AK55" s="104"/>
      <c r="AL55" s="104"/>
      <c r="AM55" s="104"/>
      <c r="AN55" s="105">
        <f>SUM(AG55,AT55)</f>
        <v>0</v>
      </c>
      <c r="AO55" s="104"/>
      <c r="AP55" s="104"/>
      <c r="AQ55" s="106" t="s">
        <v>80</v>
      </c>
      <c r="AR55" s="101"/>
      <c r="AS55" s="107">
        <v>0</v>
      </c>
      <c r="AT55" s="108">
        <f>ROUND(SUM(AV55:AW55),2)</f>
        <v>0</v>
      </c>
      <c r="AU55" s="109">
        <f>'SO 101 - Opatření na siln...'!P87</f>
        <v>0</v>
      </c>
      <c r="AV55" s="108">
        <f>'SO 101 - Opatření na siln...'!J33</f>
        <v>0</v>
      </c>
      <c r="AW55" s="108">
        <f>'SO 101 - Opatření na siln...'!J34</f>
        <v>0</v>
      </c>
      <c r="AX55" s="108">
        <f>'SO 101 - Opatření na siln...'!J35</f>
        <v>0</v>
      </c>
      <c r="AY55" s="108">
        <f>'SO 101 - Opatření na siln...'!J36</f>
        <v>0</v>
      </c>
      <c r="AZ55" s="108">
        <f>'SO 101 - Opatření na siln...'!F33</f>
        <v>0</v>
      </c>
      <c r="BA55" s="108">
        <f>'SO 101 - Opatření na siln...'!F34</f>
        <v>0</v>
      </c>
      <c r="BB55" s="108">
        <f>'SO 101 - Opatření na siln...'!F35</f>
        <v>0</v>
      </c>
      <c r="BC55" s="108">
        <f>'SO 101 - Opatření na siln...'!F36</f>
        <v>0</v>
      </c>
      <c r="BD55" s="110">
        <f>'SO 101 - Opatření na siln...'!F37</f>
        <v>0</v>
      </c>
      <c r="BE55" s="7"/>
      <c r="BT55" s="111" t="s">
        <v>81</v>
      </c>
      <c r="BV55" s="111" t="s">
        <v>75</v>
      </c>
      <c r="BW55" s="111" t="s">
        <v>82</v>
      </c>
      <c r="BX55" s="111" t="s">
        <v>5</v>
      </c>
      <c r="CL55" s="111" t="s">
        <v>20</v>
      </c>
      <c r="CM55" s="111" t="s">
        <v>83</v>
      </c>
    </row>
    <row r="56" s="7" customFormat="1" ht="37.5" customHeight="1">
      <c r="A56" s="100" t="s">
        <v>77</v>
      </c>
      <c r="B56" s="101"/>
      <c r="C56" s="102"/>
      <c r="D56" s="103" t="s">
        <v>84</v>
      </c>
      <c r="E56" s="103"/>
      <c r="F56" s="103"/>
      <c r="G56" s="103"/>
      <c r="H56" s="103"/>
      <c r="I56" s="104"/>
      <c r="J56" s="103" t="s">
        <v>85</v>
      </c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5">
        <f>'SO 102 - Plochy přímo sou...'!J30</f>
        <v>0</v>
      </c>
      <c r="AH56" s="104"/>
      <c r="AI56" s="104"/>
      <c r="AJ56" s="104"/>
      <c r="AK56" s="104"/>
      <c r="AL56" s="104"/>
      <c r="AM56" s="104"/>
      <c r="AN56" s="105">
        <f>SUM(AG56,AT56)</f>
        <v>0</v>
      </c>
      <c r="AO56" s="104"/>
      <c r="AP56" s="104"/>
      <c r="AQ56" s="106" t="s">
        <v>80</v>
      </c>
      <c r="AR56" s="101"/>
      <c r="AS56" s="107">
        <v>0</v>
      </c>
      <c r="AT56" s="108">
        <f>ROUND(SUM(AV56:AW56),2)</f>
        <v>0</v>
      </c>
      <c r="AU56" s="109">
        <f>'SO 102 - Plochy přímo sou...'!P90</f>
        <v>0</v>
      </c>
      <c r="AV56" s="108">
        <f>'SO 102 - Plochy přímo sou...'!J33</f>
        <v>0</v>
      </c>
      <c r="AW56" s="108">
        <f>'SO 102 - Plochy přímo sou...'!J34</f>
        <v>0</v>
      </c>
      <c r="AX56" s="108">
        <f>'SO 102 - Plochy přímo sou...'!J35</f>
        <v>0</v>
      </c>
      <c r="AY56" s="108">
        <f>'SO 102 - Plochy přímo sou...'!J36</f>
        <v>0</v>
      </c>
      <c r="AZ56" s="108">
        <f>'SO 102 - Plochy přímo sou...'!F33</f>
        <v>0</v>
      </c>
      <c r="BA56" s="108">
        <f>'SO 102 - Plochy přímo sou...'!F34</f>
        <v>0</v>
      </c>
      <c r="BB56" s="108">
        <f>'SO 102 - Plochy přímo sou...'!F35</f>
        <v>0</v>
      </c>
      <c r="BC56" s="108">
        <f>'SO 102 - Plochy přímo sou...'!F36</f>
        <v>0</v>
      </c>
      <c r="BD56" s="110">
        <f>'SO 102 - Plochy přímo sou...'!F37</f>
        <v>0</v>
      </c>
      <c r="BE56" s="7"/>
      <c r="BT56" s="111" t="s">
        <v>81</v>
      </c>
      <c r="BV56" s="111" t="s">
        <v>75</v>
      </c>
      <c r="BW56" s="111" t="s">
        <v>86</v>
      </c>
      <c r="BX56" s="111" t="s">
        <v>5</v>
      </c>
      <c r="CL56" s="111" t="s">
        <v>20</v>
      </c>
      <c r="CM56" s="111" t="s">
        <v>83</v>
      </c>
    </row>
    <row r="57" s="7" customFormat="1" ht="16.5" customHeight="1">
      <c r="A57" s="7"/>
      <c r="B57" s="101"/>
      <c r="C57" s="102"/>
      <c r="D57" s="103" t="s">
        <v>87</v>
      </c>
      <c r="E57" s="103"/>
      <c r="F57" s="103"/>
      <c r="G57" s="103"/>
      <c r="H57" s="103"/>
      <c r="I57" s="104"/>
      <c r="J57" s="103" t="s">
        <v>88</v>
      </c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12">
        <f>ROUND(SUM(AG58:AG59),2)</f>
        <v>0</v>
      </c>
      <c r="AH57" s="104"/>
      <c r="AI57" s="104"/>
      <c r="AJ57" s="104"/>
      <c r="AK57" s="104"/>
      <c r="AL57" s="104"/>
      <c r="AM57" s="104"/>
      <c r="AN57" s="105">
        <f>SUM(AG57,AT57)</f>
        <v>0</v>
      </c>
      <c r="AO57" s="104"/>
      <c r="AP57" s="104"/>
      <c r="AQ57" s="106" t="s">
        <v>80</v>
      </c>
      <c r="AR57" s="101"/>
      <c r="AS57" s="107">
        <f>ROUND(SUM(AS58:AS59),2)</f>
        <v>0</v>
      </c>
      <c r="AT57" s="108">
        <f>ROUND(SUM(AV57:AW57),2)</f>
        <v>0</v>
      </c>
      <c r="AU57" s="109">
        <f>ROUND(SUM(AU58:AU59),5)</f>
        <v>0</v>
      </c>
      <c r="AV57" s="108">
        <f>ROUND(AZ57*L29,2)</f>
        <v>0</v>
      </c>
      <c r="AW57" s="108">
        <f>ROUND(BA57*L30,2)</f>
        <v>0</v>
      </c>
      <c r="AX57" s="108">
        <f>ROUND(BB57*L29,2)</f>
        <v>0</v>
      </c>
      <c r="AY57" s="108">
        <f>ROUND(BC57*L30,2)</f>
        <v>0</v>
      </c>
      <c r="AZ57" s="108">
        <f>ROUND(SUM(AZ58:AZ59),2)</f>
        <v>0</v>
      </c>
      <c r="BA57" s="108">
        <f>ROUND(SUM(BA58:BA59),2)</f>
        <v>0</v>
      </c>
      <c r="BB57" s="108">
        <f>ROUND(SUM(BB58:BB59),2)</f>
        <v>0</v>
      </c>
      <c r="BC57" s="108">
        <f>ROUND(SUM(BC58:BC59),2)</f>
        <v>0</v>
      </c>
      <c r="BD57" s="110">
        <f>ROUND(SUM(BD58:BD59),2)</f>
        <v>0</v>
      </c>
      <c r="BE57" s="7"/>
      <c r="BS57" s="111" t="s">
        <v>72</v>
      </c>
      <c r="BT57" s="111" t="s">
        <v>81</v>
      </c>
      <c r="BU57" s="111" t="s">
        <v>74</v>
      </c>
      <c r="BV57" s="111" t="s">
        <v>75</v>
      </c>
      <c r="BW57" s="111" t="s">
        <v>89</v>
      </c>
      <c r="BX57" s="111" t="s">
        <v>5</v>
      </c>
      <c r="CL57" s="111" t="s">
        <v>90</v>
      </c>
      <c r="CM57" s="111" t="s">
        <v>83</v>
      </c>
    </row>
    <row r="58" s="4" customFormat="1" ht="23.25" customHeight="1">
      <c r="A58" s="100" t="s">
        <v>77</v>
      </c>
      <c r="B58" s="61"/>
      <c r="C58" s="10"/>
      <c r="D58" s="10"/>
      <c r="E58" s="113" t="s">
        <v>91</v>
      </c>
      <c r="F58" s="113"/>
      <c r="G58" s="113"/>
      <c r="H58" s="113"/>
      <c r="I58" s="113"/>
      <c r="J58" s="10"/>
      <c r="K58" s="113" t="s">
        <v>92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4">
        <f>'SO 301 - A - Odvodnění (i...'!J32</f>
        <v>0</v>
      </c>
      <c r="AH58" s="10"/>
      <c r="AI58" s="10"/>
      <c r="AJ58" s="10"/>
      <c r="AK58" s="10"/>
      <c r="AL58" s="10"/>
      <c r="AM58" s="10"/>
      <c r="AN58" s="114">
        <f>SUM(AG58,AT58)</f>
        <v>0</v>
      </c>
      <c r="AO58" s="10"/>
      <c r="AP58" s="10"/>
      <c r="AQ58" s="115" t="s">
        <v>93</v>
      </c>
      <c r="AR58" s="61"/>
      <c r="AS58" s="116">
        <v>0</v>
      </c>
      <c r="AT58" s="117">
        <f>ROUND(SUM(AV58:AW58),2)</f>
        <v>0</v>
      </c>
      <c r="AU58" s="118">
        <f>'SO 301 - A - Odvodnění (i...'!P91</f>
        <v>0</v>
      </c>
      <c r="AV58" s="117">
        <f>'SO 301 - A - Odvodnění (i...'!J35</f>
        <v>0</v>
      </c>
      <c r="AW58" s="117">
        <f>'SO 301 - A - Odvodnění (i...'!J36</f>
        <v>0</v>
      </c>
      <c r="AX58" s="117">
        <f>'SO 301 - A - Odvodnění (i...'!J37</f>
        <v>0</v>
      </c>
      <c r="AY58" s="117">
        <f>'SO 301 - A - Odvodnění (i...'!J38</f>
        <v>0</v>
      </c>
      <c r="AZ58" s="117">
        <f>'SO 301 - A - Odvodnění (i...'!F35</f>
        <v>0</v>
      </c>
      <c r="BA58" s="117">
        <f>'SO 301 - A - Odvodnění (i...'!F36</f>
        <v>0</v>
      </c>
      <c r="BB58" s="117">
        <f>'SO 301 - A - Odvodnění (i...'!F37</f>
        <v>0</v>
      </c>
      <c r="BC58" s="117">
        <f>'SO 301 - A - Odvodnění (i...'!F38</f>
        <v>0</v>
      </c>
      <c r="BD58" s="119">
        <f>'SO 301 - A - Odvodnění (i...'!F39</f>
        <v>0</v>
      </c>
      <c r="BE58" s="4"/>
      <c r="BT58" s="29" t="s">
        <v>83</v>
      </c>
      <c r="BV58" s="29" t="s">
        <v>75</v>
      </c>
      <c r="BW58" s="29" t="s">
        <v>94</v>
      </c>
      <c r="BX58" s="29" t="s">
        <v>89</v>
      </c>
      <c r="CL58" s="29" t="s">
        <v>90</v>
      </c>
    </row>
    <row r="59" s="4" customFormat="1" ht="23.25" customHeight="1">
      <c r="A59" s="100" t="s">
        <v>77</v>
      </c>
      <c r="B59" s="61"/>
      <c r="C59" s="10"/>
      <c r="D59" s="10"/>
      <c r="E59" s="113" t="s">
        <v>95</v>
      </c>
      <c r="F59" s="113"/>
      <c r="G59" s="113"/>
      <c r="H59" s="113"/>
      <c r="I59" s="113"/>
      <c r="J59" s="10"/>
      <c r="K59" s="113" t="s">
        <v>96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4">
        <f>'SO 301 - B - Odvodnění (i...'!J32</f>
        <v>0</v>
      </c>
      <c r="AH59" s="10"/>
      <c r="AI59" s="10"/>
      <c r="AJ59" s="10"/>
      <c r="AK59" s="10"/>
      <c r="AL59" s="10"/>
      <c r="AM59" s="10"/>
      <c r="AN59" s="114">
        <f>SUM(AG59,AT59)</f>
        <v>0</v>
      </c>
      <c r="AO59" s="10"/>
      <c r="AP59" s="10"/>
      <c r="AQ59" s="115" t="s">
        <v>93</v>
      </c>
      <c r="AR59" s="61"/>
      <c r="AS59" s="116">
        <v>0</v>
      </c>
      <c r="AT59" s="117">
        <f>ROUND(SUM(AV59:AW59),2)</f>
        <v>0</v>
      </c>
      <c r="AU59" s="118">
        <f>'SO 301 - B - Odvodnění (i...'!P93</f>
        <v>0</v>
      </c>
      <c r="AV59" s="117">
        <f>'SO 301 - B - Odvodnění (i...'!J35</f>
        <v>0</v>
      </c>
      <c r="AW59" s="117">
        <f>'SO 301 - B - Odvodnění (i...'!J36</f>
        <v>0</v>
      </c>
      <c r="AX59" s="117">
        <f>'SO 301 - B - Odvodnění (i...'!J37</f>
        <v>0</v>
      </c>
      <c r="AY59" s="117">
        <f>'SO 301 - B - Odvodnění (i...'!J38</f>
        <v>0</v>
      </c>
      <c r="AZ59" s="117">
        <f>'SO 301 - B - Odvodnění (i...'!F35</f>
        <v>0</v>
      </c>
      <c r="BA59" s="117">
        <f>'SO 301 - B - Odvodnění (i...'!F36</f>
        <v>0</v>
      </c>
      <c r="BB59" s="117">
        <f>'SO 301 - B - Odvodnění (i...'!F37</f>
        <v>0</v>
      </c>
      <c r="BC59" s="117">
        <f>'SO 301 - B - Odvodnění (i...'!F38</f>
        <v>0</v>
      </c>
      <c r="BD59" s="119">
        <f>'SO 301 - B - Odvodnění (i...'!F39</f>
        <v>0</v>
      </c>
      <c r="BE59" s="4"/>
      <c r="BT59" s="29" t="s">
        <v>83</v>
      </c>
      <c r="BV59" s="29" t="s">
        <v>75</v>
      </c>
      <c r="BW59" s="29" t="s">
        <v>97</v>
      </c>
      <c r="BX59" s="29" t="s">
        <v>89</v>
      </c>
      <c r="CL59" s="29" t="s">
        <v>90</v>
      </c>
    </row>
    <row r="60" s="7" customFormat="1" ht="24.75" customHeight="1">
      <c r="A60" s="100" t="s">
        <v>77</v>
      </c>
      <c r="B60" s="101"/>
      <c r="C60" s="102"/>
      <c r="D60" s="103" t="s">
        <v>98</v>
      </c>
      <c r="E60" s="103"/>
      <c r="F60" s="103"/>
      <c r="G60" s="103"/>
      <c r="H60" s="103"/>
      <c r="I60" s="104"/>
      <c r="J60" s="103" t="s">
        <v>99</v>
      </c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5">
        <f>'SO 401 - Veřejné osvětlen...'!J30</f>
        <v>0</v>
      </c>
      <c r="AH60" s="104"/>
      <c r="AI60" s="104"/>
      <c r="AJ60" s="104"/>
      <c r="AK60" s="104"/>
      <c r="AL60" s="104"/>
      <c r="AM60" s="104"/>
      <c r="AN60" s="105">
        <f>SUM(AG60,AT60)</f>
        <v>0</v>
      </c>
      <c r="AO60" s="104"/>
      <c r="AP60" s="104"/>
      <c r="AQ60" s="106" t="s">
        <v>80</v>
      </c>
      <c r="AR60" s="101"/>
      <c r="AS60" s="107">
        <v>0</v>
      </c>
      <c r="AT60" s="108">
        <f>ROUND(SUM(AV60:AW60),2)</f>
        <v>0</v>
      </c>
      <c r="AU60" s="109">
        <f>'SO 401 - Veřejné osvětlen...'!P82</f>
        <v>0</v>
      </c>
      <c r="AV60" s="108">
        <f>'SO 401 - Veřejné osvětlen...'!J33</f>
        <v>0</v>
      </c>
      <c r="AW60" s="108">
        <f>'SO 401 - Veřejné osvětlen...'!J34</f>
        <v>0</v>
      </c>
      <c r="AX60" s="108">
        <f>'SO 401 - Veřejné osvětlen...'!J35</f>
        <v>0</v>
      </c>
      <c r="AY60" s="108">
        <f>'SO 401 - Veřejné osvětlen...'!J36</f>
        <v>0</v>
      </c>
      <c r="AZ60" s="108">
        <f>'SO 401 - Veřejné osvětlen...'!F33</f>
        <v>0</v>
      </c>
      <c r="BA60" s="108">
        <f>'SO 401 - Veřejné osvětlen...'!F34</f>
        <v>0</v>
      </c>
      <c r="BB60" s="108">
        <f>'SO 401 - Veřejné osvětlen...'!F35</f>
        <v>0</v>
      </c>
      <c r="BC60" s="108">
        <f>'SO 401 - Veřejné osvětlen...'!F36</f>
        <v>0</v>
      </c>
      <c r="BD60" s="110">
        <f>'SO 401 - Veřejné osvětlen...'!F37</f>
        <v>0</v>
      </c>
      <c r="BE60" s="7"/>
      <c r="BT60" s="111" t="s">
        <v>81</v>
      </c>
      <c r="BV60" s="111" t="s">
        <v>75</v>
      </c>
      <c r="BW60" s="111" t="s">
        <v>100</v>
      </c>
      <c r="BX60" s="111" t="s">
        <v>5</v>
      </c>
      <c r="CL60" s="111" t="s">
        <v>3</v>
      </c>
      <c r="CM60" s="111" t="s">
        <v>83</v>
      </c>
    </row>
    <row r="61" s="7" customFormat="1" ht="16.5" customHeight="1">
      <c r="A61" s="100" t="s">
        <v>77</v>
      </c>
      <c r="B61" s="101"/>
      <c r="C61" s="102"/>
      <c r="D61" s="103" t="s">
        <v>101</v>
      </c>
      <c r="E61" s="103"/>
      <c r="F61" s="103"/>
      <c r="G61" s="103"/>
      <c r="H61" s="103"/>
      <c r="I61" s="104"/>
      <c r="J61" s="103" t="s">
        <v>102</v>
      </c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5">
        <f>'SO 801 - Sadové úpravy (i...'!J30</f>
        <v>0</v>
      </c>
      <c r="AH61" s="104"/>
      <c r="AI61" s="104"/>
      <c r="AJ61" s="104"/>
      <c r="AK61" s="104"/>
      <c r="AL61" s="104"/>
      <c r="AM61" s="104"/>
      <c r="AN61" s="105">
        <f>SUM(AG61,AT61)</f>
        <v>0</v>
      </c>
      <c r="AO61" s="104"/>
      <c r="AP61" s="104"/>
      <c r="AQ61" s="106" t="s">
        <v>80</v>
      </c>
      <c r="AR61" s="101"/>
      <c r="AS61" s="107">
        <v>0</v>
      </c>
      <c r="AT61" s="108">
        <f>ROUND(SUM(AV61:AW61),2)</f>
        <v>0</v>
      </c>
      <c r="AU61" s="109">
        <f>'SO 801 - Sadové úpravy (i...'!P85</f>
        <v>0</v>
      </c>
      <c r="AV61" s="108">
        <f>'SO 801 - Sadové úpravy (i...'!J33</f>
        <v>0</v>
      </c>
      <c r="AW61" s="108">
        <f>'SO 801 - Sadové úpravy (i...'!J34</f>
        <v>0</v>
      </c>
      <c r="AX61" s="108">
        <f>'SO 801 - Sadové úpravy (i...'!J35</f>
        <v>0</v>
      </c>
      <c r="AY61" s="108">
        <f>'SO 801 - Sadové úpravy (i...'!J36</f>
        <v>0</v>
      </c>
      <c r="AZ61" s="108">
        <f>'SO 801 - Sadové úpravy (i...'!F33</f>
        <v>0</v>
      </c>
      <c r="BA61" s="108">
        <f>'SO 801 - Sadové úpravy (i...'!F34</f>
        <v>0</v>
      </c>
      <c r="BB61" s="108">
        <f>'SO 801 - Sadové úpravy (i...'!F35</f>
        <v>0</v>
      </c>
      <c r="BC61" s="108">
        <f>'SO 801 - Sadové úpravy (i...'!F36</f>
        <v>0</v>
      </c>
      <c r="BD61" s="110">
        <f>'SO 801 - Sadové úpravy (i...'!F37</f>
        <v>0</v>
      </c>
      <c r="BE61" s="7"/>
      <c r="BT61" s="111" t="s">
        <v>81</v>
      </c>
      <c r="BV61" s="111" t="s">
        <v>75</v>
      </c>
      <c r="BW61" s="111" t="s">
        <v>103</v>
      </c>
      <c r="BX61" s="111" t="s">
        <v>5</v>
      </c>
      <c r="CL61" s="111" t="s">
        <v>3</v>
      </c>
      <c r="CM61" s="111" t="s">
        <v>83</v>
      </c>
    </row>
    <row r="62" s="7" customFormat="1" ht="16.5" customHeight="1">
      <c r="A62" s="7"/>
      <c r="B62" s="101"/>
      <c r="C62" s="102"/>
      <c r="D62" s="103" t="s">
        <v>104</v>
      </c>
      <c r="E62" s="103"/>
      <c r="F62" s="103"/>
      <c r="G62" s="103"/>
      <c r="H62" s="103"/>
      <c r="I62" s="104"/>
      <c r="J62" s="103" t="s">
        <v>105</v>
      </c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2">
        <f>ROUND(SUM(AG63:AG64),2)</f>
        <v>0</v>
      </c>
      <c r="AH62" s="104"/>
      <c r="AI62" s="104"/>
      <c r="AJ62" s="104"/>
      <c r="AK62" s="104"/>
      <c r="AL62" s="104"/>
      <c r="AM62" s="104"/>
      <c r="AN62" s="105">
        <f>SUM(AG62,AT62)</f>
        <v>0</v>
      </c>
      <c r="AO62" s="104"/>
      <c r="AP62" s="104"/>
      <c r="AQ62" s="106" t="s">
        <v>80</v>
      </c>
      <c r="AR62" s="101"/>
      <c r="AS62" s="107">
        <f>ROUND(SUM(AS63:AS64),2)</f>
        <v>0</v>
      </c>
      <c r="AT62" s="108">
        <f>ROUND(SUM(AV62:AW62),2)</f>
        <v>0</v>
      </c>
      <c r="AU62" s="109">
        <f>ROUND(SUM(AU63:AU64),5)</f>
        <v>0</v>
      </c>
      <c r="AV62" s="108">
        <f>ROUND(AZ62*L29,2)</f>
        <v>0</v>
      </c>
      <c r="AW62" s="108">
        <f>ROUND(BA62*L30,2)</f>
        <v>0</v>
      </c>
      <c r="AX62" s="108">
        <f>ROUND(BB62*L29,2)</f>
        <v>0</v>
      </c>
      <c r="AY62" s="108">
        <f>ROUND(BC62*L30,2)</f>
        <v>0</v>
      </c>
      <c r="AZ62" s="108">
        <f>ROUND(SUM(AZ63:AZ64),2)</f>
        <v>0</v>
      </c>
      <c r="BA62" s="108">
        <f>ROUND(SUM(BA63:BA64),2)</f>
        <v>0</v>
      </c>
      <c r="BB62" s="108">
        <f>ROUND(SUM(BB63:BB64),2)</f>
        <v>0</v>
      </c>
      <c r="BC62" s="108">
        <f>ROUND(SUM(BC63:BC64),2)</f>
        <v>0</v>
      </c>
      <c r="BD62" s="110">
        <f>ROUND(SUM(BD63:BD64),2)</f>
        <v>0</v>
      </c>
      <c r="BE62" s="7"/>
      <c r="BS62" s="111" t="s">
        <v>72</v>
      </c>
      <c r="BT62" s="111" t="s">
        <v>81</v>
      </c>
      <c r="BU62" s="111" t="s">
        <v>74</v>
      </c>
      <c r="BV62" s="111" t="s">
        <v>75</v>
      </c>
      <c r="BW62" s="111" t="s">
        <v>106</v>
      </c>
      <c r="BX62" s="111" t="s">
        <v>5</v>
      </c>
      <c r="CL62" s="111" t="s">
        <v>90</v>
      </c>
      <c r="CM62" s="111" t="s">
        <v>83</v>
      </c>
    </row>
    <row r="63" s="4" customFormat="1" ht="23.25" customHeight="1">
      <c r="A63" s="100" t="s">
        <v>77</v>
      </c>
      <c r="B63" s="61"/>
      <c r="C63" s="10"/>
      <c r="D63" s="10"/>
      <c r="E63" s="113" t="s">
        <v>107</v>
      </c>
      <c r="F63" s="113"/>
      <c r="G63" s="113"/>
      <c r="H63" s="113"/>
      <c r="I63" s="113"/>
      <c r="J63" s="10"/>
      <c r="K63" s="113" t="s">
        <v>108</v>
      </c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>
        <f>'I. a II._a - Etapa - DIO ...'!J32</f>
        <v>0</v>
      </c>
      <c r="AH63" s="10"/>
      <c r="AI63" s="10"/>
      <c r="AJ63" s="10"/>
      <c r="AK63" s="10"/>
      <c r="AL63" s="10"/>
      <c r="AM63" s="10"/>
      <c r="AN63" s="114">
        <f>SUM(AG63,AT63)</f>
        <v>0</v>
      </c>
      <c r="AO63" s="10"/>
      <c r="AP63" s="10"/>
      <c r="AQ63" s="115" t="s">
        <v>93</v>
      </c>
      <c r="AR63" s="61"/>
      <c r="AS63" s="116">
        <v>0</v>
      </c>
      <c r="AT63" s="117">
        <f>ROUND(SUM(AV63:AW63),2)</f>
        <v>0</v>
      </c>
      <c r="AU63" s="118">
        <f>'I. a II._a - Etapa - DIO ...'!P87</f>
        <v>0</v>
      </c>
      <c r="AV63" s="117">
        <f>'I. a II._a - Etapa - DIO ...'!J35</f>
        <v>0</v>
      </c>
      <c r="AW63" s="117">
        <f>'I. a II._a - Etapa - DIO ...'!J36</f>
        <v>0</v>
      </c>
      <c r="AX63" s="117">
        <f>'I. a II._a - Etapa - DIO ...'!J37</f>
        <v>0</v>
      </c>
      <c r="AY63" s="117">
        <f>'I. a II._a - Etapa - DIO ...'!J38</f>
        <v>0</v>
      </c>
      <c r="AZ63" s="117">
        <f>'I. a II._a - Etapa - DIO ...'!F35</f>
        <v>0</v>
      </c>
      <c r="BA63" s="117">
        <f>'I. a II._a - Etapa - DIO ...'!F36</f>
        <v>0</v>
      </c>
      <c r="BB63" s="117">
        <f>'I. a II._a - Etapa - DIO ...'!F37</f>
        <v>0</v>
      </c>
      <c r="BC63" s="117">
        <f>'I. a II._a - Etapa - DIO ...'!F38</f>
        <v>0</v>
      </c>
      <c r="BD63" s="119">
        <f>'I. a II._a - Etapa - DIO ...'!F39</f>
        <v>0</v>
      </c>
      <c r="BE63" s="4"/>
      <c r="BT63" s="29" t="s">
        <v>83</v>
      </c>
      <c r="BV63" s="29" t="s">
        <v>75</v>
      </c>
      <c r="BW63" s="29" t="s">
        <v>109</v>
      </c>
      <c r="BX63" s="29" t="s">
        <v>106</v>
      </c>
      <c r="CL63" s="29" t="s">
        <v>90</v>
      </c>
    </row>
    <row r="64" s="4" customFormat="1" ht="23.25" customHeight="1">
      <c r="A64" s="100" t="s">
        <v>77</v>
      </c>
      <c r="B64" s="61"/>
      <c r="C64" s="10"/>
      <c r="D64" s="10"/>
      <c r="E64" s="113" t="s">
        <v>110</v>
      </c>
      <c r="F64" s="113"/>
      <c r="G64" s="113"/>
      <c r="H64" s="113"/>
      <c r="I64" s="113"/>
      <c r="J64" s="10"/>
      <c r="K64" s="113" t="s">
        <v>111</v>
      </c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4">
        <f>'I. a II._b - Etapa - DIO ...'!J32</f>
        <v>0</v>
      </c>
      <c r="AH64" s="10"/>
      <c r="AI64" s="10"/>
      <c r="AJ64" s="10"/>
      <c r="AK64" s="10"/>
      <c r="AL64" s="10"/>
      <c r="AM64" s="10"/>
      <c r="AN64" s="114">
        <f>SUM(AG64,AT64)</f>
        <v>0</v>
      </c>
      <c r="AO64" s="10"/>
      <c r="AP64" s="10"/>
      <c r="AQ64" s="115" t="s">
        <v>93</v>
      </c>
      <c r="AR64" s="61"/>
      <c r="AS64" s="116">
        <v>0</v>
      </c>
      <c r="AT64" s="117">
        <f>ROUND(SUM(AV64:AW64),2)</f>
        <v>0</v>
      </c>
      <c r="AU64" s="118">
        <f>'I. a II._b - Etapa - DIO ...'!P87</f>
        <v>0</v>
      </c>
      <c r="AV64" s="117">
        <f>'I. a II._b - Etapa - DIO ...'!J35</f>
        <v>0</v>
      </c>
      <c r="AW64" s="117">
        <f>'I. a II._b - Etapa - DIO ...'!J36</f>
        <v>0</v>
      </c>
      <c r="AX64" s="117">
        <f>'I. a II._b - Etapa - DIO ...'!J37</f>
        <v>0</v>
      </c>
      <c r="AY64" s="117">
        <f>'I. a II._b - Etapa - DIO ...'!J38</f>
        <v>0</v>
      </c>
      <c r="AZ64" s="117">
        <f>'I. a II._b - Etapa - DIO ...'!F35</f>
        <v>0</v>
      </c>
      <c r="BA64" s="117">
        <f>'I. a II._b - Etapa - DIO ...'!F36</f>
        <v>0</v>
      </c>
      <c r="BB64" s="117">
        <f>'I. a II._b - Etapa - DIO ...'!F37</f>
        <v>0</v>
      </c>
      <c r="BC64" s="117">
        <f>'I. a II._b - Etapa - DIO ...'!F38</f>
        <v>0</v>
      </c>
      <c r="BD64" s="119">
        <f>'I. a II._b - Etapa - DIO ...'!F39</f>
        <v>0</v>
      </c>
      <c r="BE64" s="4"/>
      <c r="BT64" s="29" t="s">
        <v>83</v>
      </c>
      <c r="BV64" s="29" t="s">
        <v>75</v>
      </c>
      <c r="BW64" s="29" t="s">
        <v>112</v>
      </c>
      <c r="BX64" s="29" t="s">
        <v>106</v>
      </c>
      <c r="CL64" s="29" t="s">
        <v>90</v>
      </c>
    </row>
    <row r="65" s="7" customFormat="1" ht="16.5" customHeight="1">
      <c r="A65" s="7"/>
      <c r="B65" s="101"/>
      <c r="C65" s="102"/>
      <c r="D65" s="103" t="s">
        <v>113</v>
      </c>
      <c r="E65" s="103"/>
      <c r="F65" s="103"/>
      <c r="G65" s="103"/>
      <c r="H65" s="103"/>
      <c r="I65" s="104"/>
      <c r="J65" s="103" t="s">
        <v>114</v>
      </c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12">
        <f>ROUND(SUM(AG66:AG67),2)</f>
        <v>0</v>
      </c>
      <c r="AH65" s="104"/>
      <c r="AI65" s="104"/>
      <c r="AJ65" s="104"/>
      <c r="AK65" s="104"/>
      <c r="AL65" s="104"/>
      <c r="AM65" s="104"/>
      <c r="AN65" s="105">
        <f>SUM(AG65,AT65)</f>
        <v>0</v>
      </c>
      <c r="AO65" s="104"/>
      <c r="AP65" s="104"/>
      <c r="AQ65" s="106" t="s">
        <v>115</v>
      </c>
      <c r="AR65" s="101"/>
      <c r="AS65" s="107">
        <f>ROUND(SUM(AS66:AS67),2)</f>
        <v>0</v>
      </c>
      <c r="AT65" s="108">
        <f>ROUND(SUM(AV65:AW65),2)</f>
        <v>0</v>
      </c>
      <c r="AU65" s="109">
        <f>ROUND(SUM(AU66:AU67),5)</f>
        <v>0</v>
      </c>
      <c r="AV65" s="108">
        <f>ROUND(AZ65*L29,2)</f>
        <v>0</v>
      </c>
      <c r="AW65" s="108">
        <f>ROUND(BA65*L30,2)</f>
        <v>0</v>
      </c>
      <c r="AX65" s="108">
        <f>ROUND(BB65*L29,2)</f>
        <v>0</v>
      </c>
      <c r="AY65" s="108">
        <f>ROUND(BC65*L30,2)</f>
        <v>0</v>
      </c>
      <c r="AZ65" s="108">
        <f>ROUND(SUM(AZ66:AZ67),2)</f>
        <v>0</v>
      </c>
      <c r="BA65" s="108">
        <f>ROUND(SUM(BA66:BA67),2)</f>
        <v>0</v>
      </c>
      <c r="BB65" s="108">
        <f>ROUND(SUM(BB66:BB67),2)</f>
        <v>0</v>
      </c>
      <c r="BC65" s="108">
        <f>ROUND(SUM(BC66:BC67),2)</f>
        <v>0</v>
      </c>
      <c r="BD65" s="110">
        <f>ROUND(SUM(BD66:BD67),2)</f>
        <v>0</v>
      </c>
      <c r="BE65" s="7"/>
      <c r="BS65" s="111" t="s">
        <v>72</v>
      </c>
      <c r="BT65" s="111" t="s">
        <v>81</v>
      </c>
      <c r="BU65" s="111" t="s">
        <v>74</v>
      </c>
      <c r="BV65" s="111" t="s">
        <v>75</v>
      </c>
      <c r="BW65" s="111" t="s">
        <v>116</v>
      </c>
      <c r="BX65" s="111" t="s">
        <v>5</v>
      </c>
      <c r="CL65" s="111" t="s">
        <v>90</v>
      </c>
      <c r="CM65" s="111" t="s">
        <v>83</v>
      </c>
    </row>
    <row r="66" s="4" customFormat="1" ht="23.25" customHeight="1">
      <c r="A66" s="100" t="s">
        <v>77</v>
      </c>
      <c r="B66" s="61"/>
      <c r="C66" s="10"/>
      <c r="D66" s="10"/>
      <c r="E66" s="113" t="s">
        <v>117</v>
      </c>
      <c r="F66" s="113"/>
      <c r="G66" s="113"/>
      <c r="H66" s="113"/>
      <c r="I66" s="113"/>
      <c r="J66" s="10"/>
      <c r="K66" s="113" t="s">
        <v>118</v>
      </c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4">
        <f>'VRN_a - Vedlejší rozpočto...'!J32</f>
        <v>0</v>
      </c>
      <c r="AH66" s="10"/>
      <c r="AI66" s="10"/>
      <c r="AJ66" s="10"/>
      <c r="AK66" s="10"/>
      <c r="AL66" s="10"/>
      <c r="AM66" s="10"/>
      <c r="AN66" s="114">
        <f>SUM(AG66,AT66)</f>
        <v>0</v>
      </c>
      <c r="AO66" s="10"/>
      <c r="AP66" s="10"/>
      <c r="AQ66" s="115" t="s">
        <v>93</v>
      </c>
      <c r="AR66" s="61"/>
      <c r="AS66" s="116">
        <v>0</v>
      </c>
      <c r="AT66" s="117">
        <f>ROUND(SUM(AV66:AW66),2)</f>
        <v>0</v>
      </c>
      <c r="AU66" s="118">
        <f>'VRN_a - Vedlejší rozpočto...'!P90</f>
        <v>0</v>
      </c>
      <c r="AV66" s="117">
        <f>'VRN_a - Vedlejší rozpočto...'!J35</f>
        <v>0</v>
      </c>
      <c r="AW66" s="117">
        <f>'VRN_a - Vedlejší rozpočto...'!J36</f>
        <v>0</v>
      </c>
      <c r="AX66" s="117">
        <f>'VRN_a - Vedlejší rozpočto...'!J37</f>
        <v>0</v>
      </c>
      <c r="AY66" s="117">
        <f>'VRN_a - Vedlejší rozpočto...'!J38</f>
        <v>0</v>
      </c>
      <c r="AZ66" s="117">
        <f>'VRN_a - Vedlejší rozpočto...'!F35</f>
        <v>0</v>
      </c>
      <c r="BA66" s="117">
        <f>'VRN_a - Vedlejší rozpočto...'!F36</f>
        <v>0</v>
      </c>
      <c r="BB66" s="117">
        <f>'VRN_a - Vedlejší rozpočto...'!F37</f>
        <v>0</v>
      </c>
      <c r="BC66" s="117">
        <f>'VRN_a - Vedlejší rozpočto...'!F38</f>
        <v>0</v>
      </c>
      <c r="BD66" s="119">
        <f>'VRN_a - Vedlejší rozpočto...'!F39</f>
        <v>0</v>
      </c>
      <c r="BE66" s="4"/>
      <c r="BT66" s="29" t="s">
        <v>83</v>
      </c>
      <c r="BV66" s="29" t="s">
        <v>75</v>
      </c>
      <c r="BW66" s="29" t="s">
        <v>119</v>
      </c>
      <c r="BX66" s="29" t="s">
        <v>116</v>
      </c>
      <c r="CL66" s="29" t="s">
        <v>90</v>
      </c>
    </row>
    <row r="67" s="4" customFormat="1" ht="23.25" customHeight="1">
      <c r="A67" s="100" t="s">
        <v>77</v>
      </c>
      <c r="B67" s="61"/>
      <c r="C67" s="10"/>
      <c r="D67" s="10"/>
      <c r="E67" s="113" t="s">
        <v>120</v>
      </c>
      <c r="F67" s="113"/>
      <c r="G67" s="113"/>
      <c r="H67" s="113"/>
      <c r="I67" s="113"/>
      <c r="J67" s="10"/>
      <c r="K67" s="113" t="s">
        <v>121</v>
      </c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4">
        <f>'VRN_b - Vedlejší rozpočto...'!J32</f>
        <v>0</v>
      </c>
      <c r="AH67" s="10"/>
      <c r="AI67" s="10"/>
      <c r="AJ67" s="10"/>
      <c r="AK67" s="10"/>
      <c r="AL67" s="10"/>
      <c r="AM67" s="10"/>
      <c r="AN67" s="114">
        <f>SUM(AG67,AT67)</f>
        <v>0</v>
      </c>
      <c r="AO67" s="10"/>
      <c r="AP67" s="10"/>
      <c r="AQ67" s="115" t="s">
        <v>93</v>
      </c>
      <c r="AR67" s="61"/>
      <c r="AS67" s="120">
        <v>0</v>
      </c>
      <c r="AT67" s="121">
        <f>ROUND(SUM(AV67:AW67),2)</f>
        <v>0</v>
      </c>
      <c r="AU67" s="122">
        <f>'VRN_b - Vedlejší rozpočto...'!P89</f>
        <v>0</v>
      </c>
      <c r="AV67" s="121">
        <f>'VRN_b - Vedlejší rozpočto...'!J35</f>
        <v>0</v>
      </c>
      <c r="AW67" s="121">
        <f>'VRN_b - Vedlejší rozpočto...'!J36</f>
        <v>0</v>
      </c>
      <c r="AX67" s="121">
        <f>'VRN_b - Vedlejší rozpočto...'!J37</f>
        <v>0</v>
      </c>
      <c r="AY67" s="121">
        <f>'VRN_b - Vedlejší rozpočto...'!J38</f>
        <v>0</v>
      </c>
      <c r="AZ67" s="121">
        <f>'VRN_b - Vedlejší rozpočto...'!F35</f>
        <v>0</v>
      </c>
      <c r="BA67" s="121">
        <f>'VRN_b - Vedlejší rozpočto...'!F36</f>
        <v>0</v>
      </c>
      <c r="BB67" s="121">
        <f>'VRN_b - Vedlejší rozpočto...'!F37</f>
        <v>0</v>
      </c>
      <c r="BC67" s="121">
        <f>'VRN_b - Vedlejší rozpočto...'!F38</f>
        <v>0</v>
      </c>
      <c r="BD67" s="123">
        <f>'VRN_b - Vedlejší rozpočto...'!F39</f>
        <v>0</v>
      </c>
      <c r="BE67" s="4"/>
      <c r="BT67" s="29" t="s">
        <v>83</v>
      </c>
      <c r="BV67" s="29" t="s">
        <v>75</v>
      </c>
      <c r="BW67" s="29" t="s">
        <v>122</v>
      </c>
      <c r="BX67" s="29" t="s">
        <v>116</v>
      </c>
      <c r="CL67" s="29" t="s">
        <v>90</v>
      </c>
    </row>
    <row r="68" s="2" customFormat="1" ht="30" customHeight="1">
      <c r="A68" s="40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1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="2" customFormat="1" ht="6.96" customHeight="1">
      <c r="A69" s="40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41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</sheetData>
  <mergeCells count="90">
    <mergeCell ref="C52:G52"/>
    <mergeCell ref="D57:H57"/>
    <mergeCell ref="D56:H56"/>
    <mergeCell ref="D55:H55"/>
    <mergeCell ref="D62:H62"/>
    <mergeCell ref="D61:H61"/>
    <mergeCell ref="D60:H60"/>
    <mergeCell ref="E58:I58"/>
    <mergeCell ref="E59:I59"/>
    <mergeCell ref="E64:I64"/>
    <mergeCell ref="E63:I63"/>
    <mergeCell ref="I52:AF52"/>
    <mergeCell ref="J61:AF61"/>
    <mergeCell ref="J62:AF62"/>
    <mergeCell ref="J55:AF55"/>
    <mergeCell ref="J56:AF56"/>
    <mergeCell ref="J57:AF57"/>
    <mergeCell ref="J60:AF60"/>
    <mergeCell ref="K58:AF58"/>
    <mergeCell ref="K59:AF59"/>
    <mergeCell ref="K63:AF63"/>
    <mergeCell ref="K64:AF64"/>
    <mergeCell ref="L45:AO45"/>
    <mergeCell ref="D65:H65"/>
    <mergeCell ref="J65:AF65"/>
    <mergeCell ref="E66:I66"/>
    <mergeCell ref="K66:AF66"/>
    <mergeCell ref="E67:I67"/>
    <mergeCell ref="K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0:AM60"/>
    <mergeCell ref="AG61:AM61"/>
    <mergeCell ref="AG57:AM57"/>
    <mergeCell ref="AG52:AM52"/>
    <mergeCell ref="AG63:AM63"/>
    <mergeCell ref="AG55:AM55"/>
    <mergeCell ref="AG62:AM62"/>
    <mergeCell ref="AG58:AM58"/>
    <mergeCell ref="AG56:AM56"/>
    <mergeCell ref="AG64:AM64"/>
    <mergeCell ref="AG59:AM59"/>
    <mergeCell ref="AM50:AP50"/>
    <mergeCell ref="AM47:AN47"/>
    <mergeCell ref="AM49:AP49"/>
    <mergeCell ref="AN63:AP63"/>
    <mergeCell ref="AN64:AP64"/>
    <mergeCell ref="AN57:AP57"/>
    <mergeCell ref="AN52:AP52"/>
    <mergeCell ref="AN61:AP61"/>
    <mergeCell ref="AN60:AP60"/>
    <mergeCell ref="AN59:AP59"/>
    <mergeCell ref="AN55:AP55"/>
    <mergeCell ref="AN56:AP56"/>
    <mergeCell ref="AN62:AP62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SO 101 - Opatření na siln...'!C2" display="/"/>
    <hyperlink ref="A56" location="'SO 102 - Plochy přímo sou...'!C2" display="/"/>
    <hyperlink ref="A58" location="'SO 301 - A - Odvodnění (i...'!C2" display="/"/>
    <hyperlink ref="A59" location="'SO 301 - B - Odvodnění (i...'!C2" display="/"/>
    <hyperlink ref="A60" location="'SO 401 - Veřejné osvětlen...'!C2" display="/"/>
    <hyperlink ref="A61" location="'SO 801 - Sadové úpravy (i...'!C2" display="/"/>
    <hyperlink ref="A63" location="'I. a II._a - Etapa - DIO ...'!C2" display="/"/>
    <hyperlink ref="A64" location="'I. a II._b - Etapa - DIO ...'!C2" display="/"/>
    <hyperlink ref="A66" location="'VRN_a - Vedlejší rozpočto...'!C2" display="/"/>
    <hyperlink ref="A67" location="'VRN_b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119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2994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2995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ROUND(J90,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ROUND((SUM(BE90:BE153)),  2)</f>
        <v>0</v>
      </c>
      <c r="G35" s="40"/>
      <c r="H35" s="40"/>
      <c r="I35" s="133">
        <v>0.20999999999999999</v>
      </c>
      <c r="J35" s="132">
        <f>ROUND(((SUM(BE90:BE153))*I35),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ROUND((SUM(BF90:BF153)),  2)</f>
        <v>0</v>
      </c>
      <c r="G36" s="40"/>
      <c r="H36" s="40"/>
      <c r="I36" s="133">
        <v>0.12</v>
      </c>
      <c r="J36" s="132">
        <f>ROUND(((SUM(BF90:BF153))*I36),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ROUND((SUM(BG90:BG153)),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ROUND((SUM(BH90:BH153)),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ROUND((SUM(BI90:BI153)),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2994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VRN_a - Vedlejší rozpočtové náklady (investor SÚS Sk)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J90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2994</v>
      </c>
      <c r="E64" s="145"/>
      <c r="F64" s="145"/>
      <c r="G64" s="145"/>
      <c r="H64" s="145"/>
      <c r="I64" s="145"/>
      <c r="J64" s="146">
        <f>J91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2996</v>
      </c>
      <c r="E65" s="149"/>
      <c r="F65" s="149"/>
      <c r="G65" s="149"/>
      <c r="H65" s="149"/>
      <c r="I65" s="149"/>
      <c r="J65" s="150">
        <f>J92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2997</v>
      </c>
      <c r="E66" s="149"/>
      <c r="F66" s="149"/>
      <c r="G66" s="149"/>
      <c r="H66" s="149"/>
      <c r="I66" s="149"/>
      <c r="J66" s="150">
        <f>J125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2998</v>
      </c>
      <c r="E67" s="149"/>
      <c r="F67" s="149"/>
      <c r="G67" s="149"/>
      <c r="H67" s="149"/>
      <c r="I67" s="149"/>
      <c r="J67" s="150">
        <f>J144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2999</v>
      </c>
      <c r="E68" s="149"/>
      <c r="F68" s="149"/>
      <c r="G68" s="149"/>
      <c r="H68" s="149"/>
      <c r="I68" s="149"/>
      <c r="J68" s="150">
        <f>J149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138</v>
      </c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0"/>
      <c r="D78" s="40"/>
      <c r="E78" s="125" t="str">
        <f>E7</f>
        <v>Okružní křižovatka sil. III/10148 ulic Přemyslova s Lidovým náměstím v Kralupech nad Vltavou</v>
      </c>
      <c r="F78" s="34"/>
      <c r="G78" s="34"/>
      <c r="H78" s="34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4"/>
      <c r="C79" s="34" t="s">
        <v>124</v>
      </c>
      <c r="L79" s="24"/>
    </row>
    <row r="80" s="2" customFormat="1" ht="16.5" customHeight="1">
      <c r="A80" s="40"/>
      <c r="B80" s="41"/>
      <c r="C80" s="40"/>
      <c r="D80" s="40"/>
      <c r="E80" s="125" t="s">
        <v>2994</v>
      </c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1774</v>
      </c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64" t="str">
        <f>E11</f>
        <v>VRN_a - Vedlejší rozpočtové náklady (investor SÚS Sk)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23</v>
      </c>
      <c r="D84" s="40"/>
      <c r="E84" s="40"/>
      <c r="F84" s="29" t="str">
        <f>F14</f>
        <v>Kralupy nad Vltavou</v>
      </c>
      <c r="G84" s="40"/>
      <c r="H84" s="40"/>
      <c r="I84" s="34" t="s">
        <v>25</v>
      </c>
      <c r="J84" s="66" t="str">
        <f>IF(J14="","",J14)</f>
        <v>31. 1. 2025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27</v>
      </c>
      <c r="D86" s="40"/>
      <c r="E86" s="40"/>
      <c r="F86" s="29" t="str">
        <f>E17</f>
        <v xml:space="preserve"> </v>
      </c>
      <c r="G86" s="40"/>
      <c r="H86" s="40"/>
      <c r="I86" s="34" t="s">
        <v>33</v>
      </c>
      <c r="J86" s="38" t="str">
        <f>E23</f>
        <v>Ing. Petr Novotný, Ph.D.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0"/>
      <c r="E87" s="40"/>
      <c r="F87" s="29" t="str">
        <f>IF(E20="","",E20)</f>
        <v>Vyplň údaj</v>
      </c>
      <c r="G87" s="40"/>
      <c r="H87" s="40"/>
      <c r="I87" s="34" t="s">
        <v>36</v>
      </c>
      <c r="J87" s="38" t="str">
        <f>E26</f>
        <v xml:space="preserve"> </v>
      </c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1"/>
      <c r="B89" s="152"/>
      <c r="C89" s="153" t="s">
        <v>139</v>
      </c>
      <c r="D89" s="154" t="s">
        <v>58</v>
      </c>
      <c r="E89" s="154" t="s">
        <v>54</v>
      </c>
      <c r="F89" s="154" t="s">
        <v>55</v>
      </c>
      <c r="G89" s="154" t="s">
        <v>140</v>
      </c>
      <c r="H89" s="154" t="s">
        <v>141</v>
      </c>
      <c r="I89" s="154" t="s">
        <v>142</v>
      </c>
      <c r="J89" s="154" t="s">
        <v>128</v>
      </c>
      <c r="K89" s="155" t="s">
        <v>143</v>
      </c>
      <c r="L89" s="156"/>
      <c r="M89" s="82" t="s">
        <v>3</v>
      </c>
      <c r="N89" s="83" t="s">
        <v>43</v>
      </c>
      <c r="O89" s="83" t="s">
        <v>144</v>
      </c>
      <c r="P89" s="83" t="s">
        <v>145</v>
      </c>
      <c r="Q89" s="83" t="s">
        <v>146</v>
      </c>
      <c r="R89" s="83" t="s">
        <v>147</v>
      </c>
      <c r="S89" s="83" t="s">
        <v>148</v>
      </c>
      <c r="T89" s="84" t="s">
        <v>149</v>
      </c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</row>
    <row r="90" s="2" customFormat="1" ht="22.8" customHeight="1">
      <c r="A90" s="40"/>
      <c r="B90" s="41"/>
      <c r="C90" s="89" t="s">
        <v>150</v>
      </c>
      <c r="D90" s="40"/>
      <c r="E90" s="40"/>
      <c r="F90" s="40"/>
      <c r="G90" s="40"/>
      <c r="H90" s="40"/>
      <c r="I90" s="40"/>
      <c r="J90" s="157">
        <f>BK90</f>
        <v>0</v>
      </c>
      <c r="K90" s="40"/>
      <c r="L90" s="41"/>
      <c r="M90" s="85"/>
      <c r="N90" s="70"/>
      <c r="O90" s="86"/>
      <c r="P90" s="158">
        <f>P91</f>
        <v>0</v>
      </c>
      <c r="Q90" s="86"/>
      <c r="R90" s="158">
        <f>R91</f>
        <v>0</v>
      </c>
      <c r="S90" s="86"/>
      <c r="T90" s="159">
        <f>T91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72</v>
      </c>
      <c r="AU90" s="21" t="s">
        <v>129</v>
      </c>
      <c r="BK90" s="160">
        <f>BK91</f>
        <v>0</v>
      </c>
    </row>
    <row r="91" s="12" customFormat="1" ht="25.92" customHeight="1">
      <c r="A91" s="12"/>
      <c r="B91" s="161"/>
      <c r="C91" s="12"/>
      <c r="D91" s="162" t="s">
        <v>72</v>
      </c>
      <c r="E91" s="163" t="s">
        <v>113</v>
      </c>
      <c r="F91" s="163" t="s">
        <v>114</v>
      </c>
      <c r="G91" s="12"/>
      <c r="H91" s="12"/>
      <c r="I91" s="164"/>
      <c r="J91" s="165">
        <f>BK91</f>
        <v>0</v>
      </c>
      <c r="K91" s="12"/>
      <c r="L91" s="161"/>
      <c r="M91" s="166"/>
      <c r="N91" s="167"/>
      <c r="O91" s="167"/>
      <c r="P91" s="168">
        <f>P92+P125+P144+P149</f>
        <v>0</v>
      </c>
      <c r="Q91" s="167"/>
      <c r="R91" s="168">
        <f>R92+R125+R144+R149</f>
        <v>0</v>
      </c>
      <c r="S91" s="167"/>
      <c r="T91" s="169">
        <f>T92+T125+T144+T149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2" t="s">
        <v>188</v>
      </c>
      <c r="AT91" s="170" t="s">
        <v>72</v>
      </c>
      <c r="AU91" s="170" t="s">
        <v>73</v>
      </c>
      <c r="AY91" s="162" t="s">
        <v>153</v>
      </c>
      <c r="BK91" s="171">
        <f>BK92+BK125+BK144+BK149</f>
        <v>0</v>
      </c>
    </row>
    <row r="92" s="12" customFormat="1" ht="22.8" customHeight="1">
      <c r="A92" s="12"/>
      <c r="B92" s="161"/>
      <c r="C92" s="12"/>
      <c r="D92" s="162" t="s">
        <v>72</v>
      </c>
      <c r="E92" s="172" t="s">
        <v>3000</v>
      </c>
      <c r="F92" s="172" t="s">
        <v>3001</v>
      </c>
      <c r="G92" s="12"/>
      <c r="H92" s="12"/>
      <c r="I92" s="164"/>
      <c r="J92" s="173">
        <f>BK92</f>
        <v>0</v>
      </c>
      <c r="K92" s="12"/>
      <c r="L92" s="161"/>
      <c r="M92" s="166"/>
      <c r="N92" s="167"/>
      <c r="O92" s="167"/>
      <c r="P92" s="168">
        <f>SUM(P93:P124)</f>
        <v>0</v>
      </c>
      <c r="Q92" s="167"/>
      <c r="R92" s="168">
        <f>SUM(R93:R124)</f>
        <v>0</v>
      </c>
      <c r="S92" s="167"/>
      <c r="T92" s="169">
        <f>SUM(T93:T124)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2" t="s">
        <v>188</v>
      </c>
      <c r="AT92" s="170" t="s">
        <v>72</v>
      </c>
      <c r="AU92" s="170" t="s">
        <v>81</v>
      </c>
      <c r="AY92" s="162" t="s">
        <v>153</v>
      </c>
      <c r="BK92" s="171">
        <f>SUM(BK93:BK124)</f>
        <v>0</v>
      </c>
    </row>
    <row r="93" s="2" customFormat="1" ht="16.5" customHeight="1">
      <c r="A93" s="40"/>
      <c r="B93" s="174"/>
      <c r="C93" s="175" t="s">
        <v>81</v>
      </c>
      <c r="D93" s="175" t="s">
        <v>155</v>
      </c>
      <c r="E93" s="176" t="s">
        <v>3002</v>
      </c>
      <c r="F93" s="177" t="s">
        <v>3003</v>
      </c>
      <c r="G93" s="178" t="s">
        <v>2666</v>
      </c>
      <c r="H93" s="179">
        <v>1</v>
      </c>
      <c r="I93" s="180"/>
      <c r="J93" s="181">
        <f>ROUND(I93*H93,2)</f>
        <v>0</v>
      </c>
      <c r="K93" s="177" t="s">
        <v>159</v>
      </c>
      <c r="L93" s="41"/>
      <c r="M93" s="182" t="s">
        <v>3</v>
      </c>
      <c r="N93" s="183" t="s">
        <v>44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3004</v>
      </c>
      <c r="AT93" s="186" t="s">
        <v>155</v>
      </c>
      <c r="AU93" s="186" t="s">
        <v>83</v>
      </c>
      <c r="AY93" s="21" t="s">
        <v>153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81</v>
      </c>
      <c r="BK93" s="187">
        <f>ROUND(I93*H93,2)</f>
        <v>0</v>
      </c>
      <c r="BL93" s="21" t="s">
        <v>3004</v>
      </c>
      <c r="BM93" s="186" t="s">
        <v>3005</v>
      </c>
    </row>
    <row r="94" s="2" customFormat="1">
      <c r="A94" s="40"/>
      <c r="B94" s="41"/>
      <c r="C94" s="40"/>
      <c r="D94" s="188" t="s">
        <v>162</v>
      </c>
      <c r="E94" s="40"/>
      <c r="F94" s="189" t="s">
        <v>3003</v>
      </c>
      <c r="G94" s="40"/>
      <c r="H94" s="40"/>
      <c r="I94" s="190"/>
      <c r="J94" s="40"/>
      <c r="K94" s="40"/>
      <c r="L94" s="41"/>
      <c r="M94" s="191"/>
      <c r="N94" s="192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162</v>
      </c>
      <c r="AU94" s="21" t="s">
        <v>83</v>
      </c>
    </row>
    <row r="95" s="2" customFormat="1">
      <c r="A95" s="40"/>
      <c r="B95" s="41"/>
      <c r="C95" s="40"/>
      <c r="D95" s="193" t="s">
        <v>164</v>
      </c>
      <c r="E95" s="40"/>
      <c r="F95" s="194" t="s">
        <v>3006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164</v>
      </c>
      <c r="AU95" s="21" t="s">
        <v>83</v>
      </c>
    </row>
    <row r="96" s="2" customFormat="1">
      <c r="A96" s="40"/>
      <c r="B96" s="41"/>
      <c r="C96" s="40"/>
      <c r="D96" s="188" t="s">
        <v>194</v>
      </c>
      <c r="E96" s="40"/>
      <c r="F96" s="211" t="s">
        <v>3007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194</v>
      </c>
      <c r="AU96" s="21" t="s">
        <v>83</v>
      </c>
    </row>
    <row r="97" s="2" customFormat="1" ht="16.5" customHeight="1">
      <c r="A97" s="40"/>
      <c r="B97" s="174"/>
      <c r="C97" s="175" t="s">
        <v>83</v>
      </c>
      <c r="D97" s="175" t="s">
        <v>155</v>
      </c>
      <c r="E97" s="176" t="s">
        <v>3008</v>
      </c>
      <c r="F97" s="177" t="s">
        <v>3009</v>
      </c>
      <c r="G97" s="178" t="s">
        <v>2666</v>
      </c>
      <c r="H97" s="179">
        <v>1</v>
      </c>
      <c r="I97" s="180"/>
      <c r="J97" s="181">
        <f>ROUND(I97*H97,2)</f>
        <v>0</v>
      </c>
      <c r="K97" s="177" t="s">
        <v>159</v>
      </c>
      <c r="L97" s="41"/>
      <c r="M97" s="182" t="s">
        <v>3</v>
      </c>
      <c r="N97" s="183" t="s">
        <v>44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3004</v>
      </c>
      <c r="AT97" s="186" t="s">
        <v>155</v>
      </c>
      <c r="AU97" s="186" t="s">
        <v>83</v>
      </c>
      <c r="AY97" s="21" t="s">
        <v>153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81</v>
      </c>
      <c r="BK97" s="187">
        <f>ROUND(I97*H97,2)</f>
        <v>0</v>
      </c>
      <c r="BL97" s="21" t="s">
        <v>3004</v>
      </c>
      <c r="BM97" s="186" t="s">
        <v>3010</v>
      </c>
    </row>
    <row r="98" s="2" customFormat="1">
      <c r="A98" s="40"/>
      <c r="B98" s="41"/>
      <c r="C98" s="40"/>
      <c r="D98" s="188" t="s">
        <v>162</v>
      </c>
      <c r="E98" s="40"/>
      <c r="F98" s="189" t="s">
        <v>3011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162</v>
      </c>
      <c r="AU98" s="21" t="s">
        <v>83</v>
      </c>
    </row>
    <row r="99" s="2" customFormat="1">
      <c r="A99" s="40"/>
      <c r="B99" s="41"/>
      <c r="C99" s="40"/>
      <c r="D99" s="193" t="s">
        <v>164</v>
      </c>
      <c r="E99" s="40"/>
      <c r="F99" s="194" t="s">
        <v>3012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164</v>
      </c>
      <c r="AU99" s="21" t="s">
        <v>83</v>
      </c>
    </row>
    <row r="100" s="2" customFormat="1">
      <c r="A100" s="40"/>
      <c r="B100" s="41"/>
      <c r="C100" s="40"/>
      <c r="D100" s="188" t="s">
        <v>194</v>
      </c>
      <c r="E100" s="40"/>
      <c r="F100" s="211" t="s">
        <v>3013</v>
      </c>
      <c r="G100" s="40"/>
      <c r="H100" s="40"/>
      <c r="I100" s="190"/>
      <c r="J100" s="40"/>
      <c r="K100" s="40"/>
      <c r="L100" s="41"/>
      <c r="M100" s="191"/>
      <c r="N100" s="192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194</v>
      </c>
      <c r="AU100" s="21" t="s">
        <v>83</v>
      </c>
    </row>
    <row r="101" s="2" customFormat="1" ht="16.5" customHeight="1">
      <c r="A101" s="40"/>
      <c r="B101" s="174"/>
      <c r="C101" s="175" t="s">
        <v>174</v>
      </c>
      <c r="D101" s="175" t="s">
        <v>155</v>
      </c>
      <c r="E101" s="176" t="s">
        <v>3014</v>
      </c>
      <c r="F101" s="177" t="s">
        <v>3015</v>
      </c>
      <c r="G101" s="178" t="s">
        <v>2666</v>
      </c>
      <c r="H101" s="179">
        <v>1</v>
      </c>
      <c r="I101" s="180"/>
      <c r="J101" s="181">
        <f>ROUND(I101*H101,2)</f>
        <v>0</v>
      </c>
      <c r="K101" s="177" t="s">
        <v>159</v>
      </c>
      <c r="L101" s="41"/>
      <c r="M101" s="182" t="s">
        <v>3</v>
      </c>
      <c r="N101" s="183" t="s">
        <v>44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3004</v>
      </c>
      <c r="AT101" s="186" t="s">
        <v>155</v>
      </c>
      <c r="AU101" s="186" t="s">
        <v>83</v>
      </c>
      <c r="AY101" s="21" t="s">
        <v>153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81</v>
      </c>
      <c r="BK101" s="187">
        <f>ROUND(I101*H101,2)</f>
        <v>0</v>
      </c>
      <c r="BL101" s="21" t="s">
        <v>3004</v>
      </c>
      <c r="BM101" s="186" t="s">
        <v>3016</v>
      </c>
    </row>
    <row r="102" s="2" customFormat="1">
      <c r="A102" s="40"/>
      <c r="B102" s="41"/>
      <c r="C102" s="40"/>
      <c r="D102" s="188" t="s">
        <v>162</v>
      </c>
      <c r="E102" s="40"/>
      <c r="F102" s="189" t="s">
        <v>3015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162</v>
      </c>
      <c r="AU102" s="21" t="s">
        <v>83</v>
      </c>
    </row>
    <row r="103" s="2" customFormat="1">
      <c r="A103" s="40"/>
      <c r="B103" s="41"/>
      <c r="C103" s="40"/>
      <c r="D103" s="193" t="s">
        <v>164</v>
      </c>
      <c r="E103" s="40"/>
      <c r="F103" s="194" t="s">
        <v>3017</v>
      </c>
      <c r="G103" s="40"/>
      <c r="H103" s="40"/>
      <c r="I103" s="190"/>
      <c r="J103" s="40"/>
      <c r="K103" s="40"/>
      <c r="L103" s="41"/>
      <c r="M103" s="191"/>
      <c r="N103" s="192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164</v>
      </c>
      <c r="AU103" s="21" t="s">
        <v>83</v>
      </c>
    </row>
    <row r="104" s="2" customFormat="1">
      <c r="A104" s="40"/>
      <c r="B104" s="41"/>
      <c r="C104" s="40"/>
      <c r="D104" s="188" t="s">
        <v>194</v>
      </c>
      <c r="E104" s="40"/>
      <c r="F104" s="211" t="s">
        <v>3018</v>
      </c>
      <c r="G104" s="40"/>
      <c r="H104" s="40"/>
      <c r="I104" s="190"/>
      <c r="J104" s="40"/>
      <c r="K104" s="40"/>
      <c r="L104" s="41"/>
      <c r="M104" s="191"/>
      <c r="N104" s="192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194</v>
      </c>
      <c r="AU104" s="21" t="s">
        <v>83</v>
      </c>
    </row>
    <row r="105" s="2" customFormat="1" ht="16.5" customHeight="1">
      <c r="A105" s="40"/>
      <c r="B105" s="174"/>
      <c r="C105" s="175" t="s">
        <v>160</v>
      </c>
      <c r="D105" s="175" t="s">
        <v>155</v>
      </c>
      <c r="E105" s="176" t="s">
        <v>3019</v>
      </c>
      <c r="F105" s="177" t="s">
        <v>3020</v>
      </c>
      <c r="G105" s="178" t="s">
        <v>2666</v>
      </c>
      <c r="H105" s="179">
        <v>1</v>
      </c>
      <c r="I105" s="180"/>
      <c r="J105" s="181">
        <f>ROUND(I105*H105,2)</f>
        <v>0</v>
      </c>
      <c r="K105" s="177" t="s">
        <v>159</v>
      </c>
      <c r="L105" s="41"/>
      <c r="M105" s="182" t="s">
        <v>3</v>
      </c>
      <c r="N105" s="183" t="s">
        <v>44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3004</v>
      </c>
      <c r="AT105" s="186" t="s">
        <v>155</v>
      </c>
      <c r="AU105" s="186" t="s">
        <v>83</v>
      </c>
      <c r="AY105" s="21" t="s">
        <v>153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81</v>
      </c>
      <c r="BK105" s="187">
        <f>ROUND(I105*H105,2)</f>
        <v>0</v>
      </c>
      <c r="BL105" s="21" t="s">
        <v>3004</v>
      </c>
      <c r="BM105" s="186" t="s">
        <v>3021</v>
      </c>
    </row>
    <row r="106" s="2" customFormat="1">
      <c r="A106" s="40"/>
      <c r="B106" s="41"/>
      <c r="C106" s="40"/>
      <c r="D106" s="188" t="s">
        <v>162</v>
      </c>
      <c r="E106" s="40"/>
      <c r="F106" s="189" t="s">
        <v>3020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162</v>
      </c>
      <c r="AU106" s="21" t="s">
        <v>83</v>
      </c>
    </row>
    <row r="107" s="2" customFormat="1">
      <c r="A107" s="40"/>
      <c r="B107" s="41"/>
      <c r="C107" s="40"/>
      <c r="D107" s="193" t="s">
        <v>164</v>
      </c>
      <c r="E107" s="40"/>
      <c r="F107" s="194" t="s">
        <v>3022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164</v>
      </c>
      <c r="AU107" s="21" t="s">
        <v>83</v>
      </c>
    </row>
    <row r="108" s="2" customFormat="1">
      <c r="A108" s="40"/>
      <c r="B108" s="41"/>
      <c r="C108" s="40"/>
      <c r="D108" s="188" t="s">
        <v>194</v>
      </c>
      <c r="E108" s="40"/>
      <c r="F108" s="211" t="s">
        <v>3023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194</v>
      </c>
      <c r="AU108" s="21" t="s">
        <v>83</v>
      </c>
    </row>
    <row r="109" s="2" customFormat="1" ht="16.5" customHeight="1">
      <c r="A109" s="40"/>
      <c r="B109" s="174"/>
      <c r="C109" s="175" t="s">
        <v>188</v>
      </c>
      <c r="D109" s="175" t="s">
        <v>155</v>
      </c>
      <c r="E109" s="176" t="s">
        <v>3024</v>
      </c>
      <c r="F109" s="177" t="s">
        <v>3025</v>
      </c>
      <c r="G109" s="178" t="s">
        <v>2666</v>
      </c>
      <c r="H109" s="179">
        <v>1</v>
      </c>
      <c r="I109" s="180"/>
      <c r="J109" s="181">
        <f>ROUND(I109*H109,2)</f>
        <v>0</v>
      </c>
      <c r="K109" s="177" t="s">
        <v>159</v>
      </c>
      <c r="L109" s="41"/>
      <c r="M109" s="182" t="s">
        <v>3</v>
      </c>
      <c r="N109" s="183" t="s">
        <v>44</v>
      </c>
      <c r="O109" s="74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86" t="s">
        <v>3004</v>
      </c>
      <c r="AT109" s="186" t="s">
        <v>155</v>
      </c>
      <c r="AU109" s="186" t="s">
        <v>83</v>
      </c>
      <c r="AY109" s="21" t="s">
        <v>153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21" t="s">
        <v>81</v>
      </c>
      <c r="BK109" s="187">
        <f>ROUND(I109*H109,2)</f>
        <v>0</v>
      </c>
      <c r="BL109" s="21" t="s">
        <v>3004</v>
      </c>
      <c r="BM109" s="186" t="s">
        <v>3026</v>
      </c>
    </row>
    <row r="110" s="2" customFormat="1">
      <c r="A110" s="40"/>
      <c r="B110" s="41"/>
      <c r="C110" s="40"/>
      <c r="D110" s="188" t="s">
        <v>162</v>
      </c>
      <c r="E110" s="40"/>
      <c r="F110" s="189" t="s">
        <v>3027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162</v>
      </c>
      <c r="AU110" s="21" t="s">
        <v>83</v>
      </c>
    </row>
    <row r="111" s="2" customFormat="1">
      <c r="A111" s="40"/>
      <c r="B111" s="41"/>
      <c r="C111" s="40"/>
      <c r="D111" s="193" t="s">
        <v>164</v>
      </c>
      <c r="E111" s="40"/>
      <c r="F111" s="194" t="s">
        <v>3028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164</v>
      </c>
      <c r="AU111" s="21" t="s">
        <v>83</v>
      </c>
    </row>
    <row r="112" s="2" customFormat="1">
      <c r="A112" s="40"/>
      <c r="B112" s="41"/>
      <c r="C112" s="40"/>
      <c r="D112" s="188" t="s">
        <v>194</v>
      </c>
      <c r="E112" s="40"/>
      <c r="F112" s="211" t="s">
        <v>3029</v>
      </c>
      <c r="G112" s="40"/>
      <c r="H112" s="40"/>
      <c r="I112" s="190"/>
      <c r="J112" s="40"/>
      <c r="K112" s="40"/>
      <c r="L112" s="41"/>
      <c r="M112" s="191"/>
      <c r="N112" s="192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194</v>
      </c>
      <c r="AU112" s="21" t="s">
        <v>83</v>
      </c>
    </row>
    <row r="113" s="2" customFormat="1" ht="16.5" customHeight="1">
      <c r="A113" s="40"/>
      <c r="B113" s="174"/>
      <c r="C113" s="175" t="s">
        <v>201</v>
      </c>
      <c r="D113" s="175" t="s">
        <v>155</v>
      </c>
      <c r="E113" s="176" t="s">
        <v>3030</v>
      </c>
      <c r="F113" s="177" t="s">
        <v>3031</v>
      </c>
      <c r="G113" s="178" t="s">
        <v>2666</v>
      </c>
      <c r="H113" s="179">
        <v>1</v>
      </c>
      <c r="I113" s="180"/>
      <c r="J113" s="181">
        <f>ROUND(I113*H113,2)</f>
        <v>0</v>
      </c>
      <c r="K113" s="177" t="s">
        <v>159</v>
      </c>
      <c r="L113" s="41"/>
      <c r="M113" s="182" t="s">
        <v>3</v>
      </c>
      <c r="N113" s="183" t="s">
        <v>44</v>
      </c>
      <c r="O113" s="74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6" t="s">
        <v>3004</v>
      </c>
      <c r="AT113" s="186" t="s">
        <v>155</v>
      </c>
      <c r="AU113" s="186" t="s">
        <v>83</v>
      </c>
      <c r="AY113" s="21" t="s">
        <v>153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1" t="s">
        <v>81</v>
      </c>
      <c r="BK113" s="187">
        <f>ROUND(I113*H113,2)</f>
        <v>0</v>
      </c>
      <c r="BL113" s="21" t="s">
        <v>3004</v>
      </c>
      <c r="BM113" s="186" t="s">
        <v>3032</v>
      </c>
    </row>
    <row r="114" s="2" customFormat="1">
      <c r="A114" s="40"/>
      <c r="B114" s="41"/>
      <c r="C114" s="40"/>
      <c r="D114" s="188" t="s">
        <v>162</v>
      </c>
      <c r="E114" s="40"/>
      <c r="F114" s="189" t="s">
        <v>3031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162</v>
      </c>
      <c r="AU114" s="21" t="s">
        <v>83</v>
      </c>
    </row>
    <row r="115" s="2" customFormat="1">
      <c r="A115" s="40"/>
      <c r="B115" s="41"/>
      <c r="C115" s="40"/>
      <c r="D115" s="193" t="s">
        <v>164</v>
      </c>
      <c r="E115" s="40"/>
      <c r="F115" s="194" t="s">
        <v>3033</v>
      </c>
      <c r="G115" s="40"/>
      <c r="H115" s="40"/>
      <c r="I115" s="190"/>
      <c r="J115" s="40"/>
      <c r="K115" s="40"/>
      <c r="L115" s="41"/>
      <c r="M115" s="191"/>
      <c r="N115" s="192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164</v>
      </c>
      <c r="AU115" s="21" t="s">
        <v>83</v>
      </c>
    </row>
    <row r="116" s="2" customFormat="1">
      <c r="A116" s="40"/>
      <c r="B116" s="41"/>
      <c r="C116" s="40"/>
      <c r="D116" s="188" t="s">
        <v>194</v>
      </c>
      <c r="E116" s="40"/>
      <c r="F116" s="211" t="s">
        <v>3034</v>
      </c>
      <c r="G116" s="40"/>
      <c r="H116" s="40"/>
      <c r="I116" s="190"/>
      <c r="J116" s="40"/>
      <c r="K116" s="40"/>
      <c r="L116" s="41"/>
      <c r="M116" s="191"/>
      <c r="N116" s="192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194</v>
      </c>
      <c r="AU116" s="21" t="s">
        <v>83</v>
      </c>
    </row>
    <row r="117" s="2" customFormat="1" ht="16.5" customHeight="1">
      <c r="A117" s="40"/>
      <c r="B117" s="174"/>
      <c r="C117" s="175" t="s">
        <v>208</v>
      </c>
      <c r="D117" s="175" t="s">
        <v>155</v>
      </c>
      <c r="E117" s="176" t="s">
        <v>3035</v>
      </c>
      <c r="F117" s="177" t="s">
        <v>3036</v>
      </c>
      <c r="G117" s="178" t="s">
        <v>2666</v>
      </c>
      <c r="H117" s="179">
        <v>1</v>
      </c>
      <c r="I117" s="180"/>
      <c r="J117" s="181">
        <f>ROUND(I117*H117,2)</f>
        <v>0</v>
      </c>
      <c r="K117" s="177" t="s">
        <v>159</v>
      </c>
      <c r="L117" s="41"/>
      <c r="M117" s="182" t="s">
        <v>3</v>
      </c>
      <c r="N117" s="183" t="s">
        <v>44</v>
      </c>
      <c r="O117" s="74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3004</v>
      </c>
      <c r="AT117" s="186" t="s">
        <v>155</v>
      </c>
      <c r="AU117" s="186" t="s">
        <v>83</v>
      </c>
      <c r="AY117" s="21" t="s">
        <v>153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81</v>
      </c>
      <c r="BK117" s="187">
        <f>ROUND(I117*H117,2)</f>
        <v>0</v>
      </c>
      <c r="BL117" s="21" t="s">
        <v>3004</v>
      </c>
      <c r="BM117" s="186" t="s">
        <v>3037</v>
      </c>
    </row>
    <row r="118" s="2" customFormat="1">
      <c r="A118" s="40"/>
      <c r="B118" s="41"/>
      <c r="C118" s="40"/>
      <c r="D118" s="188" t="s">
        <v>162</v>
      </c>
      <c r="E118" s="40"/>
      <c r="F118" s="189" t="s">
        <v>3036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162</v>
      </c>
      <c r="AU118" s="21" t="s">
        <v>83</v>
      </c>
    </row>
    <row r="119" s="2" customFormat="1">
      <c r="A119" s="40"/>
      <c r="B119" s="41"/>
      <c r="C119" s="40"/>
      <c r="D119" s="193" t="s">
        <v>164</v>
      </c>
      <c r="E119" s="40"/>
      <c r="F119" s="194" t="s">
        <v>3038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164</v>
      </c>
      <c r="AU119" s="21" t="s">
        <v>83</v>
      </c>
    </row>
    <row r="120" s="2" customFormat="1">
      <c r="A120" s="40"/>
      <c r="B120" s="41"/>
      <c r="C120" s="40"/>
      <c r="D120" s="188" t="s">
        <v>194</v>
      </c>
      <c r="E120" s="40"/>
      <c r="F120" s="211" t="s">
        <v>3039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194</v>
      </c>
      <c r="AU120" s="21" t="s">
        <v>83</v>
      </c>
    </row>
    <row r="121" s="2" customFormat="1" ht="16.5" customHeight="1">
      <c r="A121" s="40"/>
      <c r="B121" s="174"/>
      <c r="C121" s="175" t="s">
        <v>215</v>
      </c>
      <c r="D121" s="175" t="s">
        <v>155</v>
      </c>
      <c r="E121" s="176" t="s">
        <v>3040</v>
      </c>
      <c r="F121" s="177" t="s">
        <v>3041</v>
      </c>
      <c r="G121" s="178" t="s">
        <v>2666</v>
      </c>
      <c r="H121" s="179">
        <v>1</v>
      </c>
      <c r="I121" s="180"/>
      <c r="J121" s="181">
        <f>ROUND(I121*H121,2)</f>
        <v>0</v>
      </c>
      <c r="K121" s="177" t="s">
        <v>159</v>
      </c>
      <c r="L121" s="41"/>
      <c r="M121" s="182" t="s">
        <v>3</v>
      </c>
      <c r="N121" s="183" t="s">
        <v>44</v>
      </c>
      <c r="O121" s="74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6" t="s">
        <v>3004</v>
      </c>
      <c r="AT121" s="186" t="s">
        <v>155</v>
      </c>
      <c r="AU121" s="186" t="s">
        <v>83</v>
      </c>
      <c r="AY121" s="21" t="s">
        <v>153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1" t="s">
        <v>81</v>
      </c>
      <c r="BK121" s="187">
        <f>ROUND(I121*H121,2)</f>
        <v>0</v>
      </c>
      <c r="BL121" s="21" t="s">
        <v>3004</v>
      </c>
      <c r="BM121" s="186" t="s">
        <v>3042</v>
      </c>
    </row>
    <row r="122" s="2" customFormat="1">
      <c r="A122" s="40"/>
      <c r="B122" s="41"/>
      <c r="C122" s="40"/>
      <c r="D122" s="188" t="s">
        <v>162</v>
      </c>
      <c r="E122" s="40"/>
      <c r="F122" s="189" t="s">
        <v>3041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162</v>
      </c>
      <c r="AU122" s="21" t="s">
        <v>83</v>
      </c>
    </row>
    <row r="123" s="2" customFormat="1">
      <c r="A123" s="40"/>
      <c r="B123" s="41"/>
      <c r="C123" s="40"/>
      <c r="D123" s="193" t="s">
        <v>164</v>
      </c>
      <c r="E123" s="40"/>
      <c r="F123" s="194" t="s">
        <v>3043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164</v>
      </c>
      <c r="AU123" s="21" t="s">
        <v>83</v>
      </c>
    </row>
    <row r="124" s="2" customFormat="1">
      <c r="A124" s="40"/>
      <c r="B124" s="41"/>
      <c r="C124" s="40"/>
      <c r="D124" s="188" t="s">
        <v>194</v>
      </c>
      <c r="E124" s="40"/>
      <c r="F124" s="211" t="s">
        <v>3044</v>
      </c>
      <c r="G124" s="40"/>
      <c r="H124" s="40"/>
      <c r="I124" s="190"/>
      <c r="J124" s="40"/>
      <c r="K124" s="40"/>
      <c r="L124" s="41"/>
      <c r="M124" s="191"/>
      <c r="N124" s="192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194</v>
      </c>
      <c r="AU124" s="21" t="s">
        <v>83</v>
      </c>
    </row>
    <row r="125" s="12" customFormat="1" ht="22.8" customHeight="1">
      <c r="A125" s="12"/>
      <c r="B125" s="161"/>
      <c r="C125" s="12"/>
      <c r="D125" s="162" t="s">
        <v>72</v>
      </c>
      <c r="E125" s="172" t="s">
        <v>3045</v>
      </c>
      <c r="F125" s="172" t="s">
        <v>3046</v>
      </c>
      <c r="G125" s="12"/>
      <c r="H125" s="12"/>
      <c r="I125" s="164"/>
      <c r="J125" s="173">
        <f>BK125</f>
        <v>0</v>
      </c>
      <c r="K125" s="12"/>
      <c r="L125" s="161"/>
      <c r="M125" s="166"/>
      <c r="N125" s="167"/>
      <c r="O125" s="167"/>
      <c r="P125" s="168">
        <f>SUM(P126:P143)</f>
        <v>0</v>
      </c>
      <c r="Q125" s="167"/>
      <c r="R125" s="168">
        <f>SUM(R126:R143)</f>
        <v>0</v>
      </c>
      <c r="S125" s="167"/>
      <c r="T125" s="169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2" t="s">
        <v>188</v>
      </c>
      <c r="AT125" s="170" t="s">
        <v>72</v>
      </c>
      <c r="AU125" s="170" t="s">
        <v>81</v>
      </c>
      <c r="AY125" s="162" t="s">
        <v>153</v>
      </c>
      <c r="BK125" s="171">
        <f>SUM(BK126:BK143)</f>
        <v>0</v>
      </c>
    </row>
    <row r="126" s="2" customFormat="1" ht="24.15" customHeight="1">
      <c r="A126" s="40"/>
      <c r="B126" s="174"/>
      <c r="C126" s="175" t="s">
        <v>223</v>
      </c>
      <c r="D126" s="175" t="s">
        <v>155</v>
      </c>
      <c r="E126" s="176" t="s">
        <v>3047</v>
      </c>
      <c r="F126" s="177" t="s">
        <v>3048</v>
      </c>
      <c r="G126" s="178" t="s">
        <v>2666</v>
      </c>
      <c r="H126" s="179">
        <v>1</v>
      </c>
      <c r="I126" s="180"/>
      <c r="J126" s="181">
        <f>ROUND(I126*H126,2)</f>
        <v>0</v>
      </c>
      <c r="K126" s="177" t="s">
        <v>159</v>
      </c>
      <c r="L126" s="41"/>
      <c r="M126" s="182" t="s">
        <v>3</v>
      </c>
      <c r="N126" s="183" t="s">
        <v>44</v>
      </c>
      <c r="O126" s="74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3004</v>
      </c>
      <c r="AT126" s="186" t="s">
        <v>155</v>
      </c>
      <c r="AU126" s="186" t="s">
        <v>83</v>
      </c>
      <c r="AY126" s="21" t="s">
        <v>153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81</v>
      </c>
      <c r="BK126" s="187">
        <f>ROUND(I126*H126,2)</f>
        <v>0</v>
      </c>
      <c r="BL126" s="21" t="s">
        <v>3004</v>
      </c>
      <c r="BM126" s="186" t="s">
        <v>3049</v>
      </c>
    </row>
    <row r="127" s="2" customFormat="1">
      <c r="A127" s="40"/>
      <c r="B127" s="41"/>
      <c r="C127" s="40"/>
      <c r="D127" s="188" t="s">
        <v>162</v>
      </c>
      <c r="E127" s="40"/>
      <c r="F127" s="189" t="s">
        <v>3048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162</v>
      </c>
      <c r="AU127" s="21" t="s">
        <v>83</v>
      </c>
    </row>
    <row r="128" s="2" customFormat="1">
      <c r="A128" s="40"/>
      <c r="B128" s="41"/>
      <c r="C128" s="40"/>
      <c r="D128" s="193" t="s">
        <v>164</v>
      </c>
      <c r="E128" s="40"/>
      <c r="F128" s="194" t="s">
        <v>3050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164</v>
      </c>
      <c r="AU128" s="21" t="s">
        <v>83</v>
      </c>
    </row>
    <row r="129" s="2" customFormat="1">
      <c r="A129" s="40"/>
      <c r="B129" s="41"/>
      <c r="C129" s="40"/>
      <c r="D129" s="188" t="s">
        <v>194</v>
      </c>
      <c r="E129" s="40"/>
      <c r="F129" s="211" t="s">
        <v>3051</v>
      </c>
      <c r="G129" s="40"/>
      <c r="H129" s="40"/>
      <c r="I129" s="190"/>
      <c r="J129" s="40"/>
      <c r="K129" s="40"/>
      <c r="L129" s="41"/>
      <c r="M129" s="191"/>
      <c r="N129" s="192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194</v>
      </c>
      <c r="AU129" s="21" t="s">
        <v>83</v>
      </c>
    </row>
    <row r="130" s="2" customFormat="1" ht="16.5" customHeight="1">
      <c r="A130" s="40"/>
      <c r="B130" s="174"/>
      <c r="C130" s="175" t="s">
        <v>230</v>
      </c>
      <c r="D130" s="175" t="s">
        <v>155</v>
      </c>
      <c r="E130" s="176" t="s">
        <v>3052</v>
      </c>
      <c r="F130" s="177" t="s">
        <v>3053</v>
      </c>
      <c r="G130" s="178" t="s">
        <v>3054</v>
      </c>
      <c r="H130" s="179">
        <v>5</v>
      </c>
      <c r="I130" s="180"/>
      <c r="J130" s="181">
        <f>ROUND(I130*H130,2)</f>
        <v>0</v>
      </c>
      <c r="K130" s="177" t="s">
        <v>159</v>
      </c>
      <c r="L130" s="41"/>
      <c r="M130" s="182" t="s">
        <v>3</v>
      </c>
      <c r="N130" s="183" t="s">
        <v>44</v>
      </c>
      <c r="O130" s="74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3004</v>
      </c>
      <c r="AT130" s="186" t="s">
        <v>155</v>
      </c>
      <c r="AU130" s="186" t="s">
        <v>83</v>
      </c>
      <c r="AY130" s="21" t="s">
        <v>153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81</v>
      </c>
      <c r="BK130" s="187">
        <f>ROUND(I130*H130,2)</f>
        <v>0</v>
      </c>
      <c r="BL130" s="21" t="s">
        <v>3004</v>
      </c>
      <c r="BM130" s="186" t="s">
        <v>3055</v>
      </c>
    </row>
    <row r="131" s="2" customFormat="1">
      <c r="A131" s="40"/>
      <c r="B131" s="41"/>
      <c r="C131" s="40"/>
      <c r="D131" s="188" t="s">
        <v>162</v>
      </c>
      <c r="E131" s="40"/>
      <c r="F131" s="189" t="s">
        <v>3053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162</v>
      </c>
      <c r="AU131" s="21" t="s">
        <v>83</v>
      </c>
    </row>
    <row r="132" s="2" customFormat="1">
      <c r="A132" s="40"/>
      <c r="B132" s="41"/>
      <c r="C132" s="40"/>
      <c r="D132" s="193" t="s">
        <v>164</v>
      </c>
      <c r="E132" s="40"/>
      <c r="F132" s="194" t="s">
        <v>3056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164</v>
      </c>
      <c r="AU132" s="21" t="s">
        <v>83</v>
      </c>
    </row>
    <row r="133" s="2" customFormat="1">
      <c r="A133" s="40"/>
      <c r="B133" s="41"/>
      <c r="C133" s="40"/>
      <c r="D133" s="188" t="s">
        <v>194</v>
      </c>
      <c r="E133" s="40"/>
      <c r="F133" s="211" t="s">
        <v>3057</v>
      </c>
      <c r="G133" s="40"/>
      <c r="H133" s="40"/>
      <c r="I133" s="190"/>
      <c r="J133" s="40"/>
      <c r="K133" s="40"/>
      <c r="L133" s="41"/>
      <c r="M133" s="191"/>
      <c r="N133" s="192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194</v>
      </c>
      <c r="AU133" s="21" t="s">
        <v>83</v>
      </c>
    </row>
    <row r="134" s="2" customFormat="1" ht="21.75" customHeight="1">
      <c r="A134" s="40"/>
      <c r="B134" s="174"/>
      <c r="C134" s="175" t="s">
        <v>238</v>
      </c>
      <c r="D134" s="175" t="s">
        <v>155</v>
      </c>
      <c r="E134" s="176" t="s">
        <v>3058</v>
      </c>
      <c r="F134" s="177" t="s">
        <v>3059</v>
      </c>
      <c r="G134" s="178" t="s">
        <v>488</v>
      </c>
      <c r="H134" s="179">
        <v>1</v>
      </c>
      <c r="I134" s="180"/>
      <c r="J134" s="181">
        <f>ROUND(I134*H134,2)</f>
        <v>0</v>
      </c>
      <c r="K134" s="177" t="s">
        <v>159</v>
      </c>
      <c r="L134" s="41"/>
      <c r="M134" s="182" t="s">
        <v>3</v>
      </c>
      <c r="N134" s="183" t="s">
        <v>44</v>
      </c>
      <c r="O134" s="74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3004</v>
      </c>
      <c r="AT134" s="186" t="s">
        <v>155</v>
      </c>
      <c r="AU134" s="186" t="s">
        <v>83</v>
      </c>
      <c r="AY134" s="21" t="s">
        <v>153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81</v>
      </c>
      <c r="BK134" s="187">
        <f>ROUND(I134*H134,2)</f>
        <v>0</v>
      </c>
      <c r="BL134" s="21" t="s">
        <v>3004</v>
      </c>
      <c r="BM134" s="186" t="s">
        <v>3060</v>
      </c>
    </row>
    <row r="135" s="2" customFormat="1">
      <c r="A135" s="40"/>
      <c r="B135" s="41"/>
      <c r="C135" s="40"/>
      <c r="D135" s="188" t="s">
        <v>162</v>
      </c>
      <c r="E135" s="40"/>
      <c r="F135" s="189" t="s">
        <v>3059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162</v>
      </c>
      <c r="AU135" s="21" t="s">
        <v>83</v>
      </c>
    </row>
    <row r="136" s="2" customFormat="1">
      <c r="A136" s="40"/>
      <c r="B136" s="41"/>
      <c r="C136" s="40"/>
      <c r="D136" s="193" t="s">
        <v>164</v>
      </c>
      <c r="E136" s="40"/>
      <c r="F136" s="194" t="s">
        <v>3061</v>
      </c>
      <c r="G136" s="40"/>
      <c r="H136" s="40"/>
      <c r="I136" s="190"/>
      <c r="J136" s="40"/>
      <c r="K136" s="40"/>
      <c r="L136" s="41"/>
      <c r="M136" s="191"/>
      <c r="N136" s="192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164</v>
      </c>
      <c r="AU136" s="21" t="s">
        <v>83</v>
      </c>
    </row>
    <row r="137" s="2" customFormat="1">
      <c r="A137" s="40"/>
      <c r="B137" s="41"/>
      <c r="C137" s="40"/>
      <c r="D137" s="188" t="s">
        <v>194</v>
      </c>
      <c r="E137" s="40"/>
      <c r="F137" s="211" t="s">
        <v>3062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194</v>
      </c>
      <c r="AU137" s="21" t="s">
        <v>83</v>
      </c>
    </row>
    <row r="138" s="2" customFormat="1" ht="16.5" customHeight="1">
      <c r="A138" s="40"/>
      <c r="B138" s="174"/>
      <c r="C138" s="175" t="s">
        <v>9</v>
      </c>
      <c r="D138" s="175" t="s">
        <v>155</v>
      </c>
      <c r="E138" s="176" t="s">
        <v>3063</v>
      </c>
      <c r="F138" s="177" t="s">
        <v>3064</v>
      </c>
      <c r="G138" s="178" t="s">
        <v>488</v>
      </c>
      <c r="H138" s="179">
        <v>2</v>
      </c>
      <c r="I138" s="180"/>
      <c r="J138" s="181">
        <f>ROUND(I138*H138,2)</f>
        <v>0</v>
      </c>
      <c r="K138" s="177" t="s">
        <v>3</v>
      </c>
      <c r="L138" s="41"/>
      <c r="M138" s="182" t="s">
        <v>3</v>
      </c>
      <c r="N138" s="183" t="s">
        <v>44</v>
      </c>
      <c r="O138" s="74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86" t="s">
        <v>3004</v>
      </c>
      <c r="AT138" s="186" t="s">
        <v>155</v>
      </c>
      <c r="AU138" s="186" t="s">
        <v>83</v>
      </c>
      <c r="AY138" s="21" t="s">
        <v>153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21" t="s">
        <v>81</v>
      </c>
      <c r="BK138" s="187">
        <f>ROUND(I138*H138,2)</f>
        <v>0</v>
      </c>
      <c r="BL138" s="21" t="s">
        <v>3004</v>
      </c>
      <c r="BM138" s="186" t="s">
        <v>3065</v>
      </c>
    </row>
    <row r="139" s="2" customFormat="1">
      <c r="A139" s="40"/>
      <c r="B139" s="41"/>
      <c r="C139" s="40"/>
      <c r="D139" s="188" t="s">
        <v>162</v>
      </c>
      <c r="E139" s="40"/>
      <c r="F139" s="189" t="s">
        <v>3064</v>
      </c>
      <c r="G139" s="40"/>
      <c r="H139" s="40"/>
      <c r="I139" s="190"/>
      <c r="J139" s="40"/>
      <c r="K139" s="40"/>
      <c r="L139" s="41"/>
      <c r="M139" s="191"/>
      <c r="N139" s="192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162</v>
      </c>
      <c r="AU139" s="21" t="s">
        <v>83</v>
      </c>
    </row>
    <row r="140" s="2" customFormat="1" ht="16.5" customHeight="1">
      <c r="A140" s="40"/>
      <c r="B140" s="174"/>
      <c r="C140" s="175" t="s">
        <v>251</v>
      </c>
      <c r="D140" s="175" t="s">
        <v>155</v>
      </c>
      <c r="E140" s="176" t="s">
        <v>3066</v>
      </c>
      <c r="F140" s="177" t="s">
        <v>3067</v>
      </c>
      <c r="G140" s="178" t="s">
        <v>2666</v>
      </c>
      <c r="H140" s="179">
        <v>1</v>
      </c>
      <c r="I140" s="180"/>
      <c r="J140" s="181">
        <f>ROUND(I140*H140,2)</f>
        <v>0</v>
      </c>
      <c r="K140" s="177" t="s">
        <v>159</v>
      </c>
      <c r="L140" s="41"/>
      <c r="M140" s="182" t="s">
        <v>3</v>
      </c>
      <c r="N140" s="183" t="s">
        <v>44</v>
      </c>
      <c r="O140" s="74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3004</v>
      </c>
      <c r="AT140" s="186" t="s">
        <v>155</v>
      </c>
      <c r="AU140" s="186" t="s">
        <v>83</v>
      </c>
      <c r="AY140" s="21" t="s">
        <v>153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81</v>
      </c>
      <c r="BK140" s="187">
        <f>ROUND(I140*H140,2)</f>
        <v>0</v>
      </c>
      <c r="BL140" s="21" t="s">
        <v>3004</v>
      </c>
      <c r="BM140" s="186" t="s">
        <v>3068</v>
      </c>
    </row>
    <row r="141" s="2" customFormat="1">
      <c r="A141" s="40"/>
      <c r="B141" s="41"/>
      <c r="C141" s="40"/>
      <c r="D141" s="188" t="s">
        <v>162</v>
      </c>
      <c r="E141" s="40"/>
      <c r="F141" s="189" t="s">
        <v>3067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162</v>
      </c>
      <c r="AU141" s="21" t="s">
        <v>83</v>
      </c>
    </row>
    <row r="142" s="2" customFormat="1">
      <c r="A142" s="40"/>
      <c r="B142" s="41"/>
      <c r="C142" s="40"/>
      <c r="D142" s="193" t="s">
        <v>164</v>
      </c>
      <c r="E142" s="40"/>
      <c r="F142" s="194" t="s">
        <v>3069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164</v>
      </c>
      <c r="AU142" s="21" t="s">
        <v>83</v>
      </c>
    </row>
    <row r="143" s="2" customFormat="1">
      <c r="A143" s="40"/>
      <c r="B143" s="41"/>
      <c r="C143" s="40"/>
      <c r="D143" s="188" t="s">
        <v>194</v>
      </c>
      <c r="E143" s="40"/>
      <c r="F143" s="211" t="s">
        <v>3070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194</v>
      </c>
      <c r="AU143" s="21" t="s">
        <v>83</v>
      </c>
    </row>
    <row r="144" s="12" customFormat="1" ht="22.8" customHeight="1">
      <c r="A144" s="12"/>
      <c r="B144" s="161"/>
      <c r="C144" s="12"/>
      <c r="D144" s="162" t="s">
        <v>72</v>
      </c>
      <c r="E144" s="172" t="s">
        <v>3071</v>
      </c>
      <c r="F144" s="172" t="s">
        <v>3072</v>
      </c>
      <c r="G144" s="12"/>
      <c r="H144" s="12"/>
      <c r="I144" s="164"/>
      <c r="J144" s="173">
        <f>BK144</f>
        <v>0</v>
      </c>
      <c r="K144" s="12"/>
      <c r="L144" s="161"/>
      <c r="M144" s="166"/>
      <c r="N144" s="167"/>
      <c r="O144" s="167"/>
      <c r="P144" s="168">
        <f>SUM(P145:P148)</f>
        <v>0</v>
      </c>
      <c r="Q144" s="167"/>
      <c r="R144" s="168">
        <f>SUM(R145:R148)</f>
        <v>0</v>
      </c>
      <c r="S144" s="167"/>
      <c r="T144" s="169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2" t="s">
        <v>188</v>
      </c>
      <c r="AT144" s="170" t="s">
        <v>72</v>
      </c>
      <c r="AU144" s="170" t="s">
        <v>81</v>
      </c>
      <c r="AY144" s="162" t="s">
        <v>153</v>
      </c>
      <c r="BK144" s="171">
        <f>SUM(BK145:BK148)</f>
        <v>0</v>
      </c>
    </row>
    <row r="145" s="2" customFormat="1" ht="24.15" customHeight="1">
      <c r="A145" s="40"/>
      <c r="B145" s="174"/>
      <c r="C145" s="175" t="s">
        <v>257</v>
      </c>
      <c r="D145" s="175" t="s">
        <v>155</v>
      </c>
      <c r="E145" s="176" t="s">
        <v>3073</v>
      </c>
      <c r="F145" s="177" t="s">
        <v>3074</v>
      </c>
      <c r="G145" s="178" t="s">
        <v>2666</v>
      </c>
      <c r="H145" s="179">
        <v>1</v>
      </c>
      <c r="I145" s="180"/>
      <c r="J145" s="181">
        <f>ROUND(I145*H145,2)</f>
        <v>0</v>
      </c>
      <c r="K145" s="177" t="s">
        <v>159</v>
      </c>
      <c r="L145" s="41"/>
      <c r="M145" s="182" t="s">
        <v>3</v>
      </c>
      <c r="N145" s="183" t="s">
        <v>44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3004</v>
      </c>
      <c r="AT145" s="186" t="s">
        <v>155</v>
      </c>
      <c r="AU145" s="186" t="s">
        <v>83</v>
      </c>
      <c r="AY145" s="21" t="s">
        <v>153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81</v>
      </c>
      <c r="BK145" s="187">
        <f>ROUND(I145*H145,2)</f>
        <v>0</v>
      </c>
      <c r="BL145" s="21" t="s">
        <v>3004</v>
      </c>
      <c r="BM145" s="186" t="s">
        <v>3075</v>
      </c>
    </row>
    <row r="146" s="2" customFormat="1">
      <c r="A146" s="40"/>
      <c r="B146" s="41"/>
      <c r="C146" s="40"/>
      <c r="D146" s="188" t="s">
        <v>162</v>
      </c>
      <c r="E146" s="40"/>
      <c r="F146" s="189" t="s">
        <v>3074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162</v>
      </c>
      <c r="AU146" s="21" t="s">
        <v>83</v>
      </c>
    </row>
    <row r="147" s="2" customFormat="1">
      <c r="A147" s="40"/>
      <c r="B147" s="41"/>
      <c r="C147" s="40"/>
      <c r="D147" s="193" t="s">
        <v>164</v>
      </c>
      <c r="E147" s="40"/>
      <c r="F147" s="194" t="s">
        <v>3076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164</v>
      </c>
      <c r="AU147" s="21" t="s">
        <v>83</v>
      </c>
    </row>
    <row r="148" s="2" customFormat="1">
      <c r="A148" s="40"/>
      <c r="B148" s="41"/>
      <c r="C148" s="40"/>
      <c r="D148" s="188" t="s">
        <v>194</v>
      </c>
      <c r="E148" s="40"/>
      <c r="F148" s="211" t="s">
        <v>3077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194</v>
      </c>
      <c r="AU148" s="21" t="s">
        <v>83</v>
      </c>
    </row>
    <row r="149" s="12" customFormat="1" ht="22.8" customHeight="1">
      <c r="A149" s="12"/>
      <c r="B149" s="161"/>
      <c r="C149" s="12"/>
      <c r="D149" s="162" t="s">
        <v>72</v>
      </c>
      <c r="E149" s="172" t="s">
        <v>3078</v>
      </c>
      <c r="F149" s="172" t="s">
        <v>3079</v>
      </c>
      <c r="G149" s="12"/>
      <c r="H149" s="12"/>
      <c r="I149" s="164"/>
      <c r="J149" s="173">
        <f>BK149</f>
        <v>0</v>
      </c>
      <c r="K149" s="12"/>
      <c r="L149" s="161"/>
      <c r="M149" s="166"/>
      <c r="N149" s="167"/>
      <c r="O149" s="167"/>
      <c r="P149" s="168">
        <f>SUM(P150:P153)</f>
        <v>0</v>
      </c>
      <c r="Q149" s="167"/>
      <c r="R149" s="168">
        <f>SUM(R150:R153)</f>
        <v>0</v>
      </c>
      <c r="S149" s="167"/>
      <c r="T149" s="169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2" t="s">
        <v>188</v>
      </c>
      <c r="AT149" s="170" t="s">
        <v>72</v>
      </c>
      <c r="AU149" s="170" t="s">
        <v>81</v>
      </c>
      <c r="AY149" s="162" t="s">
        <v>153</v>
      </c>
      <c r="BK149" s="171">
        <f>SUM(BK150:BK153)</f>
        <v>0</v>
      </c>
    </row>
    <row r="150" s="2" customFormat="1" ht="49.05" customHeight="1">
      <c r="A150" s="40"/>
      <c r="B150" s="174"/>
      <c r="C150" s="175" t="s">
        <v>263</v>
      </c>
      <c r="D150" s="175" t="s">
        <v>155</v>
      </c>
      <c r="E150" s="176" t="s">
        <v>3080</v>
      </c>
      <c r="F150" s="177" t="s">
        <v>3081</v>
      </c>
      <c r="G150" s="178" t="s">
        <v>2666</v>
      </c>
      <c r="H150" s="179">
        <v>1</v>
      </c>
      <c r="I150" s="180"/>
      <c r="J150" s="181">
        <f>ROUND(I150*H150,2)</f>
        <v>0</v>
      </c>
      <c r="K150" s="177" t="s">
        <v>159</v>
      </c>
      <c r="L150" s="41"/>
      <c r="M150" s="182" t="s">
        <v>3</v>
      </c>
      <c r="N150" s="183" t="s">
        <v>44</v>
      </c>
      <c r="O150" s="74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186" t="s">
        <v>3004</v>
      </c>
      <c r="AT150" s="186" t="s">
        <v>155</v>
      </c>
      <c r="AU150" s="186" t="s">
        <v>83</v>
      </c>
      <c r="AY150" s="21" t="s">
        <v>153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21" t="s">
        <v>81</v>
      </c>
      <c r="BK150" s="187">
        <f>ROUND(I150*H150,2)</f>
        <v>0</v>
      </c>
      <c r="BL150" s="21" t="s">
        <v>3004</v>
      </c>
      <c r="BM150" s="186" t="s">
        <v>3082</v>
      </c>
    </row>
    <row r="151" s="2" customFormat="1">
      <c r="A151" s="40"/>
      <c r="B151" s="41"/>
      <c r="C151" s="40"/>
      <c r="D151" s="188" t="s">
        <v>162</v>
      </c>
      <c r="E151" s="40"/>
      <c r="F151" s="189" t="s">
        <v>3081</v>
      </c>
      <c r="G151" s="40"/>
      <c r="H151" s="40"/>
      <c r="I151" s="190"/>
      <c r="J151" s="40"/>
      <c r="K151" s="40"/>
      <c r="L151" s="41"/>
      <c r="M151" s="191"/>
      <c r="N151" s="192"/>
      <c r="O151" s="74"/>
      <c r="P151" s="74"/>
      <c r="Q151" s="74"/>
      <c r="R151" s="74"/>
      <c r="S151" s="74"/>
      <c r="T151" s="75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21" t="s">
        <v>162</v>
      </c>
      <c r="AU151" s="21" t="s">
        <v>83</v>
      </c>
    </row>
    <row r="152" s="2" customFormat="1">
      <c r="A152" s="40"/>
      <c r="B152" s="41"/>
      <c r="C152" s="40"/>
      <c r="D152" s="193" t="s">
        <v>164</v>
      </c>
      <c r="E152" s="40"/>
      <c r="F152" s="194" t="s">
        <v>3083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164</v>
      </c>
      <c r="AU152" s="21" t="s">
        <v>83</v>
      </c>
    </row>
    <row r="153" s="2" customFormat="1">
      <c r="A153" s="40"/>
      <c r="B153" s="41"/>
      <c r="C153" s="40"/>
      <c r="D153" s="188" t="s">
        <v>194</v>
      </c>
      <c r="E153" s="40"/>
      <c r="F153" s="211" t="s">
        <v>3084</v>
      </c>
      <c r="G153" s="40"/>
      <c r="H153" s="40"/>
      <c r="I153" s="190"/>
      <c r="J153" s="40"/>
      <c r="K153" s="40"/>
      <c r="L153" s="41"/>
      <c r="M153" s="237"/>
      <c r="N153" s="238"/>
      <c r="O153" s="239"/>
      <c r="P153" s="239"/>
      <c r="Q153" s="239"/>
      <c r="R153" s="239"/>
      <c r="S153" s="239"/>
      <c r="T153" s="2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194</v>
      </c>
      <c r="AU153" s="21" t="s">
        <v>83</v>
      </c>
    </row>
    <row r="154" s="2" customFormat="1" ht="6.96" customHeight="1">
      <c r="A154" s="40"/>
      <c r="B154" s="57"/>
      <c r="C154" s="58"/>
      <c r="D154" s="58"/>
      <c r="E154" s="58"/>
      <c r="F154" s="58"/>
      <c r="G154" s="58"/>
      <c r="H154" s="58"/>
      <c r="I154" s="58"/>
      <c r="J154" s="58"/>
      <c r="K154" s="58"/>
      <c r="L154" s="41"/>
      <c r="M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</sheetData>
  <autoFilter ref="C89:K15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5_01/012164000"/>
    <hyperlink ref="F99" r:id="rId2" display="https://podminky.urs.cz/item/CS_URS_2025_01/012303000"/>
    <hyperlink ref="F103" r:id="rId3" display="https://podminky.urs.cz/item/CS_URS_2025_01/012403000"/>
    <hyperlink ref="F107" r:id="rId4" display="https://podminky.urs.cz/item/CS_URS_2025_01/012414000"/>
    <hyperlink ref="F111" r:id="rId5" display="https://podminky.urs.cz/item/CS_URS_2025_01/013244000"/>
    <hyperlink ref="F115" r:id="rId6" display="https://podminky.urs.cz/item/CS_URS_2025_01/013254000"/>
    <hyperlink ref="F119" r:id="rId7" display="https://podminky.urs.cz/item/CS_URS_2025_01/013274000"/>
    <hyperlink ref="F123" r:id="rId8" display="https://podminky.urs.cz/item/CS_URS_2025_01/013284000"/>
    <hyperlink ref="F128" r:id="rId9" display="https://podminky.urs.cz/item/CS_URS_2025_01/031002000"/>
    <hyperlink ref="F132" r:id="rId10" display="https://podminky.urs.cz/item/CS_URS_2025_01/032903000"/>
    <hyperlink ref="F136" r:id="rId11" display="https://podminky.urs.cz/item/CS_URS_2025_01/034503000"/>
    <hyperlink ref="F142" r:id="rId12" display="https://podminky.urs.cz/item/CS_URS_2025_01/039002000"/>
    <hyperlink ref="F147" r:id="rId13" display="https://podminky.urs.cz/item/CS_URS_2025_01/043002000"/>
    <hyperlink ref="F152" r:id="rId14" display="https://podminky.urs.cz/item/CS_URS_2025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122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2994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30" customHeight="1">
      <c r="A11" s="40"/>
      <c r="B11" s="41"/>
      <c r="C11" s="40"/>
      <c r="D11" s="40"/>
      <c r="E11" s="64" t="s">
        <v>3085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ROUND(J89,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ROUND((SUM(BE89:BE146)),  2)</f>
        <v>0</v>
      </c>
      <c r="G35" s="40"/>
      <c r="H35" s="40"/>
      <c r="I35" s="133">
        <v>0.20999999999999999</v>
      </c>
      <c r="J35" s="132">
        <f>ROUND(((SUM(BE89:BE146))*I35),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ROUND((SUM(BF89:BF146)),  2)</f>
        <v>0</v>
      </c>
      <c r="G36" s="40"/>
      <c r="H36" s="40"/>
      <c r="I36" s="133">
        <v>0.12</v>
      </c>
      <c r="J36" s="132">
        <f>ROUND(((SUM(BF89:BF146))*I36),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ROUND((SUM(BG89:BG146)),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ROUND((SUM(BH89:BH146)),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ROUND((SUM(BI89:BI146)),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2994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30" customHeight="1">
      <c r="A54" s="40"/>
      <c r="B54" s="41"/>
      <c r="C54" s="40"/>
      <c r="D54" s="40"/>
      <c r="E54" s="64" t="str">
        <f>E11</f>
        <v>VRN_b - Vedlejší rozpočtové náklady (investor Kralupy n. Vl.)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J89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2994</v>
      </c>
      <c r="E64" s="145"/>
      <c r="F64" s="145"/>
      <c r="G64" s="145"/>
      <c r="H64" s="145"/>
      <c r="I64" s="145"/>
      <c r="J64" s="146">
        <f>J90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2996</v>
      </c>
      <c r="E65" s="149"/>
      <c r="F65" s="149"/>
      <c r="G65" s="149"/>
      <c r="H65" s="149"/>
      <c r="I65" s="149"/>
      <c r="J65" s="150">
        <f>J91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2997</v>
      </c>
      <c r="E66" s="149"/>
      <c r="F66" s="149"/>
      <c r="G66" s="149"/>
      <c r="H66" s="149"/>
      <c r="I66" s="149"/>
      <c r="J66" s="150">
        <f>J124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2998</v>
      </c>
      <c r="E67" s="149"/>
      <c r="F67" s="149"/>
      <c r="G67" s="149"/>
      <c r="H67" s="149"/>
      <c r="I67" s="149"/>
      <c r="J67" s="150">
        <f>J139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12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138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0"/>
      <c r="D77" s="40"/>
      <c r="E77" s="125" t="str">
        <f>E7</f>
        <v>Okružní křižovatka sil. III/10148 ulic Přemyslova s Lidovým náměstím v Kralupech nad Vltavou</v>
      </c>
      <c r="F77" s="34"/>
      <c r="G77" s="34"/>
      <c r="H77" s="34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4"/>
      <c r="C78" s="34" t="s">
        <v>124</v>
      </c>
      <c r="L78" s="24"/>
    </row>
    <row r="79" s="2" customFormat="1" ht="16.5" customHeight="1">
      <c r="A79" s="40"/>
      <c r="B79" s="41"/>
      <c r="C79" s="40"/>
      <c r="D79" s="40"/>
      <c r="E79" s="125" t="s">
        <v>2994</v>
      </c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1774</v>
      </c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30" customHeight="1">
      <c r="A81" s="40"/>
      <c r="B81" s="41"/>
      <c r="C81" s="40"/>
      <c r="D81" s="40"/>
      <c r="E81" s="64" t="str">
        <f>E11</f>
        <v>VRN_b - Vedlejší rozpočtové náklady (investor Kralupy n. Vl.)</v>
      </c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23</v>
      </c>
      <c r="D83" s="40"/>
      <c r="E83" s="40"/>
      <c r="F83" s="29" t="str">
        <f>F14</f>
        <v>Kralupy nad Vltavou</v>
      </c>
      <c r="G83" s="40"/>
      <c r="H83" s="40"/>
      <c r="I83" s="34" t="s">
        <v>25</v>
      </c>
      <c r="J83" s="66" t="str">
        <f>IF(J14="","",J14)</f>
        <v>31. 1. 2025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27</v>
      </c>
      <c r="D85" s="40"/>
      <c r="E85" s="40"/>
      <c r="F85" s="29" t="str">
        <f>E17</f>
        <v xml:space="preserve"> </v>
      </c>
      <c r="G85" s="40"/>
      <c r="H85" s="40"/>
      <c r="I85" s="34" t="s">
        <v>33</v>
      </c>
      <c r="J85" s="38" t="str">
        <f>E23</f>
        <v>Ing. Petr Novotný, Ph.D.</v>
      </c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0"/>
      <c r="E86" s="40"/>
      <c r="F86" s="29" t="str">
        <f>IF(E20="","",E20)</f>
        <v>Vyplň údaj</v>
      </c>
      <c r="G86" s="40"/>
      <c r="H86" s="40"/>
      <c r="I86" s="34" t="s">
        <v>36</v>
      </c>
      <c r="J86" s="38" t="str">
        <f>E26</f>
        <v xml:space="preserve"> 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51"/>
      <c r="B88" s="152"/>
      <c r="C88" s="153" t="s">
        <v>139</v>
      </c>
      <c r="D88" s="154" t="s">
        <v>58</v>
      </c>
      <c r="E88" s="154" t="s">
        <v>54</v>
      </c>
      <c r="F88" s="154" t="s">
        <v>55</v>
      </c>
      <c r="G88" s="154" t="s">
        <v>140</v>
      </c>
      <c r="H88" s="154" t="s">
        <v>141</v>
      </c>
      <c r="I88" s="154" t="s">
        <v>142</v>
      </c>
      <c r="J88" s="154" t="s">
        <v>128</v>
      </c>
      <c r="K88" s="155" t="s">
        <v>143</v>
      </c>
      <c r="L88" s="156"/>
      <c r="M88" s="82" t="s">
        <v>3</v>
      </c>
      <c r="N88" s="83" t="s">
        <v>43</v>
      </c>
      <c r="O88" s="83" t="s">
        <v>144</v>
      </c>
      <c r="P88" s="83" t="s">
        <v>145</v>
      </c>
      <c r="Q88" s="83" t="s">
        <v>146</v>
      </c>
      <c r="R88" s="83" t="s">
        <v>147</v>
      </c>
      <c r="S88" s="83" t="s">
        <v>148</v>
      </c>
      <c r="T88" s="84" t="s">
        <v>149</v>
      </c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</row>
    <row r="89" s="2" customFormat="1" ht="22.8" customHeight="1">
      <c r="A89" s="40"/>
      <c r="B89" s="41"/>
      <c r="C89" s="89" t="s">
        <v>150</v>
      </c>
      <c r="D89" s="40"/>
      <c r="E89" s="40"/>
      <c r="F89" s="40"/>
      <c r="G89" s="40"/>
      <c r="H89" s="40"/>
      <c r="I89" s="40"/>
      <c r="J89" s="157">
        <f>BK89</f>
        <v>0</v>
      </c>
      <c r="K89" s="40"/>
      <c r="L89" s="41"/>
      <c r="M89" s="85"/>
      <c r="N89" s="70"/>
      <c r="O89" s="86"/>
      <c r="P89" s="158">
        <f>P90</f>
        <v>0</v>
      </c>
      <c r="Q89" s="86"/>
      <c r="R89" s="158">
        <f>R90</f>
        <v>0</v>
      </c>
      <c r="S89" s="86"/>
      <c r="T89" s="159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21" t="s">
        <v>72</v>
      </c>
      <c r="AU89" s="21" t="s">
        <v>129</v>
      </c>
      <c r="BK89" s="160">
        <f>BK90</f>
        <v>0</v>
      </c>
    </row>
    <row r="90" s="12" customFormat="1" ht="25.92" customHeight="1">
      <c r="A90" s="12"/>
      <c r="B90" s="161"/>
      <c r="C90" s="12"/>
      <c r="D90" s="162" t="s">
        <v>72</v>
      </c>
      <c r="E90" s="163" t="s">
        <v>113</v>
      </c>
      <c r="F90" s="163" t="s">
        <v>114</v>
      </c>
      <c r="G90" s="12"/>
      <c r="H90" s="12"/>
      <c r="I90" s="164"/>
      <c r="J90" s="165">
        <f>BK90</f>
        <v>0</v>
      </c>
      <c r="K90" s="12"/>
      <c r="L90" s="161"/>
      <c r="M90" s="166"/>
      <c r="N90" s="167"/>
      <c r="O90" s="167"/>
      <c r="P90" s="168">
        <f>P91+P124+P139</f>
        <v>0</v>
      </c>
      <c r="Q90" s="167"/>
      <c r="R90" s="168">
        <f>R91+R124+R139</f>
        <v>0</v>
      </c>
      <c r="S90" s="167"/>
      <c r="T90" s="169">
        <f>T91+T124+T139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62" t="s">
        <v>188</v>
      </c>
      <c r="AT90" s="170" t="s">
        <v>72</v>
      </c>
      <c r="AU90" s="170" t="s">
        <v>73</v>
      </c>
      <c r="AY90" s="162" t="s">
        <v>153</v>
      </c>
      <c r="BK90" s="171">
        <f>BK91+BK124+BK139</f>
        <v>0</v>
      </c>
    </row>
    <row r="91" s="12" customFormat="1" ht="22.8" customHeight="1">
      <c r="A91" s="12"/>
      <c r="B91" s="161"/>
      <c r="C91" s="12"/>
      <c r="D91" s="162" t="s">
        <v>72</v>
      </c>
      <c r="E91" s="172" t="s">
        <v>3000</v>
      </c>
      <c r="F91" s="172" t="s">
        <v>3001</v>
      </c>
      <c r="G91" s="12"/>
      <c r="H91" s="12"/>
      <c r="I91" s="164"/>
      <c r="J91" s="173">
        <f>BK91</f>
        <v>0</v>
      </c>
      <c r="K91" s="12"/>
      <c r="L91" s="161"/>
      <c r="M91" s="166"/>
      <c r="N91" s="167"/>
      <c r="O91" s="167"/>
      <c r="P91" s="168">
        <f>SUM(P92:P123)</f>
        <v>0</v>
      </c>
      <c r="Q91" s="167"/>
      <c r="R91" s="168">
        <f>SUM(R92:R123)</f>
        <v>0</v>
      </c>
      <c r="S91" s="167"/>
      <c r="T91" s="169">
        <f>SUM(T92:T123)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2" t="s">
        <v>188</v>
      </c>
      <c r="AT91" s="170" t="s">
        <v>72</v>
      </c>
      <c r="AU91" s="170" t="s">
        <v>81</v>
      </c>
      <c r="AY91" s="162" t="s">
        <v>153</v>
      </c>
      <c r="BK91" s="171">
        <f>SUM(BK92:BK123)</f>
        <v>0</v>
      </c>
    </row>
    <row r="92" s="2" customFormat="1" ht="16.5" customHeight="1">
      <c r="A92" s="40"/>
      <c r="B92" s="174"/>
      <c r="C92" s="175" t="s">
        <v>81</v>
      </c>
      <c r="D92" s="175" t="s">
        <v>155</v>
      </c>
      <c r="E92" s="176" t="s">
        <v>3002</v>
      </c>
      <c r="F92" s="177" t="s">
        <v>3003</v>
      </c>
      <c r="G92" s="178" t="s">
        <v>2666</v>
      </c>
      <c r="H92" s="179">
        <v>1</v>
      </c>
      <c r="I92" s="180"/>
      <c r="J92" s="181">
        <f>ROUND(I92*H92,2)</f>
        <v>0</v>
      </c>
      <c r="K92" s="177" t="s">
        <v>159</v>
      </c>
      <c r="L92" s="41"/>
      <c r="M92" s="182" t="s">
        <v>3</v>
      </c>
      <c r="N92" s="183" t="s">
        <v>44</v>
      </c>
      <c r="O92" s="74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86" t="s">
        <v>3004</v>
      </c>
      <c r="AT92" s="186" t="s">
        <v>155</v>
      </c>
      <c r="AU92" s="186" t="s">
        <v>83</v>
      </c>
      <c r="AY92" s="21" t="s">
        <v>153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21" t="s">
        <v>81</v>
      </c>
      <c r="BK92" s="187">
        <f>ROUND(I92*H92,2)</f>
        <v>0</v>
      </c>
      <c r="BL92" s="21" t="s">
        <v>3004</v>
      </c>
      <c r="BM92" s="186" t="s">
        <v>3005</v>
      </c>
    </row>
    <row r="93" s="2" customFormat="1">
      <c r="A93" s="40"/>
      <c r="B93" s="41"/>
      <c r="C93" s="40"/>
      <c r="D93" s="188" t="s">
        <v>162</v>
      </c>
      <c r="E93" s="40"/>
      <c r="F93" s="189" t="s">
        <v>3003</v>
      </c>
      <c r="G93" s="40"/>
      <c r="H93" s="40"/>
      <c r="I93" s="190"/>
      <c r="J93" s="40"/>
      <c r="K93" s="40"/>
      <c r="L93" s="41"/>
      <c r="M93" s="191"/>
      <c r="N93" s="192"/>
      <c r="O93" s="74"/>
      <c r="P93" s="74"/>
      <c r="Q93" s="74"/>
      <c r="R93" s="74"/>
      <c r="S93" s="74"/>
      <c r="T93" s="75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162</v>
      </c>
      <c r="AU93" s="21" t="s">
        <v>83</v>
      </c>
    </row>
    <row r="94" s="2" customFormat="1">
      <c r="A94" s="40"/>
      <c r="B94" s="41"/>
      <c r="C94" s="40"/>
      <c r="D94" s="193" t="s">
        <v>164</v>
      </c>
      <c r="E94" s="40"/>
      <c r="F94" s="194" t="s">
        <v>3006</v>
      </c>
      <c r="G94" s="40"/>
      <c r="H94" s="40"/>
      <c r="I94" s="190"/>
      <c r="J94" s="40"/>
      <c r="K94" s="40"/>
      <c r="L94" s="41"/>
      <c r="M94" s="191"/>
      <c r="N94" s="192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164</v>
      </c>
      <c r="AU94" s="21" t="s">
        <v>83</v>
      </c>
    </row>
    <row r="95" s="2" customFormat="1">
      <c r="A95" s="40"/>
      <c r="B95" s="41"/>
      <c r="C95" s="40"/>
      <c r="D95" s="188" t="s">
        <v>194</v>
      </c>
      <c r="E95" s="40"/>
      <c r="F95" s="211" t="s">
        <v>3007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194</v>
      </c>
      <c r="AU95" s="21" t="s">
        <v>83</v>
      </c>
    </row>
    <row r="96" s="2" customFormat="1" ht="16.5" customHeight="1">
      <c r="A96" s="40"/>
      <c r="B96" s="174"/>
      <c r="C96" s="175" t="s">
        <v>83</v>
      </c>
      <c r="D96" s="175" t="s">
        <v>155</v>
      </c>
      <c r="E96" s="176" t="s">
        <v>3008</v>
      </c>
      <c r="F96" s="177" t="s">
        <v>3009</v>
      </c>
      <c r="G96" s="178" t="s">
        <v>2666</v>
      </c>
      <c r="H96" s="179">
        <v>1</v>
      </c>
      <c r="I96" s="180"/>
      <c r="J96" s="181">
        <f>ROUND(I96*H96,2)</f>
        <v>0</v>
      </c>
      <c r="K96" s="177" t="s">
        <v>159</v>
      </c>
      <c r="L96" s="41"/>
      <c r="M96" s="182" t="s">
        <v>3</v>
      </c>
      <c r="N96" s="183" t="s">
        <v>44</v>
      </c>
      <c r="O96" s="74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86" t="s">
        <v>3004</v>
      </c>
      <c r="AT96" s="186" t="s">
        <v>155</v>
      </c>
      <c r="AU96" s="186" t="s">
        <v>83</v>
      </c>
      <c r="AY96" s="21" t="s">
        <v>153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1" t="s">
        <v>81</v>
      </c>
      <c r="BK96" s="187">
        <f>ROUND(I96*H96,2)</f>
        <v>0</v>
      </c>
      <c r="BL96" s="21" t="s">
        <v>3004</v>
      </c>
      <c r="BM96" s="186" t="s">
        <v>3010</v>
      </c>
    </row>
    <row r="97" s="2" customFormat="1">
      <c r="A97" s="40"/>
      <c r="B97" s="41"/>
      <c r="C97" s="40"/>
      <c r="D97" s="188" t="s">
        <v>162</v>
      </c>
      <c r="E97" s="40"/>
      <c r="F97" s="189" t="s">
        <v>3011</v>
      </c>
      <c r="G97" s="40"/>
      <c r="H97" s="40"/>
      <c r="I97" s="190"/>
      <c r="J97" s="40"/>
      <c r="K97" s="40"/>
      <c r="L97" s="41"/>
      <c r="M97" s="191"/>
      <c r="N97" s="192"/>
      <c r="O97" s="74"/>
      <c r="P97" s="74"/>
      <c r="Q97" s="74"/>
      <c r="R97" s="74"/>
      <c r="S97" s="74"/>
      <c r="T97" s="75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21" t="s">
        <v>162</v>
      </c>
      <c r="AU97" s="21" t="s">
        <v>83</v>
      </c>
    </row>
    <row r="98" s="2" customFormat="1">
      <c r="A98" s="40"/>
      <c r="B98" s="41"/>
      <c r="C98" s="40"/>
      <c r="D98" s="193" t="s">
        <v>164</v>
      </c>
      <c r="E98" s="40"/>
      <c r="F98" s="194" t="s">
        <v>3012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164</v>
      </c>
      <c r="AU98" s="21" t="s">
        <v>83</v>
      </c>
    </row>
    <row r="99" s="2" customFormat="1">
      <c r="A99" s="40"/>
      <c r="B99" s="41"/>
      <c r="C99" s="40"/>
      <c r="D99" s="188" t="s">
        <v>194</v>
      </c>
      <c r="E99" s="40"/>
      <c r="F99" s="211" t="s">
        <v>3013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194</v>
      </c>
      <c r="AU99" s="21" t="s">
        <v>83</v>
      </c>
    </row>
    <row r="100" s="2" customFormat="1" ht="16.5" customHeight="1">
      <c r="A100" s="40"/>
      <c r="B100" s="174"/>
      <c r="C100" s="175" t="s">
        <v>174</v>
      </c>
      <c r="D100" s="175" t="s">
        <v>155</v>
      </c>
      <c r="E100" s="176" t="s">
        <v>3014</v>
      </c>
      <c r="F100" s="177" t="s">
        <v>3015</v>
      </c>
      <c r="G100" s="178" t="s">
        <v>2666</v>
      </c>
      <c r="H100" s="179">
        <v>1</v>
      </c>
      <c r="I100" s="180"/>
      <c r="J100" s="181">
        <f>ROUND(I100*H100,2)</f>
        <v>0</v>
      </c>
      <c r="K100" s="177" t="s">
        <v>159</v>
      </c>
      <c r="L100" s="41"/>
      <c r="M100" s="182" t="s">
        <v>3</v>
      </c>
      <c r="N100" s="183" t="s">
        <v>44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3004</v>
      </c>
      <c r="AT100" s="186" t="s">
        <v>155</v>
      </c>
      <c r="AU100" s="186" t="s">
        <v>83</v>
      </c>
      <c r="AY100" s="21" t="s">
        <v>153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81</v>
      </c>
      <c r="BK100" s="187">
        <f>ROUND(I100*H100,2)</f>
        <v>0</v>
      </c>
      <c r="BL100" s="21" t="s">
        <v>3004</v>
      </c>
      <c r="BM100" s="186" t="s">
        <v>3016</v>
      </c>
    </row>
    <row r="101" s="2" customFormat="1">
      <c r="A101" s="40"/>
      <c r="B101" s="41"/>
      <c r="C101" s="40"/>
      <c r="D101" s="188" t="s">
        <v>162</v>
      </c>
      <c r="E101" s="40"/>
      <c r="F101" s="189" t="s">
        <v>3015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162</v>
      </c>
      <c r="AU101" s="21" t="s">
        <v>83</v>
      </c>
    </row>
    <row r="102" s="2" customFormat="1">
      <c r="A102" s="40"/>
      <c r="B102" s="41"/>
      <c r="C102" s="40"/>
      <c r="D102" s="193" t="s">
        <v>164</v>
      </c>
      <c r="E102" s="40"/>
      <c r="F102" s="194" t="s">
        <v>3017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164</v>
      </c>
      <c r="AU102" s="21" t="s">
        <v>83</v>
      </c>
    </row>
    <row r="103" s="2" customFormat="1">
      <c r="A103" s="40"/>
      <c r="B103" s="41"/>
      <c r="C103" s="40"/>
      <c r="D103" s="188" t="s">
        <v>194</v>
      </c>
      <c r="E103" s="40"/>
      <c r="F103" s="211" t="s">
        <v>3018</v>
      </c>
      <c r="G103" s="40"/>
      <c r="H103" s="40"/>
      <c r="I103" s="190"/>
      <c r="J103" s="40"/>
      <c r="K103" s="40"/>
      <c r="L103" s="41"/>
      <c r="M103" s="191"/>
      <c r="N103" s="192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194</v>
      </c>
      <c r="AU103" s="21" t="s">
        <v>83</v>
      </c>
    </row>
    <row r="104" s="2" customFormat="1" ht="16.5" customHeight="1">
      <c r="A104" s="40"/>
      <c r="B104" s="174"/>
      <c r="C104" s="175" t="s">
        <v>160</v>
      </c>
      <c r="D104" s="175" t="s">
        <v>155</v>
      </c>
      <c r="E104" s="176" t="s">
        <v>3019</v>
      </c>
      <c r="F104" s="177" t="s">
        <v>3020</v>
      </c>
      <c r="G104" s="178" t="s">
        <v>2666</v>
      </c>
      <c r="H104" s="179">
        <v>1</v>
      </c>
      <c r="I104" s="180"/>
      <c r="J104" s="181">
        <f>ROUND(I104*H104,2)</f>
        <v>0</v>
      </c>
      <c r="K104" s="177" t="s">
        <v>159</v>
      </c>
      <c r="L104" s="41"/>
      <c r="M104" s="182" t="s">
        <v>3</v>
      </c>
      <c r="N104" s="183" t="s">
        <v>44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3004</v>
      </c>
      <c r="AT104" s="186" t="s">
        <v>155</v>
      </c>
      <c r="AU104" s="186" t="s">
        <v>83</v>
      </c>
      <c r="AY104" s="21" t="s">
        <v>153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81</v>
      </c>
      <c r="BK104" s="187">
        <f>ROUND(I104*H104,2)</f>
        <v>0</v>
      </c>
      <c r="BL104" s="21" t="s">
        <v>3004</v>
      </c>
      <c r="BM104" s="186" t="s">
        <v>3021</v>
      </c>
    </row>
    <row r="105" s="2" customFormat="1">
      <c r="A105" s="40"/>
      <c r="B105" s="41"/>
      <c r="C105" s="40"/>
      <c r="D105" s="188" t="s">
        <v>162</v>
      </c>
      <c r="E105" s="40"/>
      <c r="F105" s="189" t="s">
        <v>3020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162</v>
      </c>
      <c r="AU105" s="21" t="s">
        <v>83</v>
      </c>
    </row>
    <row r="106" s="2" customFormat="1">
      <c r="A106" s="40"/>
      <c r="B106" s="41"/>
      <c r="C106" s="40"/>
      <c r="D106" s="193" t="s">
        <v>164</v>
      </c>
      <c r="E106" s="40"/>
      <c r="F106" s="194" t="s">
        <v>3022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164</v>
      </c>
      <c r="AU106" s="21" t="s">
        <v>83</v>
      </c>
    </row>
    <row r="107" s="2" customFormat="1">
      <c r="A107" s="40"/>
      <c r="B107" s="41"/>
      <c r="C107" s="40"/>
      <c r="D107" s="188" t="s">
        <v>194</v>
      </c>
      <c r="E107" s="40"/>
      <c r="F107" s="211" t="s">
        <v>3023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194</v>
      </c>
      <c r="AU107" s="21" t="s">
        <v>83</v>
      </c>
    </row>
    <row r="108" s="2" customFormat="1" ht="16.5" customHeight="1">
      <c r="A108" s="40"/>
      <c r="B108" s="174"/>
      <c r="C108" s="175" t="s">
        <v>188</v>
      </c>
      <c r="D108" s="175" t="s">
        <v>155</v>
      </c>
      <c r="E108" s="176" t="s">
        <v>3024</v>
      </c>
      <c r="F108" s="177" t="s">
        <v>3025</v>
      </c>
      <c r="G108" s="178" t="s">
        <v>2666</v>
      </c>
      <c r="H108" s="179">
        <v>1</v>
      </c>
      <c r="I108" s="180"/>
      <c r="J108" s="181">
        <f>ROUND(I108*H108,2)</f>
        <v>0</v>
      </c>
      <c r="K108" s="177" t="s">
        <v>159</v>
      </c>
      <c r="L108" s="41"/>
      <c r="M108" s="182" t="s">
        <v>3</v>
      </c>
      <c r="N108" s="183" t="s">
        <v>44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3004</v>
      </c>
      <c r="AT108" s="186" t="s">
        <v>155</v>
      </c>
      <c r="AU108" s="186" t="s">
        <v>83</v>
      </c>
      <c r="AY108" s="21" t="s">
        <v>153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81</v>
      </c>
      <c r="BK108" s="187">
        <f>ROUND(I108*H108,2)</f>
        <v>0</v>
      </c>
      <c r="BL108" s="21" t="s">
        <v>3004</v>
      </c>
      <c r="BM108" s="186" t="s">
        <v>3086</v>
      </c>
    </row>
    <row r="109" s="2" customFormat="1">
      <c r="A109" s="40"/>
      <c r="B109" s="41"/>
      <c r="C109" s="40"/>
      <c r="D109" s="188" t="s">
        <v>162</v>
      </c>
      <c r="E109" s="40"/>
      <c r="F109" s="189" t="s">
        <v>3027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162</v>
      </c>
      <c r="AU109" s="21" t="s">
        <v>83</v>
      </c>
    </row>
    <row r="110" s="2" customFormat="1">
      <c r="A110" s="40"/>
      <c r="B110" s="41"/>
      <c r="C110" s="40"/>
      <c r="D110" s="193" t="s">
        <v>164</v>
      </c>
      <c r="E110" s="40"/>
      <c r="F110" s="194" t="s">
        <v>3028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164</v>
      </c>
      <c r="AU110" s="21" t="s">
        <v>83</v>
      </c>
    </row>
    <row r="111" s="2" customFormat="1">
      <c r="A111" s="40"/>
      <c r="B111" s="41"/>
      <c r="C111" s="40"/>
      <c r="D111" s="188" t="s">
        <v>194</v>
      </c>
      <c r="E111" s="40"/>
      <c r="F111" s="211" t="s">
        <v>3029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194</v>
      </c>
      <c r="AU111" s="21" t="s">
        <v>83</v>
      </c>
    </row>
    <row r="112" s="2" customFormat="1" ht="16.5" customHeight="1">
      <c r="A112" s="40"/>
      <c r="B112" s="174"/>
      <c r="C112" s="175" t="s">
        <v>201</v>
      </c>
      <c r="D112" s="175" t="s">
        <v>155</v>
      </c>
      <c r="E112" s="176" t="s">
        <v>3030</v>
      </c>
      <c r="F112" s="177" t="s">
        <v>3031</v>
      </c>
      <c r="G112" s="178" t="s">
        <v>2666</v>
      </c>
      <c r="H112" s="179">
        <v>1</v>
      </c>
      <c r="I112" s="180"/>
      <c r="J112" s="181">
        <f>ROUND(I112*H112,2)</f>
        <v>0</v>
      </c>
      <c r="K112" s="177" t="s">
        <v>159</v>
      </c>
      <c r="L112" s="41"/>
      <c r="M112" s="182" t="s">
        <v>3</v>
      </c>
      <c r="N112" s="183" t="s">
        <v>44</v>
      </c>
      <c r="O112" s="74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3004</v>
      </c>
      <c r="AT112" s="186" t="s">
        <v>155</v>
      </c>
      <c r="AU112" s="186" t="s">
        <v>83</v>
      </c>
      <c r="AY112" s="21" t="s">
        <v>153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81</v>
      </c>
      <c r="BK112" s="187">
        <f>ROUND(I112*H112,2)</f>
        <v>0</v>
      </c>
      <c r="BL112" s="21" t="s">
        <v>3004</v>
      </c>
      <c r="BM112" s="186" t="s">
        <v>3032</v>
      </c>
    </row>
    <row r="113" s="2" customFormat="1">
      <c r="A113" s="40"/>
      <c r="B113" s="41"/>
      <c r="C113" s="40"/>
      <c r="D113" s="188" t="s">
        <v>162</v>
      </c>
      <c r="E113" s="40"/>
      <c r="F113" s="189" t="s">
        <v>3031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162</v>
      </c>
      <c r="AU113" s="21" t="s">
        <v>83</v>
      </c>
    </row>
    <row r="114" s="2" customFormat="1">
      <c r="A114" s="40"/>
      <c r="B114" s="41"/>
      <c r="C114" s="40"/>
      <c r="D114" s="193" t="s">
        <v>164</v>
      </c>
      <c r="E114" s="40"/>
      <c r="F114" s="194" t="s">
        <v>3033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164</v>
      </c>
      <c r="AU114" s="21" t="s">
        <v>83</v>
      </c>
    </row>
    <row r="115" s="2" customFormat="1">
      <c r="A115" s="40"/>
      <c r="B115" s="41"/>
      <c r="C115" s="40"/>
      <c r="D115" s="188" t="s">
        <v>194</v>
      </c>
      <c r="E115" s="40"/>
      <c r="F115" s="211" t="s">
        <v>3034</v>
      </c>
      <c r="G115" s="40"/>
      <c r="H115" s="40"/>
      <c r="I115" s="190"/>
      <c r="J115" s="40"/>
      <c r="K115" s="40"/>
      <c r="L115" s="41"/>
      <c r="M115" s="191"/>
      <c r="N115" s="192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194</v>
      </c>
      <c r="AU115" s="21" t="s">
        <v>83</v>
      </c>
    </row>
    <row r="116" s="2" customFormat="1" ht="16.5" customHeight="1">
      <c r="A116" s="40"/>
      <c r="B116" s="174"/>
      <c r="C116" s="175" t="s">
        <v>208</v>
      </c>
      <c r="D116" s="175" t="s">
        <v>155</v>
      </c>
      <c r="E116" s="176" t="s">
        <v>3035</v>
      </c>
      <c r="F116" s="177" t="s">
        <v>3036</v>
      </c>
      <c r="G116" s="178" t="s">
        <v>2666</v>
      </c>
      <c r="H116" s="179">
        <v>1</v>
      </c>
      <c r="I116" s="180"/>
      <c r="J116" s="181">
        <f>ROUND(I116*H116,2)</f>
        <v>0</v>
      </c>
      <c r="K116" s="177" t="s">
        <v>159</v>
      </c>
      <c r="L116" s="41"/>
      <c r="M116" s="182" t="s">
        <v>3</v>
      </c>
      <c r="N116" s="183" t="s">
        <v>44</v>
      </c>
      <c r="O116" s="74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86" t="s">
        <v>3004</v>
      </c>
      <c r="AT116" s="186" t="s">
        <v>155</v>
      </c>
      <c r="AU116" s="186" t="s">
        <v>83</v>
      </c>
      <c r="AY116" s="21" t="s">
        <v>153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21" t="s">
        <v>81</v>
      </c>
      <c r="BK116" s="187">
        <f>ROUND(I116*H116,2)</f>
        <v>0</v>
      </c>
      <c r="BL116" s="21" t="s">
        <v>3004</v>
      </c>
      <c r="BM116" s="186" t="s">
        <v>3037</v>
      </c>
    </row>
    <row r="117" s="2" customFormat="1">
      <c r="A117" s="40"/>
      <c r="B117" s="41"/>
      <c r="C117" s="40"/>
      <c r="D117" s="188" t="s">
        <v>162</v>
      </c>
      <c r="E117" s="40"/>
      <c r="F117" s="189" t="s">
        <v>3036</v>
      </c>
      <c r="G117" s="40"/>
      <c r="H117" s="40"/>
      <c r="I117" s="190"/>
      <c r="J117" s="40"/>
      <c r="K117" s="40"/>
      <c r="L117" s="41"/>
      <c r="M117" s="191"/>
      <c r="N117" s="192"/>
      <c r="O117" s="74"/>
      <c r="P117" s="74"/>
      <c r="Q117" s="74"/>
      <c r="R117" s="74"/>
      <c r="S117" s="74"/>
      <c r="T117" s="75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21" t="s">
        <v>162</v>
      </c>
      <c r="AU117" s="21" t="s">
        <v>83</v>
      </c>
    </row>
    <row r="118" s="2" customFormat="1">
      <c r="A118" s="40"/>
      <c r="B118" s="41"/>
      <c r="C118" s="40"/>
      <c r="D118" s="193" t="s">
        <v>164</v>
      </c>
      <c r="E118" s="40"/>
      <c r="F118" s="194" t="s">
        <v>3038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164</v>
      </c>
      <c r="AU118" s="21" t="s">
        <v>83</v>
      </c>
    </row>
    <row r="119" s="2" customFormat="1">
      <c r="A119" s="40"/>
      <c r="B119" s="41"/>
      <c r="C119" s="40"/>
      <c r="D119" s="188" t="s">
        <v>194</v>
      </c>
      <c r="E119" s="40"/>
      <c r="F119" s="211" t="s">
        <v>3044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194</v>
      </c>
      <c r="AU119" s="21" t="s">
        <v>83</v>
      </c>
    </row>
    <row r="120" s="2" customFormat="1" ht="16.5" customHeight="1">
      <c r="A120" s="40"/>
      <c r="B120" s="174"/>
      <c r="C120" s="175" t="s">
        <v>215</v>
      </c>
      <c r="D120" s="175" t="s">
        <v>155</v>
      </c>
      <c r="E120" s="176" t="s">
        <v>3040</v>
      </c>
      <c r="F120" s="177" t="s">
        <v>3041</v>
      </c>
      <c r="G120" s="178" t="s">
        <v>2666</v>
      </c>
      <c r="H120" s="179">
        <v>1</v>
      </c>
      <c r="I120" s="180"/>
      <c r="J120" s="181">
        <f>ROUND(I120*H120,2)</f>
        <v>0</v>
      </c>
      <c r="K120" s="177" t="s">
        <v>159</v>
      </c>
      <c r="L120" s="41"/>
      <c r="M120" s="182" t="s">
        <v>3</v>
      </c>
      <c r="N120" s="183" t="s">
        <v>44</v>
      </c>
      <c r="O120" s="74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6" t="s">
        <v>3004</v>
      </c>
      <c r="AT120" s="186" t="s">
        <v>155</v>
      </c>
      <c r="AU120" s="186" t="s">
        <v>83</v>
      </c>
      <c r="AY120" s="21" t="s">
        <v>153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21" t="s">
        <v>81</v>
      </c>
      <c r="BK120" s="187">
        <f>ROUND(I120*H120,2)</f>
        <v>0</v>
      </c>
      <c r="BL120" s="21" t="s">
        <v>3004</v>
      </c>
      <c r="BM120" s="186" t="s">
        <v>3042</v>
      </c>
    </row>
    <row r="121" s="2" customFormat="1">
      <c r="A121" s="40"/>
      <c r="B121" s="41"/>
      <c r="C121" s="40"/>
      <c r="D121" s="188" t="s">
        <v>162</v>
      </c>
      <c r="E121" s="40"/>
      <c r="F121" s="189" t="s">
        <v>3041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162</v>
      </c>
      <c r="AU121" s="21" t="s">
        <v>83</v>
      </c>
    </row>
    <row r="122" s="2" customFormat="1">
      <c r="A122" s="40"/>
      <c r="B122" s="41"/>
      <c r="C122" s="40"/>
      <c r="D122" s="193" t="s">
        <v>164</v>
      </c>
      <c r="E122" s="40"/>
      <c r="F122" s="194" t="s">
        <v>3043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164</v>
      </c>
      <c r="AU122" s="21" t="s">
        <v>83</v>
      </c>
    </row>
    <row r="123" s="2" customFormat="1">
      <c r="A123" s="40"/>
      <c r="B123" s="41"/>
      <c r="C123" s="40"/>
      <c r="D123" s="188" t="s">
        <v>194</v>
      </c>
      <c r="E123" s="40"/>
      <c r="F123" s="211" t="s">
        <v>3044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194</v>
      </c>
      <c r="AU123" s="21" t="s">
        <v>83</v>
      </c>
    </row>
    <row r="124" s="12" customFormat="1" ht="22.8" customHeight="1">
      <c r="A124" s="12"/>
      <c r="B124" s="161"/>
      <c r="C124" s="12"/>
      <c r="D124" s="162" t="s">
        <v>72</v>
      </c>
      <c r="E124" s="172" t="s">
        <v>3045</v>
      </c>
      <c r="F124" s="172" t="s">
        <v>3046</v>
      </c>
      <c r="G124" s="12"/>
      <c r="H124" s="12"/>
      <c r="I124" s="164"/>
      <c r="J124" s="173">
        <f>BK124</f>
        <v>0</v>
      </c>
      <c r="K124" s="12"/>
      <c r="L124" s="161"/>
      <c r="M124" s="166"/>
      <c r="N124" s="167"/>
      <c r="O124" s="167"/>
      <c r="P124" s="168">
        <f>SUM(P125:P138)</f>
        <v>0</v>
      </c>
      <c r="Q124" s="167"/>
      <c r="R124" s="168">
        <f>SUM(R125:R138)</f>
        <v>0</v>
      </c>
      <c r="S124" s="167"/>
      <c r="T124" s="169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2" t="s">
        <v>188</v>
      </c>
      <c r="AT124" s="170" t="s">
        <v>72</v>
      </c>
      <c r="AU124" s="170" t="s">
        <v>81</v>
      </c>
      <c r="AY124" s="162" t="s">
        <v>153</v>
      </c>
      <c r="BK124" s="171">
        <f>SUM(BK125:BK138)</f>
        <v>0</v>
      </c>
    </row>
    <row r="125" s="2" customFormat="1" ht="24.15" customHeight="1">
      <c r="A125" s="40"/>
      <c r="B125" s="174"/>
      <c r="C125" s="175" t="s">
        <v>223</v>
      </c>
      <c r="D125" s="175" t="s">
        <v>155</v>
      </c>
      <c r="E125" s="176" t="s">
        <v>3047</v>
      </c>
      <c r="F125" s="177" t="s">
        <v>3048</v>
      </c>
      <c r="G125" s="178" t="s">
        <v>2666</v>
      </c>
      <c r="H125" s="179">
        <v>1</v>
      </c>
      <c r="I125" s="180"/>
      <c r="J125" s="181">
        <f>ROUND(I125*H125,2)</f>
        <v>0</v>
      </c>
      <c r="K125" s="177" t="s">
        <v>159</v>
      </c>
      <c r="L125" s="41"/>
      <c r="M125" s="182" t="s">
        <v>3</v>
      </c>
      <c r="N125" s="183" t="s">
        <v>44</v>
      </c>
      <c r="O125" s="74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3004</v>
      </c>
      <c r="AT125" s="186" t="s">
        <v>155</v>
      </c>
      <c r="AU125" s="186" t="s">
        <v>83</v>
      </c>
      <c r="AY125" s="21" t="s">
        <v>153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81</v>
      </c>
      <c r="BK125" s="187">
        <f>ROUND(I125*H125,2)</f>
        <v>0</v>
      </c>
      <c r="BL125" s="21" t="s">
        <v>3004</v>
      </c>
      <c r="BM125" s="186" t="s">
        <v>3087</v>
      </c>
    </row>
    <row r="126" s="2" customFormat="1">
      <c r="A126" s="40"/>
      <c r="B126" s="41"/>
      <c r="C126" s="40"/>
      <c r="D126" s="188" t="s">
        <v>162</v>
      </c>
      <c r="E126" s="40"/>
      <c r="F126" s="189" t="s">
        <v>3048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162</v>
      </c>
      <c r="AU126" s="21" t="s">
        <v>83</v>
      </c>
    </row>
    <row r="127" s="2" customFormat="1">
      <c r="A127" s="40"/>
      <c r="B127" s="41"/>
      <c r="C127" s="40"/>
      <c r="D127" s="193" t="s">
        <v>164</v>
      </c>
      <c r="E127" s="40"/>
      <c r="F127" s="194" t="s">
        <v>3050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164</v>
      </c>
      <c r="AU127" s="21" t="s">
        <v>83</v>
      </c>
    </row>
    <row r="128" s="2" customFormat="1">
      <c r="A128" s="40"/>
      <c r="B128" s="41"/>
      <c r="C128" s="40"/>
      <c r="D128" s="188" t="s">
        <v>194</v>
      </c>
      <c r="E128" s="40"/>
      <c r="F128" s="211" t="s">
        <v>3051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194</v>
      </c>
      <c r="AU128" s="21" t="s">
        <v>83</v>
      </c>
    </row>
    <row r="129" s="2" customFormat="1" ht="16.5" customHeight="1">
      <c r="A129" s="40"/>
      <c r="B129" s="174"/>
      <c r="C129" s="175" t="s">
        <v>230</v>
      </c>
      <c r="D129" s="175" t="s">
        <v>155</v>
      </c>
      <c r="E129" s="176" t="s">
        <v>3052</v>
      </c>
      <c r="F129" s="177" t="s">
        <v>3053</v>
      </c>
      <c r="G129" s="178" t="s">
        <v>3054</v>
      </c>
      <c r="H129" s="179">
        <v>5</v>
      </c>
      <c r="I129" s="180"/>
      <c r="J129" s="181">
        <f>ROUND(I129*H129,2)</f>
        <v>0</v>
      </c>
      <c r="K129" s="177" t="s">
        <v>159</v>
      </c>
      <c r="L129" s="41"/>
      <c r="M129" s="182" t="s">
        <v>3</v>
      </c>
      <c r="N129" s="183" t="s">
        <v>44</v>
      </c>
      <c r="O129" s="74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86" t="s">
        <v>3004</v>
      </c>
      <c r="AT129" s="186" t="s">
        <v>155</v>
      </c>
      <c r="AU129" s="186" t="s">
        <v>83</v>
      </c>
      <c r="AY129" s="21" t="s">
        <v>153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21" t="s">
        <v>81</v>
      </c>
      <c r="BK129" s="187">
        <f>ROUND(I129*H129,2)</f>
        <v>0</v>
      </c>
      <c r="BL129" s="21" t="s">
        <v>3004</v>
      </c>
      <c r="BM129" s="186" t="s">
        <v>3088</v>
      </c>
    </row>
    <row r="130" s="2" customFormat="1">
      <c r="A130" s="40"/>
      <c r="B130" s="41"/>
      <c r="C130" s="40"/>
      <c r="D130" s="188" t="s">
        <v>162</v>
      </c>
      <c r="E130" s="40"/>
      <c r="F130" s="189" t="s">
        <v>3053</v>
      </c>
      <c r="G130" s="40"/>
      <c r="H130" s="40"/>
      <c r="I130" s="190"/>
      <c r="J130" s="40"/>
      <c r="K130" s="40"/>
      <c r="L130" s="41"/>
      <c r="M130" s="191"/>
      <c r="N130" s="192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162</v>
      </c>
      <c r="AU130" s="21" t="s">
        <v>83</v>
      </c>
    </row>
    <row r="131" s="2" customFormat="1">
      <c r="A131" s="40"/>
      <c r="B131" s="41"/>
      <c r="C131" s="40"/>
      <c r="D131" s="193" t="s">
        <v>164</v>
      </c>
      <c r="E131" s="40"/>
      <c r="F131" s="194" t="s">
        <v>3056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164</v>
      </c>
      <c r="AU131" s="21" t="s">
        <v>83</v>
      </c>
    </row>
    <row r="132" s="2" customFormat="1">
      <c r="A132" s="40"/>
      <c r="B132" s="41"/>
      <c r="C132" s="40"/>
      <c r="D132" s="188" t="s">
        <v>194</v>
      </c>
      <c r="E132" s="40"/>
      <c r="F132" s="211" t="s">
        <v>3057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194</v>
      </c>
      <c r="AU132" s="21" t="s">
        <v>83</v>
      </c>
    </row>
    <row r="133" s="2" customFormat="1" ht="16.5" customHeight="1">
      <c r="A133" s="40"/>
      <c r="B133" s="174"/>
      <c r="C133" s="175" t="s">
        <v>238</v>
      </c>
      <c r="D133" s="175" t="s">
        <v>155</v>
      </c>
      <c r="E133" s="176" t="s">
        <v>3063</v>
      </c>
      <c r="F133" s="177" t="s">
        <v>3064</v>
      </c>
      <c r="G133" s="178" t="s">
        <v>488</v>
      </c>
      <c r="H133" s="179">
        <v>2</v>
      </c>
      <c r="I133" s="180"/>
      <c r="J133" s="181">
        <f>ROUND(I133*H133,2)</f>
        <v>0</v>
      </c>
      <c r="K133" s="177" t="s">
        <v>3</v>
      </c>
      <c r="L133" s="41"/>
      <c r="M133" s="182" t="s">
        <v>3</v>
      </c>
      <c r="N133" s="183" t="s">
        <v>44</v>
      </c>
      <c r="O133" s="74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86" t="s">
        <v>3004</v>
      </c>
      <c r="AT133" s="186" t="s">
        <v>155</v>
      </c>
      <c r="AU133" s="186" t="s">
        <v>83</v>
      </c>
      <c r="AY133" s="21" t="s">
        <v>153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21" t="s">
        <v>81</v>
      </c>
      <c r="BK133" s="187">
        <f>ROUND(I133*H133,2)</f>
        <v>0</v>
      </c>
      <c r="BL133" s="21" t="s">
        <v>3004</v>
      </c>
      <c r="BM133" s="186" t="s">
        <v>3065</v>
      </c>
    </row>
    <row r="134" s="2" customFormat="1">
      <c r="A134" s="40"/>
      <c r="B134" s="41"/>
      <c r="C134" s="40"/>
      <c r="D134" s="188" t="s">
        <v>162</v>
      </c>
      <c r="E134" s="40"/>
      <c r="F134" s="189" t="s">
        <v>3064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162</v>
      </c>
      <c r="AU134" s="21" t="s">
        <v>83</v>
      </c>
    </row>
    <row r="135" s="2" customFormat="1" ht="16.5" customHeight="1">
      <c r="A135" s="40"/>
      <c r="B135" s="174"/>
      <c r="C135" s="175" t="s">
        <v>9</v>
      </c>
      <c r="D135" s="175" t="s">
        <v>155</v>
      </c>
      <c r="E135" s="176" t="s">
        <v>3066</v>
      </c>
      <c r="F135" s="177" t="s">
        <v>3067</v>
      </c>
      <c r="G135" s="178" t="s">
        <v>2666</v>
      </c>
      <c r="H135" s="179">
        <v>1</v>
      </c>
      <c r="I135" s="180"/>
      <c r="J135" s="181">
        <f>ROUND(I135*H135,2)</f>
        <v>0</v>
      </c>
      <c r="K135" s="177" t="s">
        <v>159</v>
      </c>
      <c r="L135" s="41"/>
      <c r="M135" s="182" t="s">
        <v>3</v>
      </c>
      <c r="N135" s="183" t="s">
        <v>44</v>
      </c>
      <c r="O135" s="74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86" t="s">
        <v>3004</v>
      </c>
      <c r="AT135" s="186" t="s">
        <v>155</v>
      </c>
      <c r="AU135" s="186" t="s">
        <v>83</v>
      </c>
      <c r="AY135" s="21" t="s">
        <v>153</v>
      </c>
      <c r="BE135" s="187">
        <f>IF(N135="základní",J135,0)</f>
        <v>0</v>
      </c>
      <c r="BF135" s="187">
        <f>IF(N135="snížená",J135,0)</f>
        <v>0</v>
      </c>
      <c r="BG135" s="187">
        <f>IF(N135="zákl. přenesená",J135,0)</f>
        <v>0</v>
      </c>
      <c r="BH135" s="187">
        <f>IF(N135="sníž. přenesená",J135,0)</f>
        <v>0</v>
      </c>
      <c r="BI135" s="187">
        <f>IF(N135="nulová",J135,0)</f>
        <v>0</v>
      </c>
      <c r="BJ135" s="21" t="s">
        <v>81</v>
      </c>
      <c r="BK135" s="187">
        <f>ROUND(I135*H135,2)</f>
        <v>0</v>
      </c>
      <c r="BL135" s="21" t="s">
        <v>3004</v>
      </c>
      <c r="BM135" s="186" t="s">
        <v>3089</v>
      </c>
    </row>
    <row r="136" s="2" customFormat="1">
      <c r="A136" s="40"/>
      <c r="B136" s="41"/>
      <c r="C136" s="40"/>
      <c r="D136" s="188" t="s">
        <v>162</v>
      </c>
      <c r="E136" s="40"/>
      <c r="F136" s="189" t="s">
        <v>3067</v>
      </c>
      <c r="G136" s="40"/>
      <c r="H136" s="40"/>
      <c r="I136" s="190"/>
      <c r="J136" s="40"/>
      <c r="K136" s="40"/>
      <c r="L136" s="41"/>
      <c r="M136" s="191"/>
      <c r="N136" s="192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162</v>
      </c>
      <c r="AU136" s="21" t="s">
        <v>83</v>
      </c>
    </row>
    <row r="137" s="2" customFormat="1">
      <c r="A137" s="40"/>
      <c r="B137" s="41"/>
      <c r="C137" s="40"/>
      <c r="D137" s="193" t="s">
        <v>164</v>
      </c>
      <c r="E137" s="40"/>
      <c r="F137" s="194" t="s">
        <v>3069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164</v>
      </c>
      <c r="AU137" s="21" t="s">
        <v>83</v>
      </c>
    </row>
    <row r="138" s="2" customFormat="1">
      <c r="A138" s="40"/>
      <c r="B138" s="41"/>
      <c r="C138" s="40"/>
      <c r="D138" s="188" t="s">
        <v>194</v>
      </c>
      <c r="E138" s="40"/>
      <c r="F138" s="211" t="s">
        <v>3070</v>
      </c>
      <c r="G138" s="40"/>
      <c r="H138" s="40"/>
      <c r="I138" s="190"/>
      <c r="J138" s="40"/>
      <c r="K138" s="40"/>
      <c r="L138" s="41"/>
      <c r="M138" s="191"/>
      <c r="N138" s="192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194</v>
      </c>
      <c r="AU138" s="21" t="s">
        <v>83</v>
      </c>
    </row>
    <row r="139" s="12" customFormat="1" ht="22.8" customHeight="1">
      <c r="A139" s="12"/>
      <c r="B139" s="161"/>
      <c r="C139" s="12"/>
      <c r="D139" s="162" t="s">
        <v>72</v>
      </c>
      <c r="E139" s="172" t="s">
        <v>3071</v>
      </c>
      <c r="F139" s="172" t="s">
        <v>3072</v>
      </c>
      <c r="G139" s="12"/>
      <c r="H139" s="12"/>
      <c r="I139" s="164"/>
      <c r="J139" s="173">
        <f>BK139</f>
        <v>0</v>
      </c>
      <c r="K139" s="12"/>
      <c r="L139" s="161"/>
      <c r="M139" s="166"/>
      <c r="N139" s="167"/>
      <c r="O139" s="167"/>
      <c r="P139" s="168">
        <f>SUM(P140:P146)</f>
        <v>0</v>
      </c>
      <c r="Q139" s="167"/>
      <c r="R139" s="168">
        <f>SUM(R140:R146)</f>
        <v>0</v>
      </c>
      <c r="S139" s="167"/>
      <c r="T139" s="169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2" t="s">
        <v>188</v>
      </c>
      <c r="AT139" s="170" t="s">
        <v>72</v>
      </c>
      <c r="AU139" s="170" t="s">
        <v>81</v>
      </c>
      <c r="AY139" s="162" t="s">
        <v>153</v>
      </c>
      <c r="BK139" s="171">
        <f>SUM(BK140:BK146)</f>
        <v>0</v>
      </c>
    </row>
    <row r="140" s="2" customFormat="1" ht="16.5" customHeight="1">
      <c r="A140" s="40"/>
      <c r="B140" s="174"/>
      <c r="C140" s="175" t="s">
        <v>251</v>
      </c>
      <c r="D140" s="175" t="s">
        <v>155</v>
      </c>
      <c r="E140" s="176" t="s">
        <v>3090</v>
      </c>
      <c r="F140" s="177" t="s">
        <v>3091</v>
      </c>
      <c r="G140" s="178" t="s">
        <v>2666</v>
      </c>
      <c r="H140" s="179">
        <v>1</v>
      </c>
      <c r="I140" s="180"/>
      <c r="J140" s="181">
        <f>ROUND(I140*H140,2)</f>
        <v>0</v>
      </c>
      <c r="K140" s="177" t="s">
        <v>159</v>
      </c>
      <c r="L140" s="41"/>
      <c r="M140" s="182" t="s">
        <v>3</v>
      </c>
      <c r="N140" s="183" t="s">
        <v>44</v>
      </c>
      <c r="O140" s="74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3004</v>
      </c>
      <c r="AT140" s="186" t="s">
        <v>155</v>
      </c>
      <c r="AU140" s="186" t="s">
        <v>83</v>
      </c>
      <c r="AY140" s="21" t="s">
        <v>153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81</v>
      </c>
      <c r="BK140" s="187">
        <f>ROUND(I140*H140,2)</f>
        <v>0</v>
      </c>
      <c r="BL140" s="21" t="s">
        <v>3004</v>
      </c>
      <c r="BM140" s="186" t="s">
        <v>3092</v>
      </c>
    </row>
    <row r="141" s="2" customFormat="1">
      <c r="A141" s="40"/>
      <c r="B141" s="41"/>
      <c r="C141" s="40"/>
      <c r="D141" s="188" t="s">
        <v>162</v>
      </c>
      <c r="E141" s="40"/>
      <c r="F141" s="189" t="s">
        <v>3091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162</v>
      </c>
      <c r="AU141" s="21" t="s">
        <v>83</v>
      </c>
    </row>
    <row r="142" s="2" customFormat="1">
      <c r="A142" s="40"/>
      <c r="B142" s="41"/>
      <c r="C142" s="40"/>
      <c r="D142" s="193" t="s">
        <v>164</v>
      </c>
      <c r="E142" s="40"/>
      <c r="F142" s="194" t="s">
        <v>3093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164</v>
      </c>
      <c r="AU142" s="21" t="s">
        <v>83</v>
      </c>
    </row>
    <row r="143" s="2" customFormat="1" ht="16.5" customHeight="1">
      <c r="A143" s="40"/>
      <c r="B143" s="174"/>
      <c r="C143" s="175" t="s">
        <v>257</v>
      </c>
      <c r="D143" s="175" t="s">
        <v>155</v>
      </c>
      <c r="E143" s="176" t="s">
        <v>3073</v>
      </c>
      <c r="F143" s="177" t="s">
        <v>3094</v>
      </c>
      <c r="G143" s="178" t="s">
        <v>2666</v>
      </c>
      <c r="H143" s="179">
        <v>1</v>
      </c>
      <c r="I143" s="180"/>
      <c r="J143" s="181">
        <f>ROUND(I143*H143,2)</f>
        <v>0</v>
      </c>
      <c r="K143" s="177" t="s">
        <v>159</v>
      </c>
      <c r="L143" s="41"/>
      <c r="M143" s="182" t="s">
        <v>3</v>
      </c>
      <c r="N143" s="183" t="s">
        <v>44</v>
      </c>
      <c r="O143" s="74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186" t="s">
        <v>3004</v>
      </c>
      <c r="AT143" s="186" t="s">
        <v>155</v>
      </c>
      <c r="AU143" s="186" t="s">
        <v>83</v>
      </c>
      <c r="AY143" s="21" t="s">
        <v>153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21" t="s">
        <v>81</v>
      </c>
      <c r="BK143" s="187">
        <f>ROUND(I143*H143,2)</f>
        <v>0</v>
      </c>
      <c r="BL143" s="21" t="s">
        <v>3004</v>
      </c>
      <c r="BM143" s="186" t="s">
        <v>3075</v>
      </c>
    </row>
    <row r="144" s="2" customFormat="1">
      <c r="A144" s="40"/>
      <c r="B144" s="41"/>
      <c r="C144" s="40"/>
      <c r="D144" s="188" t="s">
        <v>162</v>
      </c>
      <c r="E144" s="40"/>
      <c r="F144" s="189" t="s">
        <v>3094</v>
      </c>
      <c r="G144" s="40"/>
      <c r="H144" s="40"/>
      <c r="I144" s="190"/>
      <c r="J144" s="40"/>
      <c r="K144" s="40"/>
      <c r="L144" s="41"/>
      <c r="M144" s="191"/>
      <c r="N144" s="192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162</v>
      </c>
      <c r="AU144" s="21" t="s">
        <v>83</v>
      </c>
    </row>
    <row r="145" s="2" customFormat="1">
      <c r="A145" s="40"/>
      <c r="B145" s="41"/>
      <c r="C145" s="40"/>
      <c r="D145" s="193" t="s">
        <v>164</v>
      </c>
      <c r="E145" s="40"/>
      <c r="F145" s="194" t="s">
        <v>3076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164</v>
      </c>
      <c r="AU145" s="21" t="s">
        <v>83</v>
      </c>
    </row>
    <row r="146" s="2" customFormat="1">
      <c r="A146" s="40"/>
      <c r="B146" s="41"/>
      <c r="C146" s="40"/>
      <c r="D146" s="188" t="s">
        <v>194</v>
      </c>
      <c r="E146" s="40"/>
      <c r="F146" s="211" t="s">
        <v>3095</v>
      </c>
      <c r="G146" s="40"/>
      <c r="H146" s="40"/>
      <c r="I146" s="190"/>
      <c r="J146" s="40"/>
      <c r="K146" s="40"/>
      <c r="L146" s="41"/>
      <c r="M146" s="237"/>
      <c r="N146" s="238"/>
      <c r="O146" s="239"/>
      <c r="P146" s="239"/>
      <c r="Q146" s="239"/>
      <c r="R146" s="239"/>
      <c r="S146" s="239"/>
      <c r="T146" s="2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194</v>
      </c>
      <c r="AU146" s="21" t="s">
        <v>83</v>
      </c>
    </row>
    <row r="147" s="2" customFormat="1" ht="6.96" customHeight="1">
      <c r="A147" s="40"/>
      <c r="B147" s="57"/>
      <c r="C147" s="58"/>
      <c r="D147" s="58"/>
      <c r="E147" s="58"/>
      <c r="F147" s="58"/>
      <c r="G147" s="58"/>
      <c r="H147" s="58"/>
      <c r="I147" s="58"/>
      <c r="J147" s="58"/>
      <c r="K147" s="58"/>
      <c r="L147" s="41"/>
      <c r="M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</row>
  </sheetData>
  <autoFilter ref="C88:K1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1/012164000"/>
    <hyperlink ref="F98" r:id="rId2" display="https://podminky.urs.cz/item/CS_URS_2025_01/012303000"/>
    <hyperlink ref="F102" r:id="rId3" display="https://podminky.urs.cz/item/CS_URS_2025_01/012403000"/>
    <hyperlink ref="F106" r:id="rId4" display="https://podminky.urs.cz/item/CS_URS_2025_01/012414000"/>
    <hyperlink ref="F110" r:id="rId5" display="https://podminky.urs.cz/item/CS_URS_2025_01/013244000"/>
    <hyperlink ref="F114" r:id="rId6" display="https://podminky.urs.cz/item/CS_URS_2025_01/013254000"/>
    <hyperlink ref="F118" r:id="rId7" display="https://podminky.urs.cz/item/CS_URS_2025_01/013274000"/>
    <hyperlink ref="F122" r:id="rId8" display="https://podminky.urs.cz/item/CS_URS_2025_01/013284000"/>
    <hyperlink ref="F127" r:id="rId9" display="https://podminky.urs.cz/item/CS_URS_2025_01/031002000"/>
    <hyperlink ref="F131" r:id="rId10" display="https://podminky.urs.cz/item/CS_URS_2025_01/032903000"/>
    <hyperlink ref="F137" r:id="rId11" display="https://podminky.urs.cz/item/CS_URS_2025_01/039002000"/>
    <hyperlink ref="F142" r:id="rId12" display="https://podminky.urs.cz/item/CS_URS_2025_01/041414000"/>
    <hyperlink ref="F145" r:id="rId13" display="https://podminky.urs.cz/item/CS_URS_2025_01/04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7" customWidth="1"/>
    <col min="2" max="2" width="1.667969" style="247" customWidth="1"/>
    <col min="3" max="4" width="5" style="247" customWidth="1"/>
    <col min="5" max="5" width="11.66016" style="247" customWidth="1"/>
    <col min="6" max="6" width="9.160156" style="247" customWidth="1"/>
    <col min="7" max="7" width="5" style="247" customWidth="1"/>
    <col min="8" max="8" width="77.83203" style="247" customWidth="1"/>
    <col min="9" max="10" width="20" style="247" customWidth="1"/>
    <col min="11" max="11" width="1.667969" style="247" customWidth="1"/>
  </cols>
  <sheetData>
    <row r="1" s="1" customFormat="1" ht="37.5" customHeight="1"/>
    <row r="2" s="1" customFormat="1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="17" customFormat="1" ht="45" customHeight="1">
      <c r="B3" s="251"/>
      <c r="C3" s="252" t="s">
        <v>3096</v>
      </c>
      <c r="D3" s="252"/>
      <c r="E3" s="252"/>
      <c r="F3" s="252"/>
      <c r="G3" s="252"/>
      <c r="H3" s="252"/>
      <c r="I3" s="252"/>
      <c r="J3" s="252"/>
      <c r="K3" s="253"/>
    </row>
    <row r="4" s="1" customFormat="1" ht="25.5" customHeight="1">
      <c r="B4" s="254"/>
      <c r="C4" s="255" t="s">
        <v>3097</v>
      </c>
      <c r="D4" s="255"/>
      <c r="E4" s="255"/>
      <c r="F4" s="255"/>
      <c r="G4" s="255"/>
      <c r="H4" s="255"/>
      <c r="I4" s="255"/>
      <c r="J4" s="255"/>
      <c r="K4" s="256"/>
    </row>
    <row r="5" s="1" customFormat="1" ht="5.25" customHeight="1">
      <c r="B5" s="254"/>
      <c r="C5" s="257"/>
      <c r="D5" s="257"/>
      <c r="E5" s="257"/>
      <c r="F5" s="257"/>
      <c r="G5" s="257"/>
      <c r="H5" s="257"/>
      <c r="I5" s="257"/>
      <c r="J5" s="257"/>
      <c r="K5" s="256"/>
    </row>
    <row r="6" s="1" customFormat="1" ht="15" customHeight="1">
      <c r="B6" s="254"/>
      <c r="C6" s="258" t="s">
        <v>3098</v>
      </c>
      <c r="D6" s="258"/>
      <c r="E6" s="258"/>
      <c r="F6" s="258"/>
      <c r="G6" s="258"/>
      <c r="H6" s="258"/>
      <c r="I6" s="258"/>
      <c r="J6" s="258"/>
      <c r="K6" s="256"/>
    </row>
    <row r="7" s="1" customFormat="1" ht="15" customHeight="1">
      <c r="B7" s="259"/>
      <c r="C7" s="258" t="s">
        <v>3099</v>
      </c>
      <c r="D7" s="258"/>
      <c r="E7" s="258"/>
      <c r="F7" s="258"/>
      <c r="G7" s="258"/>
      <c r="H7" s="258"/>
      <c r="I7" s="258"/>
      <c r="J7" s="258"/>
      <c r="K7" s="256"/>
    </row>
    <row r="8" s="1" customFormat="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="1" customFormat="1" ht="15" customHeight="1">
      <c r="B9" s="259"/>
      <c r="C9" s="258" t="s">
        <v>3100</v>
      </c>
      <c r="D9" s="258"/>
      <c r="E9" s="258"/>
      <c r="F9" s="258"/>
      <c r="G9" s="258"/>
      <c r="H9" s="258"/>
      <c r="I9" s="258"/>
      <c r="J9" s="258"/>
      <c r="K9" s="256"/>
    </row>
    <row r="10" s="1" customFormat="1" ht="15" customHeight="1">
      <c r="B10" s="259"/>
      <c r="C10" s="258"/>
      <c r="D10" s="258" t="s">
        <v>3101</v>
      </c>
      <c r="E10" s="258"/>
      <c r="F10" s="258"/>
      <c r="G10" s="258"/>
      <c r="H10" s="258"/>
      <c r="I10" s="258"/>
      <c r="J10" s="258"/>
      <c r="K10" s="256"/>
    </row>
    <row r="11" s="1" customFormat="1" ht="15" customHeight="1">
      <c r="B11" s="259"/>
      <c r="C11" s="260"/>
      <c r="D11" s="258" t="s">
        <v>3102</v>
      </c>
      <c r="E11" s="258"/>
      <c r="F11" s="258"/>
      <c r="G11" s="258"/>
      <c r="H11" s="258"/>
      <c r="I11" s="258"/>
      <c r="J11" s="258"/>
      <c r="K11" s="256"/>
    </row>
    <row r="12" s="1" customFormat="1" ht="15" customHeight="1">
      <c r="B12" s="259"/>
      <c r="C12" s="260"/>
      <c r="D12" s="258"/>
      <c r="E12" s="258"/>
      <c r="F12" s="258"/>
      <c r="G12" s="258"/>
      <c r="H12" s="258"/>
      <c r="I12" s="258"/>
      <c r="J12" s="258"/>
      <c r="K12" s="256"/>
    </row>
    <row r="13" s="1" customFormat="1" ht="15" customHeight="1">
      <c r="B13" s="259"/>
      <c r="C13" s="260"/>
      <c r="D13" s="261" t="s">
        <v>3103</v>
      </c>
      <c r="E13" s="258"/>
      <c r="F13" s="258"/>
      <c r="G13" s="258"/>
      <c r="H13" s="258"/>
      <c r="I13" s="258"/>
      <c r="J13" s="258"/>
      <c r="K13" s="256"/>
    </row>
    <row r="14" s="1" customFormat="1" ht="12.75" customHeight="1">
      <c r="B14" s="259"/>
      <c r="C14" s="260"/>
      <c r="D14" s="260"/>
      <c r="E14" s="260"/>
      <c r="F14" s="260"/>
      <c r="G14" s="260"/>
      <c r="H14" s="260"/>
      <c r="I14" s="260"/>
      <c r="J14" s="260"/>
      <c r="K14" s="256"/>
    </row>
    <row r="15" s="1" customFormat="1" ht="15" customHeight="1">
      <c r="B15" s="259"/>
      <c r="C15" s="260"/>
      <c r="D15" s="258" t="s">
        <v>3104</v>
      </c>
      <c r="E15" s="258"/>
      <c r="F15" s="258"/>
      <c r="G15" s="258"/>
      <c r="H15" s="258"/>
      <c r="I15" s="258"/>
      <c r="J15" s="258"/>
      <c r="K15" s="256"/>
    </row>
    <row r="16" s="1" customFormat="1" ht="15" customHeight="1">
      <c r="B16" s="259"/>
      <c r="C16" s="260"/>
      <c r="D16" s="258" t="s">
        <v>3105</v>
      </c>
      <c r="E16" s="258"/>
      <c r="F16" s="258"/>
      <c r="G16" s="258"/>
      <c r="H16" s="258"/>
      <c r="I16" s="258"/>
      <c r="J16" s="258"/>
      <c r="K16" s="256"/>
    </row>
    <row r="17" s="1" customFormat="1" ht="15" customHeight="1">
      <c r="B17" s="259"/>
      <c r="C17" s="260"/>
      <c r="D17" s="258" t="s">
        <v>3106</v>
      </c>
      <c r="E17" s="258"/>
      <c r="F17" s="258"/>
      <c r="G17" s="258"/>
      <c r="H17" s="258"/>
      <c r="I17" s="258"/>
      <c r="J17" s="258"/>
      <c r="K17" s="256"/>
    </row>
    <row r="18" s="1" customFormat="1" ht="15" customHeight="1">
      <c r="B18" s="259"/>
      <c r="C18" s="260"/>
      <c r="D18" s="260"/>
      <c r="E18" s="262" t="s">
        <v>3107</v>
      </c>
      <c r="F18" s="258" t="s">
        <v>3108</v>
      </c>
      <c r="G18" s="258"/>
      <c r="H18" s="258"/>
      <c r="I18" s="258"/>
      <c r="J18" s="258"/>
      <c r="K18" s="256"/>
    </row>
    <row r="19" s="1" customFormat="1" ht="15" customHeight="1">
      <c r="B19" s="259"/>
      <c r="C19" s="260"/>
      <c r="D19" s="260"/>
      <c r="E19" s="262" t="s">
        <v>80</v>
      </c>
      <c r="F19" s="258" t="s">
        <v>3109</v>
      </c>
      <c r="G19" s="258"/>
      <c r="H19" s="258"/>
      <c r="I19" s="258"/>
      <c r="J19" s="258"/>
      <c r="K19" s="256"/>
    </row>
    <row r="20" s="1" customFormat="1" ht="15" customHeight="1">
      <c r="B20" s="259"/>
      <c r="C20" s="260"/>
      <c r="D20" s="260"/>
      <c r="E20" s="262" t="s">
        <v>3110</v>
      </c>
      <c r="F20" s="258" t="s">
        <v>3111</v>
      </c>
      <c r="G20" s="258"/>
      <c r="H20" s="258"/>
      <c r="I20" s="258"/>
      <c r="J20" s="258"/>
      <c r="K20" s="256"/>
    </row>
    <row r="21" s="1" customFormat="1" ht="15" customHeight="1">
      <c r="B21" s="259"/>
      <c r="C21" s="260"/>
      <c r="D21" s="260"/>
      <c r="E21" s="262" t="s">
        <v>115</v>
      </c>
      <c r="F21" s="258" t="s">
        <v>3112</v>
      </c>
      <c r="G21" s="258"/>
      <c r="H21" s="258"/>
      <c r="I21" s="258"/>
      <c r="J21" s="258"/>
      <c r="K21" s="256"/>
    </row>
    <row r="22" s="1" customFormat="1" ht="15" customHeight="1">
      <c r="B22" s="259"/>
      <c r="C22" s="260"/>
      <c r="D22" s="260"/>
      <c r="E22" s="262" t="s">
        <v>3113</v>
      </c>
      <c r="F22" s="258" t="s">
        <v>3114</v>
      </c>
      <c r="G22" s="258"/>
      <c r="H22" s="258"/>
      <c r="I22" s="258"/>
      <c r="J22" s="258"/>
      <c r="K22" s="256"/>
    </row>
    <row r="23" s="1" customFormat="1" ht="15" customHeight="1">
      <c r="B23" s="259"/>
      <c r="C23" s="260"/>
      <c r="D23" s="260"/>
      <c r="E23" s="262" t="s">
        <v>93</v>
      </c>
      <c r="F23" s="258" t="s">
        <v>3115</v>
      </c>
      <c r="G23" s="258"/>
      <c r="H23" s="258"/>
      <c r="I23" s="258"/>
      <c r="J23" s="258"/>
      <c r="K23" s="256"/>
    </row>
    <row r="24" s="1" customFormat="1" ht="12.75" customHeight="1">
      <c r="B24" s="259"/>
      <c r="C24" s="260"/>
      <c r="D24" s="260"/>
      <c r="E24" s="260"/>
      <c r="F24" s="260"/>
      <c r="G24" s="260"/>
      <c r="H24" s="260"/>
      <c r="I24" s="260"/>
      <c r="J24" s="260"/>
      <c r="K24" s="256"/>
    </row>
    <row r="25" s="1" customFormat="1" ht="15" customHeight="1">
      <c r="B25" s="259"/>
      <c r="C25" s="258" t="s">
        <v>3116</v>
      </c>
      <c r="D25" s="258"/>
      <c r="E25" s="258"/>
      <c r="F25" s="258"/>
      <c r="G25" s="258"/>
      <c r="H25" s="258"/>
      <c r="I25" s="258"/>
      <c r="J25" s="258"/>
      <c r="K25" s="256"/>
    </row>
    <row r="26" s="1" customFormat="1" ht="15" customHeight="1">
      <c r="B26" s="259"/>
      <c r="C26" s="258" t="s">
        <v>3117</v>
      </c>
      <c r="D26" s="258"/>
      <c r="E26" s="258"/>
      <c r="F26" s="258"/>
      <c r="G26" s="258"/>
      <c r="H26" s="258"/>
      <c r="I26" s="258"/>
      <c r="J26" s="258"/>
      <c r="K26" s="256"/>
    </row>
    <row r="27" s="1" customFormat="1" ht="15" customHeight="1">
      <c r="B27" s="259"/>
      <c r="C27" s="258"/>
      <c r="D27" s="258" t="s">
        <v>3118</v>
      </c>
      <c r="E27" s="258"/>
      <c r="F27" s="258"/>
      <c r="G27" s="258"/>
      <c r="H27" s="258"/>
      <c r="I27" s="258"/>
      <c r="J27" s="258"/>
      <c r="K27" s="256"/>
    </row>
    <row r="28" s="1" customFormat="1" ht="15" customHeight="1">
      <c r="B28" s="259"/>
      <c r="C28" s="260"/>
      <c r="D28" s="258" t="s">
        <v>3119</v>
      </c>
      <c r="E28" s="258"/>
      <c r="F28" s="258"/>
      <c r="G28" s="258"/>
      <c r="H28" s="258"/>
      <c r="I28" s="258"/>
      <c r="J28" s="258"/>
      <c r="K28" s="256"/>
    </row>
    <row r="29" s="1" customFormat="1" ht="12.75" customHeight="1">
      <c r="B29" s="259"/>
      <c r="C29" s="260"/>
      <c r="D29" s="260"/>
      <c r="E29" s="260"/>
      <c r="F29" s="260"/>
      <c r="G29" s="260"/>
      <c r="H29" s="260"/>
      <c r="I29" s="260"/>
      <c r="J29" s="260"/>
      <c r="K29" s="256"/>
    </row>
    <row r="30" s="1" customFormat="1" ht="15" customHeight="1">
      <c r="B30" s="259"/>
      <c r="C30" s="260"/>
      <c r="D30" s="258" t="s">
        <v>3120</v>
      </c>
      <c r="E30" s="258"/>
      <c r="F30" s="258"/>
      <c r="G30" s="258"/>
      <c r="H30" s="258"/>
      <c r="I30" s="258"/>
      <c r="J30" s="258"/>
      <c r="K30" s="256"/>
    </row>
    <row r="31" s="1" customFormat="1" ht="15" customHeight="1">
      <c r="B31" s="259"/>
      <c r="C31" s="260"/>
      <c r="D31" s="258" t="s">
        <v>3121</v>
      </c>
      <c r="E31" s="258"/>
      <c r="F31" s="258"/>
      <c r="G31" s="258"/>
      <c r="H31" s="258"/>
      <c r="I31" s="258"/>
      <c r="J31" s="258"/>
      <c r="K31" s="256"/>
    </row>
    <row r="32" s="1" customFormat="1" ht="12.75" customHeight="1">
      <c r="B32" s="259"/>
      <c r="C32" s="260"/>
      <c r="D32" s="260"/>
      <c r="E32" s="260"/>
      <c r="F32" s="260"/>
      <c r="G32" s="260"/>
      <c r="H32" s="260"/>
      <c r="I32" s="260"/>
      <c r="J32" s="260"/>
      <c r="K32" s="256"/>
    </row>
    <row r="33" s="1" customFormat="1" ht="15" customHeight="1">
      <c r="B33" s="259"/>
      <c r="C33" s="260"/>
      <c r="D33" s="258" t="s">
        <v>3122</v>
      </c>
      <c r="E33" s="258"/>
      <c r="F33" s="258"/>
      <c r="G33" s="258"/>
      <c r="H33" s="258"/>
      <c r="I33" s="258"/>
      <c r="J33" s="258"/>
      <c r="K33" s="256"/>
    </row>
    <row r="34" s="1" customFormat="1" ht="15" customHeight="1">
      <c r="B34" s="259"/>
      <c r="C34" s="260"/>
      <c r="D34" s="258" t="s">
        <v>3123</v>
      </c>
      <c r="E34" s="258"/>
      <c r="F34" s="258"/>
      <c r="G34" s="258"/>
      <c r="H34" s="258"/>
      <c r="I34" s="258"/>
      <c r="J34" s="258"/>
      <c r="K34" s="256"/>
    </row>
    <row r="35" s="1" customFormat="1" ht="15" customHeight="1">
      <c r="B35" s="259"/>
      <c r="C35" s="260"/>
      <c r="D35" s="258" t="s">
        <v>3124</v>
      </c>
      <c r="E35" s="258"/>
      <c r="F35" s="258"/>
      <c r="G35" s="258"/>
      <c r="H35" s="258"/>
      <c r="I35" s="258"/>
      <c r="J35" s="258"/>
      <c r="K35" s="256"/>
    </row>
    <row r="36" s="1" customFormat="1" ht="15" customHeight="1">
      <c r="B36" s="259"/>
      <c r="C36" s="260"/>
      <c r="D36" s="258"/>
      <c r="E36" s="261" t="s">
        <v>139</v>
      </c>
      <c r="F36" s="258"/>
      <c r="G36" s="258" t="s">
        <v>3125</v>
      </c>
      <c r="H36" s="258"/>
      <c r="I36" s="258"/>
      <c r="J36" s="258"/>
      <c r="K36" s="256"/>
    </row>
    <row r="37" s="1" customFormat="1" ht="30.75" customHeight="1">
      <c r="B37" s="259"/>
      <c r="C37" s="260"/>
      <c r="D37" s="258"/>
      <c r="E37" s="261" t="s">
        <v>3126</v>
      </c>
      <c r="F37" s="258"/>
      <c r="G37" s="258" t="s">
        <v>3127</v>
      </c>
      <c r="H37" s="258"/>
      <c r="I37" s="258"/>
      <c r="J37" s="258"/>
      <c r="K37" s="256"/>
    </row>
    <row r="38" s="1" customFormat="1" ht="15" customHeight="1">
      <c r="B38" s="259"/>
      <c r="C38" s="260"/>
      <c r="D38" s="258"/>
      <c r="E38" s="261" t="s">
        <v>54</v>
      </c>
      <c r="F38" s="258"/>
      <c r="G38" s="258" t="s">
        <v>3128</v>
      </c>
      <c r="H38" s="258"/>
      <c r="I38" s="258"/>
      <c r="J38" s="258"/>
      <c r="K38" s="256"/>
    </row>
    <row r="39" s="1" customFormat="1" ht="15" customHeight="1">
      <c r="B39" s="259"/>
      <c r="C39" s="260"/>
      <c r="D39" s="258"/>
      <c r="E39" s="261" t="s">
        <v>55</v>
      </c>
      <c r="F39" s="258"/>
      <c r="G39" s="258" t="s">
        <v>3129</v>
      </c>
      <c r="H39" s="258"/>
      <c r="I39" s="258"/>
      <c r="J39" s="258"/>
      <c r="K39" s="256"/>
    </row>
    <row r="40" s="1" customFormat="1" ht="15" customHeight="1">
      <c r="B40" s="259"/>
      <c r="C40" s="260"/>
      <c r="D40" s="258"/>
      <c r="E40" s="261" t="s">
        <v>140</v>
      </c>
      <c r="F40" s="258"/>
      <c r="G40" s="258" t="s">
        <v>3130</v>
      </c>
      <c r="H40" s="258"/>
      <c r="I40" s="258"/>
      <c r="J40" s="258"/>
      <c r="K40" s="256"/>
    </row>
    <row r="41" s="1" customFormat="1" ht="15" customHeight="1">
      <c r="B41" s="259"/>
      <c r="C41" s="260"/>
      <c r="D41" s="258"/>
      <c r="E41" s="261" t="s">
        <v>141</v>
      </c>
      <c r="F41" s="258"/>
      <c r="G41" s="258" t="s">
        <v>3131</v>
      </c>
      <c r="H41" s="258"/>
      <c r="I41" s="258"/>
      <c r="J41" s="258"/>
      <c r="K41" s="256"/>
    </row>
    <row r="42" s="1" customFormat="1" ht="15" customHeight="1">
      <c r="B42" s="259"/>
      <c r="C42" s="260"/>
      <c r="D42" s="258"/>
      <c r="E42" s="261" t="s">
        <v>3132</v>
      </c>
      <c r="F42" s="258"/>
      <c r="G42" s="258" t="s">
        <v>3133</v>
      </c>
      <c r="H42" s="258"/>
      <c r="I42" s="258"/>
      <c r="J42" s="258"/>
      <c r="K42" s="256"/>
    </row>
    <row r="43" s="1" customFormat="1" ht="15" customHeight="1">
      <c r="B43" s="259"/>
      <c r="C43" s="260"/>
      <c r="D43" s="258"/>
      <c r="E43" s="261"/>
      <c r="F43" s="258"/>
      <c r="G43" s="258" t="s">
        <v>3134</v>
      </c>
      <c r="H43" s="258"/>
      <c r="I43" s="258"/>
      <c r="J43" s="258"/>
      <c r="K43" s="256"/>
    </row>
    <row r="44" s="1" customFormat="1" ht="15" customHeight="1">
      <c r="B44" s="259"/>
      <c r="C44" s="260"/>
      <c r="D44" s="258"/>
      <c r="E44" s="261" t="s">
        <v>3135</v>
      </c>
      <c r="F44" s="258"/>
      <c r="G44" s="258" t="s">
        <v>3136</v>
      </c>
      <c r="H44" s="258"/>
      <c r="I44" s="258"/>
      <c r="J44" s="258"/>
      <c r="K44" s="256"/>
    </row>
    <row r="45" s="1" customFormat="1" ht="15" customHeight="1">
      <c r="B45" s="259"/>
      <c r="C45" s="260"/>
      <c r="D45" s="258"/>
      <c r="E45" s="261" t="s">
        <v>143</v>
      </c>
      <c r="F45" s="258"/>
      <c r="G45" s="258" t="s">
        <v>3137</v>
      </c>
      <c r="H45" s="258"/>
      <c r="I45" s="258"/>
      <c r="J45" s="258"/>
      <c r="K45" s="256"/>
    </row>
    <row r="46" s="1" customFormat="1" ht="12.75" customHeight="1">
      <c r="B46" s="259"/>
      <c r="C46" s="260"/>
      <c r="D46" s="258"/>
      <c r="E46" s="258"/>
      <c r="F46" s="258"/>
      <c r="G46" s="258"/>
      <c r="H46" s="258"/>
      <c r="I46" s="258"/>
      <c r="J46" s="258"/>
      <c r="K46" s="256"/>
    </row>
    <row r="47" s="1" customFormat="1" ht="15" customHeight="1">
      <c r="B47" s="259"/>
      <c r="C47" s="260"/>
      <c r="D47" s="258" t="s">
        <v>3138</v>
      </c>
      <c r="E47" s="258"/>
      <c r="F47" s="258"/>
      <c r="G47" s="258"/>
      <c r="H47" s="258"/>
      <c r="I47" s="258"/>
      <c r="J47" s="258"/>
      <c r="K47" s="256"/>
    </row>
    <row r="48" s="1" customFormat="1" ht="15" customHeight="1">
      <c r="B48" s="259"/>
      <c r="C48" s="260"/>
      <c r="D48" s="260"/>
      <c r="E48" s="258" t="s">
        <v>3139</v>
      </c>
      <c r="F48" s="258"/>
      <c r="G48" s="258"/>
      <c r="H48" s="258"/>
      <c r="I48" s="258"/>
      <c r="J48" s="258"/>
      <c r="K48" s="256"/>
    </row>
    <row r="49" s="1" customFormat="1" ht="15" customHeight="1">
      <c r="B49" s="259"/>
      <c r="C49" s="260"/>
      <c r="D49" s="260"/>
      <c r="E49" s="258" t="s">
        <v>3140</v>
      </c>
      <c r="F49" s="258"/>
      <c r="G49" s="258"/>
      <c r="H49" s="258"/>
      <c r="I49" s="258"/>
      <c r="J49" s="258"/>
      <c r="K49" s="256"/>
    </row>
    <row r="50" s="1" customFormat="1" ht="15" customHeight="1">
      <c r="B50" s="259"/>
      <c r="C50" s="260"/>
      <c r="D50" s="260"/>
      <c r="E50" s="258" t="s">
        <v>3141</v>
      </c>
      <c r="F50" s="258"/>
      <c r="G50" s="258"/>
      <c r="H50" s="258"/>
      <c r="I50" s="258"/>
      <c r="J50" s="258"/>
      <c r="K50" s="256"/>
    </row>
    <row r="51" s="1" customFormat="1" ht="15" customHeight="1">
      <c r="B51" s="259"/>
      <c r="C51" s="260"/>
      <c r="D51" s="258" t="s">
        <v>3142</v>
      </c>
      <c r="E51" s="258"/>
      <c r="F51" s="258"/>
      <c r="G51" s="258"/>
      <c r="H51" s="258"/>
      <c r="I51" s="258"/>
      <c r="J51" s="258"/>
      <c r="K51" s="256"/>
    </row>
    <row r="52" s="1" customFormat="1" ht="25.5" customHeight="1">
      <c r="B52" s="254"/>
      <c r="C52" s="255" t="s">
        <v>3143</v>
      </c>
      <c r="D52" s="255"/>
      <c r="E52" s="255"/>
      <c r="F52" s="255"/>
      <c r="G52" s="255"/>
      <c r="H52" s="255"/>
      <c r="I52" s="255"/>
      <c r="J52" s="255"/>
      <c r="K52" s="256"/>
    </row>
    <row r="53" s="1" customFormat="1" ht="5.25" customHeight="1">
      <c r="B53" s="254"/>
      <c r="C53" s="257"/>
      <c r="D53" s="257"/>
      <c r="E53" s="257"/>
      <c r="F53" s="257"/>
      <c r="G53" s="257"/>
      <c r="H53" s="257"/>
      <c r="I53" s="257"/>
      <c r="J53" s="257"/>
      <c r="K53" s="256"/>
    </row>
    <row r="54" s="1" customFormat="1" ht="15" customHeight="1">
      <c r="B54" s="254"/>
      <c r="C54" s="258" t="s">
        <v>3144</v>
      </c>
      <c r="D54" s="258"/>
      <c r="E54" s="258"/>
      <c r="F54" s="258"/>
      <c r="G54" s="258"/>
      <c r="H54" s="258"/>
      <c r="I54" s="258"/>
      <c r="J54" s="258"/>
      <c r="K54" s="256"/>
    </row>
    <row r="55" s="1" customFormat="1" ht="15" customHeight="1">
      <c r="B55" s="254"/>
      <c r="C55" s="258" t="s">
        <v>3145</v>
      </c>
      <c r="D55" s="258"/>
      <c r="E55" s="258"/>
      <c r="F55" s="258"/>
      <c r="G55" s="258"/>
      <c r="H55" s="258"/>
      <c r="I55" s="258"/>
      <c r="J55" s="258"/>
      <c r="K55" s="256"/>
    </row>
    <row r="56" s="1" customFormat="1" ht="12.75" customHeight="1">
      <c r="B56" s="254"/>
      <c r="C56" s="258"/>
      <c r="D56" s="258"/>
      <c r="E56" s="258"/>
      <c r="F56" s="258"/>
      <c r="G56" s="258"/>
      <c r="H56" s="258"/>
      <c r="I56" s="258"/>
      <c r="J56" s="258"/>
      <c r="K56" s="256"/>
    </row>
    <row r="57" s="1" customFormat="1" ht="15" customHeight="1">
      <c r="B57" s="254"/>
      <c r="C57" s="258" t="s">
        <v>3146</v>
      </c>
      <c r="D57" s="258"/>
      <c r="E57" s="258"/>
      <c r="F57" s="258"/>
      <c r="G57" s="258"/>
      <c r="H57" s="258"/>
      <c r="I57" s="258"/>
      <c r="J57" s="258"/>
      <c r="K57" s="256"/>
    </row>
    <row r="58" s="1" customFormat="1" ht="15" customHeight="1">
      <c r="B58" s="254"/>
      <c r="C58" s="260"/>
      <c r="D58" s="258" t="s">
        <v>3147</v>
      </c>
      <c r="E58" s="258"/>
      <c r="F58" s="258"/>
      <c r="G58" s="258"/>
      <c r="H58" s="258"/>
      <c r="I58" s="258"/>
      <c r="J58" s="258"/>
      <c r="K58" s="256"/>
    </row>
    <row r="59" s="1" customFormat="1" ht="15" customHeight="1">
      <c r="B59" s="254"/>
      <c r="C59" s="260"/>
      <c r="D59" s="258" t="s">
        <v>3148</v>
      </c>
      <c r="E59" s="258"/>
      <c r="F59" s="258"/>
      <c r="G59" s="258"/>
      <c r="H59" s="258"/>
      <c r="I59" s="258"/>
      <c r="J59" s="258"/>
      <c r="K59" s="256"/>
    </row>
    <row r="60" s="1" customFormat="1" ht="15" customHeight="1">
      <c r="B60" s="254"/>
      <c r="C60" s="260"/>
      <c r="D60" s="258" t="s">
        <v>3149</v>
      </c>
      <c r="E60" s="258"/>
      <c r="F60" s="258"/>
      <c r="G60" s="258"/>
      <c r="H60" s="258"/>
      <c r="I60" s="258"/>
      <c r="J60" s="258"/>
      <c r="K60" s="256"/>
    </row>
    <row r="61" s="1" customFormat="1" ht="15" customHeight="1">
      <c r="B61" s="254"/>
      <c r="C61" s="260"/>
      <c r="D61" s="258" t="s">
        <v>3150</v>
      </c>
      <c r="E61" s="258"/>
      <c r="F61" s="258"/>
      <c r="G61" s="258"/>
      <c r="H61" s="258"/>
      <c r="I61" s="258"/>
      <c r="J61" s="258"/>
      <c r="K61" s="256"/>
    </row>
    <row r="62" s="1" customFormat="1" ht="15" customHeight="1">
      <c r="B62" s="254"/>
      <c r="C62" s="260"/>
      <c r="D62" s="263" t="s">
        <v>3151</v>
      </c>
      <c r="E62" s="263"/>
      <c r="F62" s="263"/>
      <c r="G62" s="263"/>
      <c r="H62" s="263"/>
      <c r="I62" s="263"/>
      <c r="J62" s="263"/>
      <c r="K62" s="256"/>
    </row>
    <row r="63" s="1" customFormat="1" ht="15" customHeight="1">
      <c r="B63" s="254"/>
      <c r="C63" s="260"/>
      <c r="D63" s="258" t="s">
        <v>3152</v>
      </c>
      <c r="E63" s="258"/>
      <c r="F63" s="258"/>
      <c r="G63" s="258"/>
      <c r="H63" s="258"/>
      <c r="I63" s="258"/>
      <c r="J63" s="258"/>
      <c r="K63" s="256"/>
    </row>
    <row r="64" s="1" customFormat="1" ht="12.75" customHeight="1">
      <c r="B64" s="254"/>
      <c r="C64" s="260"/>
      <c r="D64" s="260"/>
      <c r="E64" s="264"/>
      <c r="F64" s="260"/>
      <c r="G64" s="260"/>
      <c r="H64" s="260"/>
      <c r="I64" s="260"/>
      <c r="J64" s="260"/>
      <c r="K64" s="256"/>
    </row>
    <row r="65" s="1" customFormat="1" ht="15" customHeight="1">
      <c r="B65" s="254"/>
      <c r="C65" s="260"/>
      <c r="D65" s="258" t="s">
        <v>3153</v>
      </c>
      <c r="E65" s="258"/>
      <c r="F65" s="258"/>
      <c r="G65" s="258"/>
      <c r="H65" s="258"/>
      <c r="I65" s="258"/>
      <c r="J65" s="258"/>
      <c r="K65" s="256"/>
    </row>
    <row r="66" s="1" customFormat="1" ht="15" customHeight="1">
      <c r="B66" s="254"/>
      <c r="C66" s="260"/>
      <c r="D66" s="263" t="s">
        <v>3154</v>
      </c>
      <c r="E66" s="263"/>
      <c r="F66" s="263"/>
      <c r="G66" s="263"/>
      <c r="H66" s="263"/>
      <c r="I66" s="263"/>
      <c r="J66" s="263"/>
      <c r="K66" s="256"/>
    </row>
    <row r="67" s="1" customFormat="1" ht="15" customHeight="1">
      <c r="B67" s="254"/>
      <c r="C67" s="260"/>
      <c r="D67" s="258" t="s">
        <v>3155</v>
      </c>
      <c r="E67" s="258"/>
      <c r="F67" s="258"/>
      <c r="G67" s="258"/>
      <c r="H67" s="258"/>
      <c r="I67" s="258"/>
      <c r="J67" s="258"/>
      <c r="K67" s="256"/>
    </row>
    <row r="68" s="1" customFormat="1" ht="15" customHeight="1">
      <c r="B68" s="254"/>
      <c r="C68" s="260"/>
      <c r="D68" s="258" t="s">
        <v>3156</v>
      </c>
      <c r="E68" s="258"/>
      <c r="F68" s="258"/>
      <c r="G68" s="258"/>
      <c r="H68" s="258"/>
      <c r="I68" s="258"/>
      <c r="J68" s="258"/>
      <c r="K68" s="256"/>
    </row>
    <row r="69" s="1" customFormat="1" ht="15" customHeight="1">
      <c r="B69" s="254"/>
      <c r="C69" s="260"/>
      <c r="D69" s="258" t="s">
        <v>3157</v>
      </c>
      <c r="E69" s="258"/>
      <c r="F69" s="258"/>
      <c r="G69" s="258"/>
      <c r="H69" s="258"/>
      <c r="I69" s="258"/>
      <c r="J69" s="258"/>
      <c r="K69" s="256"/>
    </row>
    <row r="70" s="1" customFormat="1" ht="15" customHeight="1">
      <c r="B70" s="254"/>
      <c r="C70" s="260"/>
      <c r="D70" s="258" t="s">
        <v>3158</v>
      </c>
      <c r="E70" s="258"/>
      <c r="F70" s="258"/>
      <c r="G70" s="258"/>
      <c r="H70" s="258"/>
      <c r="I70" s="258"/>
      <c r="J70" s="258"/>
      <c r="K70" s="256"/>
    </row>
    <row r="71" s="1" customFormat="1" ht="12.75" customHeight="1">
      <c r="B71" s="265"/>
      <c r="C71" s="266"/>
      <c r="D71" s="266"/>
      <c r="E71" s="266"/>
      <c r="F71" s="266"/>
      <c r="G71" s="266"/>
      <c r="H71" s="266"/>
      <c r="I71" s="266"/>
      <c r="J71" s="266"/>
      <c r="K71" s="267"/>
    </row>
    <row r="72" s="1" customFormat="1" ht="18.75" customHeight="1">
      <c r="B72" s="268"/>
      <c r="C72" s="268"/>
      <c r="D72" s="268"/>
      <c r="E72" s="268"/>
      <c r="F72" s="268"/>
      <c r="G72" s="268"/>
      <c r="H72" s="268"/>
      <c r="I72" s="268"/>
      <c r="J72" s="268"/>
      <c r="K72" s="269"/>
    </row>
    <row r="73" s="1" customFormat="1" ht="18.75" customHeight="1">
      <c r="B73" s="269"/>
      <c r="C73" s="269"/>
      <c r="D73" s="269"/>
      <c r="E73" s="269"/>
      <c r="F73" s="269"/>
      <c r="G73" s="269"/>
      <c r="H73" s="269"/>
      <c r="I73" s="269"/>
      <c r="J73" s="269"/>
      <c r="K73" s="269"/>
    </row>
    <row r="74" s="1" customFormat="1" ht="7.5" customHeight="1">
      <c r="B74" s="270"/>
      <c r="C74" s="271"/>
      <c r="D74" s="271"/>
      <c r="E74" s="271"/>
      <c r="F74" s="271"/>
      <c r="G74" s="271"/>
      <c r="H74" s="271"/>
      <c r="I74" s="271"/>
      <c r="J74" s="271"/>
      <c r="K74" s="272"/>
    </row>
    <row r="75" s="1" customFormat="1" ht="45" customHeight="1">
      <c r="B75" s="273"/>
      <c r="C75" s="274" t="s">
        <v>3159</v>
      </c>
      <c r="D75" s="274"/>
      <c r="E75" s="274"/>
      <c r="F75" s="274"/>
      <c r="G75" s="274"/>
      <c r="H75" s="274"/>
      <c r="I75" s="274"/>
      <c r="J75" s="274"/>
      <c r="K75" s="275"/>
    </row>
    <row r="76" s="1" customFormat="1" ht="17.25" customHeight="1">
      <c r="B76" s="273"/>
      <c r="C76" s="276" t="s">
        <v>3160</v>
      </c>
      <c r="D76" s="276"/>
      <c r="E76" s="276"/>
      <c r="F76" s="276" t="s">
        <v>3161</v>
      </c>
      <c r="G76" s="277"/>
      <c r="H76" s="276" t="s">
        <v>55</v>
      </c>
      <c r="I76" s="276" t="s">
        <v>58</v>
      </c>
      <c r="J76" s="276" t="s">
        <v>3162</v>
      </c>
      <c r="K76" s="275"/>
    </row>
    <row r="77" s="1" customFormat="1" ht="17.25" customHeight="1">
      <c r="B77" s="273"/>
      <c r="C77" s="278" t="s">
        <v>3163</v>
      </c>
      <c r="D77" s="278"/>
      <c r="E77" s="278"/>
      <c r="F77" s="279" t="s">
        <v>3164</v>
      </c>
      <c r="G77" s="280"/>
      <c r="H77" s="278"/>
      <c r="I77" s="278"/>
      <c r="J77" s="278" t="s">
        <v>3165</v>
      </c>
      <c r="K77" s="275"/>
    </row>
    <row r="78" s="1" customFormat="1" ht="5.25" customHeight="1">
      <c r="B78" s="273"/>
      <c r="C78" s="281"/>
      <c r="D78" s="281"/>
      <c r="E78" s="281"/>
      <c r="F78" s="281"/>
      <c r="G78" s="282"/>
      <c r="H78" s="281"/>
      <c r="I78" s="281"/>
      <c r="J78" s="281"/>
      <c r="K78" s="275"/>
    </row>
    <row r="79" s="1" customFormat="1" ht="15" customHeight="1">
      <c r="B79" s="273"/>
      <c r="C79" s="261" t="s">
        <v>54</v>
      </c>
      <c r="D79" s="283"/>
      <c r="E79" s="283"/>
      <c r="F79" s="284" t="s">
        <v>3166</v>
      </c>
      <c r="G79" s="285"/>
      <c r="H79" s="261" t="s">
        <v>3167</v>
      </c>
      <c r="I79" s="261" t="s">
        <v>3168</v>
      </c>
      <c r="J79" s="261">
        <v>20</v>
      </c>
      <c r="K79" s="275"/>
    </row>
    <row r="80" s="1" customFormat="1" ht="15" customHeight="1">
      <c r="B80" s="273"/>
      <c r="C80" s="261" t="s">
        <v>3169</v>
      </c>
      <c r="D80" s="261"/>
      <c r="E80" s="261"/>
      <c r="F80" s="284" t="s">
        <v>3166</v>
      </c>
      <c r="G80" s="285"/>
      <c r="H80" s="261" t="s">
        <v>3170</v>
      </c>
      <c r="I80" s="261" t="s">
        <v>3168</v>
      </c>
      <c r="J80" s="261">
        <v>120</v>
      </c>
      <c r="K80" s="275"/>
    </row>
    <row r="81" s="1" customFormat="1" ht="15" customHeight="1">
      <c r="B81" s="286"/>
      <c r="C81" s="261" t="s">
        <v>3171</v>
      </c>
      <c r="D81" s="261"/>
      <c r="E81" s="261"/>
      <c r="F81" s="284" t="s">
        <v>3172</v>
      </c>
      <c r="G81" s="285"/>
      <c r="H81" s="261" t="s">
        <v>3173</v>
      </c>
      <c r="I81" s="261" t="s">
        <v>3168</v>
      </c>
      <c r="J81" s="261">
        <v>50</v>
      </c>
      <c r="K81" s="275"/>
    </row>
    <row r="82" s="1" customFormat="1" ht="15" customHeight="1">
      <c r="B82" s="286"/>
      <c r="C82" s="261" t="s">
        <v>3174</v>
      </c>
      <c r="D82" s="261"/>
      <c r="E82" s="261"/>
      <c r="F82" s="284" t="s">
        <v>3166</v>
      </c>
      <c r="G82" s="285"/>
      <c r="H82" s="261" t="s">
        <v>3175</v>
      </c>
      <c r="I82" s="261" t="s">
        <v>3176</v>
      </c>
      <c r="J82" s="261"/>
      <c r="K82" s="275"/>
    </row>
    <row r="83" s="1" customFormat="1" ht="15" customHeight="1">
      <c r="B83" s="286"/>
      <c r="C83" s="287" t="s">
        <v>3177</v>
      </c>
      <c r="D83" s="287"/>
      <c r="E83" s="287"/>
      <c r="F83" s="288" t="s">
        <v>3172</v>
      </c>
      <c r="G83" s="287"/>
      <c r="H83" s="287" t="s">
        <v>3178</v>
      </c>
      <c r="I83" s="287" t="s">
        <v>3168</v>
      </c>
      <c r="J83" s="287">
        <v>15</v>
      </c>
      <c r="K83" s="275"/>
    </row>
    <row r="84" s="1" customFormat="1" ht="15" customHeight="1">
      <c r="B84" s="286"/>
      <c r="C84" s="287" t="s">
        <v>3179</v>
      </c>
      <c r="D84" s="287"/>
      <c r="E84" s="287"/>
      <c r="F84" s="288" t="s">
        <v>3172</v>
      </c>
      <c r="G84" s="287"/>
      <c r="H84" s="287" t="s">
        <v>3180</v>
      </c>
      <c r="I84" s="287" t="s">
        <v>3168</v>
      </c>
      <c r="J84" s="287">
        <v>15</v>
      </c>
      <c r="K84" s="275"/>
    </row>
    <row r="85" s="1" customFormat="1" ht="15" customHeight="1">
      <c r="B85" s="286"/>
      <c r="C85" s="287" t="s">
        <v>3181</v>
      </c>
      <c r="D85" s="287"/>
      <c r="E85" s="287"/>
      <c r="F85" s="288" t="s">
        <v>3172</v>
      </c>
      <c r="G85" s="287"/>
      <c r="H85" s="287" t="s">
        <v>3182</v>
      </c>
      <c r="I85" s="287" t="s">
        <v>3168</v>
      </c>
      <c r="J85" s="287">
        <v>20</v>
      </c>
      <c r="K85" s="275"/>
    </row>
    <row r="86" s="1" customFormat="1" ht="15" customHeight="1">
      <c r="B86" s="286"/>
      <c r="C86" s="287" t="s">
        <v>3183</v>
      </c>
      <c r="D86" s="287"/>
      <c r="E86" s="287"/>
      <c r="F86" s="288" t="s">
        <v>3172</v>
      </c>
      <c r="G86" s="287"/>
      <c r="H86" s="287" t="s">
        <v>3184</v>
      </c>
      <c r="I86" s="287" t="s">
        <v>3168</v>
      </c>
      <c r="J86" s="287">
        <v>20</v>
      </c>
      <c r="K86" s="275"/>
    </row>
    <row r="87" s="1" customFormat="1" ht="15" customHeight="1">
      <c r="B87" s="286"/>
      <c r="C87" s="261" t="s">
        <v>3185</v>
      </c>
      <c r="D87" s="261"/>
      <c r="E87" s="261"/>
      <c r="F87" s="284" t="s">
        <v>3172</v>
      </c>
      <c r="G87" s="285"/>
      <c r="H87" s="261" t="s">
        <v>3186</v>
      </c>
      <c r="I87" s="261" t="s">
        <v>3168</v>
      </c>
      <c r="J87" s="261">
        <v>50</v>
      </c>
      <c r="K87" s="275"/>
    </row>
    <row r="88" s="1" customFormat="1" ht="15" customHeight="1">
      <c r="B88" s="286"/>
      <c r="C88" s="261" t="s">
        <v>3187</v>
      </c>
      <c r="D88" s="261"/>
      <c r="E88" s="261"/>
      <c r="F88" s="284" t="s">
        <v>3172</v>
      </c>
      <c r="G88" s="285"/>
      <c r="H88" s="261" t="s">
        <v>3188</v>
      </c>
      <c r="I88" s="261" t="s">
        <v>3168</v>
      </c>
      <c r="J88" s="261">
        <v>20</v>
      </c>
      <c r="K88" s="275"/>
    </row>
    <row r="89" s="1" customFormat="1" ht="15" customHeight="1">
      <c r="B89" s="286"/>
      <c r="C89" s="261" t="s">
        <v>3189</v>
      </c>
      <c r="D89" s="261"/>
      <c r="E89" s="261"/>
      <c r="F89" s="284" t="s">
        <v>3172</v>
      </c>
      <c r="G89" s="285"/>
      <c r="H89" s="261" t="s">
        <v>3190</v>
      </c>
      <c r="I89" s="261" t="s">
        <v>3168</v>
      </c>
      <c r="J89" s="261">
        <v>20</v>
      </c>
      <c r="K89" s="275"/>
    </row>
    <row r="90" s="1" customFormat="1" ht="15" customHeight="1">
      <c r="B90" s="286"/>
      <c r="C90" s="261" t="s">
        <v>3191</v>
      </c>
      <c r="D90" s="261"/>
      <c r="E90" s="261"/>
      <c r="F90" s="284" t="s">
        <v>3172</v>
      </c>
      <c r="G90" s="285"/>
      <c r="H90" s="261" t="s">
        <v>3192</v>
      </c>
      <c r="I90" s="261" t="s">
        <v>3168</v>
      </c>
      <c r="J90" s="261">
        <v>50</v>
      </c>
      <c r="K90" s="275"/>
    </row>
    <row r="91" s="1" customFormat="1" ht="15" customHeight="1">
      <c r="B91" s="286"/>
      <c r="C91" s="261" t="s">
        <v>3193</v>
      </c>
      <c r="D91" s="261"/>
      <c r="E91" s="261"/>
      <c r="F91" s="284" t="s">
        <v>3172</v>
      </c>
      <c r="G91" s="285"/>
      <c r="H91" s="261" t="s">
        <v>3193</v>
      </c>
      <c r="I91" s="261" t="s">
        <v>3168</v>
      </c>
      <c r="J91" s="261">
        <v>50</v>
      </c>
      <c r="K91" s="275"/>
    </row>
    <row r="92" s="1" customFormat="1" ht="15" customHeight="1">
      <c r="B92" s="286"/>
      <c r="C92" s="261" t="s">
        <v>3194</v>
      </c>
      <c r="D92" s="261"/>
      <c r="E92" s="261"/>
      <c r="F92" s="284" t="s">
        <v>3172</v>
      </c>
      <c r="G92" s="285"/>
      <c r="H92" s="261" t="s">
        <v>3195</v>
      </c>
      <c r="I92" s="261" t="s">
        <v>3168</v>
      </c>
      <c r="J92" s="261">
        <v>255</v>
      </c>
      <c r="K92" s="275"/>
    </row>
    <row r="93" s="1" customFormat="1" ht="15" customHeight="1">
      <c r="B93" s="286"/>
      <c r="C93" s="261" t="s">
        <v>3196</v>
      </c>
      <c r="D93" s="261"/>
      <c r="E93" s="261"/>
      <c r="F93" s="284" t="s">
        <v>3166</v>
      </c>
      <c r="G93" s="285"/>
      <c r="H93" s="261" t="s">
        <v>3197</v>
      </c>
      <c r="I93" s="261" t="s">
        <v>3198</v>
      </c>
      <c r="J93" s="261"/>
      <c r="K93" s="275"/>
    </row>
    <row r="94" s="1" customFormat="1" ht="15" customHeight="1">
      <c r="B94" s="286"/>
      <c r="C94" s="261" t="s">
        <v>3199</v>
      </c>
      <c r="D94" s="261"/>
      <c r="E94" s="261"/>
      <c r="F94" s="284" t="s">
        <v>3166</v>
      </c>
      <c r="G94" s="285"/>
      <c r="H94" s="261" t="s">
        <v>3200</v>
      </c>
      <c r="I94" s="261" t="s">
        <v>3201</v>
      </c>
      <c r="J94" s="261"/>
      <c r="K94" s="275"/>
    </row>
    <row r="95" s="1" customFormat="1" ht="15" customHeight="1">
      <c r="B95" s="286"/>
      <c r="C95" s="261" t="s">
        <v>3202</v>
      </c>
      <c r="D95" s="261"/>
      <c r="E95" s="261"/>
      <c r="F95" s="284" t="s">
        <v>3166</v>
      </c>
      <c r="G95" s="285"/>
      <c r="H95" s="261" t="s">
        <v>3202</v>
      </c>
      <c r="I95" s="261" t="s">
        <v>3201</v>
      </c>
      <c r="J95" s="261"/>
      <c r="K95" s="275"/>
    </row>
    <row r="96" s="1" customFormat="1" ht="15" customHeight="1">
      <c r="B96" s="286"/>
      <c r="C96" s="261" t="s">
        <v>39</v>
      </c>
      <c r="D96" s="261"/>
      <c r="E96" s="261"/>
      <c r="F96" s="284" t="s">
        <v>3166</v>
      </c>
      <c r="G96" s="285"/>
      <c r="H96" s="261" t="s">
        <v>3203</v>
      </c>
      <c r="I96" s="261" t="s">
        <v>3201</v>
      </c>
      <c r="J96" s="261"/>
      <c r="K96" s="275"/>
    </row>
    <row r="97" s="1" customFormat="1" ht="15" customHeight="1">
      <c r="B97" s="286"/>
      <c r="C97" s="261" t="s">
        <v>49</v>
      </c>
      <c r="D97" s="261"/>
      <c r="E97" s="261"/>
      <c r="F97" s="284" t="s">
        <v>3166</v>
      </c>
      <c r="G97" s="285"/>
      <c r="H97" s="261" t="s">
        <v>3204</v>
      </c>
      <c r="I97" s="261" t="s">
        <v>3201</v>
      </c>
      <c r="J97" s="261"/>
      <c r="K97" s="275"/>
    </row>
    <row r="98" s="1" customFormat="1" ht="15" customHeight="1">
      <c r="B98" s="289"/>
      <c r="C98" s="290"/>
      <c r="D98" s="290"/>
      <c r="E98" s="290"/>
      <c r="F98" s="290"/>
      <c r="G98" s="290"/>
      <c r="H98" s="290"/>
      <c r="I98" s="290"/>
      <c r="J98" s="290"/>
      <c r="K98" s="291"/>
    </row>
    <row r="99" s="1" customFormat="1" ht="18.75" customHeight="1">
      <c r="B99" s="292"/>
      <c r="C99" s="293"/>
      <c r="D99" s="293"/>
      <c r="E99" s="293"/>
      <c r="F99" s="293"/>
      <c r="G99" s="293"/>
      <c r="H99" s="293"/>
      <c r="I99" s="293"/>
      <c r="J99" s="293"/>
      <c r="K99" s="292"/>
    </row>
    <row r="100" s="1" customFormat="1" ht="18.75" customHeight="1"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</row>
    <row r="101" s="1" customFormat="1" ht="7.5" customHeight="1">
      <c r="B101" s="270"/>
      <c r="C101" s="271"/>
      <c r="D101" s="271"/>
      <c r="E101" s="271"/>
      <c r="F101" s="271"/>
      <c r="G101" s="271"/>
      <c r="H101" s="271"/>
      <c r="I101" s="271"/>
      <c r="J101" s="271"/>
      <c r="K101" s="272"/>
    </row>
    <row r="102" s="1" customFormat="1" ht="45" customHeight="1">
      <c r="B102" s="273"/>
      <c r="C102" s="274" t="s">
        <v>3205</v>
      </c>
      <c r="D102" s="274"/>
      <c r="E102" s="274"/>
      <c r="F102" s="274"/>
      <c r="G102" s="274"/>
      <c r="H102" s="274"/>
      <c r="I102" s="274"/>
      <c r="J102" s="274"/>
      <c r="K102" s="275"/>
    </row>
    <row r="103" s="1" customFormat="1" ht="17.25" customHeight="1">
      <c r="B103" s="273"/>
      <c r="C103" s="276" t="s">
        <v>3160</v>
      </c>
      <c r="D103" s="276"/>
      <c r="E103" s="276"/>
      <c r="F103" s="276" t="s">
        <v>3161</v>
      </c>
      <c r="G103" s="277"/>
      <c r="H103" s="276" t="s">
        <v>55</v>
      </c>
      <c r="I103" s="276" t="s">
        <v>58</v>
      </c>
      <c r="J103" s="276" t="s">
        <v>3162</v>
      </c>
      <c r="K103" s="275"/>
    </row>
    <row r="104" s="1" customFormat="1" ht="17.25" customHeight="1">
      <c r="B104" s="273"/>
      <c r="C104" s="278" t="s">
        <v>3163</v>
      </c>
      <c r="D104" s="278"/>
      <c r="E104" s="278"/>
      <c r="F104" s="279" t="s">
        <v>3164</v>
      </c>
      <c r="G104" s="280"/>
      <c r="H104" s="278"/>
      <c r="I104" s="278"/>
      <c r="J104" s="278" t="s">
        <v>3165</v>
      </c>
      <c r="K104" s="275"/>
    </row>
    <row r="105" s="1" customFormat="1" ht="5.25" customHeight="1">
      <c r="B105" s="273"/>
      <c r="C105" s="276"/>
      <c r="D105" s="276"/>
      <c r="E105" s="276"/>
      <c r="F105" s="276"/>
      <c r="G105" s="294"/>
      <c r="H105" s="276"/>
      <c r="I105" s="276"/>
      <c r="J105" s="276"/>
      <c r="K105" s="275"/>
    </row>
    <row r="106" s="1" customFormat="1" ht="15" customHeight="1">
      <c r="B106" s="273"/>
      <c r="C106" s="261" t="s">
        <v>54</v>
      </c>
      <c r="D106" s="283"/>
      <c r="E106" s="283"/>
      <c r="F106" s="284" t="s">
        <v>3166</v>
      </c>
      <c r="G106" s="261"/>
      <c r="H106" s="261" t="s">
        <v>3206</v>
      </c>
      <c r="I106" s="261" t="s">
        <v>3168</v>
      </c>
      <c r="J106" s="261">
        <v>20</v>
      </c>
      <c r="K106" s="275"/>
    </row>
    <row r="107" s="1" customFormat="1" ht="15" customHeight="1">
      <c r="B107" s="273"/>
      <c r="C107" s="261" t="s">
        <v>3169</v>
      </c>
      <c r="D107" s="261"/>
      <c r="E107" s="261"/>
      <c r="F107" s="284" t="s">
        <v>3166</v>
      </c>
      <c r="G107" s="261"/>
      <c r="H107" s="261" t="s">
        <v>3206</v>
      </c>
      <c r="I107" s="261" t="s">
        <v>3168</v>
      </c>
      <c r="J107" s="261">
        <v>120</v>
      </c>
      <c r="K107" s="275"/>
    </row>
    <row r="108" s="1" customFormat="1" ht="15" customHeight="1">
      <c r="B108" s="286"/>
      <c r="C108" s="261" t="s">
        <v>3171</v>
      </c>
      <c r="D108" s="261"/>
      <c r="E108" s="261"/>
      <c r="F108" s="284" t="s">
        <v>3172</v>
      </c>
      <c r="G108" s="261"/>
      <c r="H108" s="261" t="s">
        <v>3206</v>
      </c>
      <c r="I108" s="261" t="s">
        <v>3168</v>
      </c>
      <c r="J108" s="261">
        <v>50</v>
      </c>
      <c r="K108" s="275"/>
    </row>
    <row r="109" s="1" customFormat="1" ht="15" customHeight="1">
      <c r="B109" s="286"/>
      <c r="C109" s="261" t="s">
        <v>3174</v>
      </c>
      <c r="D109" s="261"/>
      <c r="E109" s="261"/>
      <c r="F109" s="284" t="s">
        <v>3166</v>
      </c>
      <c r="G109" s="261"/>
      <c r="H109" s="261" t="s">
        <v>3206</v>
      </c>
      <c r="I109" s="261" t="s">
        <v>3176</v>
      </c>
      <c r="J109" s="261"/>
      <c r="K109" s="275"/>
    </row>
    <row r="110" s="1" customFormat="1" ht="15" customHeight="1">
      <c r="B110" s="286"/>
      <c r="C110" s="261" t="s">
        <v>3185</v>
      </c>
      <c r="D110" s="261"/>
      <c r="E110" s="261"/>
      <c r="F110" s="284" t="s">
        <v>3172</v>
      </c>
      <c r="G110" s="261"/>
      <c r="H110" s="261" t="s">
        <v>3206</v>
      </c>
      <c r="I110" s="261" t="s">
        <v>3168</v>
      </c>
      <c r="J110" s="261">
        <v>50</v>
      </c>
      <c r="K110" s="275"/>
    </row>
    <row r="111" s="1" customFormat="1" ht="15" customHeight="1">
      <c r="B111" s="286"/>
      <c r="C111" s="261" t="s">
        <v>3193</v>
      </c>
      <c r="D111" s="261"/>
      <c r="E111" s="261"/>
      <c r="F111" s="284" t="s">
        <v>3172</v>
      </c>
      <c r="G111" s="261"/>
      <c r="H111" s="261" t="s">
        <v>3206</v>
      </c>
      <c r="I111" s="261" t="s">
        <v>3168</v>
      </c>
      <c r="J111" s="261">
        <v>50</v>
      </c>
      <c r="K111" s="275"/>
    </row>
    <row r="112" s="1" customFormat="1" ht="15" customHeight="1">
      <c r="B112" s="286"/>
      <c r="C112" s="261" t="s">
        <v>3191</v>
      </c>
      <c r="D112" s="261"/>
      <c r="E112" s="261"/>
      <c r="F112" s="284" t="s">
        <v>3172</v>
      </c>
      <c r="G112" s="261"/>
      <c r="H112" s="261" t="s">
        <v>3206</v>
      </c>
      <c r="I112" s="261" t="s">
        <v>3168</v>
      </c>
      <c r="J112" s="261">
        <v>50</v>
      </c>
      <c r="K112" s="275"/>
    </row>
    <row r="113" s="1" customFormat="1" ht="15" customHeight="1">
      <c r="B113" s="286"/>
      <c r="C113" s="261" t="s">
        <v>54</v>
      </c>
      <c r="D113" s="261"/>
      <c r="E113" s="261"/>
      <c r="F113" s="284" t="s">
        <v>3166</v>
      </c>
      <c r="G113" s="261"/>
      <c r="H113" s="261" t="s">
        <v>3207</v>
      </c>
      <c r="I113" s="261" t="s">
        <v>3168</v>
      </c>
      <c r="J113" s="261">
        <v>20</v>
      </c>
      <c r="K113" s="275"/>
    </row>
    <row r="114" s="1" customFormat="1" ht="15" customHeight="1">
      <c r="B114" s="286"/>
      <c r="C114" s="261" t="s">
        <v>3208</v>
      </c>
      <c r="D114" s="261"/>
      <c r="E114" s="261"/>
      <c r="F114" s="284" t="s">
        <v>3166</v>
      </c>
      <c r="G114" s="261"/>
      <c r="H114" s="261" t="s">
        <v>3209</v>
      </c>
      <c r="I114" s="261" t="s">
        <v>3168</v>
      </c>
      <c r="J114" s="261">
        <v>120</v>
      </c>
      <c r="K114" s="275"/>
    </row>
    <row r="115" s="1" customFormat="1" ht="15" customHeight="1">
      <c r="B115" s="286"/>
      <c r="C115" s="261" t="s">
        <v>39</v>
      </c>
      <c r="D115" s="261"/>
      <c r="E115" s="261"/>
      <c r="F115" s="284" t="s">
        <v>3166</v>
      </c>
      <c r="G115" s="261"/>
      <c r="H115" s="261" t="s">
        <v>3210</v>
      </c>
      <c r="I115" s="261" t="s">
        <v>3201</v>
      </c>
      <c r="J115" s="261"/>
      <c r="K115" s="275"/>
    </row>
    <row r="116" s="1" customFormat="1" ht="15" customHeight="1">
      <c r="B116" s="286"/>
      <c r="C116" s="261" t="s">
        <v>49</v>
      </c>
      <c r="D116" s="261"/>
      <c r="E116" s="261"/>
      <c r="F116" s="284" t="s">
        <v>3166</v>
      </c>
      <c r="G116" s="261"/>
      <c r="H116" s="261" t="s">
        <v>3211</v>
      </c>
      <c r="I116" s="261" t="s">
        <v>3201</v>
      </c>
      <c r="J116" s="261"/>
      <c r="K116" s="275"/>
    </row>
    <row r="117" s="1" customFormat="1" ht="15" customHeight="1">
      <c r="B117" s="286"/>
      <c r="C117" s="261" t="s">
        <v>58</v>
      </c>
      <c r="D117" s="261"/>
      <c r="E117" s="261"/>
      <c r="F117" s="284" t="s">
        <v>3166</v>
      </c>
      <c r="G117" s="261"/>
      <c r="H117" s="261" t="s">
        <v>3212</v>
      </c>
      <c r="I117" s="261" t="s">
        <v>3213</v>
      </c>
      <c r="J117" s="261"/>
      <c r="K117" s="275"/>
    </row>
    <row r="118" s="1" customFormat="1" ht="15" customHeight="1">
      <c r="B118" s="289"/>
      <c r="C118" s="295"/>
      <c r="D118" s="295"/>
      <c r="E118" s="295"/>
      <c r="F118" s="295"/>
      <c r="G118" s="295"/>
      <c r="H118" s="295"/>
      <c r="I118" s="295"/>
      <c r="J118" s="295"/>
      <c r="K118" s="291"/>
    </row>
    <row r="119" s="1" customFormat="1" ht="18.75" customHeight="1">
      <c r="B119" s="296"/>
      <c r="C119" s="297"/>
      <c r="D119" s="297"/>
      <c r="E119" s="297"/>
      <c r="F119" s="298"/>
      <c r="G119" s="297"/>
      <c r="H119" s="297"/>
      <c r="I119" s="297"/>
      <c r="J119" s="297"/>
      <c r="K119" s="296"/>
    </row>
    <row r="120" s="1" customFormat="1" ht="18.75" customHeight="1"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</row>
    <row r="121" s="1" customFormat="1" ht="7.5" customHeight="1">
      <c r="B121" s="299"/>
      <c r="C121" s="300"/>
      <c r="D121" s="300"/>
      <c r="E121" s="300"/>
      <c r="F121" s="300"/>
      <c r="G121" s="300"/>
      <c r="H121" s="300"/>
      <c r="I121" s="300"/>
      <c r="J121" s="300"/>
      <c r="K121" s="301"/>
    </row>
    <row r="122" s="1" customFormat="1" ht="45" customHeight="1">
      <c r="B122" s="302"/>
      <c r="C122" s="252" t="s">
        <v>3214</v>
      </c>
      <c r="D122" s="252"/>
      <c r="E122" s="252"/>
      <c r="F122" s="252"/>
      <c r="G122" s="252"/>
      <c r="H122" s="252"/>
      <c r="I122" s="252"/>
      <c r="J122" s="252"/>
      <c r="K122" s="303"/>
    </row>
    <row r="123" s="1" customFormat="1" ht="17.25" customHeight="1">
      <c r="B123" s="304"/>
      <c r="C123" s="276" t="s">
        <v>3160</v>
      </c>
      <c r="D123" s="276"/>
      <c r="E123" s="276"/>
      <c r="F123" s="276" t="s">
        <v>3161</v>
      </c>
      <c r="G123" s="277"/>
      <c r="H123" s="276" t="s">
        <v>55</v>
      </c>
      <c r="I123" s="276" t="s">
        <v>58</v>
      </c>
      <c r="J123" s="276" t="s">
        <v>3162</v>
      </c>
      <c r="K123" s="305"/>
    </row>
    <row r="124" s="1" customFormat="1" ht="17.25" customHeight="1">
      <c r="B124" s="304"/>
      <c r="C124" s="278" t="s">
        <v>3163</v>
      </c>
      <c r="D124" s="278"/>
      <c r="E124" s="278"/>
      <c r="F124" s="279" t="s">
        <v>3164</v>
      </c>
      <c r="G124" s="280"/>
      <c r="H124" s="278"/>
      <c r="I124" s="278"/>
      <c r="J124" s="278" t="s">
        <v>3165</v>
      </c>
      <c r="K124" s="305"/>
    </row>
    <row r="125" s="1" customFormat="1" ht="5.25" customHeight="1">
      <c r="B125" s="306"/>
      <c r="C125" s="281"/>
      <c r="D125" s="281"/>
      <c r="E125" s="281"/>
      <c r="F125" s="281"/>
      <c r="G125" s="307"/>
      <c r="H125" s="281"/>
      <c r="I125" s="281"/>
      <c r="J125" s="281"/>
      <c r="K125" s="308"/>
    </row>
    <row r="126" s="1" customFormat="1" ht="15" customHeight="1">
      <c r="B126" s="306"/>
      <c r="C126" s="261" t="s">
        <v>3169</v>
      </c>
      <c r="D126" s="283"/>
      <c r="E126" s="283"/>
      <c r="F126" s="284" t="s">
        <v>3166</v>
      </c>
      <c r="G126" s="261"/>
      <c r="H126" s="261" t="s">
        <v>3206</v>
      </c>
      <c r="I126" s="261" t="s">
        <v>3168</v>
      </c>
      <c r="J126" s="261">
        <v>120</v>
      </c>
      <c r="K126" s="309"/>
    </row>
    <row r="127" s="1" customFormat="1" ht="15" customHeight="1">
      <c r="B127" s="306"/>
      <c r="C127" s="261" t="s">
        <v>3215</v>
      </c>
      <c r="D127" s="261"/>
      <c r="E127" s="261"/>
      <c r="F127" s="284" t="s">
        <v>3166</v>
      </c>
      <c r="G127" s="261"/>
      <c r="H127" s="261" t="s">
        <v>3216</v>
      </c>
      <c r="I127" s="261" t="s">
        <v>3168</v>
      </c>
      <c r="J127" s="261" t="s">
        <v>3217</v>
      </c>
      <c r="K127" s="309"/>
    </row>
    <row r="128" s="1" customFormat="1" ht="15" customHeight="1">
      <c r="B128" s="306"/>
      <c r="C128" s="261" t="s">
        <v>93</v>
      </c>
      <c r="D128" s="261"/>
      <c r="E128" s="261"/>
      <c r="F128" s="284" t="s">
        <v>3166</v>
      </c>
      <c r="G128" s="261"/>
      <c r="H128" s="261" t="s">
        <v>3218</v>
      </c>
      <c r="I128" s="261" t="s">
        <v>3168</v>
      </c>
      <c r="J128" s="261" t="s">
        <v>3217</v>
      </c>
      <c r="K128" s="309"/>
    </row>
    <row r="129" s="1" customFormat="1" ht="15" customHeight="1">
      <c r="B129" s="306"/>
      <c r="C129" s="261" t="s">
        <v>3177</v>
      </c>
      <c r="D129" s="261"/>
      <c r="E129" s="261"/>
      <c r="F129" s="284" t="s">
        <v>3172</v>
      </c>
      <c r="G129" s="261"/>
      <c r="H129" s="261" t="s">
        <v>3178</v>
      </c>
      <c r="I129" s="261" t="s">
        <v>3168</v>
      </c>
      <c r="J129" s="261">
        <v>15</v>
      </c>
      <c r="K129" s="309"/>
    </row>
    <row r="130" s="1" customFormat="1" ht="15" customHeight="1">
      <c r="B130" s="306"/>
      <c r="C130" s="287" t="s">
        <v>3179</v>
      </c>
      <c r="D130" s="287"/>
      <c r="E130" s="287"/>
      <c r="F130" s="288" t="s">
        <v>3172</v>
      </c>
      <c r="G130" s="287"/>
      <c r="H130" s="287" t="s">
        <v>3180</v>
      </c>
      <c r="I130" s="287" t="s">
        <v>3168</v>
      </c>
      <c r="J130" s="287">
        <v>15</v>
      </c>
      <c r="K130" s="309"/>
    </row>
    <row r="131" s="1" customFormat="1" ht="15" customHeight="1">
      <c r="B131" s="306"/>
      <c r="C131" s="287" t="s">
        <v>3181</v>
      </c>
      <c r="D131" s="287"/>
      <c r="E131" s="287"/>
      <c r="F131" s="288" t="s">
        <v>3172</v>
      </c>
      <c r="G131" s="287"/>
      <c r="H131" s="287" t="s">
        <v>3182</v>
      </c>
      <c r="I131" s="287" t="s">
        <v>3168</v>
      </c>
      <c r="J131" s="287">
        <v>20</v>
      </c>
      <c r="K131" s="309"/>
    </row>
    <row r="132" s="1" customFormat="1" ht="15" customHeight="1">
      <c r="B132" s="306"/>
      <c r="C132" s="287" t="s">
        <v>3183</v>
      </c>
      <c r="D132" s="287"/>
      <c r="E132" s="287"/>
      <c r="F132" s="288" t="s">
        <v>3172</v>
      </c>
      <c r="G132" s="287"/>
      <c r="H132" s="287" t="s">
        <v>3184</v>
      </c>
      <c r="I132" s="287" t="s">
        <v>3168</v>
      </c>
      <c r="J132" s="287">
        <v>20</v>
      </c>
      <c r="K132" s="309"/>
    </row>
    <row r="133" s="1" customFormat="1" ht="15" customHeight="1">
      <c r="B133" s="306"/>
      <c r="C133" s="261" t="s">
        <v>3171</v>
      </c>
      <c r="D133" s="261"/>
      <c r="E133" s="261"/>
      <c r="F133" s="284" t="s">
        <v>3172</v>
      </c>
      <c r="G133" s="261"/>
      <c r="H133" s="261" t="s">
        <v>3206</v>
      </c>
      <c r="I133" s="261" t="s">
        <v>3168</v>
      </c>
      <c r="J133" s="261">
        <v>50</v>
      </c>
      <c r="K133" s="309"/>
    </row>
    <row r="134" s="1" customFormat="1" ht="15" customHeight="1">
      <c r="B134" s="306"/>
      <c r="C134" s="261" t="s">
        <v>3185</v>
      </c>
      <c r="D134" s="261"/>
      <c r="E134" s="261"/>
      <c r="F134" s="284" t="s">
        <v>3172</v>
      </c>
      <c r="G134" s="261"/>
      <c r="H134" s="261" t="s">
        <v>3206</v>
      </c>
      <c r="I134" s="261" t="s">
        <v>3168</v>
      </c>
      <c r="J134" s="261">
        <v>50</v>
      </c>
      <c r="K134" s="309"/>
    </row>
    <row r="135" s="1" customFormat="1" ht="15" customHeight="1">
      <c r="B135" s="306"/>
      <c r="C135" s="261" t="s">
        <v>3191</v>
      </c>
      <c r="D135" s="261"/>
      <c r="E135" s="261"/>
      <c r="F135" s="284" t="s">
        <v>3172</v>
      </c>
      <c r="G135" s="261"/>
      <c r="H135" s="261" t="s">
        <v>3206</v>
      </c>
      <c r="I135" s="261" t="s">
        <v>3168</v>
      </c>
      <c r="J135" s="261">
        <v>50</v>
      </c>
      <c r="K135" s="309"/>
    </row>
    <row r="136" s="1" customFormat="1" ht="15" customHeight="1">
      <c r="B136" s="306"/>
      <c r="C136" s="261" t="s">
        <v>3193</v>
      </c>
      <c r="D136" s="261"/>
      <c r="E136" s="261"/>
      <c r="F136" s="284" t="s">
        <v>3172</v>
      </c>
      <c r="G136" s="261"/>
      <c r="H136" s="261" t="s">
        <v>3206</v>
      </c>
      <c r="I136" s="261" t="s">
        <v>3168</v>
      </c>
      <c r="J136" s="261">
        <v>50</v>
      </c>
      <c r="K136" s="309"/>
    </row>
    <row r="137" s="1" customFormat="1" ht="15" customHeight="1">
      <c r="B137" s="306"/>
      <c r="C137" s="261" t="s">
        <v>3194</v>
      </c>
      <c r="D137" s="261"/>
      <c r="E137" s="261"/>
      <c r="F137" s="284" t="s">
        <v>3172</v>
      </c>
      <c r="G137" s="261"/>
      <c r="H137" s="261" t="s">
        <v>3219</v>
      </c>
      <c r="I137" s="261" t="s">
        <v>3168</v>
      </c>
      <c r="J137" s="261">
        <v>255</v>
      </c>
      <c r="K137" s="309"/>
    </row>
    <row r="138" s="1" customFormat="1" ht="15" customHeight="1">
      <c r="B138" s="306"/>
      <c r="C138" s="261" t="s">
        <v>3196</v>
      </c>
      <c r="D138" s="261"/>
      <c r="E138" s="261"/>
      <c r="F138" s="284" t="s">
        <v>3166</v>
      </c>
      <c r="G138" s="261"/>
      <c r="H138" s="261" t="s">
        <v>3220</v>
      </c>
      <c r="I138" s="261" t="s">
        <v>3198</v>
      </c>
      <c r="J138" s="261"/>
      <c r="K138" s="309"/>
    </row>
    <row r="139" s="1" customFormat="1" ht="15" customHeight="1">
      <c r="B139" s="306"/>
      <c r="C139" s="261" t="s">
        <v>3199</v>
      </c>
      <c r="D139" s="261"/>
      <c r="E139" s="261"/>
      <c r="F139" s="284" t="s">
        <v>3166</v>
      </c>
      <c r="G139" s="261"/>
      <c r="H139" s="261" t="s">
        <v>3221</v>
      </c>
      <c r="I139" s="261" t="s">
        <v>3201</v>
      </c>
      <c r="J139" s="261"/>
      <c r="K139" s="309"/>
    </row>
    <row r="140" s="1" customFormat="1" ht="15" customHeight="1">
      <c r="B140" s="306"/>
      <c r="C140" s="261" t="s">
        <v>3202</v>
      </c>
      <c r="D140" s="261"/>
      <c r="E140" s="261"/>
      <c r="F140" s="284" t="s">
        <v>3166</v>
      </c>
      <c r="G140" s="261"/>
      <c r="H140" s="261" t="s">
        <v>3202</v>
      </c>
      <c r="I140" s="261" t="s">
        <v>3201</v>
      </c>
      <c r="J140" s="261"/>
      <c r="K140" s="309"/>
    </row>
    <row r="141" s="1" customFormat="1" ht="15" customHeight="1">
      <c r="B141" s="306"/>
      <c r="C141" s="261" t="s">
        <v>39</v>
      </c>
      <c r="D141" s="261"/>
      <c r="E141" s="261"/>
      <c r="F141" s="284" t="s">
        <v>3166</v>
      </c>
      <c r="G141" s="261"/>
      <c r="H141" s="261" t="s">
        <v>3222</v>
      </c>
      <c r="I141" s="261" t="s">
        <v>3201</v>
      </c>
      <c r="J141" s="261"/>
      <c r="K141" s="309"/>
    </row>
    <row r="142" s="1" customFormat="1" ht="15" customHeight="1">
      <c r="B142" s="306"/>
      <c r="C142" s="261" t="s">
        <v>3223</v>
      </c>
      <c r="D142" s="261"/>
      <c r="E142" s="261"/>
      <c r="F142" s="284" t="s">
        <v>3166</v>
      </c>
      <c r="G142" s="261"/>
      <c r="H142" s="261" t="s">
        <v>3224</v>
      </c>
      <c r="I142" s="261" t="s">
        <v>3201</v>
      </c>
      <c r="J142" s="261"/>
      <c r="K142" s="309"/>
    </row>
    <row r="143" s="1" customFormat="1" ht="15" customHeight="1">
      <c r="B143" s="310"/>
      <c r="C143" s="311"/>
      <c r="D143" s="311"/>
      <c r="E143" s="311"/>
      <c r="F143" s="311"/>
      <c r="G143" s="311"/>
      <c r="H143" s="311"/>
      <c r="I143" s="311"/>
      <c r="J143" s="311"/>
      <c r="K143" s="312"/>
    </row>
    <row r="144" s="1" customFormat="1" ht="18.75" customHeight="1">
      <c r="B144" s="297"/>
      <c r="C144" s="297"/>
      <c r="D144" s="297"/>
      <c r="E144" s="297"/>
      <c r="F144" s="298"/>
      <c r="G144" s="297"/>
      <c r="H144" s="297"/>
      <c r="I144" s="297"/>
      <c r="J144" s="297"/>
      <c r="K144" s="297"/>
    </row>
    <row r="145" s="1" customFormat="1" ht="18.75" customHeight="1"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</row>
    <row r="146" s="1" customFormat="1" ht="7.5" customHeight="1">
      <c r="B146" s="270"/>
      <c r="C146" s="271"/>
      <c r="D146" s="271"/>
      <c r="E146" s="271"/>
      <c r="F146" s="271"/>
      <c r="G146" s="271"/>
      <c r="H146" s="271"/>
      <c r="I146" s="271"/>
      <c r="J146" s="271"/>
      <c r="K146" s="272"/>
    </row>
    <row r="147" s="1" customFormat="1" ht="45" customHeight="1">
      <c r="B147" s="273"/>
      <c r="C147" s="274" t="s">
        <v>3225</v>
      </c>
      <c r="D147" s="274"/>
      <c r="E147" s="274"/>
      <c r="F147" s="274"/>
      <c r="G147" s="274"/>
      <c r="H147" s="274"/>
      <c r="I147" s="274"/>
      <c r="J147" s="274"/>
      <c r="K147" s="275"/>
    </row>
    <row r="148" s="1" customFormat="1" ht="17.25" customHeight="1">
      <c r="B148" s="273"/>
      <c r="C148" s="276" t="s">
        <v>3160</v>
      </c>
      <c r="D148" s="276"/>
      <c r="E148" s="276"/>
      <c r="F148" s="276" t="s">
        <v>3161</v>
      </c>
      <c r="G148" s="277"/>
      <c r="H148" s="276" t="s">
        <v>55</v>
      </c>
      <c r="I148" s="276" t="s">
        <v>58</v>
      </c>
      <c r="J148" s="276" t="s">
        <v>3162</v>
      </c>
      <c r="K148" s="275"/>
    </row>
    <row r="149" s="1" customFormat="1" ht="17.25" customHeight="1">
      <c r="B149" s="273"/>
      <c r="C149" s="278" t="s">
        <v>3163</v>
      </c>
      <c r="D149" s="278"/>
      <c r="E149" s="278"/>
      <c r="F149" s="279" t="s">
        <v>3164</v>
      </c>
      <c r="G149" s="280"/>
      <c r="H149" s="278"/>
      <c r="I149" s="278"/>
      <c r="J149" s="278" t="s">
        <v>3165</v>
      </c>
      <c r="K149" s="275"/>
    </row>
    <row r="150" s="1" customFormat="1" ht="5.25" customHeight="1">
      <c r="B150" s="286"/>
      <c r="C150" s="281"/>
      <c r="D150" s="281"/>
      <c r="E150" s="281"/>
      <c r="F150" s="281"/>
      <c r="G150" s="282"/>
      <c r="H150" s="281"/>
      <c r="I150" s="281"/>
      <c r="J150" s="281"/>
      <c r="K150" s="309"/>
    </row>
    <row r="151" s="1" customFormat="1" ht="15" customHeight="1">
      <c r="B151" s="286"/>
      <c r="C151" s="313" t="s">
        <v>3169</v>
      </c>
      <c r="D151" s="261"/>
      <c r="E151" s="261"/>
      <c r="F151" s="314" t="s">
        <v>3166</v>
      </c>
      <c r="G151" s="261"/>
      <c r="H151" s="313" t="s">
        <v>3206</v>
      </c>
      <c r="I151" s="313" t="s">
        <v>3168</v>
      </c>
      <c r="J151" s="313">
        <v>120</v>
      </c>
      <c r="K151" s="309"/>
    </row>
    <row r="152" s="1" customFormat="1" ht="15" customHeight="1">
      <c r="B152" s="286"/>
      <c r="C152" s="313" t="s">
        <v>3215</v>
      </c>
      <c r="D152" s="261"/>
      <c r="E152" s="261"/>
      <c r="F152" s="314" t="s">
        <v>3166</v>
      </c>
      <c r="G152" s="261"/>
      <c r="H152" s="313" t="s">
        <v>3226</v>
      </c>
      <c r="I152" s="313" t="s">
        <v>3168</v>
      </c>
      <c r="J152" s="313" t="s">
        <v>3217</v>
      </c>
      <c r="K152" s="309"/>
    </row>
    <row r="153" s="1" customFormat="1" ht="15" customHeight="1">
      <c r="B153" s="286"/>
      <c r="C153" s="313" t="s">
        <v>93</v>
      </c>
      <c r="D153" s="261"/>
      <c r="E153" s="261"/>
      <c r="F153" s="314" t="s">
        <v>3166</v>
      </c>
      <c r="G153" s="261"/>
      <c r="H153" s="313" t="s">
        <v>3227</v>
      </c>
      <c r="I153" s="313" t="s">
        <v>3168</v>
      </c>
      <c r="J153" s="313" t="s">
        <v>3217</v>
      </c>
      <c r="K153" s="309"/>
    </row>
    <row r="154" s="1" customFormat="1" ht="15" customHeight="1">
      <c r="B154" s="286"/>
      <c r="C154" s="313" t="s">
        <v>3171</v>
      </c>
      <c r="D154" s="261"/>
      <c r="E154" s="261"/>
      <c r="F154" s="314" t="s">
        <v>3172</v>
      </c>
      <c r="G154" s="261"/>
      <c r="H154" s="313" t="s">
        <v>3206</v>
      </c>
      <c r="I154" s="313" t="s">
        <v>3168</v>
      </c>
      <c r="J154" s="313">
        <v>50</v>
      </c>
      <c r="K154" s="309"/>
    </row>
    <row r="155" s="1" customFormat="1" ht="15" customHeight="1">
      <c r="B155" s="286"/>
      <c r="C155" s="313" t="s">
        <v>3174</v>
      </c>
      <c r="D155" s="261"/>
      <c r="E155" s="261"/>
      <c r="F155" s="314" t="s">
        <v>3166</v>
      </c>
      <c r="G155" s="261"/>
      <c r="H155" s="313" t="s">
        <v>3206</v>
      </c>
      <c r="I155" s="313" t="s">
        <v>3176</v>
      </c>
      <c r="J155" s="313"/>
      <c r="K155" s="309"/>
    </row>
    <row r="156" s="1" customFormat="1" ht="15" customHeight="1">
      <c r="B156" s="286"/>
      <c r="C156" s="313" t="s">
        <v>3185</v>
      </c>
      <c r="D156" s="261"/>
      <c r="E156" s="261"/>
      <c r="F156" s="314" t="s">
        <v>3172</v>
      </c>
      <c r="G156" s="261"/>
      <c r="H156" s="313" t="s">
        <v>3206</v>
      </c>
      <c r="I156" s="313" t="s">
        <v>3168</v>
      </c>
      <c r="J156" s="313">
        <v>50</v>
      </c>
      <c r="K156" s="309"/>
    </row>
    <row r="157" s="1" customFormat="1" ht="15" customHeight="1">
      <c r="B157" s="286"/>
      <c r="C157" s="313" t="s">
        <v>3193</v>
      </c>
      <c r="D157" s="261"/>
      <c r="E157" s="261"/>
      <c r="F157" s="314" t="s">
        <v>3172</v>
      </c>
      <c r="G157" s="261"/>
      <c r="H157" s="313" t="s">
        <v>3206</v>
      </c>
      <c r="I157" s="313" t="s">
        <v>3168</v>
      </c>
      <c r="J157" s="313">
        <v>50</v>
      </c>
      <c r="K157" s="309"/>
    </row>
    <row r="158" s="1" customFormat="1" ht="15" customHeight="1">
      <c r="B158" s="286"/>
      <c r="C158" s="313" t="s">
        <v>3191</v>
      </c>
      <c r="D158" s="261"/>
      <c r="E158" s="261"/>
      <c r="F158" s="314" t="s">
        <v>3172</v>
      </c>
      <c r="G158" s="261"/>
      <c r="H158" s="313" t="s">
        <v>3206</v>
      </c>
      <c r="I158" s="313" t="s">
        <v>3168</v>
      </c>
      <c r="J158" s="313">
        <v>50</v>
      </c>
      <c r="K158" s="309"/>
    </row>
    <row r="159" s="1" customFormat="1" ht="15" customHeight="1">
      <c r="B159" s="286"/>
      <c r="C159" s="313" t="s">
        <v>127</v>
      </c>
      <c r="D159" s="261"/>
      <c r="E159" s="261"/>
      <c r="F159" s="314" t="s">
        <v>3166</v>
      </c>
      <c r="G159" s="261"/>
      <c r="H159" s="313" t="s">
        <v>3228</v>
      </c>
      <c r="I159" s="313" t="s">
        <v>3168</v>
      </c>
      <c r="J159" s="313" t="s">
        <v>3229</v>
      </c>
      <c r="K159" s="309"/>
    </row>
    <row r="160" s="1" customFormat="1" ht="15" customHeight="1">
      <c r="B160" s="286"/>
      <c r="C160" s="313" t="s">
        <v>3230</v>
      </c>
      <c r="D160" s="261"/>
      <c r="E160" s="261"/>
      <c r="F160" s="314" t="s">
        <v>3166</v>
      </c>
      <c r="G160" s="261"/>
      <c r="H160" s="313" t="s">
        <v>3231</v>
      </c>
      <c r="I160" s="313" t="s">
        <v>3201</v>
      </c>
      <c r="J160" s="313"/>
      <c r="K160" s="309"/>
    </row>
    <row r="161" s="1" customFormat="1" ht="15" customHeight="1">
      <c r="B161" s="315"/>
      <c r="C161" s="295"/>
      <c r="D161" s="295"/>
      <c r="E161" s="295"/>
      <c r="F161" s="295"/>
      <c r="G161" s="295"/>
      <c r="H161" s="295"/>
      <c r="I161" s="295"/>
      <c r="J161" s="295"/>
      <c r="K161" s="316"/>
    </row>
    <row r="162" s="1" customFormat="1" ht="18.75" customHeight="1">
      <c r="B162" s="297"/>
      <c r="C162" s="307"/>
      <c r="D162" s="307"/>
      <c r="E162" s="307"/>
      <c r="F162" s="317"/>
      <c r="G162" s="307"/>
      <c r="H162" s="307"/>
      <c r="I162" s="307"/>
      <c r="J162" s="307"/>
      <c r="K162" s="297"/>
    </row>
    <row r="163" s="1" customFormat="1" ht="18.75" customHeight="1"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</row>
    <row r="164" s="1" customFormat="1" ht="7.5" customHeight="1">
      <c r="B164" s="248"/>
      <c r="C164" s="249"/>
      <c r="D164" s="249"/>
      <c r="E164" s="249"/>
      <c r="F164" s="249"/>
      <c r="G164" s="249"/>
      <c r="H164" s="249"/>
      <c r="I164" s="249"/>
      <c r="J164" s="249"/>
      <c r="K164" s="250"/>
    </row>
    <row r="165" s="1" customFormat="1" ht="45" customHeight="1">
      <c r="B165" s="251"/>
      <c r="C165" s="252" t="s">
        <v>3232</v>
      </c>
      <c r="D165" s="252"/>
      <c r="E165" s="252"/>
      <c r="F165" s="252"/>
      <c r="G165" s="252"/>
      <c r="H165" s="252"/>
      <c r="I165" s="252"/>
      <c r="J165" s="252"/>
      <c r="K165" s="253"/>
    </row>
    <row r="166" s="1" customFormat="1" ht="17.25" customHeight="1">
      <c r="B166" s="251"/>
      <c r="C166" s="276" t="s">
        <v>3160</v>
      </c>
      <c r="D166" s="276"/>
      <c r="E166" s="276"/>
      <c r="F166" s="276" t="s">
        <v>3161</v>
      </c>
      <c r="G166" s="318"/>
      <c r="H166" s="319" t="s">
        <v>55</v>
      </c>
      <c r="I166" s="319" t="s">
        <v>58</v>
      </c>
      <c r="J166" s="276" t="s">
        <v>3162</v>
      </c>
      <c r="K166" s="253"/>
    </row>
    <row r="167" s="1" customFormat="1" ht="17.25" customHeight="1">
      <c r="B167" s="254"/>
      <c r="C167" s="278" t="s">
        <v>3163</v>
      </c>
      <c r="D167" s="278"/>
      <c r="E167" s="278"/>
      <c r="F167" s="279" t="s">
        <v>3164</v>
      </c>
      <c r="G167" s="320"/>
      <c r="H167" s="321"/>
      <c r="I167" s="321"/>
      <c r="J167" s="278" t="s">
        <v>3165</v>
      </c>
      <c r="K167" s="256"/>
    </row>
    <row r="168" s="1" customFormat="1" ht="5.25" customHeight="1">
      <c r="B168" s="286"/>
      <c r="C168" s="281"/>
      <c r="D168" s="281"/>
      <c r="E168" s="281"/>
      <c r="F168" s="281"/>
      <c r="G168" s="282"/>
      <c r="H168" s="281"/>
      <c r="I168" s="281"/>
      <c r="J168" s="281"/>
      <c r="K168" s="309"/>
    </row>
    <row r="169" s="1" customFormat="1" ht="15" customHeight="1">
      <c r="B169" s="286"/>
      <c r="C169" s="261" t="s">
        <v>3169</v>
      </c>
      <c r="D169" s="261"/>
      <c r="E169" s="261"/>
      <c r="F169" s="284" t="s">
        <v>3166</v>
      </c>
      <c r="G169" s="261"/>
      <c r="H169" s="261" t="s">
        <v>3206</v>
      </c>
      <c r="I169" s="261" t="s">
        <v>3168</v>
      </c>
      <c r="J169" s="261">
        <v>120</v>
      </c>
      <c r="K169" s="309"/>
    </row>
    <row r="170" s="1" customFormat="1" ht="15" customHeight="1">
      <c r="B170" s="286"/>
      <c r="C170" s="261" t="s">
        <v>3215</v>
      </c>
      <c r="D170" s="261"/>
      <c r="E170" s="261"/>
      <c r="F170" s="284" t="s">
        <v>3166</v>
      </c>
      <c r="G170" s="261"/>
      <c r="H170" s="261" t="s">
        <v>3216</v>
      </c>
      <c r="I170" s="261" t="s">
        <v>3168</v>
      </c>
      <c r="J170" s="261" t="s">
        <v>3217</v>
      </c>
      <c r="K170" s="309"/>
    </row>
    <row r="171" s="1" customFormat="1" ht="15" customHeight="1">
      <c r="B171" s="286"/>
      <c r="C171" s="261" t="s">
        <v>93</v>
      </c>
      <c r="D171" s="261"/>
      <c r="E171" s="261"/>
      <c r="F171" s="284" t="s">
        <v>3166</v>
      </c>
      <c r="G171" s="261"/>
      <c r="H171" s="261" t="s">
        <v>3233</v>
      </c>
      <c r="I171" s="261" t="s">
        <v>3168</v>
      </c>
      <c r="J171" s="261" t="s">
        <v>3217</v>
      </c>
      <c r="K171" s="309"/>
    </row>
    <row r="172" s="1" customFormat="1" ht="15" customHeight="1">
      <c r="B172" s="286"/>
      <c r="C172" s="261" t="s">
        <v>3171</v>
      </c>
      <c r="D172" s="261"/>
      <c r="E172" s="261"/>
      <c r="F172" s="284" t="s">
        <v>3172</v>
      </c>
      <c r="G172" s="261"/>
      <c r="H172" s="261" t="s">
        <v>3233</v>
      </c>
      <c r="I172" s="261" t="s">
        <v>3168</v>
      </c>
      <c r="J172" s="261">
        <v>50</v>
      </c>
      <c r="K172" s="309"/>
    </row>
    <row r="173" s="1" customFormat="1" ht="15" customHeight="1">
      <c r="B173" s="286"/>
      <c r="C173" s="261" t="s">
        <v>3174</v>
      </c>
      <c r="D173" s="261"/>
      <c r="E173" s="261"/>
      <c r="F173" s="284" t="s">
        <v>3166</v>
      </c>
      <c r="G173" s="261"/>
      <c r="H173" s="261" t="s">
        <v>3233</v>
      </c>
      <c r="I173" s="261" t="s">
        <v>3176</v>
      </c>
      <c r="J173" s="261"/>
      <c r="K173" s="309"/>
    </row>
    <row r="174" s="1" customFormat="1" ht="15" customHeight="1">
      <c r="B174" s="286"/>
      <c r="C174" s="261" t="s">
        <v>3185</v>
      </c>
      <c r="D174" s="261"/>
      <c r="E174" s="261"/>
      <c r="F174" s="284" t="s">
        <v>3172</v>
      </c>
      <c r="G174" s="261"/>
      <c r="H174" s="261" t="s">
        <v>3233</v>
      </c>
      <c r="I174" s="261" t="s">
        <v>3168</v>
      </c>
      <c r="J174" s="261">
        <v>50</v>
      </c>
      <c r="K174" s="309"/>
    </row>
    <row r="175" s="1" customFormat="1" ht="15" customHeight="1">
      <c r="B175" s="286"/>
      <c r="C175" s="261" t="s">
        <v>3193</v>
      </c>
      <c r="D175" s="261"/>
      <c r="E175" s="261"/>
      <c r="F175" s="284" t="s">
        <v>3172</v>
      </c>
      <c r="G175" s="261"/>
      <c r="H175" s="261" t="s">
        <v>3233</v>
      </c>
      <c r="I175" s="261" t="s">
        <v>3168</v>
      </c>
      <c r="J175" s="261">
        <v>50</v>
      </c>
      <c r="K175" s="309"/>
    </row>
    <row r="176" s="1" customFormat="1" ht="15" customHeight="1">
      <c r="B176" s="286"/>
      <c r="C176" s="261" t="s">
        <v>3191</v>
      </c>
      <c r="D176" s="261"/>
      <c r="E176" s="261"/>
      <c r="F176" s="284" t="s">
        <v>3172</v>
      </c>
      <c r="G176" s="261"/>
      <c r="H176" s="261" t="s">
        <v>3233</v>
      </c>
      <c r="I176" s="261" t="s">
        <v>3168</v>
      </c>
      <c r="J176" s="261">
        <v>50</v>
      </c>
      <c r="K176" s="309"/>
    </row>
    <row r="177" s="1" customFormat="1" ht="15" customHeight="1">
      <c r="B177" s="286"/>
      <c r="C177" s="261" t="s">
        <v>139</v>
      </c>
      <c r="D177" s="261"/>
      <c r="E177" s="261"/>
      <c r="F177" s="284" t="s">
        <v>3166</v>
      </c>
      <c r="G177" s="261"/>
      <c r="H177" s="261" t="s">
        <v>3234</v>
      </c>
      <c r="I177" s="261" t="s">
        <v>3235</v>
      </c>
      <c r="J177" s="261"/>
      <c r="K177" s="309"/>
    </row>
    <row r="178" s="1" customFormat="1" ht="15" customHeight="1">
      <c r="B178" s="286"/>
      <c r="C178" s="261" t="s">
        <v>58</v>
      </c>
      <c r="D178" s="261"/>
      <c r="E178" s="261"/>
      <c r="F178" s="284" t="s">
        <v>3166</v>
      </c>
      <c r="G178" s="261"/>
      <c r="H178" s="261" t="s">
        <v>3236</v>
      </c>
      <c r="I178" s="261" t="s">
        <v>3237</v>
      </c>
      <c r="J178" s="261">
        <v>1</v>
      </c>
      <c r="K178" s="309"/>
    </row>
    <row r="179" s="1" customFormat="1" ht="15" customHeight="1">
      <c r="B179" s="286"/>
      <c r="C179" s="261" t="s">
        <v>54</v>
      </c>
      <c r="D179" s="261"/>
      <c r="E179" s="261"/>
      <c r="F179" s="284" t="s">
        <v>3166</v>
      </c>
      <c r="G179" s="261"/>
      <c r="H179" s="261" t="s">
        <v>3238</v>
      </c>
      <c r="I179" s="261" t="s">
        <v>3168</v>
      </c>
      <c r="J179" s="261">
        <v>20</v>
      </c>
      <c r="K179" s="309"/>
    </row>
    <row r="180" s="1" customFormat="1" ht="15" customHeight="1">
      <c r="B180" s="286"/>
      <c r="C180" s="261" t="s">
        <v>55</v>
      </c>
      <c r="D180" s="261"/>
      <c r="E180" s="261"/>
      <c r="F180" s="284" t="s">
        <v>3166</v>
      </c>
      <c r="G180" s="261"/>
      <c r="H180" s="261" t="s">
        <v>3239</v>
      </c>
      <c r="I180" s="261" t="s">
        <v>3168</v>
      </c>
      <c r="J180" s="261">
        <v>255</v>
      </c>
      <c r="K180" s="309"/>
    </row>
    <row r="181" s="1" customFormat="1" ht="15" customHeight="1">
      <c r="B181" s="286"/>
      <c r="C181" s="261" t="s">
        <v>140</v>
      </c>
      <c r="D181" s="261"/>
      <c r="E181" s="261"/>
      <c r="F181" s="284" t="s">
        <v>3166</v>
      </c>
      <c r="G181" s="261"/>
      <c r="H181" s="261" t="s">
        <v>3130</v>
      </c>
      <c r="I181" s="261" t="s">
        <v>3168</v>
      </c>
      <c r="J181" s="261">
        <v>10</v>
      </c>
      <c r="K181" s="309"/>
    </row>
    <row r="182" s="1" customFormat="1" ht="15" customHeight="1">
      <c r="B182" s="286"/>
      <c r="C182" s="261" t="s">
        <v>141</v>
      </c>
      <c r="D182" s="261"/>
      <c r="E182" s="261"/>
      <c r="F182" s="284" t="s">
        <v>3166</v>
      </c>
      <c r="G182" s="261"/>
      <c r="H182" s="261" t="s">
        <v>3240</v>
      </c>
      <c r="I182" s="261" t="s">
        <v>3201</v>
      </c>
      <c r="J182" s="261"/>
      <c r="K182" s="309"/>
    </row>
    <row r="183" s="1" customFormat="1" ht="15" customHeight="1">
      <c r="B183" s="286"/>
      <c r="C183" s="261" t="s">
        <v>3241</v>
      </c>
      <c r="D183" s="261"/>
      <c r="E183" s="261"/>
      <c r="F183" s="284" t="s">
        <v>3166</v>
      </c>
      <c r="G183" s="261"/>
      <c r="H183" s="261" t="s">
        <v>3242</v>
      </c>
      <c r="I183" s="261" t="s">
        <v>3201</v>
      </c>
      <c r="J183" s="261"/>
      <c r="K183" s="309"/>
    </row>
    <row r="184" s="1" customFormat="1" ht="15" customHeight="1">
      <c r="B184" s="286"/>
      <c r="C184" s="261" t="s">
        <v>3230</v>
      </c>
      <c r="D184" s="261"/>
      <c r="E184" s="261"/>
      <c r="F184" s="284" t="s">
        <v>3166</v>
      </c>
      <c r="G184" s="261"/>
      <c r="H184" s="261" t="s">
        <v>3243</v>
      </c>
      <c r="I184" s="261" t="s">
        <v>3201</v>
      </c>
      <c r="J184" s="261"/>
      <c r="K184" s="309"/>
    </row>
    <row r="185" s="1" customFormat="1" ht="15" customHeight="1">
      <c r="B185" s="286"/>
      <c r="C185" s="261" t="s">
        <v>143</v>
      </c>
      <c r="D185" s="261"/>
      <c r="E185" s="261"/>
      <c r="F185" s="284" t="s">
        <v>3172</v>
      </c>
      <c r="G185" s="261"/>
      <c r="H185" s="261" t="s">
        <v>3244</v>
      </c>
      <c r="I185" s="261" t="s">
        <v>3168</v>
      </c>
      <c r="J185" s="261">
        <v>50</v>
      </c>
      <c r="K185" s="309"/>
    </row>
    <row r="186" s="1" customFormat="1" ht="15" customHeight="1">
      <c r="B186" s="286"/>
      <c r="C186" s="261" t="s">
        <v>3245</v>
      </c>
      <c r="D186" s="261"/>
      <c r="E186" s="261"/>
      <c r="F186" s="284" t="s">
        <v>3172</v>
      </c>
      <c r="G186" s="261"/>
      <c r="H186" s="261" t="s">
        <v>3246</v>
      </c>
      <c r="I186" s="261" t="s">
        <v>3247</v>
      </c>
      <c r="J186" s="261"/>
      <c r="K186" s="309"/>
    </row>
    <row r="187" s="1" customFormat="1" ht="15" customHeight="1">
      <c r="B187" s="286"/>
      <c r="C187" s="261" t="s">
        <v>3248</v>
      </c>
      <c r="D187" s="261"/>
      <c r="E187" s="261"/>
      <c r="F187" s="284" t="s">
        <v>3172</v>
      </c>
      <c r="G187" s="261"/>
      <c r="H187" s="261" t="s">
        <v>3249</v>
      </c>
      <c r="I187" s="261" t="s">
        <v>3247</v>
      </c>
      <c r="J187" s="261"/>
      <c r="K187" s="309"/>
    </row>
    <row r="188" s="1" customFormat="1" ht="15" customHeight="1">
      <c r="B188" s="286"/>
      <c r="C188" s="261" t="s">
        <v>3250</v>
      </c>
      <c r="D188" s="261"/>
      <c r="E188" s="261"/>
      <c r="F188" s="284" t="s">
        <v>3172</v>
      </c>
      <c r="G188" s="261"/>
      <c r="H188" s="261" t="s">
        <v>3251</v>
      </c>
      <c r="I188" s="261" t="s">
        <v>3247</v>
      </c>
      <c r="J188" s="261"/>
      <c r="K188" s="309"/>
    </row>
    <row r="189" s="1" customFormat="1" ht="15" customHeight="1">
      <c r="B189" s="286"/>
      <c r="C189" s="322" t="s">
        <v>3252</v>
      </c>
      <c r="D189" s="261"/>
      <c r="E189" s="261"/>
      <c r="F189" s="284" t="s">
        <v>3172</v>
      </c>
      <c r="G189" s="261"/>
      <c r="H189" s="261" t="s">
        <v>3253</v>
      </c>
      <c r="I189" s="261" t="s">
        <v>3254</v>
      </c>
      <c r="J189" s="323" t="s">
        <v>3255</v>
      </c>
      <c r="K189" s="309"/>
    </row>
    <row r="190" s="18" customFormat="1" ht="15" customHeight="1">
      <c r="B190" s="324"/>
      <c r="C190" s="325" t="s">
        <v>3256</v>
      </c>
      <c r="D190" s="326"/>
      <c r="E190" s="326"/>
      <c r="F190" s="327" t="s">
        <v>3172</v>
      </c>
      <c r="G190" s="326"/>
      <c r="H190" s="326" t="s">
        <v>3257</v>
      </c>
      <c r="I190" s="326" t="s">
        <v>3254</v>
      </c>
      <c r="J190" s="328" t="s">
        <v>3255</v>
      </c>
      <c r="K190" s="329"/>
    </row>
    <row r="191" s="1" customFormat="1" ht="15" customHeight="1">
      <c r="B191" s="286"/>
      <c r="C191" s="322" t="s">
        <v>43</v>
      </c>
      <c r="D191" s="261"/>
      <c r="E191" s="261"/>
      <c r="F191" s="284" t="s">
        <v>3166</v>
      </c>
      <c r="G191" s="261"/>
      <c r="H191" s="258" t="s">
        <v>3258</v>
      </c>
      <c r="I191" s="261" t="s">
        <v>3259</v>
      </c>
      <c r="J191" s="261"/>
      <c r="K191" s="309"/>
    </row>
    <row r="192" s="1" customFormat="1" ht="15" customHeight="1">
      <c r="B192" s="286"/>
      <c r="C192" s="322" t="s">
        <v>3260</v>
      </c>
      <c r="D192" s="261"/>
      <c r="E192" s="261"/>
      <c r="F192" s="284" t="s">
        <v>3166</v>
      </c>
      <c r="G192" s="261"/>
      <c r="H192" s="261" t="s">
        <v>3261</v>
      </c>
      <c r="I192" s="261" t="s">
        <v>3201</v>
      </c>
      <c r="J192" s="261"/>
      <c r="K192" s="309"/>
    </row>
    <row r="193" s="1" customFormat="1" ht="15" customHeight="1">
      <c r="B193" s="286"/>
      <c r="C193" s="322" t="s">
        <v>3262</v>
      </c>
      <c r="D193" s="261"/>
      <c r="E193" s="261"/>
      <c r="F193" s="284" t="s">
        <v>3166</v>
      </c>
      <c r="G193" s="261"/>
      <c r="H193" s="261" t="s">
        <v>3263</v>
      </c>
      <c r="I193" s="261" t="s">
        <v>3201</v>
      </c>
      <c r="J193" s="261"/>
      <c r="K193" s="309"/>
    </row>
    <row r="194" s="1" customFormat="1" ht="15" customHeight="1">
      <c r="B194" s="286"/>
      <c r="C194" s="322" t="s">
        <v>3264</v>
      </c>
      <c r="D194" s="261"/>
      <c r="E194" s="261"/>
      <c r="F194" s="284" t="s">
        <v>3172</v>
      </c>
      <c r="G194" s="261"/>
      <c r="H194" s="261" t="s">
        <v>3265</v>
      </c>
      <c r="I194" s="261" t="s">
        <v>3201</v>
      </c>
      <c r="J194" s="261"/>
      <c r="K194" s="309"/>
    </row>
    <row r="195" s="1" customFormat="1" ht="15" customHeight="1">
      <c r="B195" s="315"/>
      <c r="C195" s="330"/>
      <c r="D195" s="295"/>
      <c r="E195" s="295"/>
      <c r="F195" s="295"/>
      <c r="G195" s="295"/>
      <c r="H195" s="295"/>
      <c r="I195" s="295"/>
      <c r="J195" s="295"/>
      <c r="K195" s="316"/>
    </row>
    <row r="196" s="1" customFormat="1" ht="18.75" customHeight="1">
      <c r="B196" s="297"/>
      <c r="C196" s="307"/>
      <c r="D196" s="307"/>
      <c r="E196" s="307"/>
      <c r="F196" s="317"/>
      <c r="G196" s="307"/>
      <c r="H196" s="307"/>
      <c r="I196" s="307"/>
      <c r="J196" s="307"/>
      <c r="K196" s="297"/>
    </row>
    <row r="197" s="1" customFormat="1" ht="18.75" customHeight="1">
      <c r="B197" s="297"/>
      <c r="C197" s="307"/>
      <c r="D197" s="307"/>
      <c r="E197" s="307"/>
      <c r="F197" s="317"/>
      <c r="G197" s="307"/>
      <c r="H197" s="307"/>
      <c r="I197" s="307"/>
      <c r="J197" s="307"/>
      <c r="K197" s="297"/>
    </row>
    <row r="198" s="1" customFormat="1" ht="18.75" customHeight="1"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</row>
    <row r="199" s="1" customFormat="1" ht="13.5">
      <c r="B199" s="248"/>
      <c r="C199" s="249"/>
      <c r="D199" s="249"/>
      <c r="E199" s="249"/>
      <c r="F199" s="249"/>
      <c r="G199" s="249"/>
      <c r="H199" s="249"/>
      <c r="I199" s="249"/>
      <c r="J199" s="249"/>
      <c r="K199" s="250"/>
    </row>
    <row r="200" s="1" customFormat="1" ht="21">
      <c r="B200" s="251"/>
      <c r="C200" s="252" t="s">
        <v>3266</v>
      </c>
      <c r="D200" s="252"/>
      <c r="E200" s="252"/>
      <c r="F200" s="252"/>
      <c r="G200" s="252"/>
      <c r="H200" s="252"/>
      <c r="I200" s="252"/>
      <c r="J200" s="252"/>
      <c r="K200" s="253"/>
    </row>
    <row r="201" s="1" customFormat="1" ht="25.5" customHeight="1">
      <c r="B201" s="251"/>
      <c r="C201" s="331" t="s">
        <v>3267</v>
      </c>
      <c r="D201" s="331"/>
      <c r="E201" s="331"/>
      <c r="F201" s="331" t="s">
        <v>3268</v>
      </c>
      <c r="G201" s="332"/>
      <c r="H201" s="331" t="s">
        <v>3269</v>
      </c>
      <c r="I201" s="331"/>
      <c r="J201" s="331"/>
      <c r="K201" s="253"/>
    </row>
    <row r="202" s="1" customFormat="1" ht="5.25" customHeight="1">
      <c r="B202" s="286"/>
      <c r="C202" s="281"/>
      <c r="D202" s="281"/>
      <c r="E202" s="281"/>
      <c r="F202" s="281"/>
      <c r="G202" s="307"/>
      <c r="H202" s="281"/>
      <c r="I202" s="281"/>
      <c r="J202" s="281"/>
      <c r="K202" s="309"/>
    </row>
    <row r="203" s="1" customFormat="1" ht="15" customHeight="1">
      <c r="B203" s="286"/>
      <c r="C203" s="261" t="s">
        <v>3259</v>
      </c>
      <c r="D203" s="261"/>
      <c r="E203" s="261"/>
      <c r="F203" s="284" t="s">
        <v>44</v>
      </c>
      <c r="G203" s="261"/>
      <c r="H203" s="261" t="s">
        <v>3270</v>
      </c>
      <c r="I203" s="261"/>
      <c r="J203" s="261"/>
      <c r="K203" s="309"/>
    </row>
    <row r="204" s="1" customFormat="1" ht="15" customHeight="1">
      <c r="B204" s="286"/>
      <c r="C204" s="261"/>
      <c r="D204" s="261"/>
      <c r="E204" s="261"/>
      <c r="F204" s="284" t="s">
        <v>45</v>
      </c>
      <c r="G204" s="261"/>
      <c r="H204" s="261" t="s">
        <v>3271</v>
      </c>
      <c r="I204" s="261"/>
      <c r="J204" s="261"/>
      <c r="K204" s="309"/>
    </row>
    <row r="205" s="1" customFormat="1" ht="15" customHeight="1">
      <c r="B205" s="286"/>
      <c r="C205" s="261"/>
      <c r="D205" s="261"/>
      <c r="E205" s="261"/>
      <c r="F205" s="284" t="s">
        <v>48</v>
      </c>
      <c r="G205" s="261"/>
      <c r="H205" s="261" t="s">
        <v>3272</v>
      </c>
      <c r="I205" s="261"/>
      <c r="J205" s="261"/>
      <c r="K205" s="309"/>
    </row>
    <row r="206" s="1" customFormat="1" ht="15" customHeight="1">
      <c r="B206" s="286"/>
      <c r="C206" s="261"/>
      <c r="D206" s="261"/>
      <c r="E206" s="261"/>
      <c r="F206" s="284" t="s">
        <v>46</v>
      </c>
      <c r="G206" s="261"/>
      <c r="H206" s="261" t="s">
        <v>3273</v>
      </c>
      <c r="I206" s="261"/>
      <c r="J206" s="261"/>
      <c r="K206" s="309"/>
    </row>
    <row r="207" s="1" customFormat="1" ht="15" customHeight="1">
      <c r="B207" s="286"/>
      <c r="C207" s="261"/>
      <c r="D207" s="261"/>
      <c r="E207" s="261"/>
      <c r="F207" s="284" t="s">
        <v>47</v>
      </c>
      <c r="G207" s="261"/>
      <c r="H207" s="261" t="s">
        <v>3274</v>
      </c>
      <c r="I207" s="261"/>
      <c r="J207" s="261"/>
      <c r="K207" s="309"/>
    </row>
    <row r="208" s="1" customFormat="1" ht="15" customHeight="1">
      <c r="B208" s="286"/>
      <c r="C208" s="261"/>
      <c r="D208" s="261"/>
      <c r="E208" s="261"/>
      <c r="F208" s="284"/>
      <c r="G208" s="261"/>
      <c r="H208" s="261"/>
      <c r="I208" s="261"/>
      <c r="J208" s="261"/>
      <c r="K208" s="309"/>
    </row>
    <row r="209" s="1" customFormat="1" ht="15" customHeight="1">
      <c r="B209" s="286"/>
      <c r="C209" s="261" t="s">
        <v>3213</v>
      </c>
      <c r="D209" s="261"/>
      <c r="E209" s="261"/>
      <c r="F209" s="284" t="s">
        <v>3107</v>
      </c>
      <c r="G209" s="261"/>
      <c r="H209" s="261" t="s">
        <v>3275</v>
      </c>
      <c r="I209" s="261"/>
      <c r="J209" s="261"/>
      <c r="K209" s="309"/>
    </row>
    <row r="210" s="1" customFormat="1" ht="15" customHeight="1">
      <c r="B210" s="286"/>
      <c r="C210" s="261"/>
      <c r="D210" s="261"/>
      <c r="E210" s="261"/>
      <c r="F210" s="284" t="s">
        <v>3110</v>
      </c>
      <c r="G210" s="261"/>
      <c r="H210" s="261" t="s">
        <v>3111</v>
      </c>
      <c r="I210" s="261"/>
      <c r="J210" s="261"/>
      <c r="K210" s="309"/>
    </row>
    <row r="211" s="1" customFormat="1" ht="15" customHeight="1">
      <c r="B211" s="286"/>
      <c r="C211" s="261"/>
      <c r="D211" s="261"/>
      <c r="E211" s="261"/>
      <c r="F211" s="284" t="s">
        <v>80</v>
      </c>
      <c r="G211" s="261"/>
      <c r="H211" s="261" t="s">
        <v>3276</v>
      </c>
      <c r="I211" s="261"/>
      <c r="J211" s="261"/>
      <c r="K211" s="309"/>
    </row>
    <row r="212" s="1" customFormat="1" ht="15" customHeight="1">
      <c r="B212" s="333"/>
      <c r="C212" s="261"/>
      <c r="D212" s="261"/>
      <c r="E212" s="261"/>
      <c r="F212" s="284" t="s">
        <v>115</v>
      </c>
      <c r="G212" s="322"/>
      <c r="H212" s="313" t="s">
        <v>3112</v>
      </c>
      <c r="I212" s="313"/>
      <c r="J212" s="313"/>
      <c r="K212" s="334"/>
    </row>
    <row r="213" s="1" customFormat="1" ht="15" customHeight="1">
      <c r="B213" s="333"/>
      <c r="C213" s="261"/>
      <c r="D213" s="261"/>
      <c r="E213" s="261"/>
      <c r="F213" s="284" t="s">
        <v>3113</v>
      </c>
      <c r="G213" s="322"/>
      <c r="H213" s="313" t="s">
        <v>3079</v>
      </c>
      <c r="I213" s="313"/>
      <c r="J213" s="313"/>
      <c r="K213" s="334"/>
    </row>
    <row r="214" s="1" customFormat="1" ht="15" customHeight="1">
      <c r="B214" s="333"/>
      <c r="C214" s="261"/>
      <c r="D214" s="261"/>
      <c r="E214" s="261"/>
      <c r="F214" s="284"/>
      <c r="G214" s="322"/>
      <c r="H214" s="313"/>
      <c r="I214" s="313"/>
      <c r="J214" s="313"/>
      <c r="K214" s="334"/>
    </row>
    <row r="215" s="1" customFormat="1" ht="15" customHeight="1">
      <c r="B215" s="333"/>
      <c r="C215" s="261" t="s">
        <v>3237</v>
      </c>
      <c r="D215" s="261"/>
      <c r="E215" s="261"/>
      <c r="F215" s="284">
        <v>1</v>
      </c>
      <c r="G215" s="322"/>
      <c r="H215" s="313" t="s">
        <v>3277</v>
      </c>
      <c r="I215" s="313"/>
      <c r="J215" s="313"/>
      <c r="K215" s="334"/>
    </row>
    <row r="216" s="1" customFormat="1" ht="15" customHeight="1">
      <c r="B216" s="333"/>
      <c r="C216" s="261"/>
      <c r="D216" s="261"/>
      <c r="E216" s="261"/>
      <c r="F216" s="284">
        <v>2</v>
      </c>
      <c r="G216" s="322"/>
      <c r="H216" s="313" t="s">
        <v>3278</v>
      </c>
      <c r="I216" s="313"/>
      <c r="J216" s="313"/>
      <c r="K216" s="334"/>
    </row>
    <row r="217" s="1" customFormat="1" ht="15" customHeight="1">
      <c r="B217" s="333"/>
      <c r="C217" s="261"/>
      <c r="D217" s="261"/>
      <c r="E217" s="261"/>
      <c r="F217" s="284">
        <v>3</v>
      </c>
      <c r="G217" s="322"/>
      <c r="H217" s="313" t="s">
        <v>3279</v>
      </c>
      <c r="I217" s="313"/>
      <c r="J217" s="313"/>
      <c r="K217" s="334"/>
    </row>
    <row r="218" s="1" customFormat="1" ht="15" customHeight="1">
      <c r="B218" s="333"/>
      <c r="C218" s="261"/>
      <c r="D218" s="261"/>
      <c r="E218" s="261"/>
      <c r="F218" s="284">
        <v>4</v>
      </c>
      <c r="G218" s="322"/>
      <c r="H218" s="313" t="s">
        <v>3280</v>
      </c>
      <c r="I218" s="313"/>
      <c r="J218" s="313"/>
      <c r="K218" s="334"/>
    </row>
    <row r="219" s="1" customFormat="1" ht="12.75" customHeight="1">
      <c r="B219" s="335"/>
      <c r="C219" s="336"/>
      <c r="D219" s="336"/>
      <c r="E219" s="336"/>
      <c r="F219" s="336"/>
      <c r="G219" s="336"/>
      <c r="H219" s="336"/>
      <c r="I219" s="336"/>
      <c r="J219" s="336"/>
      <c r="K219" s="33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124</v>
      </c>
      <c r="E8" s="40"/>
      <c r="F8" s="40"/>
      <c r="G8" s="40"/>
      <c r="H8" s="40"/>
      <c r="I8" s="40"/>
      <c r="J8" s="40"/>
      <c r="K8" s="40"/>
      <c r="L8" s="12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1"/>
      <c r="C9" s="40"/>
      <c r="D9" s="40"/>
      <c r="E9" s="64" t="s">
        <v>125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20</v>
      </c>
      <c r="G11" s="40"/>
      <c r="H11" s="40"/>
      <c r="I11" s="34" t="s">
        <v>21</v>
      </c>
      <c r="J11" s="29" t="s">
        <v>22</v>
      </c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31. 1. 2025</v>
      </c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30</v>
      </c>
      <c r="J15" s="29" t="str">
        <f>IF('Rekapitulace stavby'!AN11="","",'Rekapitulace stavby'!AN11)</f>
        <v/>
      </c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31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30</v>
      </c>
      <c r="J18" s="35" t="str">
        <f>'Rekapitulace stavby'!AN14</f>
        <v>Vyplň údaj</v>
      </c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33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34</v>
      </c>
      <c r="F21" s="40"/>
      <c r="G21" s="40"/>
      <c r="H21" s="40"/>
      <c r="I21" s="34" t="s">
        <v>30</v>
      </c>
      <c r="J21" s="29" t="s">
        <v>3</v>
      </c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36</v>
      </c>
      <c r="E23" s="40"/>
      <c r="F23" s="40"/>
      <c r="G23" s="40"/>
      <c r="H23" s="40"/>
      <c r="I23" s="34" t="s">
        <v>28</v>
      </c>
      <c r="J23" s="29" t="str">
        <f>IF('Rekapitulace stavby'!AN19="","",'Rekapitulace stavby'!AN19)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tr">
        <f>IF('Rekapitulace stavby'!E20="","",'Rekapitulace stavby'!E20)</f>
        <v xml:space="preserve"> </v>
      </c>
      <c r="F24" s="40"/>
      <c r="G24" s="40"/>
      <c r="H24" s="40"/>
      <c r="I24" s="34" t="s">
        <v>30</v>
      </c>
      <c r="J24" s="29" t="str">
        <f>IF('Rekapitulace stavby'!AN20="","",'Rekapitulace stavby'!AN20)</f>
        <v/>
      </c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7"/>
      <c r="B27" s="128"/>
      <c r="C27" s="127"/>
      <c r="D27" s="127"/>
      <c r="E27" s="38" t="s">
        <v>3</v>
      </c>
      <c r="F27" s="38"/>
      <c r="G27" s="38"/>
      <c r="H27" s="38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2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30" t="s">
        <v>39</v>
      </c>
      <c r="E30" s="40"/>
      <c r="F30" s="40"/>
      <c r="G30" s="40"/>
      <c r="H30" s="40"/>
      <c r="I30" s="40"/>
      <c r="J30" s="92">
        <f>ROUND(J87, 2)</f>
        <v>0</v>
      </c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31" t="s">
        <v>43</v>
      </c>
      <c r="E33" s="34" t="s">
        <v>44</v>
      </c>
      <c r="F33" s="132">
        <f>ROUND((SUM(BE87:BE848)),  2)</f>
        <v>0</v>
      </c>
      <c r="G33" s="40"/>
      <c r="H33" s="40"/>
      <c r="I33" s="133">
        <v>0.20999999999999999</v>
      </c>
      <c r="J33" s="132">
        <f>ROUND(((SUM(BE87:BE848))*I33),  2)</f>
        <v>0</v>
      </c>
      <c r="K33" s="40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32">
        <f>ROUND((SUM(BF87:BF848)),  2)</f>
        <v>0</v>
      </c>
      <c r="G34" s="40"/>
      <c r="H34" s="40"/>
      <c r="I34" s="133">
        <v>0.12</v>
      </c>
      <c r="J34" s="132">
        <f>ROUND(((SUM(BF87:BF848))*I34),  2)</f>
        <v>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32">
        <f>ROUND((SUM(BG87:BG848)),  2)</f>
        <v>0</v>
      </c>
      <c r="G35" s="40"/>
      <c r="H35" s="40"/>
      <c r="I35" s="133">
        <v>0.20999999999999999</v>
      </c>
      <c r="J35" s="132">
        <f>0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32">
        <f>ROUND((SUM(BH87:BH848)),  2)</f>
        <v>0</v>
      </c>
      <c r="G36" s="40"/>
      <c r="H36" s="40"/>
      <c r="I36" s="133">
        <v>0.12</v>
      </c>
      <c r="J36" s="132">
        <f>0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32">
        <f>ROUND((SUM(BI87:BI848)),  2)</f>
        <v>0</v>
      </c>
      <c r="G37" s="40"/>
      <c r="H37" s="40"/>
      <c r="I37" s="133">
        <v>0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34"/>
      <c r="D39" s="135" t="s">
        <v>49</v>
      </c>
      <c r="E39" s="78"/>
      <c r="F39" s="78"/>
      <c r="G39" s="136" t="s">
        <v>50</v>
      </c>
      <c r="H39" s="137" t="s">
        <v>51</v>
      </c>
      <c r="I39" s="78"/>
      <c r="J39" s="138">
        <f>SUM(J30:J37)</f>
        <v>0</v>
      </c>
      <c r="K39" s="139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2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126</v>
      </c>
      <c r="D45" s="40"/>
      <c r="E45" s="40"/>
      <c r="F45" s="40"/>
      <c r="G45" s="40"/>
      <c r="H45" s="40"/>
      <c r="I45" s="40"/>
      <c r="J45" s="40"/>
      <c r="K45" s="40"/>
      <c r="L45" s="12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25" t="str">
        <f>E7</f>
        <v>Okružní křižovatka sil. III/10148 ulic Přemyslova s Lidovým náměstím v Kralupech nad Vltavou</v>
      </c>
      <c r="F48" s="34"/>
      <c r="G48" s="34"/>
      <c r="H48" s="34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0"/>
      <c r="D50" s="40"/>
      <c r="E50" s="64" t="str">
        <f>E9</f>
        <v>SO 101 - Opatření na silnici III/10148, včetně OK (investor SÚS Sk)</v>
      </c>
      <c r="F50" s="40"/>
      <c r="G50" s="40"/>
      <c r="H50" s="40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2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>Kralupy nad Vltavou</v>
      </c>
      <c r="G52" s="40"/>
      <c r="H52" s="40"/>
      <c r="I52" s="34" t="s">
        <v>25</v>
      </c>
      <c r="J52" s="66" t="str">
        <f>IF(J12="","",J12)</f>
        <v>31. 1. 2025</v>
      </c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33</v>
      </c>
      <c r="J54" s="38" t="str">
        <f>E21</f>
        <v>Ing. Petr Novotný, Ph.D.</v>
      </c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0"/>
      <c r="E55" s="40"/>
      <c r="F55" s="29" t="str">
        <f>IF(E18="","",E18)</f>
        <v>Vyplň údaj</v>
      </c>
      <c r="G55" s="40"/>
      <c r="H55" s="40"/>
      <c r="I55" s="34" t="s">
        <v>36</v>
      </c>
      <c r="J55" s="38" t="str">
        <f>E24</f>
        <v xml:space="preserve"> </v>
      </c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40" t="s">
        <v>127</v>
      </c>
      <c r="D57" s="134"/>
      <c r="E57" s="134"/>
      <c r="F57" s="134"/>
      <c r="G57" s="134"/>
      <c r="H57" s="134"/>
      <c r="I57" s="134"/>
      <c r="J57" s="141" t="s">
        <v>128</v>
      </c>
      <c r="K57" s="134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42" t="s">
        <v>71</v>
      </c>
      <c r="D59" s="40"/>
      <c r="E59" s="40"/>
      <c r="F59" s="40"/>
      <c r="G59" s="40"/>
      <c r="H59" s="40"/>
      <c r="I59" s="40"/>
      <c r="J59" s="92">
        <f>J87</f>
        <v>0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129</v>
      </c>
    </row>
    <row r="60" s="9" customFormat="1" ht="24.96" customHeight="1">
      <c r="A60" s="9"/>
      <c r="B60" s="143"/>
      <c r="C60" s="9"/>
      <c r="D60" s="144" t="s">
        <v>130</v>
      </c>
      <c r="E60" s="145"/>
      <c r="F60" s="145"/>
      <c r="G60" s="145"/>
      <c r="H60" s="145"/>
      <c r="I60" s="145"/>
      <c r="J60" s="146">
        <f>J88</f>
        <v>0</v>
      </c>
      <c r="K60" s="9"/>
      <c r="L60" s="14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7"/>
      <c r="C61" s="10"/>
      <c r="D61" s="148" t="s">
        <v>131</v>
      </c>
      <c r="E61" s="149"/>
      <c r="F61" s="149"/>
      <c r="G61" s="149"/>
      <c r="H61" s="149"/>
      <c r="I61" s="149"/>
      <c r="J61" s="150">
        <f>J89</f>
        <v>0</v>
      </c>
      <c r="K61" s="10"/>
      <c r="L61" s="14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7"/>
      <c r="C62" s="10"/>
      <c r="D62" s="148" t="s">
        <v>132</v>
      </c>
      <c r="E62" s="149"/>
      <c r="F62" s="149"/>
      <c r="G62" s="149"/>
      <c r="H62" s="149"/>
      <c r="I62" s="149"/>
      <c r="J62" s="150">
        <f>J189</f>
        <v>0</v>
      </c>
      <c r="K62" s="10"/>
      <c r="L62" s="14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7"/>
      <c r="C63" s="10"/>
      <c r="D63" s="148" t="s">
        <v>133</v>
      </c>
      <c r="E63" s="149"/>
      <c r="F63" s="149"/>
      <c r="G63" s="149"/>
      <c r="H63" s="149"/>
      <c r="I63" s="149"/>
      <c r="J63" s="150">
        <f>J316</f>
        <v>0</v>
      </c>
      <c r="K63" s="10"/>
      <c r="L63" s="14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7"/>
      <c r="C64" s="10"/>
      <c r="D64" s="148" t="s">
        <v>134</v>
      </c>
      <c r="E64" s="149"/>
      <c r="F64" s="149"/>
      <c r="G64" s="149"/>
      <c r="H64" s="149"/>
      <c r="I64" s="149"/>
      <c r="J64" s="150">
        <f>J360</f>
        <v>0</v>
      </c>
      <c r="K64" s="10"/>
      <c r="L64" s="14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7"/>
      <c r="C65" s="10"/>
      <c r="D65" s="148" t="s">
        <v>135</v>
      </c>
      <c r="E65" s="149"/>
      <c r="F65" s="149"/>
      <c r="G65" s="149"/>
      <c r="H65" s="149"/>
      <c r="I65" s="149"/>
      <c r="J65" s="150">
        <f>J623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136</v>
      </c>
      <c r="E66" s="149"/>
      <c r="F66" s="149"/>
      <c r="G66" s="149"/>
      <c r="H66" s="149"/>
      <c r="I66" s="149"/>
      <c r="J66" s="150">
        <f>J717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137</v>
      </c>
      <c r="E67" s="149"/>
      <c r="F67" s="149"/>
      <c r="G67" s="149"/>
      <c r="H67" s="149"/>
      <c r="I67" s="149"/>
      <c r="J67" s="150">
        <f>J845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12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138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0"/>
      <c r="D77" s="40"/>
      <c r="E77" s="125" t="str">
        <f>E7</f>
        <v>Okružní křižovatka sil. III/10148 ulic Přemyslova s Lidovým náměstím v Kralupech nad Vltavou</v>
      </c>
      <c r="F77" s="34"/>
      <c r="G77" s="34"/>
      <c r="H77" s="34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124</v>
      </c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30" customHeight="1">
      <c r="A79" s="40"/>
      <c r="B79" s="41"/>
      <c r="C79" s="40"/>
      <c r="D79" s="40"/>
      <c r="E79" s="64" t="str">
        <f>E9</f>
        <v>SO 101 - Opatření na silnici III/10148, včetně OK (investor SÚS Sk)</v>
      </c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0"/>
      <c r="E81" s="40"/>
      <c r="F81" s="29" t="str">
        <f>F12</f>
        <v>Kralupy nad Vltavou</v>
      </c>
      <c r="G81" s="40"/>
      <c r="H81" s="40"/>
      <c r="I81" s="34" t="s">
        <v>25</v>
      </c>
      <c r="J81" s="66" t="str">
        <f>IF(J12="","",J12)</f>
        <v>31. 1. 2025</v>
      </c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27</v>
      </c>
      <c r="D83" s="40"/>
      <c r="E83" s="40"/>
      <c r="F83" s="29" t="str">
        <f>E15</f>
        <v xml:space="preserve"> </v>
      </c>
      <c r="G83" s="40"/>
      <c r="H83" s="40"/>
      <c r="I83" s="34" t="s">
        <v>33</v>
      </c>
      <c r="J83" s="38" t="str">
        <f>E21</f>
        <v>Ing. Petr Novotný, Ph.D.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0"/>
      <c r="E84" s="40"/>
      <c r="F84" s="29" t="str">
        <f>IF(E18="","",E18)</f>
        <v>Vyplň údaj</v>
      </c>
      <c r="G84" s="40"/>
      <c r="H84" s="40"/>
      <c r="I84" s="34" t="s">
        <v>36</v>
      </c>
      <c r="J84" s="38" t="str">
        <f>E24</f>
        <v xml:space="preserve"> 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51"/>
      <c r="B86" s="152"/>
      <c r="C86" s="153" t="s">
        <v>139</v>
      </c>
      <c r="D86" s="154" t="s">
        <v>58</v>
      </c>
      <c r="E86" s="154" t="s">
        <v>54</v>
      </c>
      <c r="F86" s="154" t="s">
        <v>55</v>
      </c>
      <c r="G86" s="154" t="s">
        <v>140</v>
      </c>
      <c r="H86" s="154" t="s">
        <v>141</v>
      </c>
      <c r="I86" s="154" t="s">
        <v>142</v>
      </c>
      <c r="J86" s="154" t="s">
        <v>128</v>
      </c>
      <c r="K86" s="155" t="s">
        <v>143</v>
      </c>
      <c r="L86" s="156"/>
      <c r="M86" s="82" t="s">
        <v>3</v>
      </c>
      <c r="N86" s="83" t="s">
        <v>43</v>
      </c>
      <c r="O86" s="83" t="s">
        <v>144</v>
      </c>
      <c r="P86" s="83" t="s">
        <v>145</v>
      </c>
      <c r="Q86" s="83" t="s">
        <v>146</v>
      </c>
      <c r="R86" s="83" t="s">
        <v>147</v>
      </c>
      <c r="S86" s="83" t="s">
        <v>148</v>
      </c>
      <c r="T86" s="84" t="s">
        <v>149</v>
      </c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</row>
    <row r="87" s="2" customFormat="1" ht="22.8" customHeight="1">
      <c r="A87" s="40"/>
      <c r="B87" s="41"/>
      <c r="C87" s="89" t="s">
        <v>150</v>
      </c>
      <c r="D87" s="40"/>
      <c r="E87" s="40"/>
      <c r="F87" s="40"/>
      <c r="G87" s="40"/>
      <c r="H87" s="40"/>
      <c r="I87" s="40"/>
      <c r="J87" s="157">
        <f>BK87</f>
        <v>0</v>
      </c>
      <c r="K87" s="40"/>
      <c r="L87" s="41"/>
      <c r="M87" s="85"/>
      <c r="N87" s="70"/>
      <c r="O87" s="86"/>
      <c r="P87" s="158">
        <f>P88</f>
        <v>0</v>
      </c>
      <c r="Q87" s="86"/>
      <c r="R87" s="158">
        <f>R88</f>
        <v>643.70357336000006</v>
      </c>
      <c r="S87" s="86"/>
      <c r="T87" s="159">
        <f>T88</f>
        <v>2337.3285000000001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21" t="s">
        <v>72</v>
      </c>
      <c r="AU87" s="21" t="s">
        <v>129</v>
      </c>
      <c r="BK87" s="160">
        <f>BK88</f>
        <v>0</v>
      </c>
    </row>
    <row r="88" s="12" customFormat="1" ht="25.92" customHeight="1">
      <c r="A88" s="12"/>
      <c r="B88" s="161"/>
      <c r="C88" s="12"/>
      <c r="D88" s="162" t="s">
        <v>72</v>
      </c>
      <c r="E88" s="163" t="s">
        <v>151</v>
      </c>
      <c r="F88" s="163" t="s">
        <v>152</v>
      </c>
      <c r="G88" s="12"/>
      <c r="H88" s="12"/>
      <c r="I88" s="164"/>
      <c r="J88" s="165">
        <f>BK88</f>
        <v>0</v>
      </c>
      <c r="K88" s="12"/>
      <c r="L88" s="161"/>
      <c r="M88" s="166"/>
      <c r="N88" s="167"/>
      <c r="O88" s="167"/>
      <c r="P88" s="168">
        <f>P89+P189+P316+P360+P717+P845</f>
        <v>0</v>
      </c>
      <c r="Q88" s="167"/>
      <c r="R88" s="168">
        <f>R89+R189+R316+R360+R717+R845</f>
        <v>643.70357336000006</v>
      </c>
      <c r="S88" s="167"/>
      <c r="T88" s="169">
        <f>T89+T189+T316+T360+T717+T845</f>
        <v>2337.3285000000001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62" t="s">
        <v>81</v>
      </c>
      <c r="AT88" s="170" t="s">
        <v>72</v>
      </c>
      <c r="AU88" s="170" t="s">
        <v>73</v>
      </c>
      <c r="AY88" s="162" t="s">
        <v>153</v>
      </c>
      <c r="BK88" s="171">
        <f>BK89+BK189+BK316+BK360+BK717+BK845</f>
        <v>0</v>
      </c>
    </row>
    <row r="89" s="12" customFormat="1" ht="22.8" customHeight="1">
      <c r="A89" s="12"/>
      <c r="B89" s="161"/>
      <c r="C89" s="12"/>
      <c r="D89" s="162" t="s">
        <v>72</v>
      </c>
      <c r="E89" s="172" t="s">
        <v>81</v>
      </c>
      <c r="F89" s="172" t="s">
        <v>154</v>
      </c>
      <c r="G89" s="12"/>
      <c r="H89" s="12"/>
      <c r="I89" s="164"/>
      <c r="J89" s="173">
        <f>BK89</f>
        <v>0</v>
      </c>
      <c r="K89" s="12"/>
      <c r="L89" s="161"/>
      <c r="M89" s="166"/>
      <c r="N89" s="167"/>
      <c r="O89" s="167"/>
      <c r="P89" s="168">
        <f>SUM(P90:P188)</f>
        <v>0</v>
      </c>
      <c r="Q89" s="167"/>
      <c r="R89" s="168">
        <f>SUM(R90:R188)</f>
        <v>147.40263599999997</v>
      </c>
      <c r="S89" s="167"/>
      <c r="T89" s="169">
        <f>SUM(T90:T188)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62" t="s">
        <v>81</v>
      </c>
      <c r="AT89" s="170" t="s">
        <v>72</v>
      </c>
      <c r="AU89" s="170" t="s">
        <v>81</v>
      </c>
      <c r="AY89" s="162" t="s">
        <v>153</v>
      </c>
      <c r="BK89" s="171">
        <f>SUM(BK90:BK188)</f>
        <v>0</v>
      </c>
    </row>
    <row r="90" s="2" customFormat="1" ht="33" customHeight="1">
      <c r="A90" s="40"/>
      <c r="B90" s="174"/>
      <c r="C90" s="175" t="s">
        <v>81</v>
      </c>
      <c r="D90" s="175" t="s">
        <v>155</v>
      </c>
      <c r="E90" s="176" t="s">
        <v>156</v>
      </c>
      <c r="F90" s="177" t="s">
        <v>157</v>
      </c>
      <c r="G90" s="178" t="s">
        <v>158</v>
      </c>
      <c r="H90" s="179">
        <v>2.1200000000000001</v>
      </c>
      <c r="I90" s="180"/>
      <c r="J90" s="181">
        <f>ROUND(I90*H90,2)</f>
        <v>0</v>
      </c>
      <c r="K90" s="177" t="s">
        <v>159</v>
      </c>
      <c r="L90" s="41"/>
      <c r="M90" s="182" t="s">
        <v>3</v>
      </c>
      <c r="N90" s="183" t="s">
        <v>44</v>
      </c>
      <c r="O90" s="74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86" t="s">
        <v>160</v>
      </c>
      <c r="AT90" s="186" t="s">
        <v>155</v>
      </c>
      <c r="AU90" s="186" t="s">
        <v>83</v>
      </c>
      <c r="AY90" s="21" t="s">
        <v>153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1" t="s">
        <v>81</v>
      </c>
      <c r="BK90" s="187">
        <f>ROUND(I90*H90,2)</f>
        <v>0</v>
      </c>
      <c r="BL90" s="21" t="s">
        <v>160</v>
      </c>
      <c r="BM90" s="186" t="s">
        <v>161</v>
      </c>
    </row>
    <row r="91" s="2" customFormat="1">
      <c r="A91" s="40"/>
      <c r="B91" s="41"/>
      <c r="C91" s="40"/>
      <c r="D91" s="188" t="s">
        <v>162</v>
      </c>
      <c r="E91" s="40"/>
      <c r="F91" s="189" t="s">
        <v>163</v>
      </c>
      <c r="G91" s="40"/>
      <c r="H91" s="40"/>
      <c r="I91" s="190"/>
      <c r="J91" s="40"/>
      <c r="K91" s="40"/>
      <c r="L91" s="41"/>
      <c r="M91" s="191"/>
      <c r="N91" s="192"/>
      <c r="O91" s="74"/>
      <c r="P91" s="74"/>
      <c r="Q91" s="74"/>
      <c r="R91" s="74"/>
      <c r="S91" s="74"/>
      <c r="T91" s="75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162</v>
      </c>
      <c r="AU91" s="21" t="s">
        <v>83</v>
      </c>
    </row>
    <row r="92" s="2" customFormat="1">
      <c r="A92" s="40"/>
      <c r="B92" s="41"/>
      <c r="C92" s="40"/>
      <c r="D92" s="193" t="s">
        <v>164</v>
      </c>
      <c r="E92" s="40"/>
      <c r="F92" s="194" t="s">
        <v>165</v>
      </c>
      <c r="G92" s="40"/>
      <c r="H92" s="40"/>
      <c r="I92" s="190"/>
      <c r="J92" s="40"/>
      <c r="K92" s="40"/>
      <c r="L92" s="41"/>
      <c r="M92" s="191"/>
      <c r="N92" s="192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164</v>
      </c>
      <c r="AU92" s="21" t="s">
        <v>83</v>
      </c>
    </row>
    <row r="93" s="13" customFormat="1">
      <c r="A93" s="13"/>
      <c r="B93" s="195"/>
      <c r="C93" s="13"/>
      <c r="D93" s="188" t="s">
        <v>166</v>
      </c>
      <c r="E93" s="196" t="s">
        <v>3</v>
      </c>
      <c r="F93" s="197" t="s">
        <v>167</v>
      </c>
      <c r="G93" s="13"/>
      <c r="H93" s="198">
        <v>2.1200000000000001</v>
      </c>
      <c r="I93" s="199"/>
      <c r="J93" s="13"/>
      <c r="K93" s="13"/>
      <c r="L93" s="195"/>
      <c r="M93" s="200"/>
      <c r="N93" s="201"/>
      <c r="O93" s="201"/>
      <c r="P93" s="201"/>
      <c r="Q93" s="201"/>
      <c r="R93" s="201"/>
      <c r="S93" s="201"/>
      <c r="T93" s="20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96" t="s">
        <v>166</v>
      </c>
      <c r="AU93" s="196" t="s">
        <v>83</v>
      </c>
      <c r="AV93" s="13" t="s">
        <v>83</v>
      </c>
      <c r="AW93" s="13" t="s">
        <v>35</v>
      </c>
      <c r="AX93" s="13" t="s">
        <v>81</v>
      </c>
      <c r="AY93" s="196" t="s">
        <v>153</v>
      </c>
    </row>
    <row r="94" s="2" customFormat="1" ht="33" customHeight="1">
      <c r="A94" s="40"/>
      <c r="B94" s="174"/>
      <c r="C94" s="175" t="s">
        <v>83</v>
      </c>
      <c r="D94" s="175" t="s">
        <v>155</v>
      </c>
      <c r="E94" s="176" t="s">
        <v>168</v>
      </c>
      <c r="F94" s="177" t="s">
        <v>169</v>
      </c>
      <c r="G94" s="178" t="s">
        <v>158</v>
      </c>
      <c r="H94" s="179">
        <v>76.230000000000004</v>
      </c>
      <c r="I94" s="180"/>
      <c r="J94" s="181">
        <f>ROUND(I94*H94,2)</f>
        <v>0</v>
      </c>
      <c r="K94" s="177" t="s">
        <v>159</v>
      </c>
      <c r="L94" s="41"/>
      <c r="M94" s="182" t="s">
        <v>3</v>
      </c>
      <c r="N94" s="183" t="s">
        <v>44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160</v>
      </c>
      <c r="AT94" s="186" t="s">
        <v>155</v>
      </c>
      <c r="AU94" s="186" t="s">
        <v>83</v>
      </c>
      <c r="AY94" s="21" t="s">
        <v>153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81</v>
      </c>
      <c r="BK94" s="187">
        <f>ROUND(I94*H94,2)</f>
        <v>0</v>
      </c>
      <c r="BL94" s="21" t="s">
        <v>160</v>
      </c>
      <c r="BM94" s="186" t="s">
        <v>170</v>
      </c>
    </row>
    <row r="95" s="2" customFormat="1">
      <c r="A95" s="40"/>
      <c r="B95" s="41"/>
      <c r="C95" s="40"/>
      <c r="D95" s="188" t="s">
        <v>162</v>
      </c>
      <c r="E95" s="40"/>
      <c r="F95" s="189" t="s">
        <v>171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162</v>
      </c>
      <c r="AU95" s="21" t="s">
        <v>83</v>
      </c>
    </row>
    <row r="96" s="2" customFormat="1">
      <c r="A96" s="40"/>
      <c r="B96" s="41"/>
      <c r="C96" s="40"/>
      <c r="D96" s="193" t="s">
        <v>164</v>
      </c>
      <c r="E96" s="40"/>
      <c r="F96" s="194" t="s">
        <v>172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164</v>
      </c>
      <c r="AU96" s="21" t="s">
        <v>83</v>
      </c>
    </row>
    <row r="97" s="13" customFormat="1">
      <c r="A97" s="13"/>
      <c r="B97" s="195"/>
      <c r="C97" s="13"/>
      <c r="D97" s="188" t="s">
        <v>166</v>
      </c>
      <c r="E97" s="196" t="s">
        <v>3</v>
      </c>
      <c r="F97" s="197" t="s">
        <v>173</v>
      </c>
      <c r="G97" s="13"/>
      <c r="H97" s="198">
        <v>76.230000000000004</v>
      </c>
      <c r="I97" s="199"/>
      <c r="J97" s="13"/>
      <c r="K97" s="13"/>
      <c r="L97" s="195"/>
      <c r="M97" s="200"/>
      <c r="N97" s="201"/>
      <c r="O97" s="201"/>
      <c r="P97" s="201"/>
      <c r="Q97" s="201"/>
      <c r="R97" s="201"/>
      <c r="S97" s="201"/>
      <c r="T97" s="20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6" t="s">
        <v>166</v>
      </c>
      <c r="AU97" s="196" t="s">
        <v>83</v>
      </c>
      <c r="AV97" s="13" t="s">
        <v>83</v>
      </c>
      <c r="AW97" s="13" t="s">
        <v>35</v>
      </c>
      <c r="AX97" s="13" t="s">
        <v>81</v>
      </c>
      <c r="AY97" s="196" t="s">
        <v>153</v>
      </c>
    </row>
    <row r="98" s="2" customFormat="1" ht="33" customHeight="1">
      <c r="A98" s="40"/>
      <c r="B98" s="174"/>
      <c r="C98" s="175" t="s">
        <v>174</v>
      </c>
      <c r="D98" s="175" t="s">
        <v>155</v>
      </c>
      <c r="E98" s="176" t="s">
        <v>175</v>
      </c>
      <c r="F98" s="177" t="s">
        <v>176</v>
      </c>
      <c r="G98" s="178" t="s">
        <v>158</v>
      </c>
      <c r="H98" s="179">
        <v>12.090999999999999</v>
      </c>
      <c r="I98" s="180"/>
      <c r="J98" s="181">
        <f>ROUND(I98*H98,2)</f>
        <v>0</v>
      </c>
      <c r="K98" s="177" t="s">
        <v>159</v>
      </c>
      <c r="L98" s="41"/>
      <c r="M98" s="182" t="s">
        <v>3</v>
      </c>
      <c r="N98" s="183" t="s">
        <v>44</v>
      </c>
      <c r="O98" s="74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86" t="s">
        <v>160</v>
      </c>
      <c r="AT98" s="186" t="s">
        <v>155</v>
      </c>
      <c r="AU98" s="186" t="s">
        <v>83</v>
      </c>
      <c r="AY98" s="21" t="s">
        <v>153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21" t="s">
        <v>81</v>
      </c>
      <c r="BK98" s="187">
        <f>ROUND(I98*H98,2)</f>
        <v>0</v>
      </c>
      <c r="BL98" s="21" t="s">
        <v>160</v>
      </c>
      <c r="BM98" s="186" t="s">
        <v>177</v>
      </c>
    </row>
    <row r="99" s="2" customFormat="1">
      <c r="A99" s="40"/>
      <c r="B99" s="41"/>
      <c r="C99" s="40"/>
      <c r="D99" s="188" t="s">
        <v>162</v>
      </c>
      <c r="E99" s="40"/>
      <c r="F99" s="189" t="s">
        <v>178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162</v>
      </c>
      <c r="AU99" s="21" t="s">
        <v>83</v>
      </c>
    </row>
    <row r="100" s="2" customFormat="1">
      <c r="A100" s="40"/>
      <c r="B100" s="41"/>
      <c r="C100" s="40"/>
      <c r="D100" s="193" t="s">
        <v>164</v>
      </c>
      <c r="E100" s="40"/>
      <c r="F100" s="194" t="s">
        <v>179</v>
      </c>
      <c r="G100" s="40"/>
      <c r="H100" s="40"/>
      <c r="I100" s="190"/>
      <c r="J100" s="40"/>
      <c r="K100" s="40"/>
      <c r="L100" s="41"/>
      <c r="M100" s="191"/>
      <c r="N100" s="192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164</v>
      </c>
      <c r="AU100" s="21" t="s">
        <v>83</v>
      </c>
    </row>
    <row r="101" s="13" customFormat="1">
      <c r="A101" s="13"/>
      <c r="B101" s="195"/>
      <c r="C101" s="13"/>
      <c r="D101" s="188" t="s">
        <v>166</v>
      </c>
      <c r="E101" s="196" t="s">
        <v>3</v>
      </c>
      <c r="F101" s="197" t="s">
        <v>180</v>
      </c>
      <c r="G101" s="13"/>
      <c r="H101" s="198">
        <v>12.090999999999999</v>
      </c>
      <c r="I101" s="199"/>
      <c r="J101" s="13"/>
      <c r="K101" s="13"/>
      <c r="L101" s="195"/>
      <c r="M101" s="200"/>
      <c r="N101" s="201"/>
      <c r="O101" s="201"/>
      <c r="P101" s="201"/>
      <c r="Q101" s="201"/>
      <c r="R101" s="201"/>
      <c r="S101" s="201"/>
      <c r="T101" s="20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96" t="s">
        <v>166</v>
      </c>
      <c r="AU101" s="196" t="s">
        <v>83</v>
      </c>
      <c r="AV101" s="13" t="s">
        <v>83</v>
      </c>
      <c r="AW101" s="13" t="s">
        <v>35</v>
      </c>
      <c r="AX101" s="13" t="s">
        <v>73</v>
      </c>
      <c r="AY101" s="196" t="s">
        <v>153</v>
      </c>
    </row>
    <row r="102" s="14" customFormat="1">
      <c r="A102" s="14"/>
      <c r="B102" s="203"/>
      <c r="C102" s="14"/>
      <c r="D102" s="188" t="s">
        <v>166</v>
      </c>
      <c r="E102" s="204" t="s">
        <v>3</v>
      </c>
      <c r="F102" s="205" t="s">
        <v>181</v>
      </c>
      <c r="G102" s="14"/>
      <c r="H102" s="206">
        <v>12.090999999999999</v>
      </c>
      <c r="I102" s="207"/>
      <c r="J102" s="14"/>
      <c r="K102" s="14"/>
      <c r="L102" s="203"/>
      <c r="M102" s="208"/>
      <c r="N102" s="209"/>
      <c r="O102" s="209"/>
      <c r="P102" s="209"/>
      <c r="Q102" s="209"/>
      <c r="R102" s="209"/>
      <c r="S102" s="209"/>
      <c r="T102" s="21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4" t="s">
        <v>166</v>
      </c>
      <c r="AU102" s="204" t="s">
        <v>83</v>
      </c>
      <c r="AV102" s="14" t="s">
        <v>160</v>
      </c>
      <c r="AW102" s="14" t="s">
        <v>35</v>
      </c>
      <c r="AX102" s="14" t="s">
        <v>81</v>
      </c>
      <c r="AY102" s="204" t="s">
        <v>153</v>
      </c>
    </row>
    <row r="103" s="2" customFormat="1" ht="37.8" customHeight="1">
      <c r="A103" s="40"/>
      <c r="B103" s="174"/>
      <c r="C103" s="175" t="s">
        <v>160</v>
      </c>
      <c r="D103" s="175" t="s">
        <v>155</v>
      </c>
      <c r="E103" s="176" t="s">
        <v>182</v>
      </c>
      <c r="F103" s="177" t="s">
        <v>183</v>
      </c>
      <c r="G103" s="178" t="s">
        <v>158</v>
      </c>
      <c r="H103" s="179">
        <v>2.7610000000000001</v>
      </c>
      <c r="I103" s="180"/>
      <c r="J103" s="181">
        <f>ROUND(I103*H103,2)</f>
        <v>0</v>
      </c>
      <c r="K103" s="177" t="s">
        <v>159</v>
      </c>
      <c r="L103" s="41"/>
      <c r="M103" s="182" t="s">
        <v>3</v>
      </c>
      <c r="N103" s="183" t="s">
        <v>44</v>
      </c>
      <c r="O103" s="74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6" t="s">
        <v>160</v>
      </c>
      <c r="AT103" s="186" t="s">
        <v>155</v>
      </c>
      <c r="AU103" s="186" t="s">
        <v>83</v>
      </c>
      <c r="AY103" s="21" t="s">
        <v>153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1" t="s">
        <v>81</v>
      </c>
      <c r="BK103" s="187">
        <f>ROUND(I103*H103,2)</f>
        <v>0</v>
      </c>
      <c r="BL103" s="21" t="s">
        <v>160</v>
      </c>
      <c r="BM103" s="186" t="s">
        <v>184</v>
      </c>
    </row>
    <row r="104" s="2" customFormat="1">
      <c r="A104" s="40"/>
      <c r="B104" s="41"/>
      <c r="C104" s="40"/>
      <c r="D104" s="188" t="s">
        <v>162</v>
      </c>
      <c r="E104" s="40"/>
      <c r="F104" s="189" t="s">
        <v>185</v>
      </c>
      <c r="G104" s="40"/>
      <c r="H104" s="40"/>
      <c r="I104" s="190"/>
      <c r="J104" s="40"/>
      <c r="K104" s="40"/>
      <c r="L104" s="41"/>
      <c r="M104" s="191"/>
      <c r="N104" s="192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162</v>
      </c>
      <c r="AU104" s="21" t="s">
        <v>83</v>
      </c>
    </row>
    <row r="105" s="2" customFormat="1">
      <c r="A105" s="40"/>
      <c r="B105" s="41"/>
      <c r="C105" s="40"/>
      <c r="D105" s="193" t="s">
        <v>164</v>
      </c>
      <c r="E105" s="40"/>
      <c r="F105" s="194" t="s">
        <v>186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164</v>
      </c>
      <c r="AU105" s="21" t="s">
        <v>83</v>
      </c>
    </row>
    <row r="106" s="13" customFormat="1">
      <c r="A106" s="13"/>
      <c r="B106" s="195"/>
      <c r="C106" s="13"/>
      <c r="D106" s="188" t="s">
        <v>166</v>
      </c>
      <c r="E106" s="196" t="s">
        <v>3</v>
      </c>
      <c r="F106" s="197" t="s">
        <v>187</v>
      </c>
      <c r="G106" s="13"/>
      <c r="H106" s="198">
        <v>2.7610000000000001</v>
      </c>
      <c r="I106" s="199"/>
      <c r="J106" s="13"/>
      <c r="K106" s="13"/>
      <c r="L106" s="195"/>
      <c r="M106" s="200"/>
      <c r="N106" s="201"/>
      <c r="O106" s="201"/>
      <c r="P106" s="201"/>
      <c r="Q106" s="201"/>
      <c r="R106" s="201"/>
      <c r="S106" s="201"/>
      <c r="T106" s="20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96" t="s">
        <v>166</v>
      </c>
      <c r="AU106" s="196" t="s">
        <v>83</v>
      </c>
      <c r="AV106" s="13" t="s">
        <v>83</v>
      </c>
      <c r="AW106" s="13" t="s">
        <v>35</v>
      </c>
      <c r="AX106" s="13" t="s">
        <v>81</v>
      </c>
      <c r="AY106" s="196" t="s">
        <v>153</v>
      </c>
    </row>
    <row r="107" s="2" customFormat="1" ht="37.8" customHeight="1">
      <c r="A107" s="40"/>
      <c r="B107" s="174"/>
      <c r="C107" s="175" t="s">
        <v>188</v>
      </c>
      <c r="D107" s="175" t="s">
        <v>155</v>
      </c>
      <c r="E107" s="176" t="s">
        <v>189</v>
      </c>
      <c r="F107" s="177" t="s">
        <v>190</v>
      </c>
      <c r="G107" s="178" t="s">
        <v>158</v>
      </c>
      <c r="H107" s="179">
        <v>87.680000000000007</v>
      </c>
      <c r="I107" s="180"/>
      <c r="J107" s="181">
        <f>ROUND(I107*H107,2)</f>
        <v>0</v>
      </c>
      <c r="K107" s="177" t="s">
        <v>159</v>
      </c>
      <c r="L107" s="41"/>
      <c r="M107" s="182" t="s">
        <v>3</v>
      </c>
      <c r="N107" s="183" t="s">
        <v>44</v>
      </c>
      <c r="O107" s="74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86" t="s">
        <v>160</v>
      </c>
      <c r="AT107" s="186" t="s">
        <v>155</v>
      </c>
      <c r="AU107" s="186" t="s">
        <v>83</v>
      </c>
      <c r="AY107" s="21" t="s">
        <v>153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21" t="s">
        <v>81</v>
      </c>
      <c r="BK107" s="187">
        <f>ROUND(I107*H107,2)</f>
        <v>0</v>
      </c>
      <c r="BL107" s="21" t="s">
        <v>160</v>
      </c>
      <c r="BM107" s="186" t="s">
        <v>191</v>
      </c>
    </row>
    <row r="108" s="2" customFormat="1">
      <c r="A108" s="40"/>
      <c r="B108" s="41"/>
      <c r="C108" s="40"/>
      <c r="D108" s="188" t="s">
        <v>162</v>
      </c>
      <c r="E108" s="40"/>
      <c r="F108" s="189" t="s">
        <v>192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162</v>
      </c>
      <c r="AU108" s="21" t="s">
        <v>83</v>
      </c>
    </row>
    <row r="109" s="2" customFormat="1">
      <c r="A109" s="40"/>
      <c r="B109" s="41"/>
      <c r="C109" s="40"/>
      <c r="D109" s="193" t="s">
        <v>164</v>
      </c>
      <c r="E109" s="40"/>
      <c r="F109" s="194" t="s">
        <v>193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164</v>
      </c>
      <c r="AU109" s="21" t="s">
        <v>83</v>
      </c>
    </row>
    <row r="110" s="2" customFormat="1">
      <c r="A110" s="40"/>
      <c r="B110" s="41"/>
      <c r="C110" s="40"/>
      <c r="D110" s="188" t="s">
        <v>194</v>
      </c>
      <c r="E110" s="40"/>
      <c r="F110" s="211" t="s">
        <v>195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194</v>
      </c>
      <c r="AU110" s="21" t="s">
        <v>83</v>
      </c>
    </row>
    <row r="111" s="13" customFormat="1">
      <c r="A111" s="13"/>
      <c r="B111" s="195"/>
      <c r="C111" s="13"/>
      <c r="D111" s="188" t="s">
        <v>166</v>
      </c>
      <c r="E111" s="196" t="s">
        <v>3</v>
      </c>
      <c r="F111" s="197" t="s">
        <v>196</v>
      </c>
      <c r="G111" s="13"/>
      <c r="H111" s="198">
        <v>2.1200000000000001</v>
      </c>
      <c r="I111" s="199"/>
      <c r="J111" s="13"/>
      <c r="K111" s="13"/>
      <c r="L111" s="195"/>
      <c r="M111" s="200"/>
      <c r="N111" s="201"/>
      <c r="O111" s="201"/>
      <c r="P111" s="201"/>
      <c r="Q111" s="201"/>
      <c r="R111" s="201"/>
      <c r="S111" s="201"/>
      <c r="T111" s="20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96" t="s">
        <v>166</v>
      </c>
      <c r="AU111" s="196" t="s">
        <v>83</v>
      </c>
      <c r="AV111" s="13" t="s">
        <v>83</v>
      </c>
      <c r="AW111" s="13" t="s">
        <v>35</v>
      </c>
      <c r="AX111" s="13" t="s">
        <v>73</v>
      </c>
      <c r="AY111" s="196" t="s">
        <v>153</v>
      </c>
    </row>
    <row r="112" s="13" customFormat="1">
      <c r="A112" s="13"/>
      <c r="B112" s="195"/>
      <c r="C112" s="13"/>
      <c r="D112" s="188" t="s">
        <v>166</v>
      </c>
      <c r="E112" s="196" t="s">
        <v>3</v>
      </c>
      <c r="F112" s="197" t="s">
        <v>197</v>
      </c>
      <c r="G112" s="13"/>
      <c r="H112" s="198">
        <v>76.230000000000004</v>
      </c>
      <c r="I112" s="199"/>
      <c r="J112" s="13"/>
      <c r="K112" s="13"/>
      <c r="L112" s="195"/>
      <c r="M112" s="200"/>
      <c r="N112" s="201"/>
      <c r="O112" s="201"/>
      <c r="P112" s="201"/>
      <c r="Q112" s="201"/>
      <c r="R112" s="201"/>
      <c r="S112" s="201"/>
      <c r="T112" s="20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96" t="s">
        <v>166</v>
      </c>
      <c r="AU112" s="196" t="s">
        <v>83</v>
      </c>
      <c r="AV112" s="13" t="s">
        <v>83</v>
      </c>
      <c r="AW112" s="13" t="s">
        <v>35</v>
      </c>
      <c r="AX112" s="13" t="s">
        <v>73</v>
      </c>
      <c r="AY112" s="196" t="s">
        <v>153</v>
      </c>
    </row>
    <row r="113" s="13" customFormat="1">
      <c r="A113" s="13"/>
      <c r="B113" s="195"/>
      <c r="C113" s="13"/>
      <c r="D113" s="188" t="s">
        <v>166</v>
      </c>
      <c r="E113" s="196" t="s">
        <v>3</v>
      </c>
      <c r="F113" s="197" t="s">
        <v>198</v>
      </c>
      <c r="G113" s="13"/>
      <c r="H113" s="198">
        <v>12.090999999999999</v>
      </c>
      <c r="I113" s="199"/>
      <c r="J113" s="13"/>
      <c r="K113" s="13"/>
      <c r="L113" s="195"/>
      <c r="M113" s="200"/>
      <c r="N113" s="201"/>
      <c r="O113" s="201"/>
      <c r="P113" s="201"/>
      <c r="Q113" s="201"/>
      <c r="R113" s="201"/>
      <c r="S113" s="201"/>
      <c r="T113" s="20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6" t="s">
        <v>166</v>
      </c>
      <c r="AU113" s="196" t="s">
        <v>83</v>
      </c>
      <c r="AV113" s="13" t="s">
        <v>83</v>
      </c>
      <c r="AW113" s="13" t="s">
        <v>35</v>
      </c>
      <c r="AX113" s="13" t="s">
        <v>73</v>
      </c>
      <c r="AY113" s="196" t="s">
        <v>153</v>
      </c>
    </row>
    <row r="114" s="15" customFormat="1">
      <c r="A114" s="15"/>
      <c r="B114" s="212"/>
      <c r="C114" s="15"/>
      <c r="D114" s="188" t="s">
        <v>166</v>
      </c>
      <c r="E114" s="213" t="s">
        <v>3</v>
      </c>
      <c r="F114" s="214" t="s">
        <v>199</v>
      </c>
      <c r="G114" s="15"/>
      <c r="H114" s="215">
        <v>90.441000000000002</v>
      </c>
      <c r="I114" s="216"/>
      <c r="J114" s="15"/>
      <c r="K114" s="15"/>
      <c r="L114" s="212"/>
      <c r="M114" s="217"/>
      <c r="N114" s="218"/>
      <c r="O114" s="218"/>
      <c r="P114" s="218"/>
      <c r="Q114" s="218"/>
      <c r="R114" s="218"/>
      <c r="S114" s="218"/>
      <c r="T114" s="21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13" t="s">
        <v>166</v>
      </c>
      <c r="AU114" s="213" t="s">
        <v>83</v>
      </c>
      <c r="AV114" s="15" t="s">
        <v>174</v>
      </c>
      <c r="AW114" s="15" t="s">
        <v>35</v>
      </c>
      <c r="AX114" s="15" t="s">
        <v>73</v>
      </c>
      <c r="AY114" s="213" t="s">
        <v>153</v>
      </c>
    </row>
    <row r="115" s="13" customFormat="1">
      <c r="A115" s="13"/>
      <c r="B115" s="195"/>
      <c r="C115" s="13"/>
      <c r="D115" s="188" t="s">
        <v>166</v>
      </c>
      <c r="E115" s="196" t="s">
        <v>3</v>
      </c>
      <c r="F115" s="197" t="s">
        <v>200</v>
      </c>
      <c r="G115" s="13"/>
      <c r="H115" s="198">
        <v>-2.7610000000000001</v>
      </c>
      <c r="I115" s="199"/>
      <c r="J115" s="13"/>
      <c r="K115" s="13"/>
      <c r="L115" s="195"/>
      <c r="M115" s="200"/>
      <c r="N115" s="201"/>
      <c r="O115" s="201"/>
      <c r="P115" s="201"/>
      <c r="Q115" s="201"/>
      <c r="R115" s="201"/>
      <c r="S115" s="201"/>
      <c r="T115" s="20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6" t="s">
        <v>166</v>
      </c>
      <c r="AU115" s="196" t="s">
        <v>83</v>
      </c>
      <c r="AV115" s="13" t="s">
        <v>83</v>
      </c>
      <c r="AW115" s="13" t="s">
        <v>35</v>
      </c>
      <c r="AX115" s="13" t="s">
        <v>73</v>
      </c>
      <c r="AY115" s="196" t="s">
        <v>153</v>
      </c>
    </row>
    <row r="116" s="14" customFormat="1">
      <c r="A116" s="14"/>
      <c r="B116" s="203"/>
      <c r="C116" s="14"/>
      <c r="D116" s="188" t="s">
        <v>166</v>
      </c>
      <c r="E116" s="204" t="s">
        <v>3</v>
      </c>
      <c r="F116" s="205" t="s">
        <v>181</v>
      </c>
      <c r="G116" s="14"/>
      <c r="H116" s="206">
        <v>87.680000000000007</v>
      </c>
      <c r="I116" s="207"/>
      <c r="J116" s="14"/>
      <c r="K116" s="14"/>
      <c r="L116" s="203"/>
      <c r="M116" s="208"/>
      <c r="N116" s="209"/>
      <c r="O116" s="209"/>
      <c r="P116" s="209"/>
      <c r="Q116" s="209"/>
      <c r="R116" s="209"/>
      <c r="S116" s="209"/>
      <c r="T116" s="21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4" t="s">
        <v>166</v>
      </c>
      <c r="AU116" s="204" t="s">
        <v>83</v>
      </c>
      <c r="AV116" s="14" t="s">
        <v>160</v>
      </c>
      <c r="AW116" s="14" t="s">
        <v>35</v>
      </c>
      <c r="AX116" s="14" t="s">
        <v>81</v>
      </c>
      <c r="AY116" s="204" t="s">
        <v>153</v>
      </c>
    </row>
    <row r="117" s="2" customFormat="1" ht="24.15" customHeight="1">
      <c r="A117" s="40"/>
      <c r="B117" s="174"/>
      <c r="C117" s="175" t="s">
        <v>201</v>
      </c>
      <c r="D117" s="175" t="s">
        <v>155</v>
      </c>
      <c r="E117" s="176" t="s">
        <v>202</v>
      </c>
      <c r="F117" s="177" t="s">
        <v>203</v>
      </c>
      <c r="G117" s="178" t="s">
        <v>158</v>
      </c>
      <c r="H117" s="179">
        <v>2.7610000000000001</v>
      </c>
      <c r="I117" s="180"/>
      <c r="J117" s="181">
        <f>ROUND(I117*H117,2)</f>
        <v>0</v>
      </c>
      <c r="K117" s="177" t="s">
        <v>159</v>
      </c>
      <c r="L117" s="41"/>
      <c r="M117" s="182" t="s">
        <v>3</v>
      </c>
      <c r="N117" s="183" t="s">
        <v>44</v>
      </c>
      <c r="O117" s="74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160</v>
      </c>
      <c r="AT117" s="186" t="s">
        <v>155</v>
      </c>
      <c r="AU117" s="186" t="s">
        <v>83</v>
      </c>
      <c r="AY117" s="21" t="s">
        <v>153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81</v>
      </c>
      <c r="BK117" s="187">
        <f>ROUND(I117*H117,2)</f>
        <v>0</v>
      </c>
      <c r="BL117" s="21" t="s">
        <v>160</v>
      </c>
      <c r="BM117" s="186" t="s">
        <v>204</v>
      </c>
    </row>
    <row r="118" s="2" customFormat="1">
      <c r="A118" s="40"/>
      <c r="B118" s="41"/>
      <c r="C118" s="40"/>
      <c r="D118" s="188" t="s">
        <v>162</v>
      </c>
      <c r="E118" s="40"/>
      <c r="F118" s="189" t="s">
        <v>205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162</v>
      </c>
      <c r="AU118" s="21" t="s">
        <v>83</v>
      </c>
    </row>
    <row r="119" s="2" customFormat="1">
      <c r="A119" s="40"/>
      <c r="B119" s="41"/>
      <c r="C119" s="40"/>
      <c r="D119" s="193" t="s">
        <v>164</v>
      </c>
      <c r="E119" s="40"/>
      <c r="F119" s="194" t="s">
        <v>206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164</v>
      </c>
      <c r="AU119" s="21" t="s">
        <v>83</v>
      </c>
    </row>
    <row r="120" s="13" customFormat="1">
      <c r="A120" s="13"/>
      <c r="B120" s="195"/>
      <c r="C120" s="13"/>
      <c r="D120" s="188" t="s">
        <v>166</v>
      </c>
      <c r="E120" s="196" t="s">
        <v>3</v>
      </c>
      <c r="F120" s="197" t="s">
        <v>207</v>
      </c>
      <c r="G120" s="13"/>
      <c r="H120" s="198">
        <v>2.7610000000000001</v>
      </c>
      <c r="I120" s="199"/>
      <c r="J120" s="13"/>
      <c r="K120" s="13"/>
      <c r="L120" s="195"/>
      <c r="M120" s="200"/>
      <c r="N120" s="201"/>
      <c r="O120" s="201"/>
      <c r="P120" s="201"/>
      <c r="Q120" s="201"/>
      <c r="R120" s="201"/>
      <c r="S120" s="201"/>
      <c r="T120" s="20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6" t="s">
        <v>166</v>
      </c>
      <c r="AU120" s="196" t="s">
        <v>83</v>
      </c>
      <c r="AV120" s="13" t="s">
        <v>83</v>
      </c>
      <c r="AW120" s="13" t="s">
        <v>35</v>
      </c>
      <c r="AX120" s="13" t="s">
        <v>81</v>
      </c>
      <c r="AY120" s="196" t="s">
        <v>153</v>
      </c>
    </row>
    <row r="121" s="2" customFormat="1" ht="24.15" customHeight="1">
      <c r="A121" s="40"/>
      <c r="B121" s="174"/>
      <c r="C121" s="175" t="s">
        <v>208</v>
      </c>
      <c r="D121" s="175" t="s">
        <v>155</v>
      </c>
      <c r="E121" s="176" t="s">
        <v>209</v>
      </c>
      <c r="F121" s="177" t="s">
        <v>210</v>
      </c>
      <c r="G121" s="178" t="s">
        <v>158</v>
      </c>
      <c r="H121" s="179">
        <v>78.709999999999994</v>
      </c>
      <c r="I121" s="180"/>
      <c r="J121" s="181">
        <f>ROUND(I121*H121,2)</f>
        <v>0</v>
      </c>
      <c r="K121" s="177" t="s">
        <v>159</v>
      </c>
      <c r="L121" s="41"/>
      <c r="M121" s="182" t="s">
        <v>3</v>
      </c>
      <c r="N121" s="183" t="s">
        <v>44</v>
      </c>
      <c r="O121" s="74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6" t="s">
        <v>160</v>
      </c>
      <c r="AT121" s="186" t="s">
        <v>155</v>
      </c>
      <c r="AU121" s="186" t="s">
        <v>83</v>
      </c>
      <c r="AY121" s="21" t="s">
        <v>153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1" t="s">
        <v>81</v>
      </c>
      <c r="BK121" s="187">
        <f>ROUND(I121*H121,2)</f>
        <v>0</v>
      </c>
      <c r="BL121" s="21" t="s">
        <v>160</v>
      </c>
      <c r="BM121" s="186" t="s">
        <v>211</v>
      </c>
    </row>
    <row r="122" s="2" customFormat="1">
      <c r="A122" s="40"/>
      <c r="B122" s="41"/>
      <c r="C122" s="40"/>
      <c r="D122" s="188" t="s">
        <v>162</v>
      </c>
      <c r="E122" s="40"/>
      <c r="F122" s="189" t="s">
        <v>212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162</v>
      </c>
      <c r="AU122" s="21" t="s">
        <v>83</v>
      </c>
    </row>
    <row r="123" s="2" customFormat="1">
      <c r="A123" s="40"/>
      <c r="B123" s="41"/>
      <c r="C123" s="40"/>
      <c r="D123" s="193" t="s">
        <v>164</v>
      </c>
      <c r="E123" s="40"/>
      <c r="F123" s="194" t="s">
        <v>213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164</v>
      </c>
      <c r="AU123" s="21" t="s">
        <v>83</v>
      </c>
    </row>
    <row r="124" s="13" customFormat="1">
      <c r="A124" s="13"/>
      <c r="B124" s="195"/>
      <c r="C124" s="13"/>
      <c r="D124" s="188" t="s">
        <v>166</v>
      </c>
      <c r="E124" s="196" t="s">
        <v>3</v>
      </c>
      <c r="F124" s="197" t="s">
        <v>214</v>
      </c>
      <c r="G124" s="13"/>
      <c r="H124" s="198">
        <v>78.709999999999994</v>
      </c>
      <c r="I124" s="199"/>
      <c r="J124" s="13"/>
      <c r="K124" s="13"/>
      <c r="L124" s="195"/>
      <c r="M124" s="200"/>
      <c r="N124" s="201"/>
      <c r="O124" s="201"/>
      <c r="P124" s="201"/>
      <c r="Q124" s="201"/>
      <c r="R124" s="201"/>
      <c r="S124" s="201"/>
      <c r="T124" s="20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6" t="s">
        <v>166</v>
      </c>
      <c r="AU124" s="196" t="s">
        <v>83</v>
      </c>
      <c r="AV124" s="13" t="s">
        <v>83</v>
      </c>
      <c r="AW124" s="13" t="s">
        <v>35</v>
      </c>
      <c r="AX124" s="13" t="s">
        <v>81</v>
      </c>
      <c r="AY124" s="196" t="s">
        <v>153</v>
      </c>
    </row>
    <row r="125" s="2" customFormat="1" ht="16.5" customHeight="1">
      <c r="A125" s="40"/>
      <c r="B125" s="174"/>
      <c r="C125" s="220" t="s">
        <v>215</v>
      </c>
      <c r="D125" s="220" t="s">
        <v>216</v>
      </c>
      <c r="E125" s="221" t="s">
        <v>217</v>
      </c>
      <c r="F125" s="222" t="s">
        <v>218</v>
      </c>
      <c r="G125" s="223" t="s">
        <v>219</v>
      </c>
      <c r="H125" s="224">
        <v>141.678</v>
      </c>
      <c r="I125" s="225"/>
      <c r="J125" s="226">
        <f>ROUND(I125*H125,2)</f>
        <v>0</v>
      </c>
      <c r="K125" s="222" t="s">
        <v>159</v>
      </c>
      <c r="L125" s="227"/>
      <c r="M125" s="228" t="s">
        <v>3</v>
      </c>
      <c r="N125" s="229" t="s">
        <v>44</v>
      </c>
      <c r="O125" s="74"/>
      <c r="P125" s="184">
        <f>O125*H125</f>
        <v>0</v>
      </c>
      <c r="Q125" s="184">
        <v>1</v>
      </c>
      <c r="R125" s="184">
        <f>Q125*H125</f>
        <v>141.678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215</v>
      </c>
      <c r="AT125" s="186" t="s">
        <v>216</v>
      </c>
      <c r="AU125" s="186" t="s">
        <v>83</v>
      </c>
      <c r="AY125" s="21" t="s">
        <v>153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81</v>
      </c>
      <c r="BK125" s="187">
        <f>ROUND(I125*H125,2)</f>
        <v>0</v>
      </c>
      <c r="BL125" s="21" t="s">
        <v>160</v>
      </c>
      <c r="BM125" s="186" t="s">
        <v>220</v>
      </c>
    </row>
    <row r="126" s="2" customFormat="1">
      <c r="A126" s="40"/>
      <c r="B126" s="41"/>
      <c r="C126" s="40"/>
      <c r="D126" s="188" t="s">
        <v>162</v>
      </c>
      <c r="E126" s="40"/>
      <c r="F126" s="189" t="s">
        <v>218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162</v>
      </c>
      <c r="AU126" s="21" t="s">
        <v>83</v>
      </c>
    </row>
    <row r="127" s="2" customFormat="1">
      <c r="A127" s="40"/>
      <c r="B127" s="41"/>
      <c r="C127" s="40"/>
      <c r="D127" s="188" t="s">
        <v>194</v>
      </c>
      <c r="E127" s="40"/>
      <c r="F127" s="211" t="s">
        <v>221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194</v>
      </c>
      <c r="AU127" s="21" t="s">
        <v>83</v>
      </c>
    </row>
    <row r="128" s="13" customFormat="1">
      <c r="A128" s="13"/>
      <c r="B128" s="195"/>
      <c r="C128" s="13"/>
      <c r="D128" s="188" t="s">
        <v>166</v>
      </c>
      <c r="E128" s="196" t="s">
        <v>3</v>
      </c>
      <c r="F128" s="197" t="s">
        <v>214</v>
      </c>
      <c r="G128" s="13"/>
      <c r="H128" s="198">
        <v>78.709999999999994</v>
      </c>
      <c r="I128" s="199"/>
      <c r="J128" s="13"/>
      <c r="K128" s="13"/>
      <c r="L128" s="195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166</v>
      </c>
      <c r="AU128" s="196" t="s">
        <v>83</v>
      </c>
      <c r="AV128" s="13" t="s">
        <v>83</v>
      </c>
      <c r="AW128" s="13" t="s">
        <v>35</v>
      </c>
      <c r="AX128" s="13" t="s">
        <v>81</v>
      </c>
      <c r="AY128" s="196" t="s">
        <v>153</v>
      </c>
    </row>
    <row r="129" s="13" customFormat="1">
      <c r="A129" s="13"/>
      <c r="B129" s="195"/>
      <c r="C129" s="13"/>
      <c r="D129" s="188" t="s">
        <v>166</v>
      </c>
      <c r="E129" s="13"/>
      <c r="F129" s="197" t="s">
        <v>222</v>
      </c>
      <c r="G129" s="13"/>
      <c r="H129" s="198">
        <v>141.678</v>
      </c>
      <c r="I129" s="199"/>
      <c r="J129" s="13"/>
      <c r="K129" s="13"/>
      <c r="L129" s="195"/>
      <c r="M129" s="200"/>
      <c r="N129" s="201"/>
      <c r="O129" s="201"/>
      <c r="P129" s="201"/>
      <c r="Q129" s="201"/>
      <c r="R129" s="201"/>
      <c r="S129" s="201"/>
      <c r="T129" s="20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6" t="s">
        <v>166</v>
      </c>
      <c r="AU129" s="196" t="s">
        <v>83</v>
      </c>
      <c r="AV129" s="13" t="s">
        <v>83</v>
      </c>
      <c r="AW129" s="13" t="s">
        <v>4</v>
      </c>
      <c r="AX129" s="13" t="s">
        <v>81</v>
      </c>
      <c r="AY129" s="196" t="s">
        <v>153</v>
      </c>
    </row>
    <row r="130" s="2" customFormat="1" ht="33" customHeight="1">
      <c r="A130" s="40"/>
      <c r="B130" s="174"/>
      <c r="C130" s="175" t="s">
        <v>223</v>
      </c>
      <c r="D130" s="175" t="s">
        <v>155</v>
      </c>
      <c r="E130" s="176" t="s">
        <v>224</v>
      </c>
      <c r="F130" s="177" t="s">
        <v>225</v>
      </c>
      <c r="G130" s="178" t="s">
        <v>219</v>
      </c>
      <c r="H130" s="179">
        <v>157.82400000000001</v>
      </c>
      <c r="I130" s="180"/>
      <c r="J130" s="181">
        <f>ROUND(I130*H130,2)</f>
        <v>0</v>
      </c>
      <c r="K130" s="177" t="s">
        <v>3</v>
      </c>
      <c r="L130" s="41"/>
      <c r="M130" s="182" t="s">
        <v>3</v>
      </c>
      <c r="N130" s="183" t="s">
        <v>44</v>
      </c>
      <c r="O130" s="74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160</v>
      </c>
      <c r="AT130" s="186" t="s">
        <v>155</v>
      </c>
      <c r="AU130" s="186" t="s">
        <v>83</v>
      </c>
      <c r="AY130" s="21" t="s">
        <v>153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81</v>
      </c>
      <c r="BK130" s="187">
        <f>ROUND(I130*H130,2)</f>
        <v>0</v>
      </c>
      <c r="BL130" s="21" t="s">
        <v>160</v>
      </c>
      <c r="BM130" s="186" t="s">
        <v>226</v>
      </c>
    </row>
    <row r="131" s="2" customFormat="1">
      <c r="A131" s="40"/>
      <c r="B131" s="41"/>
      <c r="C131" s="40"/>
      <c r="D131" s="188" t="s">
        <v>162</v>
      </c>
      <c r="E131" s="40"/>
      <c r="F131" s="189" t="s">
        <v>227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162</v>
      </c>
      <c r="AU131" s="21" t="s">
        <v>83</v>
      </c>
    </row>
    <row r="132" s="2" customFormat="1">
      <c r="A132" s="40"/>
      <c r="B132" s="41"/>
      <c r="C132" s="40"/>
      <c r="D132" s="188" t="s">
        <v>194</v>
      </c>
      <c r="E132" s="40"/>
      <c r="F132" s="211" t="s">
        <v>228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194</v>
      </c>
      <c r="AU132" s="21" t="s">
        <v>83</v>
      </c>
    </row>
    <row r="133" s="13" customFormat="1">
      <c r="A133" s="13"/>
      <c r="B133" s="195"/>
      <c r="C133" s="13"/>
      <c r="D133" s="188" t="s">
        <v>166</v>
      </c>
      <c r="E133" s="196" t="s">
        <v>3</v>
      </c>
      <c r="F133" s="197" t="s">
        <v>196</v>
      </c>
      <c r="G133" s="13"/>
      <c r="H133" s="198">
        <v>2.1200000000000001</v>
      </c>
      <c r="I133" s="199"/>
      <c r="J133" s="13"/>
      <c r="K133" s="13"/>
      <c r="L133" s="195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166</v>
      </c>
      <c r="AU133" s="196" t="s">
        <v>83</v>
      </c>
      <c r="AV133" s="13" t="s">
        <v>83</v>
      </c>
      <c r="AW133" s="13" t="s">
        <v>35</v>
      </c>
      <c r="AX133" s="13" t="s">
        <v>73</v>
      </c>
      <c r="AY133" s="196" t="s">
        <v>153</v>
      </c>
    </row>
    <row r="134" s="13" customFormat="1">
      <c r="A134" s="13"/>
      <c r="B134" s="195"/>
      <c r="C134" s="13"/>
      <c r="D134" s="188" t="s">
        <v>166</v>
      </c>
      <c r="E134" s="196" t="s">
        <v>3</v>
      </c>
      <c r="F134" s="197" t="s">
        <v>197</v>
      </c>
      <c r="G134" s="13"/>
      <c r="H134" s="198">
        <v>76.230000000000004</v>
      </c>
      <c r="I134" s="199"/>
      <c r="J134" s="13"/>
      <c r="K134" s="13"/>
      <c r="L134" s="195"/>
      <c r="M134" s="200"/>
      <c r="N134" s="201"/>
      <c r="O134" s="201"/>
      <c r="P134" s="201"/>
      <c r="Q134" s="201"/>
      <c r="R134" s="201"/>
      <c r="S134" s="201"/>
      <c r="T134" s="20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6" t="s">
        <v>166</v>
      </c>
      <c r="AU134" s="196" t="s">
        <v>83</v>
      </c>
      <c r="AV134" s="13" t="s">
        <v>83</v>
      </c>
      <c r="AW134" s="13" t="s">
        <v>35</v>
      </c>
      <c r="AX134" s="13" t="s">
        <v>73</v>
      </c>
      <c r="AY134" s="196" t="s">
        <v>153</v>
      </c>
    </row>
    <row r="135" s="13" customFormat="1">
      <c r="A135" s="13"/>
      <c r="B135" s="195"/>
      <c r="C135" s="13"/>
      <c r="D135" s="188" t="s">
        <v>166</v>
      </c>
      <c r="E135" s="196" t="s">
        <v>3</v>
      </c>
      <c r="F135" s="197" t="s">
        <v>198</v>
      </c>
      <c r="G135" s="13"/>
      <c r="H135" s="198">
        <v>12.090999999999999</v>
      </c>
      <c r="I135" s="199"/>
      <c r="J135" s="13"/>
      <c r="K135" s="13"/>
      <c r="L135" s="195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166</v>
      </c>
      <c r="AU135" s="196" t="s">
        <v>83</v>
      </c>
      <c r="AV135" s="13" t="s">
        <v>83</v>
      </c>
      <c r="AW135" s="13" t="s">
        <v>35</v>
      </c>
      <c r="AX135" s="13" t="s">
        <v>73</v>
      </c>
      <c r="AY135" s="196" t="s">
        <v>153</v>
      </c>
    </row>
    <row r="136" s="15" customFormat="1">
      <c r="A136" s="15"/>
      <c r="B136" s="212"/>
      <c r="C136" s="15"/>
      <c r="D136" s="188" t="s">
        <v>166</v>
      </c>
      <c r="E136" s="213" t="s">
        <v>3</v>
      </c>
      <c r="F136" s="214" t="s">
        <v>199</v>
      </c>
      <c r="G136" s="15"/>
      <c r="H136" s="215">
        <v>90.441000000000002</v>
      </c>
      <c r="I136" s="216"/>
      <c r="J136" s="15"/>
      <c r="K136" s="15"/>
      <c r="L136" s="212"/>
      <c r="M136" s="217"/>
      <c r="N136" s="218"/>
      <c r="O136" s="218"/>
      <c r="P136" s="218"/>
      <c r="Q136" s="218"/>
      <c r="R136" s="218"/>
      <c r="S136" s="218"/>
      <c r="T136" s="219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13" t="s">
        <v>166</v>
      </c>
      <c r="AU136" s="213" t="s">
        <v>83</v>
      </c>
      <c r="AV136" s="15" t="s">
        <v>174</v>
      </c>
      <c r="AW136" s="15" t="s">
        <v>35</v>
      </c>
      <c r="AX136" s="15" t="s">
        <v>73</v>
      </c>
      <c r="AY136" s="213" t="s">
        <v>153</v>
      </c>
    </row>
    <row r="137" s="13" customFormat="1">
      <c r="A137" s="13"/>
      <c r="B137" s="195"/>
      <c r="C137" s="13"/>
      <c r="D137" s="188" t="s">
        <v>166</v>
      </c>
      <c r="E137" s="196" t="s">
        <v>3</v>
      </c>
      <c r="F137" s="197" t="s">
        <v>200</v>
      </c>
      <c r="G137" s="13"/>
      <c r="H137" s="198">
        <v>-2.7610000000000001</v>
      </c>
      <c r="I137" s="199"/>
      <c r="J137" s="13"/>
      <c r="K137" s="13"/>
      <c r="L137" s="195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166</v>
      </c>
      <c r="AU137" s="196" t="s">
        <v>83</v>
      </c>
      <c r="AV137" s="13" t="s">
        <v>83</v>
      </c>
      <c r="AW137" s="13" t="s">
        <v>35</v>
      </c>
      <c r="AX137" s="13" t="s">
        <v>73</v>
      </c>
      <c r="AY137" s="196" t="s">
        <v>153</v>
      </c>
    </row>
    <row r="138" s="14" customFormat="1">
      <c r="A138" s="14"/>
      <c r="B138" s="203"/>
      <c r="C138" s="14"/>
      <c r="D138" s="188" t="s">
        <v>166</v>
      </c>
      <c r="E138" s="204" t="s">
        <v>3</v>
      </c>
      <c r="F138" s="205" t="s">
        <v>181</v>
      </c>
      <c r="G138" s="14"/>
      <c r="H138" s="206">
        <v>87.680000000000007</v>
      </c>
      <c r="I138" s="207"/>
      <c r="J138" s="14"/>
      <c r="K138" s="14"/>
      <c r="L138" s="203"/>
      <c r="M138" s="208"/>
      <c r="N138" s="209"/>
      <c r="O138" s="209"/>
      <c r="P138" s="209"/>
      <c r="Q138" s="209"/>
      <c r="R138" s="209"/>
      <c r="S138" s="209"/>
      <c r="T138" s="21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4" t="s">
        <v>166</v>
      </c>
      <c r="AU138" s="204" t="s">
        <v>83</v>
      </c>
      <c r="AV138" s="14" t="s">
        <v>160</v>
      </c>
      <c r="AW138" s="14" t="s">
        <v>35</v>
      </c>
      <c r="AX138" s="14" t="s">
        <v>81</v>
      </c>
      <c r="AY138" s="204" t="s">
        <v>153</v>
      </c>
    </row>
    <row r="139" s="13" customFormat="1">
      <c r="A139" s="13"/>
      <c r="B139" s="195"/>
      <c r="C139" s="13"/>
      <c r="D139" s="188" t="s">
        <v>166</v>
      </c>
      <c r="E139" s="13"/>
      <c r="F139" s="197" t="s">
        <v>229</v>
      </c>
      <c r="G139" s="13"/>
      <c r="H139" s="198">
        <v>157.82400000000001</v>
      </c>
      <c r="I139" s="199"/>
      <c r="J139" s="13"/>
      <c r="K139" s="13"/>
      <c r="L139" s="195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166</v>
      </c>
      <c r="AU139" s="196" t="s">
        <v>83</v>
      </c>
      <c r="AV139" s="13" t="s">
        <v>83</v>
      </c>
      <c r="AW139" s="13" t="s">
        <v>4</v>
      </c>
      <c r="AX139" s="13" t="s">
        <v>81</v>
      </c>
      <c r="AY139" s="196" t="s">
        <v>153</v>
      </c>
    </row>
    <row r="140" s="2" customFormat="1" ht="24.15" customHeight="1">
      <c r="A140" s="40"/>
      <c r="B140" s="174"/>
      <c r="C140" s="175" t="s">
        <v>230</v>
      </c>
      <c r="D140" s="175" t="s">
        <v>155</v>
      </c>
      <c r="E140" s="176" t="s">
        <v>231</v>
      </c>
      <c r="F140" s="177" t="s">
        <v>232</v>
      </c>
      <c r="G140" s="178" t="s">
        <v>158</v>
      </c>
      <c r="H140" s="179">
        <v>2.7610000000000001</v>
      </c>
      <c r="I140" s="180"/>
      <c r="J140" s="181">
        <f>ROUND(I140*H140,2)</f>
        <v>0</v>
      </c>
      <c r="K140" s="177" t="s">
        <v>159</v>
      </c>
      <c r="L140" s="41"/>
      <c r="M140" s="182" t="s">
        <v>3</v>
      </c>
      <c r="N140" s="183" t="s">
        <v>44</v>
      </c>
      <c r="O140" s="74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160</v>
      </c>
      <c r="AT140" s="186" t="s">
        <v>155</v>
      </c>
      <c r="AU140" s="186" t="s">
        <v>83</v>
      </c>
      <c r="AY140" s="21" t="s">
        <v>153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81</v>
      </c>
      <c r="BK140" s="187">
        <f>ROUND(I140*H140,2)</f>
        <v>0</v>
      </c>
      <c r="BL140" s="21" t="s">
        <v>160</v>
      </c>
      <c r="BM140" s="186" t="s">
        <v>233</v>
      </c>
    </row>
    <row r="141" s="2" customFormat="1">
      <c r="A141" s="40"/>
      <c r="B141" s="41"/>
      <c r="C141" s="40"/>
      <c r="D141" s="188" t="s">
        <v>162</v>
      </c>
      <c r="E141" s="40"/>
      <c r="F141" s="189" t="s">
        <v>234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162</v>
      </c>
      <c r="AU141" s="21" t="s">
        <v>83</v>
      </c>
    </row>
    <row r="142" s="2" customFormat="1">
      <c r="A142" s="40"/>
      <c r="B142" s="41"/>
      <c r="C142" s="40"/>
      <c r="D142" s="193" t="s">
        <v>164</v>
      </c>
      <c r="E142" s="40"/>
      <c r="F142" s="194" t="s">
        <v>235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164</v>
      </c>
      <c r="AU142" s="21" t="s">
        <v>83</v>
      </c>
    </row>
    <row r="143" s="13" customFormat="1">
      <c r="A143" s="13"/>
      <c r="B143" s="195"/>
      <c r="C143" s="13"/>
      <c r="D143" s="188" t="s">
        <v>166</v>
      </c>
      <c r="E143" s="196" t="s">
        <v>3</v>
      </c>
      <c r="F143" s="197" t="s">
        <v>236</v>
      </c>
      <c r="G143" s="13"/>
      <c r="H143" s="198">
        <v>0.94999999999999996</v>
      </c>
      <c r="I143" s="199"/>
      <c r="J143" s="13"/>
      <c r="K143" s="13"/>
      <c r="L143" s="195"/>
      <c r="M143" s="200"/>
      <c r="N143" s="201"/>
      <c r="O143" s="201"/>
      <c r="P143" s="201"/>
      <c r="Q143" s="201"/>
      <c r="R143" s="201"/>
      <c r="S143" s="201"/>
      <c r="T143" s="20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6" t="s">
        <v>166</v>
      </c>
      <c r="AU143" s="196" t="s">
        <v>83</v>
      </c>
      <c r="AV143" s="13" t="s">
        <v>83</v>
      </c>
      <c r="AW143" s="13" t="s">
        <v>35</v>
      </c>
      <c r="AX143" s="13" t="s">
        <v>73</v>
      </c>
      <c r="AY143" s="196" t="s">
        <v>153</v>
      </c>
    </row>
    <row r="144" s="13" customFormat="1">
      <c r="A144" s="13"/>
      <c r="B144" s="195"/>
      <c r="C144" s="13"/>
      <c r="D144" s="188" t="s">
        <v>166</v>
      </c>
      <c r="E144" s="196" t="s">
        <v>3</v>
      </c>
      <c r="F144" s="197" t="s">
        <v>237</v>
      </c>
      <c r="G144" s="13"/>
      <c r="H144" s="198">
        <v>1.8109999999999999</v>
      </c>
      <c r="I144" s="199"/>
      <c r="J144" s="13"/>
      <c r="K144" s="13"/>
      <c r="L144" s="195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166</v>
      </c>
      <c r="AU144" s="196" t="s">
        <v>83</v>
      </c>
      <c r="AV144" s="13" t="s">
        <v>83</v>
      </c>
      <c r="AW144" s="13" t="s">
        <v>35</v>
      </c>
      <c r="AX144" s="13" t="s">
        <v>73</v>
      </c>
      <c r="AY144" s="196" t="s">
        <v>153</v>
      </c>
    </row>
    <row r="145" s="14" customFormat="1">
      <c r="A145" s="14"/>
      <c r="B145" s="203"/>
      <c r="C145" s="14"/>
      <c r="D145" s="188" t="s">
        <v>166</v>
      </c>
      <c r="E145" s="204" t="s">
        <v>3</v>
      </c>
      <c r="F145" s="205" t="s">
        <v>181</v>
      </c>
      <c r="G145" s="14"/>
      <c r="H145" s="206">
        <v>2.7610000000000001</v>
      </c>
      <c r="I145" s="207"/>
      <c r="J145" s="14"/>
      <c r="K145" s="14"/>
      <c r="L145" s="203"/>
      <c r="M145" s="208"/>
      <c r="N145" s="209"/>
      <c r="O145" s="209"/>
      <c r="P145" s="209"/>
      <c r="Q145" s="209"/>
      <c r="R145" s="209"/>
      <c r="S145" s="209"/>
      <c r="T145" s="21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4" t="s">
        <v>166</v>
      </c>
      <c r="AU145" s="204" t="s">
        <v>83</v>
      </c>
      <c r="AV145" s="14" t="s">
        <v>160</v>
      </c>
      <c r="AW145" s="14" t="s">
        <v>35</v>
      </c>
      <c r="AX145" s="14" t="s">
        <v>81</v>
      </c>
      <c r="AY145" s="204" t="s">
        <v>153</v>
      </c>
    </row>
    <row r="146" s="2" customFormat="1" ht="37.8" customHeight="1">
      <c r="A146" s="40"/>
      <c r="B146" s="174"/>
      <c r="C146" s="175" t="s">
        <v>238</v>
      </c>
      <c r="D146" s="175" t="s">
        <v>155</v>
      </c>
      <c r="E146" s="176" t="s">
        <v>239</v>
      </c>
      <c r="F146" s="177" t="s">
        <v>240</v>
      </c>
      <c r="G146" s="178" t="s">
        <v>241</v>
      </c>
      <c r="H146" s="179">
        <v>21.199999999999999</v>
      </c>
      <c r="I146" s="180"/>
      <c r="J146" s="181">
        <f>ROUND(I146*H146,2)</f>
        <v>0</v>
      </c>
      <c r="K146" s="177" t="s">
        <v>159</v>
      </c>
      <c r="L146" s="41"/>
      <c r="M146" s="182" t="s">
        <v>3</v>
      </c>
      <c r="N146" s="183" t="s">
        <v>44</v>
      </c>
      <c r="O146" s="74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186" t="s">
        <v>160</v>
      </c>
      <c r="AT146" s="186" t="s">
        <v>155</v>
      </c>
      <c r="AU146" s="186" t="s">
        <v>83</v>
      </c>
      <c r="AY146" s="21" t="s">
        <v>153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21" t="s">
        <v>81</v>
      </c>
      <c r="BK146" s="187">
        <f>ROUND(I146*H146,2)</f>
        <v>0</v>
      </c>
      <c r="BL146" s="21" t="s">
        <v>160</v>
      </c>
      <c r="BM146" s="186" t="s">
        <v>242</v>
      </c>
    </row>
    <row r="147" s="2" customFormat="1">
      <c r="A147" s="40"/>
      <c r="B147" s="41"/>
      <c r="C147" s="40"/>
      <c r="D147" s="188" t="s">
        <v>162</v>
      </c>
      <c r="E147" s="40"/>
      <c r="F147" s="189" t="s">
        <v>243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162</v>
      </c>
      <c r="AU147" s="21" t="s">
        <v>83</v>
      </c>
    </row>
    <row r="148" s="2" customFormat="1">
      <c r="A148" s="40"/>
      <c r="B148" s="41"/>
      <c r="C148" s="40"/>
      <c r="D148" s="193" t="s">
        <v>164</v>
      </c>
      <c r="E148" s="40"/>
      <c r="F148" s="194" t="s">
        <v>244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164</v>
      </c>
      <c r="AU148" s="21" t="s">
        <v>83</v>
      </c>
    </row>
    <row r="149" s="13" customFormat="1">
      <c r="A149" s="13"/>
      <c r="B149" s="195"/>
      <c r="C149" s="13"/>
      <c r="D149" s="188" t="s">
        <v>166</v>
      </c>
      <c r="E149" s="196" t="s">
        <v>3</v>
      </c>
      <c r="F149" s="197" t="s">
        <v>245</v>
      </c>
      <c r="G149" s="13"/>
      <c r="H149" s="198">
        <v>21.199999999999999</v>
      </c>
      <c r="I149" s="199"/>
      <c r="J149" s="13"/>
      <c r="K149" s="13"/>
      <c r="L149" s="195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166</v>
      </c>
      <c r="AU149" s="196" t="s">
        <v>83</v>
      </c>
      <c r="AV149" s="13" t="s">
        <v>83</v>
      </c>
      <c r="AW149" s="13" t="s">
        <v>35</v>
      </c>
      <c r="AX149" s="13" t="s">
        <v>73</v>
      </c>
      <c r="AY149" s="196" t="s">
        <v>153</v>
      </c>
    </row>
    <row r="150" s="14" customFormat="1">
      <c r="A150" s="14"/>
      <c r="B150" s="203"/>
      <c r="C150" s="14"/>
      <c r="D150" s="188" t="s">
        <v>166</v>
      </c>
      <c r="E150" s="204" t="s">
        <v>3</v>
      </c>
      <c r="F150" s="205" t="s">
        <v>181</v>
      </c>
      <c r="G150" s="14"/>
      <c r="H150" s="206">
        <v>21.199999999999999</v>
      </c>
      <c r="I150" s="207"/>
      <c r="J150" s="14"/>
      <c r="K150" s="14"/>
      <c r="L150" s="203"/>
      <c r="M150" s="208"/>
      <c r="N150" s="209"/>
      <c r="O150" s="209"/>
      <c r="P150" s="209"/>
      <c r="Q150" s="209"/>
      <c r="R150" s="209"/>
      <c r="S150" s="209"/>
      <c r="T150" s="21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4" t="s">
        <v>166</v>
      </c>
      <c r="AU150" s="204" t="s">
        <v>83</v>
      </c>
      <c r="AV150" s="14" t="s">
        <v>160</v>
      </c>
      <c r="AW150" s="14" t="s">
        <v>35</v>
      </c>
      <c r="AX150" s="14" t="s">
        <v>81</v>
      </c>
      <c r="AY150" s="204" t="s">
        <v>153</v>
      </c>
    </row>
    <row r="151" s="2" customFormat="1" ht="24.15" customHeight="1">
      <c r="A151" s="40"/>
      <c r="B151" s="174"/>
      <c r="C151" s="175" t="s">
        <v>9</v>
      </c>
      <c r="D151" s="175" t="s">
        <v>155</v>
      </c>
      <c r="E151" s="176" t="s">
        <v>246</v>
      </c>
      <c r="F151" s="177" t="s">
        <v>247</v>
      </c>
      <c r="G151" s="178" t="s">
        <v>241</v>
      </c>
      <c r="H151" s="179">
        <v>21.199999999999999</v>
      </c>
      <c r="I151" s="180"/>
      <c r="J151" s="181">
        <f>ROUND(I151*H151,2)</f>
        <v>0</v>
      </c>
      <c r="K151" s="177" t="s">
        <v>159</v>
      </c>
      <c r="L151" s="41"/>
      <c r="M151" s="182" t="s">
        <v>3</v>
      </c>
      <c r="N151" s="183" t="s">
        <v>44</v>
      </c>
      <c r="O151" s="74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86" t="s">
        <v>160</v>
      </c>
      <c r="AT151" s="186" t="s">
        <v>155</v>
      </c>
      <c r="AU151" s="186" t="s">
        <v>83</v>
      </c>
      <c r="AY151" s="21" t="s">
        <v>153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1" t="s">
        <v>81</v>
      </c>
      <c r="BK151" s="187">
        <f>ROUND(I151*H151,2)</f>
        <v>0</v>
      </c>
      <c r="BL151" s="21" t="s">
        <v>160</v>
      </c>
      <c r="BM151" s="186" t="s">
        <v>248</v>
      </c>
    </row>
    <row r="152" s="2" customFormat="1">
      <c r="A152" s="40"/>
      <c r="B152" s="41"/>
      <c r="C152" s="40"/>
      <c r="D152" s="188" t="s">
        <v>162</v>
      </c>
      <c r="E152" s="40"/>
      <c r="F152" s="189" t="s">
        <v>249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162</v>
      </c>
      <c r="AU152" s="21" t="s">
        <v>83</v>
      </c>
    </row>
    <row r="153" s="2" customFormat="1">
      <c r="A153" s="40"/>
      <c r="B153" s="41"/>
      <c r="C153" s="40"/>
      <c r="D153" s="193" t="s">
        <v>164</v>
      </c>
      <c r="E153" s="40"/>
      <c r="F153" s="194" t="s">
        <v>250</v>
      </c>
      <c r="G153" s="40"/>
      <c r="H153" s="40"/>
      <c r="I153" s="190"/>
      <c r="J153" s="40"/>
      <c r="K153" s="40"/>
      <c r="L153" s="41"/>
      <c r="M153" s="191"/>
      <c r="N153" s="192"/>
      <c r="O153" s="74"/>
      <c r="P153" s="74"/>
      <c r="Q153" s="74"/>
      <c r="R153" s="74"/>
      <c r="S153" s="74"/>
      <c r="T153" s="75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21" t="s">
        <v>164</v>
      </c>
      <c r="AU153" s="21" t="s">
        <v>83</v>
      </c>
    </row>
    <row r="154" s="13" customFormat="1">
      <c r="A154" s="13"/>
      <c r="B154" s="195"/>
      <c r="C154" s="13"/>
      <c r="D154" s="188" t="s">
        <v>166</v>
      </c>
      <c r="E154" s="196" t="s">
        <v>3</v>
      </c>
      <c r="F154" s="197" t="s">
        <v>245</v>
      </c>
      <c r="G154" s="13"/>
      <c r="H154" s="198">
        <v>21.199999999999999</v>
      </c>
      <c r="I154" s="199"/>
      <c r="J154" s="13"/>
      <c r="K154" s="13"/>
      <c r="L154" s="195"/>
      <c r="M154" s="200"/>
      <c r="N154" s="201"/>
      <c r="O154" s="201"/>
      <c r="P154" s="201"/>
      <c r="Q154" s="201"/>
      <c r="R154" s="201"/>
      <c r="S154" s="201"/>
      <c r="T154" s="20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6" t="s">
        <v>166</v>
      </c>
      <c r="AU154" s="196" t="s">
        <v>83</v>
      </c>
      <c r="AV154" s="13" t="s">
        <v>83</v>
      </c>
      <c r="AW154" s="13" t="s">
        <v>35</v>
      </c>
      <c r="AX154" s="13" t="s">
        <v>73</v>
      </c>
      <c r="AY154" s="196" t="s">
        <v>153</v>
      </c>
    </row>
    <row r="155" s="14" customFormat="1">
      <c r="A155" s="14"/>
      <c r="B155" s="203"/>
      <c r="C155" s="14"/>
      <c r="D155" s="188" t="s">
        <v>166</v>
      </c>
      <c r="E155" s="204" t="s">
        <v>3</v>
      </c>
      <c r="F155" s="205" t="s">
        <v>181</v>
      </c>
      <c r="G155" s="14"/>
      <c r="H155" s="206">
        <v>21.199999999999999</v>
      </c>
      <c r="I155" s="207"/>
      <c r="J155" s="14"/>
      <c r="K155" s="14"/>
      <c r="L155" s="203"/>
      <c r="M155" s="208"/>
      <c r="N155" s="209"/>
      <c r="O155" s="209"/>
      <c r="P155" s="209"/>
      <c r="Q155" s="209"/>
      <c r="R155" s="209"/>
      <c r="S155" s="209"/>
      <c r="T155" s="21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4" t="s">
        <v>166</v>
      </c>
      <c r="AU155" s="204" t="s">
        <v>83</v>
      </c>
      <c r="AV155" s="14" t="s">
        <v>160</v>
      </c>
      <c r="AW155" s="14" t="s">
        <v>35</v>
      </c>
      <c r="AX155" s="14" t="s">
        <v>81</v>
      </c>
      <c r="AY155" s="204" t="s">
        <v>153</v>
      </c>
    </row>
    <row r="156" s="2" customFormat="1" ht="16.5" customHeight="1">
      <c r="A156" s="40"/>
      <c r="B156" s="174"/>
      <c r="C156" s="220" t="s">
        <v>251</v>
      </c>
      <c r="D156" s="220" t="s">
        <v>216</v>
      </c>
      <c r="E156" s="221" t="s">
        <v>252</v>
      </c>
      <c r="F156" s="222" t="s">
        <v>253</v>
      </c>
      <c r="G156" s="223" t="s">
        <v>219</v>
      </c>
      <c r="H156" s="224">
        <v>5.7240000000000002</v>
      </c>
      <c r="I156" s="225"/>
      <c r="J156" s="226">
        <f>ROUND(I156*H156,2)</f>
        <v>0</v>
      </c>
      <c r="K156" s="222" t="s">
        <v>159</v>
      </c>
      <c r="L156" s="227"/>
      <c r="M156" s="228" t="s">
        <v>3</v>
      </c>
      <c r="N156" s="229" t="s">
        <v>44</v>
      </c>
      <c r="O156" s="74"/>
      <c r="P156" s="184">
        <f>O156*H156</f>
        <v>0</v>
      </c>
      <c r="Q156" s="184">
        <v>1</v>
      </c>
      <c r="R156" s="184">
        <f>Q156*H156</f>
        <v>5.7240000000000002</v>
      </c>
      <c r="S156" s="184">
        <v>0</v>
      </c>
      <c r="T156" s="185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86" t="s">
        <v>215</v>
      </c>
      <c r="AT156" s="186" t="s">
        <v>216</v>
      </c>
      <c r="AU156" s="186" t="s">
        <v>83</v>
      </c>
      <c r="AY156" s="21" t="s">
        <v>153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21" t="s">
        <v>81</v>
      </c>
      <c r="BK156" s="187">
        <f>ROUND(I156*H156,2)</f>
        <v>0</v>
      </c>
      <c r="BL156" s="21" t="s">
        <v>160</v>
      </c>
      <c r="BM156" s="186" t="s">
        <v>254</v>
      </c>
    </row>
    <row r="157" s="2" customFormat="1">
      <c r="A157" s="40"/>
      <c r="B157" s="41"/>
      <c r="C157" s="40"/>
      <c r="D157" s="188" t="s">
        <v>162</v>
      </c>
      <c r="E157" s="40"/>
      <c r="F157" s="189" t="s">
        <v>253</v>
      </c>
      <c r="G157" s="40"/>
      <c r="H157" s="40"/>
      <c r="I157" s="190"/>
      <c r="J157" s="40"/>
      <c r="K157" s="40"/>
      <c r="L157" s="41"/>
      <c r="M157" s="191"/>
      <c r="N157" s="192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162</v>
      </c>
      <c r="AU157" s="21" t="s">
        <v>83</v>
      </c>
    </row>
    <row r="158" s="13" customFormat="1">
      <c r="A158" s="13"/>
      <c r="B158" s="195"/>
      <c r="C158" s="13"/>
      <c r="D158" s="188" t="s">
        <v>166</v>
      </c>
      <c r="E158" s="196" t="s">
        <v>3</v>
      </c>
      <c r="F158" s="197" t="s">
        <v>255</v>
      </c>
      <c r="G158" s="13"/>
      <c r="H158" s="198">
        <v>3.1800000000000002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166</v>
      </c>
      <c r="AU158" s="196" t="s">
        <v>83</v>
      </c>
      <c r="AV158" s="13" t="s">
        <v>83</v>
      </c>
      <c r="AW158" s="13" t="s">
        <v>35</v>
      </c>
      <c r="AX158" s="13" t="s">
        <v>81</v>
      </c>
      <c r="AY158" s="196" t="s">
        <v>153</v>
      </c>
    </row>
    <row r="159" s="13" customFormat="1">
      <c r="A159" s="13"/>
      <c r="B159" s="195"/>
      <c r="C159" s="13"/>
      <c r="D159" s="188" t="s">
        <v>166</v>
      </c>
      <c r="E159" s="13"/>
      <c r="F159" s="197" t="s">
        <v>256</v>
      </c>
      <c r="G159" s="13"/>
      <c r="H159" s="198">
        <v>5.7240000000000002</v>
      </c>
      <c r="I159" s="199"/>
      <c r="J159" s="13"/>
      <c r="K159" s="13"/>
      <c r="L159" s="195"/>
      <c r="M159" s="200"/>
      <c r="N159" s="201"/>
      <c r="O159" s="201"/>
      <c r="P159" s="201"/>
      <c r="Q159" s="201"/>
      <c r="R159" s="201"/>
      <c r="S159" s="201"/>
      <c r="T159" s="20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6" t="s">
        <v>166</v>
      </c>
      <c r="AU159" s="196" t="s">
        <v>83</v>
      </c>
      <c r="AV159" s="13" t="s">
        <v>83</v>
      </c>
      <c r="AW159" s="13" t="s">
        <v>4</v>
      </c>
      <c r="AX159" s="13" t="s">
        <v>81</v>
      </c>
      <c r="AY159" s="196" t="s">
        <v>153</v>
      </c>
    </row>
    <row r="160" s="2" customFormat="1" ht="24.15" customHeight="1">
      <c r="A160" s="40"/>
      <c r="B160" s="174"/>
      <c r="C160" s="175" t="s">
        <v>257</v>
      </c>
      <c r="D160" s="175" t="s">
        <v>155</v>
      </c>
      <c r="E160" s="176" t="s">
        <v>258</v>
      </c>
      <c r="F160" s="177" t="s">
        <v>259</v>
      </c>
      <c r="G160" s="178" t="s">
        <v>241</v>
      </c>
      <c r="H160" s="179">
        <v>21.199999999999999</v>
      </c>
      <c r="I160" s="180"/>
      <c r="J160" s="181">
        <f>ROUND(I160*H160,2)</f>
        <v>0</v>
      </c>
      <c r="K160" s="177" t="s">
        <v>159</v>
      </c>
      <c r="L160" s="41"/>
      <c r="M160" s="182" t="s">
        <v>3</v>
      </c>
      <c r="N160" s="183" t="s">
        <v>44</v>
      </c>
      <c r="O160" s="74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6" t="s">
        <v>160</v>
      </c>
      <c r="AT160" s="186" t="s">
        <v>155</v>
      </c>
      <c r="AU160" s="186" t="s">
        <v>83</v>
      </c>
      <c r="AY160" s="21" t="s">
        <v>153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21" t="s">
        <v>81</v>
      </c>
      <c r="BK160" s="187">
        <f>ROUND(I160*H160,2)</f>
        <v>0</v>
      </c>
      <c r="BL160" s="21" t="s">
        <v>160</v>
      </c>
      <c r="BM160" s="186" t="s">
        <v>260</v>
      </c>
    </row>
    <row r="161" s="2" customFormat="1">
      <c r="A161" s="40"/>
      <c r="B161" s="41"/>
      <c r="C161" s="40"/>
      <c r="D161" s="188" t="s">
        <v>162</v>
      </c>
      <c r="E161" s="40"/>
      <c r="F161" s="189" t="s">
        <v>261</v>
      </c>
      <c r="G161" s="40"/>
      <c r="H161" s="40"/>
      <c r="I161" s="190"/>
      <c r="J161" s="40"/>
      <c r="K161" s="40"/>
      <c r="L161" s="41"/>
      <c r="M161" s="191"/>
      <c r="N161" s="192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162</v>
      </c>
      <c r="AU161" s="21" t="s">
        <v>83</v>
      </c>
    </row>
    <row r="162" s="2" customFormat="1">
      <c r="A162" s="40"/>
      <c r="B162" s="41"/>
      <c r="C162" s="40"/>
      <c r="D162" s="193" t="s">
        <v>164</v>
      </c>
      <c r="E162" s="40"/>
      <c r="F162" s="194" t="s">
        <v>262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164</v>
      </c>
      <c r="AU162" s="21" t="s">
        <v>83</v>
      </c>
    </row>
    <row r="163" s="13" customFormat="1">
      <c r="A163" s="13"/>
      <c r="B163" s="195"/>
      <c r="C163" s="13"/>
      <c r="D163" s="188" t="s">
        <v>166</v>
      </c>
      <c r="E163" s="196" t="s">
        <v>3</v>
      </c>
      <c r="F163" s="197" t="s">
        <v>245</v>
      </c>
      <c r="G163" s="13"/>
      <c r="H163" s="198">
        <v>21.199999999999999</v>
      </c>
      <c r="I163" s="199"/>
      <c r="J163" s="13"/>
      <c r="K163" s="13"/>
      <c r="L163" s="195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6" t="s">
        <v>166</v>
      </c>
      <c r="AU163" s="196" t="s">
        <v>83</v>
      </c>
      <c r="AV163" s="13" t="s">
        <v>83</v>
      </c>
      <c r="AW163" s="13" t="s">
        <v>35</v>
      </c>
      <c r="AX163" s="13" t="s">
        <v>81</v>
      </c>
      <c r="AY163" s="196" t="s">
        <v>153</v>
      </c>
    </row>
    <row r="164" s="2" customFormat="1" ht="16.5" customHeight="1">
      <c r="A164" s="40"/>
      <c r="B164" s="174"/>
      <c r="C164" s="220" t="s">
        <v>263</v>
      </c>
      <c r="D164" s="220" t="s">
        <v>216</v>
      </c>
      <c r="E164" s="221" t="s">
        <v>264</v>
      </c>
      <c r="F164" s="222" t="s">
        <v>265</v>
      </c>
      <c r="G164" s="223" t="s">
        <v>266</v>
      </c>
      <c r="H164" s="224">
        <v>0.63600000000000001</v>
      </c>
      <c r="I164" s="225"/>
      <c r="J164" s="226">
        <f>ROUND(I164*H164,2)</f>
        <v>0</v>
      </c>
      <c r="K164" s="222" t="s">
        <v>159</v>
      </c>
      <c r="L164" s="227"/>
      <c r="M164" s="228" t="s">
        <v>3</v>
      </c>
      <c r="N164" s="229" t="s">
        <v>44</v>
      </c>
      <c r="O164" s="74"/>
      <c r="P164" s="184">
        <f>O164*H164</f>
        <v>0</v>
      </c>
      <c r="Q164" s="184">
        <v>0.001</v>
      </c>
      <c r="R164" s="184">
        <f>Q164*H164</f>
        <v>0.00063600000000000006</v>
      </c>
      <c r="S164" s="184">
        <v>0</v>
      </c>
      <c r="T164" s="18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6" t="s">
        <v>215</v>
      </c>
      <c r="AT164" s="186" t="s">
        <v>216</v>
      </c>
      <c r="AU164" s="186" t="s">
        <v>83</v>
      </c>
      <c r="AY164" s="21" t="s">
        <v>153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21" t="s">
        <v>81</v>
      </c>
      <c r="BK164" s="187">
        <f>ROUND(I164*H164,2)</f>
        <v>0</v>
      </c>
      <c r="BL164" s="21" t="s">
        <v>160</v>
      </c>
      <c r="BM164" s="186" t="s">
        <v>267</v>
      </c>
    </row>
    <row r="165" s="2" customFormat="1">
      <c r="A165" s="40"/>
      <c r="B165" s="41"/>
      <c r="C165" s="40"/>
      <c r="D165" s="188" t="s">
        <v>162</v>
      </c>
      <c r="E165" s="40"/>
      <c r="F165" s="189" t="s">
        <v>265</v>
      </c>
      <c r="G165" s="40"/>
      <c r="H165" s="40"/>
      <c r="I165" s="190"/>
      <c r="J165" s="40"/>
      <c r="K165" s="40"/>
      <c r="L165" s="41"/>
      <c r="M165" s="191"/>
      <c r="N165" s="192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162</v>
      </c>
      <c r="AU165" s="21" t="s">
        <v>83</v>
      </c>
    </row>
    <row r="166" s="13" customFormat="1">
      <c r="A166" s="13"/>
      <c r="B166" s="195"/>
      <c r="C166" s="13"/>
      <c r="D166" s="188" t="s">
        <v>166</v>
      </c>
      <c r="E166" s="196" t="s">
        <v>3</v>
      </c>
      <c r="F166" s="197" t="s">
        <v>268</v>
      </c>
      <c r="G166" s="13"/>
      <c r="H166" s="198">
        <v>0.63600000000000001</v>
      </c>
      <c r="I166" s="199"/>
      <c r="J166" s="13"/>
      <c r="K166" s="13"/>
      <c r="L166" s="195"/>
      <c r="M166" s="200"/>
      <c r="N166" s="201"/>
      <c r="O166" s="201"/>
      <c r="P166" s="201"/>
      <c r="Q166" s="201"/>
      <c r="R166" s="201"/>
      <c r="S166" s="201"/>
      <c r="T166" s="20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6" t="s">
        <v>166</v>
      </c>
      <c r="AU166" s="196" t="s">
        <v>83</v>
      </c>
      <c r="AV166" s="13" t="s">
        <v>83</v>
      </c>
      <c r="AW166" s="13" t="s">
        <v>35</v>
      </c>
      <c r="AX166" s="13" t="s">
        <v>73</v>
      </c>
      <c r="AY166" s="196" t="s">
        <v>153</v>
      </c>
    </row>
    <row r="167" s="14" customFormat="1">
      <c r="A167" s="14"/>
      <c r="B167" s="203"/>
      <c r="C167" s="14"/>
      <c r="D167" s="188" t="s">
        <v>166</v>
      </c>
      <c r="E167" s="204" t="s">
        <v>3</v>
      </c>
      <c r="F167" s="205" t="s">
        <v>181</v>
      </c>
      <c r="G167" s="14"/>
      <c r="H167" s="206">
        <v>0.63600000000000001</v>
      </c>
      <c r="I167" s="207"/>
      <c r="J167" s="14"/>
      <c r="K167" s="14"/>
      <c r="L167" s="203"/>
      <c r="M167" s="208"/>
      <c r="N167" s="209"/>
      <c r="O167" s="209"/>
      <c r="P167" s="209"/>
      <c r="Q167" s="209"/>
      <c r="R167" s="209"/>
      <c r="S167" s="209"/>
      <c r="T167" s="21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4" t="s">
        <v>166</v>
      </c>
      <c r="AU167" s="204" t="s">
        <v>83</v>
      </c>
      <c r="AV167" s="14" t="s">
        <v>160</v>
      </c>
      <c r="AW167" s="14" t="s">
        <v>35</v>
      </c>
      <c r="AX167" s="14" t="s">
        <v>81</v>
      </c>
      <c r="AY167" s="204" t="s">
        <v>153</v>
      </c>
    </row>
    <row r="168" s="2" customFormat="1" ht="24.15" customHeight="1">
      <c r="A168" s="40"/>
      <c r="B168" s="174"/>
      <c r="C168" s="175" t="s">
        <v>269</v>
      </c>
      <c r="D168" s="175" t="s">
        <v>155</v>
      </c>
      <c r="E168" s="176" t="s">
        <v>270</v>
      </c>
      <c r="F168" s="177" t="s">
        <v>271</v>
      </c>
      <c r="G168" s="178" t="s">
        <v>241</v>
      </c>
      <c r="H168" s="179">
        <v>1928.5699999999999</v>
      </c>
      <c r="I168" s="180"/>
      <c r="J168" s="181">
        <f>ROUND(I168*H168,2)</f>
        <v>0</v>
      </c>
      <c r="K168" s="177" t="s">
        <v>159</v>
      </c>
      <c r="L168" s="41"/>
      <c r="M168" s="182" t="s">
        <v>3</v>
      </c>
      <c r="N168" s="183" t="s">
        <v>44</v>
      </c>
      <c r="O168" s="74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186" t="s">
        <v>160</v>
      </c>
      <c r="AT168" s="186" t="s">
        <v>155</v>
      </c>
      <c r="AU168" s="186" t="s">
        <v>83</v>
      </c>
      <c r="AY168" s="21" t="s">
        <v>153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21" t="s">
        <v>81</v>
      </c>
      <c r="BK168" s="187">
        <f>ROUND(I168*H168,2)</f>
        <v>0</v>
      </c>
      <c r="BL168" s="21" t="s">
        <v>160</v>
      </c>
      <c r="BM168" s="186" t="s">
        <v>272</v>
      </c>
    </row>
    <row r="169" s="2" customFormat="1">
      <c r="A169" s="40"/>
      <c r="B169" s="41"/>
      <c r="C169" s="40"/>
      <c r="D169" s="188" t="s">
        <v>162</v>
      </c>
      <c r="E169" s="40"/>
      <c r="F169" s="189" t="s">
        <v>273</v>
      </c>
      <c r="G169" s="40"/>
      <c r="H169" s="40"/>
      <c r="I169" s="190"/>
      <c r="J169" s="40"/>
      <c r="K169" s="40"/>
      <c r="L169" s="41"/>
      <c r="M169" s="191"/>
      <c r="N169" s="192"/>
      <c r="O169" s="74"/>
      <c r="P169" s="74"/>
      <c r="Q169" s="74"/>
      <c r="R169" s="74"/>
      <c r="S169" s="74"/>
      <c r="T169" s="75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21" t="s">
        <v>162</v>
      </c>
      <c r="AU169" s="21" t="s">
        <v>83</v>
      </c>
    </row>
    <row r="170" s="2" customFormat="1">
      <c r="A170" s="40"/>
      <c r="B170" s="41"/>
      <c r="C170" s="40"/>
      <c r="D170" s="193" t="s">
        <v>164</v>
      </c>
      <c r="E170" s="40"/>
      <c r="F170" s="194" t="s">
        <v>274</v>
      </c>
      <c r="G170" s="40"/>
      <c r="H170" s="40"/>
      <c r="I170" s="190"/>
      <c r="J170" s="40"/>
      <c r="K170" s="40"/>
      <c r="L170" s="41"/>
      <c r="M170" s="191"/>
      <c r="N170" s="192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164</v>
      </c>
      <c r="AU170" s="21" t="s">
        <v>83</v>
      </c>
    </row>
    <row r="171" s="13" customFormat="1">
      <c r="A171" s="13"/>
      <c r="B171" s="195"/>
      <c r="C171" s="13"/>
      <c r="D171" s="188" t="s">
        <v>166</v>
      </c>
      <c r="E171" s="196" t="s">
        <v>3</v>
      </c>
      <c r="F171" s="197" t="s">
        <v>275</v>
      </c>
      <c r="G171" s="13"/>
      <c r="H171" s="198">
        <v>1928.5699999999999</v>
      </c>
      <c r="I171" s="199"/>
      <c r="J171" s="13"/>
      <c r="K171" s="13"/>
      <c r="L171" s="195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6" t="s">
        <v>166</v>
      </c>
      <c r="AU171" s="196" t="s">
        <v>83</v>
      </c>
      <c r="AV171" s="13" t="s">
        <v>83</v>
      </c>
      <c r="AW171" s="13" t="s">
        <v>35</v>
      </c>
      <c r="AX171" s="13" t="s">
        <v>73</v>
      </c>
      <c r="AY171" s="196" t="s">
        <v>153</v>
      </c>
    </row>
    <row r="172" s="14" customFormat="1">
      <c r="A172" s="14"/>
      <c r="B172" s="203"/>
      <c r="C172" s="14"/>
      <c r="D172" s="188" t="s">
        <v>166</v>
      </c>
      <c r="E172" s="204" t="s">
        <v>3</v>
      </c>
      <c r="F172" s="205" t="s">
        <v>181</v>
      </c>
      <c r="G172" s="14"/>
      <c r="H172" s="206">
        <v>1928.5699999999999</v>
      </c>
      <c r="I172" s="207"/>
      <c r="J172" s="14"/>
      <c r="K172" s="14"/>
      <c r="L172" s="203"/>
      <c r="M172" s="208"/>
      <c r="N172" s="209"/>
      <c r="O172" s="209"/>
      <c r="P172" s="209"/>
      <c r="Q172" s="209"/>
      <c r="R172" s="209"/>
      <c r="S172" s="209"/>
      <c r="T172" s="21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4" t="s">
        <v>166</v>
      </c>
      <c r="AU172" s="204" t="s">
        <v>83</v>
      </c>
      <c r="AV172" s="14" t="s">
        <v>160</v>
      </c>
      <c r="AW172" s="14" t="s">
        <v>35</v>
      </c>
      <c r="AX172" s="14" t="s">
        <v>81</v>
      </c>
      <c r="AY172" s="204" t="s">
        <v>153</v>
      </c>
    </row>
    <row r="173" s="2" customFormat="1" ht="33" customHeight="1">
      <c r="A173" s="40"/>
      <c r="B173" s="174"/>
      <c r="C173" s="175" t="s">
        <v>276</v>
      </c>
      <c r="D173" s="175" t="s">
        <v>155</v>
      </c>
      <c r="E173" s="176" t="s">
        <v>277</v>
      </c>
      <c r="F173" s="177" t="s">
        <v>278</v>
      </c>
      <c r="G173" s="178" t="s">
        <v>241</v>
      </c>
      <c r="H173" s="179">
        <v>21.199999999999999</v>
      </c>
      <c r="I173" s="180"/>
      <c r="J173" s="181">
        <f>ROUND(I173*H173,2)</f>
        <v>0</v>
      </c>
      <c r="K173" s="177" t="s">
        <v>159</v>
      </c>
      <c r="L173" s="41"/>
      <c r="M173" s="182" t="s">
        <v>3</v>
      </c>
      <c r="N173" s="183" t="s">
        <v>44</v>
      </c>
      <c r="O173" s="74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86" t="s">
        <v>160</v>
      </c>
      <c r="AT173" s="186" t="s">
        <v>155</v>
      </c>
      <c r="AU173" s="186" t="s">
        <v>83</v>
      </c>
      <c r="AY173" s="21" t="s">
        <v>153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21" t="s">
        <v>81</v>
      </c>
      <c r="BK173" s="187">
        <f>ROUND(I173*H173,2)</f>
        <v>0</v>
      </c>
      <c r="BL173" s="21" t="s">
        <v>160</v>
      </c>
      <c r="BM173" s="186" t="s">
        <v>279</v>
      </c>
    </row>
    <row r="174" s="2" customFormat="1">
      <c r="A174" s="40"/>
      <c r="B174" s="41"/>
      <c r="C174" s="40"/>
      <c r="D174" s="188" t="s">
        <v>162</v>
      </c>
      <c r="E174" s="40"/>
      <c r="F174" s="189" t="s">
        <v>280</v>
      </c>
      <c r="G174" s="40"/>
      <c r="H174" s="40"/>
      <c r="I174" s="190"/>
      <c r="J174" s="40"/>
      <c r="K174" s="40"/>
      <c r="L174" s="41"/>
      <c r="M174" s="191"/>
      <c r="N174" s="192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162</v>
      </c>
      <c r="AU174" s="21" t="s">
        <v>83</v>
      </c>
    </row>
    <row r="175" s="2" customFormat="1">
      <c r="A175" s="40"/>
      <c r="B175" s="41"/>
      <c r="C175" s="40"/>
      <c r="D175" s="193" t="s">
        <v>164</v>
      </c>
      <c r="E175" s="40"/>
      <c r="F175" s="194" t="s">
        <v>281</v>
      </c>
      <c r="G175" s="40"/>
      <c r="H175" s="40"/>
      <c r="I175" s="190"/>
      <c r="J175" s="40"/>
      <c r="K175" s="40"/>
      <c r="L175" s="41"/>
      <c r="M175" s="191"/>
      <c r="N175" s="192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164</v>
      </c>
      <c r="AU175" s="21" t="s">
        <v>83</v>
      </c>
    </row>
    <row r="176" s="13" customFormat="1">
      <c r="A176" s="13"/>
      <c r="B176" s="195"/>
      <c r="C176" s="13"/>
      <c r="D176" s="188" t="s">
        <v>166</v>
      </c>
      <c r="E176" s="196" t="s">
        <v>3</v>
      </c>
      <c r="F176" s="197" t="s">
        <v>245</v>
      </c>
      <c r="G176" s="13"/>
      <c r="H176" s="198">
        <v>21.199999999999999</v>
      </c>
      <c r="I176" s="199"/>
      <c r="J176" s="13"/>
      <c r="K176" s="13"/>
      <c r="L176" s="195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6" t="s">
        <v>166</v>
      </c>
      <c r="AU176" s="196" t="s">
        <v>83</v>
      </c>
      <c r="AV176" s="13" t="s">
        <v>83</v>
      </c>
      <c r="AW176" s="13" t="s">
        <v>35</v>
      </c>
      <c r="AX176" s="13" t="s">
        <v>73</v>
      </c>
      <c r="AY176" s="196" t="s">
        <v>153</v>
      </c>
    </row>
    <row r="177" s="14" customFormat="1">
      <c r="A177" s="14"/>
      <c r="B177" s="203"/>
      <c r="C177" s="14"/>
      <c r="D177" s="188" t="s">
        <v>166</v>
      </c>
      <c r="E177" s="204" t="s">
        <v>3</v>
      </c>
      <c r="F177" s="205" t="s">
        <v>181</v>
      </c>
      <c r="G177" s="14"/>
      <c r="H177" s="206">
        <v>21.199999999999999</v>
      </c>
      <c r="I177" s="207"/>
      <c r="J177" s="14"/>
      <c r="K177" s="14"/>
      <c r="L177" s="203"/>
      <c r="M177" s="208"/>
      <c r="N177" s="209"/>
      <c r="O177" s="209"/>
      <c r="P177" s="209"/>
      <c r="Q177" s="209"/>
      <c r="R177" s="209"/>
      <c r="S177" s="209"/>
      <c r="T177" s="21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4" t="s">
        <v>166</v>
      </c>
      <c r="AU177" s="204" t="s">
        <v>83</v>
      </c>
      <c r="AV177" s="14" t="s">
        <v>160</v>
      </c>
      <c r="AW177" s="14" t="s">
        <v>35</v>
      </c>
      <c r="AX177" s="14" t="s">
        <v>81</v>
      </c>
      <c r="AY177" s="204" t="s">
        <v>153</v>
      </c>
    </row>
    <row r="178" s="2" customFormat="1" ht="33" customHeight="1">
      <c r="A178" s="40"/>
      <c r="B178" s="174"/>
      <c r="C178" s="175" t="s">
        <v>282</v>
      </c>
      <c r="D178" s="175" t="s">
        <v>155</v>
      </c>
      <c r="E178" s="176" t="s">
        <v>283</v>
      </c>
      <c r="F178" s="177" t="s">
        <v>284</v>
      </c>
      <c r="G178" s="178" t="s">
        <v>241</v>
      </c>
      <c r="H178" s="179">
        <v>21.199999999999999</v>
      </c>
      <c r="I178" s="180"/>
      <c r="J178" s="181">
        <f>ROUND(I178*H178,2)</f>
        <v>0</v>
      </c>
      <c r="K178" s="177" t="s">
        <v>159</v>
      </c>
      <c r="L178" s="41"/>
      <c r="M178" s="182" t="s">
        <v>3</v>
      </c>
      <c r="N178" s="183" t="s">
        <v>44</v>
      </c>
      <c r="O178" s="74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86" t="s">
        <v>160</v>
      </c>
      <c r="AT178" s="186" t="s">
        <v>155</v>
      </c>
      <c r="AU178" s="186" t="s">
        <v>83</v>
      </c>
      <c r="AY178" s="21" t="s">
        <v>153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21" t="s">
        <v>81</v>
      </c>
      <c r="BK178" s="187">
        <f>ROUND(I178*H178,2)</f>
        <v>0</v>
      </c>
      <c r="BL178" s="21" t="s">
        <v>160</v>
      </c>
      <c r="BM178" s="186" t="s">
        <v>285</v>
      </c>
    </row>
    <row r="179" s="2" customFormat="1">
      <c r="A179" s="40"/>
      <c r="B179" s="41"/>
      <c r="C179" s="40"/>
      <c r="D179" s="188" t="s">
        <v>162</v>
      </c>
      <c r="E179" s="40"/>
      <c r="F179" s="189" t="s">
        <v>286</v>
      </c>
      <c r="G179" s="40"/>
      <c r="H179" s="40"/>
      <c r="I179" s="190"/>
      <c r="J179" s="40"/>
      <c r="K179" s="40"/>
      <c r="L179" s="41"/>
      <c r="M179" s="191"/>
      <c r="N179" s="192"/>
      <c r="O179" s="74"/>
      <c r="P179" s="74"/>
      <c r="Q179" s="74"/>
      <c r="R179" s="74"/>
      <c r="S179" s="74"/>
      <c r="T179" s="75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21" t="s">
        <v>162</v>
      </c>
      <c r="AU179" s="21" t="s">
        <v>83</v>
      </c>
    </row>
    <row r="180" s="2" customFormat="1">
      <c r="A180" s="40"/>
      <c r="B180" s="41"/>
      <c r="C180" s="40"/>
      <c r="D180" s="193" t="s">
        <v>164</v>
      </c>
      <c r="E180" s="40"/>
      <c r="F180" s="194" t="s">
        <v>287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164</v>
      </c>
      <c r="AU180" s="21" t="s">
        <v>83</v>
      </c>
    </row>
    <row r="181" s="13" customFormat="1">
      <c r="A181" s="13"/>
      <c r="B181" s="195"/>
      <c r="C181" s="13"/>
      <c r="D181" s="188" t="s">
        <v>166</v>
      </c>
      <c r="E181" s="196" t="s">
        <v>3</v>
      </c>
      <c r="F181" s="197" t="s">
        <v>245</v>
      </c>
      <c r="G181" s="13"/>
      <c r="H181" s="198">
        <v>21.199999999999999</v>
      </c>
      <c r="I181" s="199"/>
      <c r="J181" s="13"/>
      <c r="K181" s="13"/>
      <c r="L181" s="195"/>
      <c r="M181" s="200"/>
      <c r="N181" s="201"/>
      <c r="O181" s="201"/>
      <c r="P181" s="201"/>
      <c r="Q181" s="201"/>
      <c r="R181" s="201"/>
      <c r="S181" s="201"/>
      <c r="T181" s="20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6" t="s">
        <v>166</v>
      </c>
      <c r="AU181" s="196" t="s">
        <v>83</v>
      </c>
      <c r="AV181" s="13" t="s">
        <v>83</v>
      </c>
      <c r="AW181" s="13" t="s">
        <v>35</v>
      </c>
      <c r="AX181" s="13" t="s">
        <v>73</v>
      </c>
      <c r="AY181" s="196" t="s">
        <v>153</v>
      </c>
    </row>
    <row r="182" s="14" customFormat="1">
      <c r="A182" s="14"/>
      <c r="B182" s="203"/>
      <c r="C182" s="14"/>
      <c r="D182" s="188" t="s">
        <v>166</v>
      </c>
      <c r="E182" s="204" t="s">
        <v>3</v>
      </c>
      <c r="F182" s="205" t="s">
        <v>181</v>
      </c>
      <c r="G182" s="14"/>
      <c r="H182" s="206">
        <v>21.199999999999999</v>
      </c>
      <c r="I182" s="207"/>
      <c r="J182" s="14"/>
      <c r="K182" s="14"/>
      <c r="L182" s="203"/>
      <c r="M182" s="208"/>
      <c r="N182" s="209"/>
      <c r="O182" s="209"/>
      <c r="P182" s="209"/>
      <c r="Q182" s="209"/>
      <c r="R182" s="209"/>
      <c r="S182" s="209"/>
      <c r="T182" s="21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4" t="s">
        <v>166</v>
      </c>
      <c r="AU182" s="204" t="s">
        <v>83</v>
      </c>
      <c r="AV182" s="14" t="s">
        <v>160</v>
      </c>
      <c r="AW182" s="14" t="s">
        <v>35</v>
      </c>
      <c r="AX182" s="14" t="s">
        <v>81</v>
      </c>
      <c r="AY182" s="204" t="s">
        <v>153</v>
      </c>
    </row>
    <row r="183" s="2" customFormat="1" ht="16.5" customHeight="1">
      <c r="A183" s="40"/>
      <c r="B183" s="174"/>
      <c r="C183" s="175" t="s">
        <v>288</v>
      </c>
      <c r="D183" s="175" t="s">
        <v>155</v>
      </c>
      <c r="E183" s="176" t="s">
        <v>289</v>
      </c>
      <c r="F183" s="177" t="s">
        <v>290</v>
      </c>
      <c r="G183" s="178" t="s">
        <v>158</v>
      </c>
      <c r="H183" s="179">
        <v>0.63600000000000001</v>
      </c>
      <c r="I183" s="180"/>
      <c r="J183" s="181">
        <f>ROUND(I183*H183,2)</f>
        <v>0</v>
      </c>
      <c r="K183" s="177" t="s">
        <v>159</v>
      </c>
      <c r="L183" s="41"/>
      <c r="M183" s="182" t="s">
        <v>3</v>
      </c>
      <c r="N183" s="183" t="s">
        <v>44</v>
      </c>
      <c r="O183" s="74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160</v>
      </c>
      <c r="AT183" s="186" t="s">
        <v>155</v>
      </c>
      <c r="AU183" s="186" t="s">
        <v>83</v>
      </c>
      <c r="AY183" s="21" t="s">
        <v>153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81</v>
      </c>
      <c r="BK183" s="187">
        <f>ROUND(I183*H183,2)</f>
        <v>0</v>
      </c>
      <c r="BL183" s="21" t="s">
        <v>160</v>
      </c>
      <c r="BM183" s="186" t="s">
        <v>291</v>
      </c>
    </row>
    <row r="184" s="2" customFormat="1">
      <c r="A184" s="40"/>
      <c r="B184" s="41"/>
      <c r="C184" s="40"/>
      <c r="D184" s="188" t="s">
        <v>162</v>
      </c>
      <c r="E184" s="40"/>
      <c r="F184" s="189" t="s">
        <v>292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162</v>
      </c>
      <c r="AU184" s="21" t="s">
        <v>83</v>
      </c>
    </row>
    <row r="185" s="2" customFormat="1">
      <c r="A185" s="40"/>
      <c r="B185" s="41"/>
      <c r="C185" s="40"/>
      <c r="D185" s="193" t="s">
        <v>164</v>
      </c>
      <c r="E185" s="40"/>
      <c r="F185" s="194" t="s">
        <v>293</v>
      </c>
      <c r="G185" s="40"/>
      <c r="H185" s="40"/>
      <c r="I185" s="190"/>
      <c r="J185" s="40"/>
      <c r="K185" s="40"/>
      <c r="L185" s="41"/>
      <c r="M185" s="191"/>
      <c r="N185" s="192"/>
      <c r="O185" s="74"/>
      <c r="P185" s="74"/>
      <c r="Q185" s="74"/>
      <c r="R185" s="74"/>
      <c r="S185" s="74"/>
      <c r="T185" s="75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21" t="s">
        <v>164</v>
      </c>
      <c r="AU185" s="21" t="s">
        <v>83</v>
      </c>
    </row>
    <row r="186" s="2" customFormat="1">
      <c r="A186" s="40"/>
      <c r="B186" s="41"/>
      <c r="C186" s="40"/>
      <c r="D186" s="188" t="s">
        <v>194</v>
      </c>
      <c r="E186" s="40"/>
      <c r="F186" s="211" t="s">
        <v>294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194</v>
      </c>
      <c r="AU186" s="21" t="s">
        <v>83</v>
      </c>
    </row>
    <row r="187" s="13" customFormat="1">
      <c r="A187" s="13"/>
      <c r="B187" s="195"/>
      <c r="C187" s="13"/>
      <c r="D187" s="188" t="s">
        <v>166</v>
      </c>
      <c r="E187" s="196" t="s">
        <v>3</v>
      </c>
      <c r="F187" s="197" t="s">
        <v>295</v>
      </c>
      <c r="G187" s="13"/>
      <c r="H187" s="198">
        <v>0.63600000000000001</v>
      </c>
      <c r="I187" s="199"/>
      <c r="J187" s="13"/>
      <c r="K187" s="13"/>
      <c r="L187" s="195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166</v>
      </c>
      <c r="AU187" s="196" t="s">
        <v>83</v>
      </c>
      <c r="AV187" s="13" t="s">
        <v>83</v>
      </c>
      <c r="AW187" s="13" t="s">
        <v>35</v>
      </c>
      <c r="AX187" s="13" t="s">
        <v>73</v>
      </c>
      <c r="AY187" s="196" t="s">
        <v>153</v>
      </c>
    </row>
    <row r="188" s="14" customFormat="1">
      <c r="A188" s="14"/>
      <c r="B188" s="203"/>
      <c r="C188" s="14"/>
      <c r="D188" s="188" t="s">
        <v>166</v>
      </c>
      <c r="E188" s="204" t="s">
        <v>3</v>
      </c>
      <c r="F188" s="205" t="s">
        <v>181</v>
      </c>
      <c r="G188" s="14"/>
      <c r="H188" s="206">
        <v>0.63600000000000001</v>
      </c>
      <c r="I188" s="207"/>
      <c r="J188" s="14"/>
      <c r="K188" s="14"/>
      <c r="L188" s="203"/>
      <c r="M188" s="208"/>
      <c r="N188" s="209"/>
      <c r="O188" s="209"/>
      <c r="P188" s="209"/>
      <c r="Q188" s="209"/>
      <c r="R188" s="209"/>
      <c r="S188" s="209"/>
      <c r="T188" s="21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4" t="s">
        <v>166</v>
      </c>
      <c r="AU188" s="204" t="s">
        <v>83</v>
      </c>
      <c r="AV188" s="14" t="s">
        <v>160</v>
      </c>
      <c r="AW188" s="14" t="s">
        <v>35</v>
      </c>
      <c r="AX188" s="14" t="s">
        <v>81</v>
      </c>
      <c r="AY188" s="204" t="s">
        <v>153</v>
      </c>
    </row>
    <row r="189" s="12" customFormat="1" ht="22.8" customHeight="1">
      <c r="A189" s="12"/>
      <c r="B189" s="161"/>
      <c r="C189" s="12"/>
      <c r="D189" s="162" t="s">
        <v>72</v>
      </c>
      <c r="E189" s="172" t="s">
        <v>188</v>
      </c>
      <c r="F189" s="172" t="s">
        <v>296</v>
      </c>
      <c r="G189" s="12"/>
      <c r="H189" s="12"/>
      <c r="I189" s="164"/>
      <c r="J189" s="173">
        <f>BK189</f>
        <v>0</v>
      </c>
      <c r="K189" s="12"/>
      <c r="L189" s="161"/>
      <c r="M189" s="166"/>
      <c r="N189" s="167"/>
      <c r="O189" s="167"/>
      <c r="P189" s="168">
        <f>SUM(P190:P315)</f>
        <v>0</v>
      </c>
      <c r="Q189" s="167"/>
      <c r="R189" s="168">
        <f>SUM(R190:R315)</f>
        <v>81.309844760000004</v>
      </c>
      <c r="S189" s="167"/>
      <c r="T189" s="169">
        <f>SUM(T190:T315)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2" t="s">
        <v>81</v>
      </c>
      <c r="AT189" s="170" t="s">
        <v>72</v>
      </c>
      <c r="AU189" s="170" t="s">
        <v>81</v>
      </c>
      <c r="AY189" s="162" t="s">
        <v>153</v>
      </c>
      <c r="BK189" s="171">
        <f>SUM(BK190:BK315)</f>
        <v>0</v>
      </c>
    </row>
    <row r="190" s="2" customFormat="1" ht="24.15" customHeight="1">
      <c r="A190" s="40"/>
      <c r="B190" s="174"/>
      <c r="C190" s="175" t="s">
        <v>297</v>
      </c>
      <c r="D190" s="175" t="s">
        <v>155</v>
      </c>
      <c r="E190" s="176" t="s">
        <v>298</v>
      </c>
      <c r="F190" s="177" t="s">
        <v>299</v>
      </c>
      <c r="G190" s="178" t="s">
        <v>241</v>
      </c>
      <c r="H190" s="179">
        <v>120.91</v>
      </c>
      <c r="I190" s="180"/>
      <c r="J190" s="181">
        <f>ROUND(I190*H190,2)</f>
        <v>0</v>
      </c>
      <c r="K190" s="177" t="s">
        <v>159</v>
      </c>
      <c r="L190" s="41"/>
      <c r="M190" s="182" t="s">
        <v>3</v>
      </c>
      <c r="N190" s="183" t="s">
        <v>44</v>
      </c>
      <c r="O190" s="74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186" t="s">
        <v>160</v>
      </c>
      <c r="AT190" s="186" t="s">
        <v>155</v>
      </c>
      <c r="AU190" s="186" t="s">
        <v>83</v>
      </c>
      <c r="AY190" s="21" t="s">
        <v>153</v>
      </c>
      <c r="BE190" s="187">
        <f>IF(N190="základní",J190,0)</f>
        <v>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21" t="s">
        <v>81</v>
      </c>
      <c r="BK190" s="187">
        <f>ROUND(I190*H190,2)</f>
        <v>0</v>
      </c>
      <c r="BL190" s="21" t="s">
        <v>160</v>
      </c>
      <c r="BM190" s="186" t="s">
        <v>300</v>
      </c>
    </row>
    <row r="191" s="2" customFormat="1">
      <c r="A191" s="40"/>
      <c r="B191" s="41"/>
      <c r="C191" s="40"/>
      <c r="D191" s="188" t="s">
        <v>162</v>
      </c>
      <c r="E191" s="40"/>
      <c r="F191" s="189" t="s">
        <v>301</v>
      </c>
      <c r="G191" s="40"/>
      <c r="H191" s="40"/>
      <c r="I191" s="190"/>
      <c r="J191" s="40"/>
      <c r="K191" s="40"/>
      <c r="L191" s="41"/>
      <c r="M191" s="191"/>
      <c r="N191" s="192"/>
      <c r="O191" s="74"/>
      <c r="P191" s="74"/>
      <c r="Q191" s="74"/>
      <c r="R191" s="74"/>
      <c r="S191" s="74"/>
      <c r="T191" s="75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21" t="s">
        <v>162</v>
      </c>
      <c r="AU191" s="21" t="s">
        <v>83</v>
      </c>
    </row>
    <row r="192" s="2" customFormat="1">
      <c r="A192" s="40"/>
      <c r="B192" s="41"/>
      <c r="C192" s="40"/>
      <c r="D192" s="193" t="s">
        <v>164</v>
      </c>
      <c r="E192" s="40"/>
      <c r="F192" s="194" t="s">
        <v>302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164</v>
      </c>
      <c r="AU192" s="21" t="s">
        <v>83</v>
      </c>
    </row>
    <row r="193" s="13" customFormat="1">
      <c r="A193" s="13"/>
      <c r="B193" s="195"/>
      <c r="C193" s="13"/>
      <c r="D193" s="188" t="s">
        <v>166</v>
      </c>
      <c r="E193" s="196" t="s">
        <v>3</v>
      </c>
      <c r="F193" s="197" t="s">
        <v>303</v>
      </c>
      <c r="G193" s="13"/>
      <c r="H193" s="198">
        <v>120.91</v>
      </c>
      <c r="I193" s="199"/>
      <c r="J193" s="13"/>
      <c r="K193" s="13"/>
      <c r="L193" s="195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166</v>
      </c>
      <c r="AU193" s="196" t="s">
        <v>83</v>
      </c>
      <c r="AV193" s="13" t="s">
        <v>83</v>
      </c>
      <c r="AW193" s="13" t="s">
        <v>35</v>
      </c>
      <c r="AX193" s="13" t="s">
        <v>81</v>
      </c>
      <c r="AY193" s="196" t="s">
        <v>153</v>
      </c>
    </row>
    <row r="194" s="2" customFormat="1" ht="21.75" customHeight="1">
      <c r="A194" s="40"/>
      <c r="B194" s="174"/>
      <c r="C194" s="175" t="s">
        <v>8</v>
      </c>
      <c r="D194" s="175" t="s">
        <v>155</v>
      </c>
      <c r="E194" s="176" t="s">
        <v>304</v>
      </c>
      <c r="F194" s="177" t="s">
        <v>305</v>
      </c>
      <c r="G194" s="178" t="s">
        <v>241</v>
      </c>
      <c r="H194" s="179">
        <v>72.049999999999997</v>
      </c>
      <c r="I194" s="180"/>
      <c r="J194" s="181">
        <f>ROUND(I194*H194,2)</f>
        <v>0</v>
      </c>
      <c r="K194" s="177" t="s">
        <v>159</v>
      </c>
      <c r="L194" s="41"/>
      <c r="M194" s="182" t="s">
        <v>3</v>
      </c>
      <c r="N194" s="183" t="s">
        <v>44</v>
      </c>
      <c r="O194" s="74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6" t="s">
        <v>160</v>
      </c>
      <c r="AT194" s="186" t="s">
        <v>155</v>
      </c>
      <c r="AU194" s="186" t="s">
        <v>83</v>
      </c>
      <c r="AY194" s="21" t="s">
        <v>153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21" t="s">
        <v>81</v>
      </c>
      <c r="BK194" s="187">
        <f>ROUND(I194*H194,2)</f>
        <v>0</v>
      </c>
      <c r="BL194" s="21" t="s">
        <v>160</v>
      </c>
      <c r="BM194" s="186" t="s">
        <v>306</v>
      </c>
    </row>
    <row r="195" s="2" customFormat="1">
      <c r="A195" s="40"/>
      <c r="B195" s="41"/>
      <c r="C195" s="40"/>
      <c r="D195" s="188" t="s">
        <v>162</v>
      </c>
      <c r="E195" s="40"/>
      <c r="F195" s="189" t="s">
        <v>307</v>
      </c>
      <c r="G195" s="40"/>
      <c r="H195" s="40"/>
      <c r="I195" s="190"/>
      <c r="J195" s="40"/>
      <c r="K195" s="40"/>
      <c r="L195" s="41"/>
      <c r="M195" s="191"/>
      <c r="N195" s="192"/>
      <c r="O195" s="74"/>
      <c r="P195" s="74"/>
      <c r="Q195" s="74"/>
      <c r="R195" s="74"/>
      <c r="S195" s="74"/>
      <c r="T195" s="75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21" t="s">
        <v>162</v>
      </c>
      <c r="AU195" s="21" t="s">
        <v>83</v>
      </c>
    </row>
    <row r="196" s="2" customFormat="1">
      <c r="A196" s="40"/>
      <c r="B196" s="41"/>
      <c r="C196" s="40"/>
      <c r="D196" s="193" t="s">
        <v>164</v>
      </c>
      <c r="E196" s="40"/>
      <c r="F196" s="194" t="s">
        <v>308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164</v>
      </c>
      <c r="AU196" s="21" t="s">
        <v>83</v>
      </c>
    </row>
    <row r="197" s="13" customFormat="1">
      <c r="A197" s="13"/>
      <c r="B197" s="195"/>
      <c r="C197" s="13"/>
      <c r="D197" s="188" t="s">
        <v>166</v>
      </c>
      <c r="E197" s="196" t="s">
        <v>3</v>
      </c>
      <c r="F197" s="197" t="s">
        <v>309</v>
      </c>
      <c r="G197" s="13"/>
      <c r="H197" s="198">
        <v>49</v>
      </c>
      <c r="I197" s="199"/>
      <c r="J197" s="13"/>
      <c r="K197" s="13"/>
      <c r="L197" s="195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6" t="s">
        <v>166</v>
      </c>
      <c r="AU197" s="196" t="s">
        <v>83</v>
      </c>
      <c r="AV197" s="13" t="s">
        <v>83</v>
      </c>
      <c r="AW197" s="13" t="s">
        <v>35</v>
      </c>
      <c r="AX197" s="13" t="s">
        <v>73</v>
      </c>
      <c r="AY197" s="196" t="s">
        <v>153</v>
      </c>
    </row>
    <row r="198" s="13" customFormat="1">
      <c r="A198" s="13"/>
      <c r="B198" s="195"/>
      <c r="C198" s="13"/>
      <c r="D198" s="188" t="s">
        <v>166</v>
      </c>
      <c r="E198" s="196" t="s">
        <v>3</v>
      </c>
      <c r="F198" s="197" t="s">
        <v>310</v>
      </c>
      <c r="G198" s="13"/>
      <c r="H198" s="198">
        <v>13.199999999999999</v>
      </c>
      <c r="I198" s="199"/>
      <c r="J198" s="13"/>
      <c r="K198" s="13"/>
      <c r="L198" s="195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6" t="s">
        <v>166</v>
      </c>
      <c r="AU198" s="196" t="s">
        <v>83</v>
      </c>
      <c r="AV198" s="13" t="s">
        <v>83</v>
      </c>
      <c r="AW198" s="13" t="s">
        <v>35</v>
      </c>
      <c r="AX198" s="13" t="s">
        <v>73</v>
      </c>
      <c r="AY198" s="196" t="s">
        <v>153</v>
      </c>
    </row>
    <row r="199" s="13" customFormat="1">
      <c r="A199" s="13"/>
      <c r="B199" s="195"/>
      <c r="C199" s="13"/>
      <c r="D199" s="188" t="s">
        <v>166</v>
      </c>
      <c r="E199" s="196" t="s">
        <v>3</v>
      </c>
      <c r="F199" s="197" t="s">
        <v>311</v>
      </c>
      <c r="G199" s="13"/>
      <c r="H199" s="198">
        <v>9.8499999999999996</v>
      </c>
      <c r="I199" s="199"/>
      <c r="J199" s="13"/>
      <c r="K199" s="13"/>
      <c r="L199" s="195"/>
      <c r="M199" s="200"/>
      <c r="N199" s="201"/>
      <c r="O199" s="201"/>
      <c r="P199" s="201"/>
      <c r="Q199" s="201"/>
      <c r="R199" s="201"/>
      <c r="S199" s="201"/>
      <c r="T199" s="20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6" t="s">
        <v>166</v>
      </c>
      <c r="AU199" s="196" t="s">
        <v>83</v>
      </c>
      <c r="AV199" s="13" t="s">
        <v>83</v>
      </c>
      <c r="AW199" s="13" t="s">
        <v>35</v>
      </c>
      <c r="AX199" s="13" t="s">
        <v>73</v>
      </c>
      <c r="AY199" s="196" t="s">
        <v>153</v>
      </c>
    </row>
    <row r="200" s="14" customFormat="1">
      <c r="A200" s="14"/>
      <c r="B200" s="203"/>
      <c r="C200" s="14"/>
      <c r="D200" s="188" t="s">
        <v>166</v>
      </c>
      <c r="E200" s="204" t="s">
        <v>3</v>
      </c>
      <c r="F200" s="205" t="s">
        <v>181</v>
      </c>
      <c r="G200" s="14"/>
      <c r="H200" s="206">
        <v>72.049999999999997</v>
      </c>
      <c r="I200" s="207"/>
      <c r="J200" s="14"/>
      <c r="K200" s="14"/>
      <c r="L200" s="203"/>
      <c r="M200" s="208"/>
      <c r="N200" s="209"/>
      <c r="O200" s="209"/>
      <c r="P200" s="209"/>
      <c r="Q200" s="209"/>
      <c r="R200" s="209"/>
      <c r="S200" s="209"/>
      <c r="T200" s="21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4" t="s">
        <v>166</v>
      </c>
      <c r="AU200" s="204" t="s">
        <v>83</v>
      </c>
      <c r="AV200" s="14" t="s">
        <v>160</v>
      </c>
      <c r="AW200" s="14" t="s">
        <v>35</v>
      </c>
      <c r="AX200" s="14" t="s">
        <v>81</v>
      </c>
      <c r="AY200" s="204" t="s">
        <v>153</v>
      </c>
    </row>
    <row r="201" s="2" customFormat="1" ht="21.75" customHeight="1">
      <c r="A201" s="40"/>
      <c r="B201" s="174"/>
      <c r="C201" s="175" t="s">
        <v>312</v>
      </c>
      <c r="D201" s="175" t="s">
        <v>155</v>
      </c>
      <c r="E201" s="176" t="s">
        <v>313</v>
      </c>
      <c r="F201" s="177" t="s">
        <v>314</v>
      </c>
      <c r="G201" s="178" t="s">
        <v>241</v>
      </c>
      <c r="H201" s="179">
        <v>1</v>
      </c>
      <c r="I201" s="180"/>
      <c r="J201" s="181">
        <f>ROUND(I201*H201,2)</f>
        <v>0</v>
      </c>
      <c r="K201" s="177" t="s">
        <v>159</v>
      </c>
      <c r="L201" s="41"/>
      <c r="M201" s="182" t="s">
        <v>3</v>
      </c>
      <c r="N201" s="183" t="s">
        <v>44</v>
      </c>
      <c r="O201" s="74"/>
      <c r="P201" s="184">
        <f>O201*H201</f>
        <v>0</v>
      </c>
      <c r="Q201" s="184">
        <v>0</v>
      </c>
      <c r="R201" s="184">
        <f>Q201*H201</f>
        <v>0</v>
      </c>
      <c r="S201" s="184">
        <v>0</v>
      </c>
      <c r="T201" s="18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186" t="s">
        <v>160</v>
      </c>
      <c r="AT201" s="186" t="s">
        <v>155</v>
      </c>
      <c r="AU201" s="186" t="s">
        <v>83</v>
      </c>
      <c r="AY201" s="21" t="s">
        <v>153</v>
      </c>
      <c r="BE201" s="187">
        <f>IF(N201="základní",J201,0)</f>
        <v>0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21" t="s">
        <v>81</v>
      </c>
      <c r="BK201" s="187">
        <f>ROUND(I201*H201,2)</f>
        <v>0</v>
      </c>
      <c r="BL201" s="21" t="s">
        <v>160</v>
      </c>
      <c r="BM201" s="186" t="s">
        <v>315</v>
      </c>
    </row>
    <row r="202" s="2" customFormat="1">
      <c r="A202" s="40"/>
      <c r="B202" s="41"/>
      <c r="C202" s="40"/>
      <c r="D202" s="188" t="s">
        <v>162</v>
      </c>
      <c r="E202" s="40"/>
      <c r="F202" s="189" t="s">
        <v>316</v>
      </c>
      <c r="G202" s="40"/>
      <c r="H202" s="40"/>
      <c r="I202" s="190"/>
      <c r="J202" s="40"/>
      <c r="K202" s="40"/>
      <c r="L202" s="41"/>
      <c r="M202" s="191"/>
      <c r="N202" s="192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162</v>
      </c>
      <c r="AU202" s="21" t="s">
        <v>83</v>
      </c>
    </row>
    <row r="203" s="2" customFormat="1">
      <c r="A203" s="40"/>
      <c r="B203" s="41"/>
      <c r="C203" s="40"/>
      <c r="D203" s="193" t="s">
        <v>164</v>
      </c>
      <c r="E203" s="40"/>
      <c r="F203" s="194" t="s">
        <v>317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164</v>
      </c>
      <c r="AU203" s="21" t="s">
        <v>83</v>
      </c>
    </row>
    <row r="204" s="13" customFormat="1">
      <c r="A204" s="13"/>
      <c r="B204" s="195"/>
      <c r="C204" s="13"/>
      <c r="D204" s="188" t="s">
        <v>166</v>
      </c>
      <c r="E204" s="196" t="s">
        <v>3</v>
      </c>
      <c r="F204" s="197" t="s">
        <v>318</v>
      </c>
      <c r="G204" s="13"/>
      <c r="H204" s="198">
        <v>1</v>
      </c>
      <c r="I204" s="199"/>
      <c r="J204" s="13"/>
      <c r="K204" s="13"/>
      <c r="L204" s="195"/>
      <c r="M204" s="200"/>
      <c r="N204" s="201"/>
      <c r="O204" s="201"/>
      <c r="P204" s="201"/>
      <c r="Q204" s="201"/>
      <c r="R204" s="201"/>
      <c r="S204" s="201"/>
      <c r="T204" s="20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6" t="s">
        <v>166</v>
      </c>
      <c r="AU204" s="196" t="s">
        <v>83</v>
      </c>
      <c r="AV204" s="13" t="s">
        <v>83</v>
      </c>
      <c r="AW204" s="13" t="s">
        <v>35</v>
      </c>
      <c r="AX204" s="13" t="s">
        <v>81</v>
      </c>
      <c r="AY204" s="196" t="s">
        <v>153</v>
      </c>
    </row>
    <row r="205" s="2" customFormat="1" ht="24.15" customHeight="1">
      <c r="A205" s="40"/>
      <c r="B205" s="174"/>
      <c r="C205" s="175" t="s">
        <v>319</v>
      </c>
      <c r="D205" s="175" t="s">
        <v>155</v>
      </c>
      <c r="E205" s="176" t="s">
        <v>320</v>
      </c>
      <c r="F205" s="177" t="s">
        <v>321</v>
      </c>
      <c r="G205" s="178" t="s">
        <v>241</v>
      </c>
      <c r="H205" s="179">
        <v>406.75</v>
      </c>
      <c r="I205" s="180"/>
      <c r="J205" s="181">
        <f>ROUND(I205*H205,2)</f>
        <v>0</v>
      </c>
      <c r="K205" s="177" t="s">
        <v>159</v>
      </c>
      <c r="L205" s="41"/>
      <c r="M205" s="182" t="s">
        <v>3</v>
      </c>
      <c r="N205" s="183" t="s">
        <v>44</v>
      </c>
      <c r="O205" s="74"/>
      <c r="P205" s="184">
        <f>O205*H205</f>
        <v>0</v>
      </c>
      <c r="Q205" s="184">
        <v>0</v>
      </c>
      <c r="R205" s="184">
        <f>Q205*H205</f>
        <v>0</v>
      </c>
      <c r="S205" s="184">
        <v>0</v>
      </c>
      <c r="T205" s="18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86" t="s">
        <v>160</v>
      </c>
      <c r="AT205" s="186" t="s">
        <v>155</v>
      </c>
      <c r="AU205" s="186" t="s">
        <v>83</v>
      </c>
      <c r="AY205" s="21" t="s">
        <v>153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21" t="s">
        <v>81</v>
      </c>
      <c r="BK205" s="187">
        <f>ROUND(I205*H205,2)</f>
        <v>0</v>
      </c>
      <c r="BL205" s="21" t="s">
        <v>160</v>
      </c>
      <c r="BM205" s="186" t="s">
        <v>322</v>
      </c>
    </row>
    <row r="206" s="2" customFormat="1">
      <c r="A206" s="40"/>
      <c r="B206" s="41"/>
      <c r="C206" s="40"/>
      <c r="D206" s="188" t="s">
        <v>162</v>
      </c>
      <c r="E206" s="40"/>
      <c r="F206" s="189" t="s">
        <v>323</v>
      </c>
      <c r="G206" s="40"/>
      <c r="H206" s="40"/>
      <c r="I206" s="190"/>
      <c r="J206" s="40"/>
      <c r="K206" s="40"/>
      <c r="L206" s="41"/>
      <c r="M206" s="191"/>
      <c r="N206" s="192"/>
      <c r="O206" s="74"/>
      <c r="P206" s="74"/>
      <c r="Q206" s="74"/>
      <c r="R206" s="74"/>
      <c r="S206" s="74"/>
      <c r="T206" s="75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21" t="s">
        <v>162</v>
      </c>
      <c r="AU206" s="21" t="s">
        <v>83</v>
      </c>
    </row>
    <row r="207" s="2" customFormat="1">
      <c r="A207" s="40"/>
      <c r="B207" s="41"/>
      <c r="C207" s="40"/>
      <c r="D207" s="193" t="s">
        <v>164</v>
      </c>
      <c r="E207" s="40"/>
      <c r="F207" s="194" t="s">
        <v>324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164</v>
      </c>
      <c r="AU207" s="21" t="s">
        <v>83</v>
      </c>
    </row>
    <row r="208" s="13" customFormat="1">
      <c r="A208" s="13"/>
      <c r="B208" s="195"/>
      <c r="C208" s="13"/>
      <c r="D208" s="188" t="s">
        <v>166</v>
      </c>
      <c r="E208" s="196" t="s">
        <v>3</v>
      </c>
      <c r="F208" s="197" t="s">
        <v>325</v>
      </c>
      <c r="G208" s="13"/>
      <c r="H208" s="198">
        <v>406.75</v>
      </c>
      <c r="I208" s="199"/>
      <c r="J208" s="13"/>
      <c r="K208" s="13"/>
      <c r="L208" s="195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166</v>
      </c>
      <c r="AU208" s="196" t="s">
        <v>83</v>
      </c>
      <c r="AV208" s="13" t="s">
        <v>83</v>
      </c>
      <c r="AW208" s="13" t="s">
        <v>35</v>
      </c>
      <c r="AX208" s="13" t="s">
        <v>73</v>
      </c>
      <c r="AY208" s="196" t="s">
        <v>153</v>
      </c>
    </row>
    <row r="209" s="14" customFormat="1">
      <c r="A209" s="14"/>
      <c r="B209" s="203"/>
      <c r="C209" s="14"/>
      <c r="D209" s="188" t="s">
        <v>166</v>
      </c>
      <c r="E209" s="204" t="s">
        <v>3</v>
      </c>
      <c r="F209" s="205" t="s">
        <v>181</v>
      </c>
      <c r="G209" s="14"/>
      <c r="H209" s="206">
        <v>406.75</v>
      </c>
      <c r="I209" s="207"/>
      <c r="J209" s="14"/>
      <c r="K209" s="14"/>
      <c r="L209" s="203"/>
      <c r="M209" s="208"/>
      <c r="N209" s="209"/>
      <c r="O209" s="209"/>
      <c r="P209" s="209"/>
      <c r="Q209" s="209"/>
      <c r="R209" s="209"/>
      <c r="S209" s="209"/>
      <c r="T209" s="21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4" t="s">
        <v>166</v>
      </c>
      <c r="AU209" s="204" t="s">
        <v>83</v>
      </c>
      <c r="AV209" s="14" t="s">
        <v>160</v>
      </c>
      <c r="AW209" s="14" t="s">
        <v>35</v>
      </c>
      <c r="AX209" s="14" t="s">
        <v>81</v>
      </c>
      <c r="AY209" s="204" t="s">
        <v>153</v>
      </c>
    </row>
    <row r="210" s="2" customFormat="1" ht="21.75" customHeight="1">
      <c r="A210" s="40"/>
      <c r="B210" s="174"/>
      <c r="C210" s="175" t="s">
        <v>326</v>
      </c>
      <c r="D210" s="175" t="s">
        <v>155</v>
      </c>
      <c r="E210" s="176" t="s">
        <v>327</v>
      </c>
      <c r="F210" s="177" t="s">
        <v>328</v>
      </c>
      <c r="G210" s="178" t="s">
        <v>241</v>
      </c>
      <c r="H210" s="179">
        <v>57.149999999999999</v>
      </c>
      <c r="I210" s="180"/>
      <c r="J210" s="181">
        <f>ROUND(I210*H210,2)</f>
        <v>0</v>
      </c>
      <c r="K210" s="177" t="s">
        <v>159</v>
      </c>
      <c r="L210" s="41"/>
      <c r="M210" s="182" t="s">
        <v>3</v>
      </c>
      <c r="N210" s="183" t="s">
        <v>44</v>
      </c>
      <c r="O210" s="74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86" t="s">
        <v>160</v>
      </c>
      <c r="AT210" s="186" t="s">
        <v>155</v>
      </c>
      <c r="AU210" s="186" t="s">
        <v>83</v>
      </c>
      <c r="AY210" s="21" t="s">
        <v>153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1" t="s">
        <v>81</v>
      </c>
      <c r="BK210" s="187">
        <f>ROUND(I210*H210,2)</f>
        <v>0</v>
      </c>
      <c r="BL210" s="21" t="s">
        <v>160</v>
      </c>
      <c r="BM210" s="186" t="s">
        <v>329</v>
      </c>
    </row>
    <row r="211" s="2" customFormat="1">
      <c r="A211" s="40"/>
      <c r="B211" s="41"/>
      <c r="C211" s="40"/>
      <c r="D211" s="188" t="s">
        <v>162</v>
      </c>
      <c r="E211" s="40"/>
      <c r="F211" s="189" t="s">
        <v>330</v>
      </c>
      <c r="G211" s="40"/>
      <c r="H211" s="40"/>
      <c r="I211" s="190"/>
      <c r="J211" s="40"/>
      <c r="K211" s="40"/>
      <c r="L211" s="41"/>
      <c r="M211" s="191"/>
      <c r="N211" s="192"/>
      <c r="O211" s="74"/>
      <c r="P211" s="74"/>
      <c r="Q211" s="74"/>
      <c r="R211" s="74"/>
      <c r="S211" s="74"/>
      <c r="T211" s="75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21" t="s">
        <v>162</v>
      </c>
      <c r="AU211" s="21" t="s">
        <v>83</v>
      </c>
    </row>
    <row r="212" s="2" customFormat="1">
      <c r="A212" s="40"/>
      <c r="B212" s="41"/>
      <c r="C212" s="40"/>
      <c r="D212" s="193" t="s">
        <v>164</v>
      </c>
      <c r="E212" s="40"/>
      <c r="F212" s="194" t="s">
        <v>331</v>
      </c>
      <c r="G212" s="40"/>
      <c r="H212" s="40"/>
      <c r="I212" s="190"/>
      <c r="J212" s="40"/>
      <c r="K212" s="40"/>
      <c r="L212" s="41"/>
      <c r="M212" s="191"/>
      <c r="N212" s="192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164</v>
      </c>
      <c r="AU212" s="21" t="s">
        <v>83</v>
      </c>
    </row>
    <row r="213" s="13" customFormat="1">
      <c r="A213" s="13"/>
      <c r="B213" s="195"/>
      <c r="C213" s="13"/>
      <c r="D213" s="188" t="s">
        <v>166</v>
      </c>
      <c r="E213" s="196" t="s">
        <v>3</v>
      </c>
      <c r="F213" s="197" t="s">
        <v>332</v>
      </c>
      <c r="G213" s="13"/>
      <c r="H213" s="198">
        <v>57.149999999999999</v>
      </c>
      <c r="I213" s="199"/>
      <c r="J213" s="13"/>
      <c r="K213" s="13"/>
      <c r="L213" s="195"/>
      <c r="M213" s="200"/>
      <c r="N213" s="201"/>
      <c r="O213" s="201"/>
      <c r="P213" s="201"/>
      <c r="Q213" s="201"/>
      <c r="R213" s="201"/>
      <c r="S213" s="201"/>
      <c r="T213" s="20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6" t="s">
        <v>166</v>
      </c>
      <c r="AU213" s="196" t="s">
        <v>83</v>
      </c>
      <c r="AV213" s="13" t="s">
        <v>83</v>
      </c>
      <c r="AW213" s="13" t="s">
        <v>35</v>
      </c>
      <c r="AX213" s="13" t="s">
        <v>81</v>
      </c>
      <c r="AY213" s="196" t="s">
        <v>153</v>
      </c>
    </row>
    <row r="214" s="2" customFormat="1" ht="21.75" customHeight="1">
      <c r="A214" s="40"/>
      <c r="B214" s="174"/>
      <c r="C214" s="175" t="s">
        <v>333</v>
      </c>
      <c r="D214" s="175" t="s">
        <v>155</v>
      </c>
      <c r="E214" s="176" t="s">
        <v>334</v>
      </c>
      <c r="F214" s="177" t="s">
        <v>335</v>
      </c>
      <c r="G214" s="178" t="s">
        <v>241</v>
      </c>
      <c r="H214" s="179">
        <v>313.435</v>
      </c>
      <c r="I214" s="180"/>
      <c r="J214" s="181">
        <f>ROUND(I214*H214,2)</f>
        <v>0</v>
      </c>
      <c r="K214" s="177" t="s">
        <v>159</v>
      </c>
      <c r="L214" s="41"/>
      <c r="M214" s="182" t="s">
        <v>3</v>
      </c>
      <c r="N214" s="183" t="s">
        <v>44</v>
      </c>
      <c r="O214" s="74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86" t="s">
        <v>160</v>
      </c>
      <c r="AT214" s="186" t="s">
        <v>155</v>
      </c>
      <c r="AU214" s="186" t="s">
        <v>83</v>
      </c>
      <c r="AY214" s="21" t="s">
        <v>153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21" t="s">
        <v>81</v>
      </c>
      <c r="BK214" s="187">
        <f>ROUND(I214*H214,2)</f>
        <v>0</v>
      </c>
      <c r="BL214" s="21" t="s">
        <v>160</v>
      </c>
      <c r="BM214" s="186" t="s">
        <v>336</v>
      </c>
    </row>
    <row r="215" s="2" customFormat="1">
      <c r="A215" s="40"/>
      <c r="B215" s="41"/>
      <c r="C215" s="40"/>
      <c r="D215" s="188" t="s">
        <v>162</v>
      </c>
      <c r="E215" s="40"/>
      <c r="F215" s="189" t="s">
        <v>337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162</v>
      </c>
      <c r="AU215" s="21" t="s">
        <v>83</v>
      </c>
    </row>
    <row r="216" s="2" customFormat="1">
      <c r="A216" s="40"/>
      <c r="B216" s="41"/>
      <c r="C216" s="40"/>
      <c r="D216" s="193" t="s">
        <v>164</v>
      </c>
      <c r="E216" s="40"/>
      <c r="F216" s="194" t="s">
        <v>338</v>
      </c>
      <c r="G216" s="40"/>
      <c r="H216" s="40"/>
      <c r="I216" s="190"/>
      <c r="J216" s="40"/>
      <c r="K216" s="40"/>
      <c r="L216" s="41"/>
      <c r="M216" s="191"/>
      <c r="N216" s="192"/>
      <c r="O216" s="74"/>
      <c r="P216" s="74"/>
      <c r="Q216" s="74"/>
      <c r="R216" s="74"/>
      <c r="S216" s="74"/>
      <c r="T216" s="75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21" t="s">
        <v>164</v>
      </c>
      <c r="AU216" s="21" t="s">
        <v>83</v>
      </c>
    </row>
    <row r="217" s="13" customFormat="1">
      <c r="A217" s="13"/>
      <c r="B217" s="195"/>
      <c r="C217" s="13"/>
      <c r="D217" s="188" t="s">
        <v>166</v>
      </c>
      <c r="E217" s="196" t="s">
        <v>3</v>
      </c>
      <c r="F217" s="197" t="s">
        <v>339</v>
      </c>
      <c r="G217" s="13"/>
      <c r="H217" s="198">
        <v>313.435</v>
      </c>
      <c r="I217" s="199"/>
      <c r="J217" s="13"/>
      <c r="K217" s="13"/>
      <c r="L217" s="195"/>
      <c r="M217" s="200"/>
      <c r="N217" s="201"/>
      <c r="O217" s="201"/>
      <c r="P217" s="201"/>
      <c r="Q217" s="201"/>
      <c r="R217" s="201"/>
      <c r="S217" s="201"/>
      <c r="T217" s="20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6" t="s">
        <v>166</v>
      </c>
      <c r="AU217" s="196" t="s">
        <v>83</v>
      </c>
      <c r="AV217" s="13" t="s">
        <v>83</v>
      </c>
      <c r="AW217" s="13" t="s">
        <v>35</v>
      </c>
      <c r="AX217" s="13" t="s">
        <v>81</v>
      </c>
      <c r="AY217" s="196" t="s">
        <v>153</v>
      </c>
    </row>
    <row r="218" s="2" customFormat="1" ht="33" customHeight="1">
      <c r="A218" s="40"/>
      <c r="B218" s="174"/>
      <c r="C218" s="175" t="s">
        <v>340</v>
      </c>
      <c r="D218" s="175" t="s">
        <v>155</v>
      </c>
      <c r="E218" s="176" t="s">
        <v>341</v>
      </c>
      <c r="F218" s="177" t="s">
        <v>342</v>
      </c>
      <c r="G218" s="178" t="s">
        <v>241</v>
      </c>
      <c r="H218" s="179">
        <v>1677.46</v>
      </c>
      <c r="I218" s="180"/>
      <c r="J218" s="181">
        <f>ROUND(I218*H218,2)</f>
        <v>0</v>
      </c>
      <c r="K218" s="177" t="s">
        <v>159</v>
      </c>
      <c r="L218" s="41"/>
      <c r="M218" s="182" t="s">
        <v>3</v>
      </c>
      <c r="N218" s="183" t="s">
        <v>44</v>
      </c>
      <c r="O218" s="74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186" t="s">
        <v>160</v>
      </c>
      <c r="AT218" s="186" t="s">
        <v>155</v>
      </c>
      <c r="AU218" s="186" t="s">
        <v>83</v>
      </c>
      <c r="AY218" s="21" t="s">
        <v>153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21" t="s">
        <v>81</v>
      </c>
      <c r="BK218" s="187">
        <f>ROUND(I218*H218,2)</f>
        <v>0</v>
      </c>
      <c r="BL218" s="21" t="s">
        <v>160</v>
      </c>
      <c r="BM218" s="186" t="s">
        <v>343</v>
      </c>
    </row>
    <row r="219" s="2" customFormat="1">
      <c r="A219" s="40"/>
      <c r="B219" s="41"/>
      <c r="C219" s="40"/>
      <c r="D219" s="188" t="s">
        <v>162</v>
      </c>
      <c r="E219" s="40"/>
      <c r="F219" s="189" t="s">
        <v>344</v>
      </c>
      <c r="G219" s="40"/>
      <c r="H219" s="40"/>
      <c r="I219" s="190"/>
      <c r="J219" s="40"/>
      <c r="K219" s="40"/>
      <c r="L219" s="41"/>
      <c r="M219" s="191"/>
      <c r="N219" s="192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162</v>
      </c>
      <c r="AU219" s="21" t="s">
        <v>83</v>
      </c>
    </row>
    <row r="220" s="2" customFormat="1">
      <c r="A220" s="40"/>
      <c r="B220" s="41"/>
      <c r="C220" s="40"/>
      <c r="D220" s="193" t="s">
        <v>164</v>
      </c>
      <c r="E220" s="40"/>
      <c r="F220" s="194" t="s">
        <v>345</v>
      </c>
      <c r="G220" s="40"/>
      <c r="H220" s="40"/>
      <c r="I220" s="190"/>
      <c r="J220" s="40"/>
      <c r="K220" s="40"/>
      <c r="L220" s="41"/>
      <c r="M220" s="191"/>
      <c r="N220" s="192"/>
      <c r="O220" s="74"/>
      <c r="P220" s="74"/>
      <c r="Q220" s="74"/>
      <c r="R220" s="74"/>
      <c r="S220" s="74"/>
      <c r="T220" s="75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21" t="s">
        <v>164</v>
      </c>
      <c r="AU220" s="21" t="s">
        <v>83</v>
      </c>
    </row>
    <row r="221" s="2" customFormat="1">
      <c r="A221" s="40"/>
      <c r="B221" s="41"/>
      <c r="C221" s="40"/>
      <c r="D221" s="188" t="s">
        <v>194</v>
      </c>
      <c r="E221" s="40"/>
      <c r="F221" s="211" t="s">
        <v>346</v>
      </c>
      <c r="G221" s="40"/>
      <c r="H221" s="40"/>
      <c r="I221" s="190"/>
      <c r="J221" s="40"/>
      <c r="K221" s="40"/>
      <c r="L221" s="41"/>
      <c r="M221" s="191"/>
      <c r="N221" s="192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194</v>
      </c>
      <c r="AU221" s="21" t="s">
        <v>83</v>
      </c>
    </row>
    <row r="222" s="13" customFormat="1">
      <c r="A222" s="13"/>
      <c r="B222" s="195"/>
      <c r="C222" s="13"/>
      <c r="D222" s="188" t="s">
        <v>166</v>
      </c>
      <c r="E222" s="196" t="s">
        <v>3</v>
      </c>
      <c r="F222" s="197" t="s">
        <v>347</v>
      </c>
      <c r="G222" s="13"/>
      <c r="H222" s="198">
        <v>1677.46</v>
      </c>
      <c r="I222" s="199"/>
      <c r="J222" s="13"/>
      <c r="K222" s="13"/>
      <c r="L222" s="195"/>
      <c r="M222" s="200"/>
      <c r="N222" s="201"/>
      <c r="O222" s="201"/>
      <c r="P222" s="201"/>
      <c r="Q222" s="201"/>
      <c r="R222" s="201"/>
      <c r="S222" s="201"/>
      <c r="T222" s="20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6" t="s">
        <v>166</v>
      </c>
      <c r="AU222" s="196" t="s">
        <v>83</v>
      </c>
      <c r="AV222" s="13" t="s">
        <v>83</v>
      </c>
      <c r="AW222" s="13" t="s">
        <v>35</v>
      </c>
      <c r="AX222" s="13" t="s">
        <v>81</v>
      </c>
      <c r="AY222" s="196" t="s">
        <v>153</v>
      </c>
    </row>
    <row r="223" s="2" customFormat="1" ht="24.15" customHeight="1">
      <c r="A223" s="40"/>
      <c r="B223" s="174"/>
      <c r="C223" s="175" t="s">
        <v>348</v>
      </c>
      <c r="D223" s="175" t="s">
        <v>155</v>
      </c>
      <c r="E223" s="176" t="s">
        <v>349</v>
      </c>
      <c r="F223" s="177" t="s">
        <v>350</v>
      </c>
      <c r="G223" s="178" t="s">
        <v>241</v>
      </c>
      <c r="H223" s="179">
        <v>1452.2000000000001</v>
      </c>
      <c r="I223" s="180"/>
      <c r="J223" s="181">
        <f>ROUND(I223*H223,2)</f>
        <v>0</v>
      </c>
      <c r="K223" s="177" t="s">
        <v>159</v>
      </c>
      <c r="L223" s="41"/>
      <c r="M223" s="182" t="s">
        <v>3</v>
      </c>
      <c r="N223" s="183" t="s">
        <v>44</v>
      </c>
      <c r="O223" s="74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186" t="s">
        <v>160</v>
      </c>
      <c r="AT223" s="186" t="s">
        <v>155</v>
      </c>
      <c r="AU223" s="186" t="s">
        <v>83</v>
      </c>
      <c r="AY223" s="21" t="s">
        <v>153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21" t="s">
        <v>81</v>
      </c>
      <c r="BK223" s="187">
        <f>ROUND(I223*H223,2)</f>
        <v>0</v>
      </c>
      <c r="BL223" s="21" t="s">
        <v>160</v>
      </c>
      <c r="BM223" s="186" t="s">
        <v>351</v>
      </c>
    </row>
    <row r="224" s="2" customFormat="1">
      <c r="A224" s="40"/>
      <c r="B224" s="41"/>
      <c r="C224" s="40"/>
      <c r="D224" s="188" t="s">
        <v>162</v>
      </c>
      <c r="E224" s="40"/>
      <c r="F224" s="189" t="s">
        <v>352</v>
      </c>
      <c r="G224" s="40"/>
      <c r="H224" s="40"/>
      <c r="I224" s="190"/>
      <c r="J224" s="40"/>
      <c r="K224" s="40"/>
      <c r="L224" s="41"/>
      <c r="M224" s="191"/>
      <c r="N224" s="192"/>
      <c r="O224" s="74"/>
      <c r="P224" s="74"/>
      <c r="Q224" s="74"/>
      <c r="R224" s="74"/>
      <c r="S224" s="74"/>
      <c r="T224" s="75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21" t="s">
        <v>162</v>
      </c>
      <c r="AU224" s="21" t="s">
        <v>83</v>
      </c>
    </row>
    <row r="225" s="2" customFormat="1">
      <c r="A225" s="40"/>
      <c r="B225" s="41"/>
      <c r="C225" s="40"/>
      <c r="D225" s="193" t="s">
        <v>164</v>
      </c>
      <c r="E225" s="40"/>
      <c r="F225" s="194" t="s">
        <v>353</v>
      </c>
      <c r="G225" s="40"/>
      <c r="H225" s="40"/>
      <c r="I225" s="190"/>
      <c r="J225" s="40"/>
      <c r="K225" s="40"/>
      <c r="L225" s="41"/>
      <c r="M225" s="191"/>
      <c r="N225" s="192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164</v>
      </c>
      <c r="AU225" s="21" t="s">
        <v>83</v>
      </c>
    </row>
    <row r="226" s="13" customFormat="1">
      <c r="A226" s="13"/>
      <c r="B226" s="195"/>
      <c r="C226" s="13"/>
      <c r="D226" s="188" t="s">
        <v>166</v>
      </c>
      <c r="E226" s="196" t="s">
        <v>3</v>
      </c>
      <c r="F226" s="197" t="s">
        <v>354</v>
      </c>
      <c r="G226" s="13"/>
      <c r="H226" s="198">
        <v>1452.2000000000001</v>
      </c>
      <c r="I226" s="199"/>
      <c r="J226" s="13"/>
      <c r="K226" s="13"/>
      <c r="L226" s="195"/>
      <c r="M226" s="200"/>
      <c r="N226" s="201"/>
      <c r="O226" s="201"/>
      <c r="P226" s="201"/>
      <c r="Q226" s="201"/>
      <c r="R226" s="201"/>
      <c r="S226" s="201"/>
      <c r="T226" s="20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6" t="s">
        <v>166</v>
      </c>
      <c r="AU226" s="196" t="s">
        <v>83</v>
      </c>
      <c r="AV226" s="13" t="s">
        <v>83</v>
      </c>
      <c r="AW226" s="13" t="s">
        <v>35</v>
      </c>
      <c r="AX226" s="13" t="s">
        <v>81</v>
      </c>
      <c r="AY226" s="196" t="s">
        <v>153</v>
      </c>
    </row>
    <row r="227" s="2" customFormat="1" ht="24.15" customHeight="1">
      <c r="A227" s="40"/>
      <c r="B227" s="174"/>
      <c r="C227" s="175" t="s">
        <v>355</v>
      </c>
      <c r="D227" s="175" t="s">
        <v>155</v>
      </c>
      <c r="E227" s="176" t="s">
        <v>356</v>
      </c>
      <c r="F227" s="177" t="s">
        <v>357</v>
      </c>
      <c r="G227" s="178" t="s">
        <v>241</v>
      </c>
      <c r="H227" s="179">
        <v>46.960000000000001</v>
      </c>
      <c r="I227" s="180"/>
      <c r="J227" s="181">
        <f>ROUND(I227*H227,2)</f>
        <v>0</v>
      </c>
      <c r="K227" s="177" t="s">
        <v>159</v>
      </c>
      <c r="L227" s="41"/>
      <c r="M227" s="182" t="s">
        <v>3</v>
      </c>
      <c r="N227" s="183" t="s">
        <v>44</v>
      </c>
      <c r="O227" s="74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186" t="s">
        <v>160</v>
      </c>
      <c r="AT227" s="186" t="s">
        <v>155</v>
      </c>
      <c r="AU227" s="186" t="s">
        <v>83</v>
      </c>
      <c r="AY227" s="21" t="s">
        <v>153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21" t="s">
        <v>81</v>
      </c>
      <c r="BK227" s="187">
        <f>ROUND(I227*H227,2)</f>
        <v>0</v>
      </c>
      <c r="BL227" s="21" t="s">
        <v>160</v>
      </c>
      <c r="BM227" s="186" t="s">
        <v>358</v>
      </c>
    </row>
    <row r="228" s="2" customFormat="1">
      <c r="A228" s="40"/>
      <c r="B228" s="41"/>
      <c r="C228" s="40"/>
      <c r="D228" s="188" t="s">
        <v>162</v>
      </c>
      <c r="E228" s="40"/>
      <c r="F228" s="189" t="s">
        <v>359</v>
      </c>
      <c r="G228" s="40"/>
      <c r="H228" s="40"/>
      <c r="I228" s="190"/>
      <c r="J228" s="40"/>
      <c r="K228" s="40"/>
      <c r="L228" s="41"/>
      <c r="M228" s="191"/>
      <c r="N228" s="192"/>
      <c r="O228" s="74"/>
      <c r="P228" s="74"/>
      <c r="Q228" s="74"/>
      <c r="R228" s="74"/>
      <c r="S228" s="74"/>
      <c r="T228" s="75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21" t="s">
        <v>162</v>
      </c>
      <c r="AU228" s="21" t="s">
        <v>83</v>
      </c>
    </row>
    <row r="229" s="2" customFormat="1">
      <c r="A229" s="40"/>
      <c r="B229" s="41"/>
      <c r="C229" s="40"/>
      <c r="D229" s="193" t="s">
        <v>164</v>
      </c>
      <c r="E229" s="40"/>
      <c r="F229" s="194" t="s">
        <v>360</v>
      </c>
      <c r="G229" s="40"/>
      <c r="H229" s="40"/>
      <c r="I229" s="190"/>
      <c r="J229" s="40"/>
      <c r="K229" s="40"/>
      <c r="L229" s="41"/>
      <c r="M229" s="191"/>
      <c r="N229" s="192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164</v>
      </c>
      <c r="AU229" s="21" t="s">
        <v>83</v>
      </c>
    </row>
    <row r="230" s="13" customFormat="1">
      <c r="A230" s="13"/>
      <c r="B230" s="195"/>
      <c r="C230" s="13"/>
      <c r="D230" s="188" t="s">
        <v>166</v>
      </c>
      <c r="E230" s="196" t="s">
        <v>3</v>
      </c>
      <c r="F230" s="197" t="s">
        <v>361</v>
      </c>
      <c r="G230" s="13"/>
      <c r="H230" s="198">
        <v>46.960000000000001</v>
      </c>
      <c r="I230" s="199"/>
      <c r="J230" s="13"/>
      <c r="K230" s="13"/>
      <c r="L230" s="195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6" t="s">
        <v>166</v>
      </c>
      <c r="AU230" s="196" t="s">
        <v>83</v>
      </c>
      <c r="AV230" s="13" t="s">
        <v>83</v>
      </c>
      <c r="AW230" s="13" t="s">
        <v>35</v>
      </c>
      <c r="AX230" s="13" t="s">
        <v>73</v>
      </c>
      <c r="AY230" s="196" t="s">
        <v>153</v>
      </c>
    </row>
    <row r="231" s="14" customFormat="1">
      <c r="A231" s="14"/>
      <c r="B231" s="203"/>
      <c r="C231" s="14"/>
      <c r="D231" s="188" t="s">
        <v>166</v>
      </c>
      <c r="E231" s="204" t="s">
        <v>3</v>
      </c>
      <c r="F231" s="205" t="s">
        <v>181</v>
      </c>
      <c r="G231" s="14"/>
      <c r="H231" s="206">
        <v>46.960000000000001</v>
      </c>
      <c r="I231" s="207"/>
      <c r="J231" s="14"/>
      <c r="K231" s="14"/>
      <c r="L231" s="203"/>
      <c r="M231" s="208"/>
      <c r="N231" s="209"/>
      <c r="O231" s="209"/>
      <c r="P231" s="209"/>
      <c r="Q231" s="209"/>
      <c r="R231" s="209"/>
      <c r="S231" s="209"/>
      <c r="T231" s="21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4" t="s">
        <v>166</v>
      </c>
      <c r="AU231" s="204" t="s">
        <v>83</v>
      </c>
      <c r="AV231" s="14" t="s">
        <v>160</v>
      </c>
      <c r="AW231" s="14" t="s">
        <v>35</v>
      </c>
      <c r="AX231" s="14" t="s">
        <v>81</v>
      </c>
      <c r="AY231" s="204" t="s">
        <v>153</v>
      </c>
    </row>
    <row r="232" s="2" customFormat="1" ht="24.15" customHeight="1">
      <c r="A232" s="40"/>
      <c r="B232" s="174"/>
      <c r="C232" s="175" t="s">
        <v>362</v>
      </c>
      <c r="D232" s="175" t="s">
        <v>155</v>
      </c>
      <c r="E232" s="176" t="s">
        <v>363</v>
      </c>
      <c r="F232" s="177" t="s">
        <v>364</v>
      </c>
      <c r="G232" s="178" t="s">
        <v>241</v>
      </c>
      <c r="H232" s="179">
        <v>109.29000000000001</v>
      </c>
      <c r="I232" s="180"/>
      <c r="J232" s="181">
        <f>ROUND(I232*H232,2)</f>
        <v>0</v>
      </c>
      <c r="K232" s="177" t="s">
        <v>159</v>
      </c>
      <c r="L232" s="41"/>
      <c r="M232" s="182" t="s">
        <v>3</v>
      </c>
      <c r="N232" s="183" t="s">
        <v>44</v>
      </c>
      <c r="O232" s="74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186" t="s">
        <v>160</v>
      </c>
      <c r="AT232" s="186" t="s">
        <v>155</v>
      </c>
      <c r="AU232" s="186" t="s">
        <v>83</v>
      </c>
      <c r="AY232" s="21" t="s">
        <v>153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21" t="s">
        <v>81</v>
      </c>
      <c r="BK232" s="187">
        <f>ROUND(I232*H232,2)</f>
        <v>0</v>
      </c>
      <c r="BL232" s="21" t="s">
        <v>160</v>
      </c>
      <c r="BM232" s="186" t="s">
        <v>365</v>
      </c>
    </row>
    <row r="233" s="2" customFormat="1">
      <c r="A233" s="40"/>
      <c r="B233" s="41"/>
      <c r="C233" s="40"/>
      <c r="D233" s="188" t="s">
        <v>162</v>
      </c>
      <c r="E233" s="40"/>
      <c r="F233" s="189" t="s">
        <v>366</v>
      </c>
      <c r="G233" s="40"/>
      <c r="H233" s="40"/>
      <c r="I233" s="190"/>
      <c r="J233" s="40"/>
      <c r="K233" s="40"/>
      <c r="L233" s="41"/>
      <c r="M233" s="191"/>
      <c r="N233" s="192"/>
      <c r="O233" s="74"/>
      <c r="P233" s="74"/>
      <c r="Q233" s="74"/>
      <c r="R233" s="74"/>
      <c r="S233" s="74"/>
      <c r="T233" s="75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21" t="s">
        <v>162</v>
      </c>
      <c r="AU233" s="21" t="s">
        <v>83</v>
      </c>
    </row>
    <row r="234" s="2" customFormat="1">
      <c r="A234" s="40"/>
      <c r="B234" s="41"/>
      <c r="C234" s="40"/>
      <c r="D234" s="193" t="s">
        <v>164</v>
      </c>
      <c r="E234" s="40"/>
      <c r="F234" s="194" t="s">
        <v>367</v>
      </c>
      <c r="G234" s="40"/>
      <c r="H234" s="40"/>
      <c r="I234" s="190"/>
      <c r="J234" s="40"/>
      <c r="K234" s="40"/>
      <c r="L234" s="41"/>
      <c r="M234" s="191"/>
      <c r="N234" s="192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164</v>
      </c>
      <c r="AU234" s="21" t="s">
        <v>83</v>
      </c>
    </row>
    <row r="235" s="13" customFormat="1">
      <c r="A235" s="13"/>
      <c r="B235" s="195"/>
      <c r="C235" s="13"/>
      <c r="D235" s="188" t="s">
        <v>166</v>
      </c>
      <c r="E235" s="196" t="s">
        <v>3</v>
      </c>
      <c r="F235" s="197" t="s">
        <v>368</v>
      </c>
      <c r="G235" s="13"/>
      <c r="H235" s="198">
        <v>50.390000000000001</v>
      </c>
      <c r="I235" s="199"/>
      <c r="J235" s="13"/>
      <c r="K235" s="13"/>
      <c r="L235" s="195"/>
      <c r="M235" s="200"/>
      <c r="N235" s="201"/>
      <c r="O235" s="201"/>
      <c r="P235" s="201"/>
      <c r="Q235" s="201"/>
      <c r="R235" s="201"/>
      <c r="S235" s="201"/>
      <c r="T235" s="20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6" t="s">
        <v>166</v>
      </c>
      <c r="AU235" s="196" t="s">
        <v>83</v>
      </c>
      <c r="AV235" s="13" t="s">
        <v>83</v>
      </c>
      <c r="AW235" s="13" t="s">
        <v>35</v>
      </c>
      <c r="AX235" s="13" t="s">
        <v>73</v>
      </c>
      <c r="AY235" s="196" t="s">
        <v>153</v>
      </c>
    </row>
    <row r="236" s="13" customFormat="1">
      <c r="A236" s="13"/>
      <c r="B236" s="195"/>
      <c r="C236" s="13"/>
      <c r="D236" s="188" t="s">
        <v>166</v>
      </c>
      <c r="E236" s="196" t="s">
        <v>3</v>
      </c>
      <c r="F236" s="197" t="s">
        <v>369</v>
      </c>
      <c r="G236" s="13"/>
      <c r="H236" s="198">
        <v>58.899999999999999</v>
      </c>
      <c r="I236" s="199"/>
      <c r="J236" s="13"/>
      <c r="K236" s="13"/>
      <c r="L236" s="195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166</v>
      </c>
      <c r="AU236" s="196" t="s">
        <v>83</v>
      </c>
      <c r="AV236" s="13" t="s">
        <v>83</v>
      </c>
      <c r="AW236" s="13" t="s">
        <v>35</v>
      </c>
      <c r="AX236" s="13" t="s">
        <v>73</v>
      </c>
      <c r="AY236" s="196" t="s">
        <v>153</v>
      </c>
    </row>
    <row r="237" s="14" customFormat="1">
      <c r="A237" s="14"/>
      <c r="B237" s="203"/>
      <c r="C237" s="14"/>
      <c r="D237" s="188" t="s">
        <v>166</v>
      </c>
      <c r="E237" s="204" t="s">
        <v>3</v>
      </c>
      <c r="F237" s="205" t="s">
        <v>181</v>
      </c>
      <c r="G237" s="14"/>
      <c r="H237" s="206">
        <v>109.28999999999999</v>
      </c>
      <c r="I237" s="207"/>
      <c r="J237" s="14"/>
      <c r="K237" s="14"/>
      <c r="L237" s="203"/>
      <c r="M237" s="208"/>
      <c r="N237" s="209"/>
      <c r="O237" s="209"/>
      <c r="P237" s="209"/>
      <c r="Q237" s="209"/>
      <c r="R237" s="209"/>
      <c r="S237" s="209"/>
      <c r="T237" s="21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4" t="s">
        <v>166</v>
      </c>
      <c r="AU237" s="204" t="s">
        <v>83</v>
      </c>
      <c r="AV237" s="14" t="s">
        <v>160</v>
      </c>
      <c r="AW237" s="14" t="s">
        <v>35</v>
      </c>
      <c r="AX237" s="14" t="s">
        <v>81</v>
      </c>
      <c r="AY237" s="204" t="s">
        <v>153</v>
      </c>
    </row>
    <row r="238" s="2" customFormat="1" ht="24.15" customHeight="1">
      <c r="A238" s="40"/>
      <c r="B238" s="174"/>
      <c r="C238" s="175" t="s">
        <v>370</v>
      </c>
      <c r="D238" s="175" t="s">
        <v>155</v>
      </c>
      <c r="E238" s="176" t="s">
        <v>371</v>
      </c>
      <c r="F238" s="177" t="s">
        <v>372</v>
      </c>
      <c r="G238" s="178" t="s">
        <v>241</v>
      </c>
      <c r="H238" s="179">
        <v>78.069999999999993</v>
      </c>
      <c r="I238" s="180"/>
      <c r="J238" s="181">
        <f>ROUND(I238*H238,2)</f>
        <v>0</v>
      </c>
      <c r="K238" s="177" t="s">
        <v>159</v>
      </c>
      <c r="L238" s="41"/>
      <c r="M238" s="182" t="s">
        <v>3</v>
      </c>
      <c r="N238" s="183" t="s">
        <v>44</v>
      </c>
      <c r="O238" s="74"/>
      <c r="P238" s="184">
        <f>O238*H238</f>
        <v>0</v>
      </c>
      <c r="Q238" s="184">
        <v>0</v>
      </c>
      <c r="R238" s="184">
        <f>Q238*H238</f>
        <v>0</v>
      </c>
      <c r="S238" s="184">
        <v>0</v>
      </c>
      <c r="T238" s="18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186" t="s">
        <v>160</v>
      </c>
      <c r="AT238" s="186" t="s">
        <v>155</v>
      </c>
      <c r="AU238" s="186" t="s">
        <v>83</v>
      </c>
      <c r="AY238" s="21" t="s">
        <v>153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21" t="s">
        <v>81</v>
      </c>
      <c r="BK238" s="187">
        <f>ROUND(I238*H238,2)</f>
        <v>0</v>
      </c>
      <c r="BL238" s="21" t="s">
        <v>160</v>
      </c>
      <c r="BM238" s="186" t="s">
        <v>373</v>
      </c>
    </row>
    <row r="239" s="2" customFormat="1">
      <c r="A239" s="40"/>
      <c r="B239" s="41"/>
      <c r="C239" s="40"/>
      <c r="D239" s="188" t="s">
        <v>162</v>
      </c>
      <c r="E239" s="40"/>
      <c r="F239" s="189" t="s">
        <v>374</v>
      </c>
      <c r="G239" s="40"/>
      <c r="H239" s="40"/>
      <c r="I239" s="190"/>
      <c r="J239" s="40"/>
      <c r="K239" s="40"/>
      <c r="L239" s="41"/>
      <c r="M239" s="191"/>
      <c r="N239" s="192"/>
      <c r="O239" s="74"/>
      <c r="P239" s="74"/>
      <c r="Q239" s="74"/>
      <c r="R239" s="74"/>
      <c r="S239" s="74"/>
      <c r="T239" s="75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21" t="s">
        <v>162</v>
      </c>
      <c r="AU239" s="21" t="s">
        <v>83</v>
      </c>
    </row>
    <row r="240" s="2" customFormat="1">
      <c r="A240" s="40"/>
      <c r="B240" s="41"/>
      <c r="C240" s="40"/>
      <c r="D240" s="193" t="s">
        <v>164</v>
      </c>
      <c r="E240" s="40"/>
      <c r="F240" s="194" t="s">
        <v>375</v>
      </c>
      <c r="G240" s="40"/>
      <c r="H240" s="40"/>
      <c r="I240" s="190"/>
      <c r="J240" s="40"/>
      <c r="K240" s="40"/>
      <c r="L240" s="41"/>
      <c r="M240" s="191"/>
      <c r="N240" s="192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164</v>
      </c>
      <c r="AU240" s="21" t="s">
        <v>83</v>
      </c>
    </row>
    <row r="241" s="13" customFormat="1">
      <c r="A241" s="13"/>
      <c r="B241" s="195"/>
      <c r="C241" s="13"/>
      <c r="D241" s="188" t="s">
        <v>166</v>
      </c>
      <c r="E241" s="196" t="s">
        <v>3</v>
      </c>
      <c r="F241" s="197" t="s">
        <v>376</v>
      </c>
      <c r="G241" s="13"/>
      <c r="H241" s="198">
        <v>78.069999999999993</v>
      </c>
      <c r="I241" s="199"/>
      <c r="J241" s="13"/>
      <c r="K241" s="13"/>
      <c r="L241" s="195"/>
      <c r="M241" s="200"/>
      <c r="N241" s="201"/>
      <c r="O241" s="201"/>
      <c r="P241" s="201"/>
      <c r="Q241" s="201"/>
      <c r="R241" s="201"/>
      <c r="S241" s="201"/>
      <c r="T241" s="20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6" t="s">
        <v>166</v>
      </c>
      <c r="AU241" s="196" t="s">
        <v>83</v>
      </c>
      <c r="AV241" s="13" t="s">
        <v>83</v>
      </c>
      <c r="AW241" s="13" t="s">
        <v>35</v>
      </c>
      <c r="AX241" s="13" t="s">
        <v>73</v>
      </c>
      <c r="AY241" s="196" t="s">
        <v>153</v>
      </c>
    </row>
    <row r="242" s="14" customFormat="1">
      <c r="A242" s="14"/>
      <c r="B242" s="203"/>
      <c r="C242" s="14"/>
      <c r="D242" s="188" t="s">
        <v>166</v>
      </c>
      <c r="E242" s="204" t="s">
        <v>3</v>
      </c>
      <c r="F242" s="205" t="s">
        <v>181</v>
      </c>
      <c r="G242" s="14"/>
      <c r="H242" s="206">
        <v>78.069999999999993</v>
      </c>
      <c r="I242" s="207"/>
      <c r="J242" s="14"/>
      <c r="K242" s="14"/>
      <c r="L242" s="203"/>
      <c r="M242" s="208"/>
      <c r="N242" s="209"/>
      <c r="O242" s="209"/>
      <c r="P242" s="209"/>
      <c r="Q242" s="209"/>
      <c r="R242" s="209"/>
      <c r="S242" s="209"/>
      <c r="T242" s="21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4" t="s">
        <v>166</v>
      </c>
      <c r="AU242" s="204" t="s">
        <v>83</v>
      </c>
      <c r="AV242" s="14" t="s">
        <v>160</v>
      </c>
      <c r="AW242" s="14" t="s">
        <v>35</v>
      </c>
      <c r="AX242" s="14" t="s">
        <v>81</v>
      </c>
      <c r="AY242" s="204" t="s">
        <v>153</v>
      </c>
    </row>
    <row r="243" s="2" customFormat="1" ht="21.75" customHeight="1">
      <c r="A243" s="40"/>
      <c r="B243" s="174"/>
      <c r="C243" s="175" t="s">
        <v>377</v>
      </c>
      <c r="D243" s="175" t="s">
        <v>155</v>
      </c>
      <c r="E243" s="176" t="s">
        <v>378</v>
      </c>
      <c r="F243" s="177" t="s">
        <v>379</v>
      </c>
      <c r="G243" s="178" t="s">
        <v>241</v>
      </c>
      <c r="H243" s="179">
        <v>1634.49</v>
      </c>
      <c r="I243" s="180"/>
      <c r="J243" s="181">
        <f>ROUND(I243*H243,2)</f>
        <v>0</v>
      </c>
      <c r="K243" s="177" t="s">
        <v>159</v>
      </c>
      <c r="L243" s="41"/>
      <c r="M243" s="182" t="s">
        <v>3</v>
      </c>
      <c r="N243" s="183" t="s">
        <v>44</v>
      </c>
      <c r="O243" s="74"/>
      <c r="P243" s="184">
        <f>O243*H243</f>
        <v>0</v>
      </c>
      <c r="Q243" s="184">
        <v>0</v>
      </c>
      <c r="R243" s="184">
        <f>Q243*H243</f>
        <v>0</v>
      </c>
      <c r="S243" s="184">
        <v>0</v>
      </c>
      <c r="T243" s="185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86" t="s">
        <v>160</v>
      </c>
      <c r="AT243" s="186" t="s">
        <v>155</v>
      </c>
      <c r="AU243" s="186" t="s">
        <v>83</v>
      </c>
      <c r="AY243" s="21" t="s">
        <v>153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21" t="s">
        <v>81</v>
      </c>
      <c r="BK243" s="187">
        <f>ROUND(I243*H243,2)</f>
        <v>0</v>
      </c>
      <c r="BL243" s="21" t="s">
        <v>160</v>
      </c>
      <c r="BM243" s="186" t="s">
        <v>380</v>
      </c>
    </row>
    <row r="244" s="2" customFormat="1">
      <c r="A244" s="40"/>
      <c r="B244" s="41"/>
      <c r="C244" s="40"/>
      <c r="D244" s="188" t="s">
        <v>162</v>
      </c>
      <c r="E244" s="40"/>
      <c r="F244" s="189" t="s">
        <v>381</v>
      </c>
      <c r="G244" s="40"/>
      <c r="H244" s="40"/>
      <c r="I244" s="190"/>
      <c r="J244" s="40"/>
      <c r="K244" s="40"/>
      <c r="L244" s="41"/>
      <c r="M244" s="191"/>
      <c r="N244" s="192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162</v>
      </c>
      <c r="AU244" s="21" t="s">
        <v>83</v>
      </c>
    </row>
    <row r="245" s="2" customFormat="1">
      <c r="A245" s="40"/>
      <c r="B245" s="41"/>
      <c r="C245" s="40"/>
      <c r="D245" s="193" t="s">
        <v>164</v>
      </c>
      <c r="E245" s="40"/>
      <c r="F245" s="194" t="s">
        <v>382</v>
      </c>
      <c r="G245" s="40"/>
      <c r="H245" s="40"/>
      <c r="I245" s="190"/>
      <c r="J245" s="40"/>
      <c r="K245" s="40"/>
      <c r="L245" s="41"/>
      <c r="M245" s="191"/>
      <c r="N245" s="192"/>
      <c r="O245" s="74"/>
      <c r="P245" s="74"/>
      <c r="Q245" s="74"/>
      <c r="R245" s="74"/>
      <c r="S245" s="74"/>
      <c r="T245" s="75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21" t="s">
        <v>164</v>
      </c>
      <c r="AU245" s="21" t="s">
        <v>83</v>
      </c>
    </row>
    <row r="246" s="2" customFormat="1">
      <c r="A246" s="40"/>
      <c r="B246" s="41"/>
      <c r="C246" s="40"/>
      <c r="D246" s="188" t="s">
        <v>194</v>
      </c>
      <c r="E246" s="40"/>
      <c r="F246" s="211" t="s">
        <v>383</v>
      </c>
      <c r="G246" s="40"/>
      <c r="H246" s="40"/>
      <c r="I246" s="190"/>
      <c r="J246" s="40"/>
      <c r="K246" s="40"/>
      <c r="L246" s="41"/>
      <c r="M246" s="191"/>
      <c r="N246" s="192"/>
      <c r="O246" s="74"/>
      <c r="P246" s="74"/>
      <c r="Q246" s="74"/>
      <c r="R246" s="74"/>
      <c r="S246" s="74"/>
      <c r="T246" s="75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21" t="s">
        <v>194</v>
      </c>
      <c r="AU246" s="21" t="s">
        <v>83</v>
      </c>
    </row>
    <row r="247" s="13" customFormat="1">
      <c r="A247" s="13"/>
      <c r="B247" s="195"/>
      <c r="C247" s="13"/>
      <c r="D247" s="188" t="s">
        <v>166</v>
      </c>
      <c r="E247" s="196" t="s">
        <v>3</v>
      </c>
      <c r="F247" s="197" t="s">
        <v>384</v>
      </c>
      <c r="G247" s="13"/>
      <c r="H247" s="198">
        <v>1634.49</v>
      </c>
      <c r="I247" s="199"/>
      <c r="J247" s="13"/>
      <c r="K247" s="13"/>
      <c r="L247" s="195"/>
      <c r="M247" s="200"/>
      <c r="N247" s="201"/>
      <c r="O247" s="201"/>
      <c r="P247" s="201"/>
      <c r="Q247" s="201"/>
      <c r="R247" s="201"/>
      <c r="S247" s="201"/>
      <c r="T247" s="20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6" t="s">
        <v>166</v>
      </c>
      <c r="AU247" s="196" t="s">
        <v>83</v>
      </c>
      <c r="AV247" s="13" t="s">
        <v>83</v>
      </c>
      <c r="AW247" s="13" t="s">
        <v>35</v>
      </c>
      <c r="AX247" s="13" t="s">
        <v>81</v>
      </c>
      <c r="AY247" s="196" t="s">
        <v>153</v>
      </c>
    </row>
    <row r="248" s="2" customFormat="1" ht="21.75" customHeight="1">
      <c r="A248" s="40"/>
      <c r="B248" s="174"/>
      <c r="C248" s="175" t="s">
        <v>385</v>
      </c>
      <c r="D248" s="175" t="s">
        <v>155</v>
      </c>
      <c r="E248" s="176" t="s">
        <v>386</v>
      </c>
      <c r="F248" s="177" t="s">
        <v>387</v>
      </c>
      <c r="G248" s="178" t="s">
        <v>241</v>
      </c>
      <c r="H248" s="179">
        <v>1490</v>
      </c>
      <c r="I248" s="180"/>
      <c r="J248" s="181">
        <f>ROUND(I248*H248,2)</f>
        <v>0</v>
      </c>
      <c r="K248" s="177" t="s">
        <v>159</v>
      </c>
      <c r="L248" s="41"/>
      <c r="M248" s="182" t="s">
        <v>3</v>
      </c>
      <c r="N248" s="183" t="s">
        <v>44</v>
      </c>
      <c r="O248" s="74"/>
      <c r="P248" s="184">
        <f>O248*H248</f>
        <v>0</v>
      </c>
      <c r="Q248" s="184">
        <v>0</v>
      </c>
      <c r="R248" s="184">
        <f>Q248*H248</f>
        <v>0</v>
      </c>
      <c r="S248" s="184">
        <v>0</v>
      </c>
      <c r="T248" s="185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186" t="s">
        <v>160</v>
      </c>
      <c r="AT248" s="186" t="s">
        <v>155</v>
      </c>
      <c r="AU248" s="186" t="s">
        <v>83</v>
      </c>
      <c r="AY248" s="21" t="s">
        <v>153</v>
      </c>
      <c r="BE248" s="187">
        <f>IF(N248="základní",J248,0)</f>
        <v>0</v>
      </c>
      <c r="BF248" s="187">
        <f>IF(N248="snížená",J248,0)</f>
        <v>0</v>
      </c>
      <c r="BG248" s="187">
        <f>IF(N248="zákl. přenesená",J248,0)</f>
        <v>0</v>
      </c>
      <c r="BH248" s="187">
        <f>IF(N248="sníž. přenesená",J248,0)</f>
        <v>0</v>
      </c>
      <c r="BI248" s="187">
        <f>IF(N248="nulová",J248,0)</f>
        <v>0</v>
      </c>
      <c r="BJ248" s="21" t="s">
        <v>81</v>
      </c>
      <c r="BK248" s="187">
        <f>ROUND(I248*H248,2)</f>
        <v>0</v>
      </c>
      <c r="BL248" s="21" t="s">
        <v>160</v>
      </c>
      <c r="BM248" s="186" t="s">
        <v>388</v>
      </c>
    </row>
    <row r="249" s="2" customFormat="1">
      <c r="A249" s="40"/>
      <c r="B249" s="41"/>
      <c r="C249" s="40"/>
      <c r="D249" s="188" t="s">
        <v>162</v>
      </c>
      <c r="E249" s="40"/>
      <c r="F249" s="189" t="s">
        <v>389</v>
      </c>
      <c r="G249" s="40"/>
      <c r="H249" s="40"/>
      <c r="I249" s="190"/>
      <c r="J249" s="40"/>
      <c r="K249" s="40"/>
      <c r="L249" s="41"/>
      <c r="M249" s="191"/>
      <c r="N249" s="192"/>
      <c r="O249" s="74"/>
      <c r="P249" s="74"/>
      <c r="Q249" s="74"/>
      <c r="R249" s="74"/>
      <c r="S249" s="74"/>
      <c r="T249" s="75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21" t="s">
        <v>162</v>
      </c>
      <c r="AU249" s="21" t="s">
        <v>83</v>
      </c>
    </row>
    <row r="250" s="2" customFormat="1">
      <c r="A250" s="40"/>
      <c r="B250" s="41"/>
      <c r="C250" s="40"/>
      <c r="D250" s="193" t="s">
        <v>164</v>
      </c>
      <c r="E250" s="40"/>
      <c r="F250" s="194" t="s">
        <v>390</v>
      </c>
      <c r="G250" s="40"/>
      <c r="H250" s="40"/>
      <c r="I250" s="190"/>
      <c r="J250" s="40"/>
      <c r="K250" s="40"/>
      <c r="L250" s="41"/>
      <c r="M250" s="191"/>
      <c r="N250" s="192"/>
      <c r="O250" s="74"/>
      <c r="P250" s="74"/>
      <c r="Q250" s="74"/>
      <c r="R250" s="74"/>
      <c r="S250" s="74"/>
      <c r="T250" s="75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164</v>
      </c>
      <c r="AU250" s="21" t="s">
        <v>83</v>
      </c>
    </row>
    <row r="251" s="2" customFormat="1">
      <c r="A251" s="40"/>
      <c r="B251" s="41"/>
      <c r="C251" s="40"/>
      <c r="D251" s="188" t="s">
        <v>194</v>
      </c>
      <c r="E251" s="40"/>
      <c r="F251" s="211" t="s">
        <v>383</v>
      </c>
      <c r="G251" s="40"/>
      <c r="H251" s="40"/>
      <c r="I251" s="190"/>
      <c r="J251" s="40"/>
      <c r="K251" s="40"/>
      <c r="L251" s="41"/>
      <c r="M251" s="191"/>
      <c r="N251" s="192"/>
      <c r="O251" s="74"/>
      <c r="P251" s="74"/>
      <c r="Q251" s="74"/>
      <c r="R251" s="74"/>
      <c r="S251" s="74"/>
      <c r="T251" s="75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21" t="s">
        <v>194</v>
      </c>
      <c r="AU251" s="21" t="s">
        <v>83</v>
      </c>
    </row>
    <row r="252" s="13" customFormat="1">
      <c r="A252" s="13"/>
      <c r="B252" s="195"/>
      <c r="C252" s="13"/>
      <c r="D252" s="188" t="s">
        <v>166</v>
      </c>
      <c r="E252" s="196" t="s">
        <v>3</v>
      </c>
      <c r="F252" s="197" t="s">
        <v>391</v>
      </c>
      <c r="G252" s="13"/>
      <c r="H252" s="198">
        <v>1490</v>
      </c>
      <c r="I252" s="199"/>
      <c r="J252" s="13"/>
      <c r="K252" s="13"/>
      <c r="L252" s="195"/>
      <c r="M252" s="200"/>
      <c r="N252" s="201"/>
      <c r="O252" s="201"/>
      <c r="P252" s="201"/>
      <c r="Q252" s="201"/>
      <c r="R252" s="201"/>
      <c r="S252" s="201"/>
      <c r="T252" s="20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6" t="s">
        <v>166</v>
      </c>
      <c r="AU252" s="196" t="s">
        <v>83</v>
      </c>
      <c r="AV252" s="13" t="s">
        <v>83</v>
      </c>
      <c r="AW252" s="13" t="s">
        <v>35</v>
      </c>
      <c r="AX252" s="13" t="s">
        <v>81</v>
      </c>
      <c r="AY252" s="196" t="s">
        <v>153</v>
      </c>
    </row>
    <row r="253" s="2" customFormat="1" ht="21.75" customHeight="1">
      <c r="A253" s="40"/>
      <c r="B253" s="174"/>
      <c r="C253" s="175" t="s">
        <v>392</v>
      </c>
      <c r="D253" s="175" t="s">
        <v>155</v>
      </c>
      <c r="E253" s="176" t="s">
        <v>393</v>
      </c>
      <c r="F253" s="177" t="s">
        <v>387</v>
      </c>
      <c r="G253" s="178" t="s">
        <v>241</v>
      </c>
      <c r="H253" s="179">
        <v>30.300000000000001</v>
      </c>
      <c r="I253" s="180"/>
      <c r="J253" s="181">
        <f>ROUND(I253*H253,2)</f>
        <v>0</v>
      </c>
      <c r="K253" s="177" t="s">
        <v>3</v>
      </c>
      <c r="L253" s="41"/>
      <c r="M253" s="182" t="s">
        <v>3</v>
      </c>
      <c r="N253" s="183" t="s">
        <v>44</v>
      </c>
      <c r="O253" s="74"/>
      <c r="P253" s="184">
        <f>O253*H253</f>
        <v>0</v>
      </c>
      <c r="Q253" s="184">
        <v>0</v>
      </c>
      <c r="R253" s="184">
        <f>Q253*H253</f>
        <v>0</v>
      </c>
      <c r="S253" s="184">
        <v>0</v>
      </c>
      <c r="T253" s="18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186" t="s">
        <v>160</v>
      </c>
      <c r="AT253" s="186" t="s">
        <v>155</v>
      </c>
      <c r="AU253" s="186" t="s">
        <v>83</v>
      </c>
      <c r="AY253" s="21" t="s">
        <v>153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21" t="s">
        <v>81</v>
      </c>
      <c r="BK253" s="187">
        <f>ROUND(I253*H253,2)</f>
        <v>0</v>
      </c>
      <c r="BL253" s="21" t="s">
        <v>160</v>
      </c>
      <c r="BM253" s="186" t="s">
        <v>394</v>
      </c>
    </row>
    <row r="254" s="2" customFormat="1">
      <c r="A254" s="40"/>
      <c r="B254" s="41"/>
      <c r="C254" s="40"/>
      <c r="D254" s="188" t="s">
        <v>162</v>
      </c>
      <c r="E254" s="40"/>
      <c r="F254" s="189" t="s">
        <v>389</v>
      </c>
      <c r="G254" s="40"/>
      <c r="H254" s="40"/>
      <c r="I254" s="190"/>
      <c r="J254" s="40"/>
      <c r="K254" s="40"/>
      <c r="L254" s="41"/>
      <c r="M254" s="191"/>
      <c r="N254" s="192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162</v>
      </c>
      <c r="AU254" s="21" t="s">
        <v>83</v>
      </c>
    </row>
    <row r="255" s="2" customFormat="1">
      <c r="A255" s="40"/>
      <c r="B255" s="41"/>
      <c r="C255" s="40"/>
      <c r="D255" s="188" t="s">
        <v>194</v>
      </c>
      <c r="E255" s="40"/>
      <c r="F255" s="211" t="s">
        <v>395</v>
      </c>
      <c r="G255" s="40"/>
      <c r="H255" s="40"/>
      <c r="I255" s="190"/>
      <c r="J255" s="40"/>
      <c r="K255" s="40"/>
      <c r="L255" s="41"/>
      <c r="M255" s="191"/>
      <c r="N255" s="192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194</v>
      </c>
      <c r="AU255" s="21" t="s">
        <v>83</v>
      </c>
    </row>
    <row r="256" s="13" customFormat="1">
      <c r="A256" s="13"/>
      <c r="B256" s="195"/>
      <c r="C256" s="13"/>
      <c r="D256" s="188" t="s">
        <v>166</v>
      </c>
      <c r="E256" s="196" t="s">
        <v>3</v>
      </c>
      <c r="F256" s="197" t="s">
        <v>396</v>
      </c>
      <c r="G256" s="13"/>
      <c r="H256" s="198">
        <v>30.300000000000001</v>
      </c>
      <c r="I256" s="199"/>
      <c r="J256" s="13"/>
      <c r="K256" s="13"/>
      <c r="L256" s="195"/>
      <c r="M256" s="200"/>
      <c r="N256" s="201"/>
      <c r="O256" s="201"/>
      <c r="P256" s="201"/>
      <c r="Q256" s="201"/>
      <c r="R256" s="201"/>
      <c r="S256" s="201"/>
      <c r="T256" s="20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6" t="s">
        <v>166</v>
      </c>
      <c r="AU256" s="196" t="s">
        <v>83</v>
      </c>
      <c r="AV256" s="13" t="s">
        <v>83</v>
      </c>
      <c r="AW256" s="13" t="s">
        <v>35</v>
      </c>
      <c r="AX256" s="13" t="s">
        <v>81</v>
      </c>
      <c r="AY256" s="196" t="s">
        <v>153</v>
      </c>
    </row>
    <row r="257" s="2" customFormat="1" ht="24.15" customHeight="1">
      <c r="A257" s="40"/>
      <c r="B257" s="174"/>
      <c r="C257" s="175" t="s">
        <v>397</v>
      </c>
      <c r="D257" s="175" t="s">
        <v>155</v>
      </c>
      <c r="E257" s="176" t="s">
        <v>398</v>
      </c>
      <c r="F257" s="177" t="s">
        <v>399</v>
      </c>
      <c r="G257" s="178" t="s">
        <v>241</v>
      </c>
      <c r="H257" s="179">
        <v>1634.49</v>
      </c>
      <c r="I257" s="180"/>
      <c r="J257" s="181">
        <f>ROUND(I257*H257,2)</f>
        <v>0</v>
      </c>
      <c r="K257" s="177" t="s">
        <v>159</v>
      </c>
      <c r="L257" s="41"/>
      <c r="M257" s="182" t="s">
        <v>3</v>
      </c>
      <c r="N257" s="183" t="s">
        <v>44</v>
      </c>
      <c r="O257" s="74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6" t="s">
        <v>160</v>
      </c>
      <c r="AT257" s="186" t="s">
        <v>155</v>
      </c>
      <c r="AU257" s="186" t="s">
        <v>83</v>
      </c>
      <c r="AY257" s="21" t="s">
        <v>153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1" t="s">
        <v>81</v>
      </c>
      <c r="BK257" s="187">
        <f>ROUND(I257*H257,2)</f>
        <v>0</v>
      </c>
      <c r="BL257" s="21" t="s">
        <v>160</v>
      </c>
      <c r="BM257" s="186" t="s">
        <v>400</v>
      </c>
    </row>
    <row r="258" s="2" customFormat="1">
      <c r="A258" s="40"/>
      <c r="B258" s="41"/>
      <c r="C258" s="40"/>
      <c r="D258" s="188" t="s">
        <v>162</v>
      </c>
      <c r="E258" s="40"/>
      <c r="F258" s="189" t="s">
        <v>401</v>
      </c>
      <c r="G258" s="40"/>
      <c r="H258" s="40"/>
      <c r="I258" s="190"/>
      <c r="J258" s="40"/>
      <c r="K258" s="40"/>
      <c r="L258" s="41"/>
      <c r="M258" s="191"/>
      <c r="N258" s="192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162</v>
      </c>
      <c r="AU258" s="21" t="s">
        <v>83</v>
      </c>
    </row>
    <row r="259" s="2" customFormat="1">
      <c r="A259" s="40"/>
      <c r="B259" s="41"/>
      <c r="C259" s="40"/>
      <c r="D259" s="193" t="s">
        <v>164</v>
      </c>
      <c r="E259" s="40"/>
      <c r="F259" s="194" t="s">
        <v>402</v>
      </c>
      <c r="G259" s="40"/>
      <c r="H259" s="40"/>
      <c r="I259" s="190"/>
      <c r="J259" s="40"/>
      <c r="K259" s="40"/>
      <c r="L259" s="41"/>
      <c r="M259" s="191"/>
      <c r="N259" s="192"/>
      <c r="O259" s="74"/>
      <c r="P259" s="74"/>
      <c r="Q259" s="74"/>
      <c r="R259" s="74"/>
      <c r="S259" s="74"/>
      <c r="T259" s="75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21" t="s">
        <v>164</v>
      </c>
      <c r="AU259" s="21" t="s">
        <v>83</v>
      </c>
    </row>
    <row r="260" s="2" customFormat="1">
      <c r="A260" s="40"/>
      <c r="B260" s="41"/>
      <c r="C260" s="40"/>
      <c r="D260" s="188" t="s">
        <v>194</v>
      </c>
      <c r="E260" s="40"/>
      <c r="F260" s="211" t="s">
        <v>403</v>
      </c>
      <c r="G260" s="40"/>
      <c r="H260" s="40"/>
      <c r="I260" s="190"/>
      <c r="J260" s="40"/>
      <c r="K260" s="40"/>
      <c r="L260" s="41"/>
      <c r="M260" s="191"/>
      <c r="N260" s="192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194</v>
      </c>
      <c r="AU260" s="21" t="s">
        <v>83</v>
      </c>
    </row>
    <row r="261" s="13" customFormat="1">
      <c r="A261" s="13"/>
      <c r="B261" s="195"/>
      <c r="C261" s="13"/>
      <c r="D261" s="188" t="s">
        <v>166</v>
      </c>
      <c r="E261" s="196" t="s">
        <v>3</v>
      </c>
      <c r="F261" s="197" t="s">
        <v>384</v>
      </c>
      <c r="G261" s="13"/>
      <c r="H261" s="198">
        <v>1634.49</v>
      </c>
      <c r="I261" s="199"/>
      <c r="J261" s="13"/>
      <c r="K261" s="13"/>
      <c r="L261" s="195"/>
      <c r="M261" s="200"/>
      <c r="N261" s="201"/>
      <c r="O261" s="201"/>
      <c r="P261" s="201"/>
      <c r="Q261" s="201"/>
      <c r="R261" s="201"/>
      <c r="S261" s="201"/>
      <c r="T261" s="20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6" t="s">
        <v>166</v>
      </c>
      <c r="AU261" s="196" t="s">
        <v>83</v>
      </c>
      <c r="AV261" s="13" t="s">
        <v>83</v>
      </c>
      <c r="AW261" s="13" t="s">
        <v>35</v>
      </c>
      <c r="AX261" s="13" t="s">
        <v>81</v>
      </c>
      <c r="AY261" s="196" t="s">
        <v>153</v>
      </c>
    </row>
    <row r="262" s="2" customFormat="1" ht="24.15" customHeight="1">
      <c r="A262" s="40"/>
      <c r="B262" s="174"/>
      <c r="C262" s="175" t="s">
        <v>404</v>
      </c>
      <c r="D262" s="175" t="s">
        <v>155</v>
      </c>
      <c r="E262" s="176" t="s">
        <v>405</v>
      </c>
      <c r="F262" s="177" t="s">
        <v>406</v>
      </c>
      <c r="G262" s="178" t="s">
        <v>241</v>
      </c>
      <c r="H262" s="179">
        <v>1492</v>
      </c>
      <c r="I262" s="180"/>
      <c r="J262" s="181">
        <f>ROUND(I262*H262,2)</f>
        <v>0</v>
      </c>
      <c r="K262" s="177" t="s">
        <v>159</v>
      </c>
      <c r="L262" s="41"/>
      <c r="M262" s="182" t="s">
        <v>3</v>
      </c>
      <c r="N262" s="183" t="s">
        <v>44</v>
      </c>
      <c r="O262" s="74"/>
      <c r="P262" s="184">
        <f>O262*H262</f>
        <v>0</v>
      </c>
      <c r="Q262" s="184">
        <v>0</v>
      </c>
      <c r="R262" s="184">
        <f>Q262*H262</f>
        <v>0</v>
      </c>
      <c r="S262" s="184">
        <v>0</v>
      </c>
      <c r="T262" s="185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186" t="s">
        <v>160</v>
      </c>
      <c r="AT262" s="186" t="s">
        <v>155</v>
      </c>
      <c r="AU262" s="186" t="s">
        <v>83</v>
      </c>
      <c r="AY262" s="21" t="s">
        <v>153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21" t="s">
        <v>81</v>
      </c>
      <c r="BK262" s="187">
        <f>ROUND(I262*H262,2)</f>
        <v>0</v>
      </c>
      <c r="BL262" s="21" t="s">
        <v>160</v>
      </c>
      <c r="BM262" s="186" t="s">
        <v>407</v>
      </c>
    </row>
    <row r="263" s="2" customFormat="1">
      <c r="A263" s="40"/>
      <c r="B263" s="41"/>
      <c r="C263" s="40"/>
      <c r="D263" s="188" t="s">
        <v>162</v>
      </c>
      <c r="E263" s="40"/>
      <c r="F263" s="189" t="s">
        <v>408</v>
      </c>
      <c r="G263" s="40"/>
      <c r="H263" s="40"/>
      <c r="I263" s="190"/>
      <c r="J263" s="40"/>
      <c r="K263" s="40"/>
      <c r="L263" s="41"/>
      <c r="M263" s="191"/>
      <c r="N263" s="192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162</v>
      </c>
      <c r="AU263" s="21" t="s">
        <v>83</v>
      </c>
    </row>
    <row r="264" s="2" customFormat="1">
      <c r="A264" s="40"/>
      <c r="B264" s="41"/>
      <c r="C264" s="40"/>
      <c r="D264" s="193" t="s">
        <v>164</v>
      </c>
      <c r="E264" s="40"/>
      <c r="F264" s="194" t="s">
        <v>409</v>
      </c>
      <c r="G264" s="40"/>
      <c r="H264" s="40"/>
      <c r="I264" s="190"/>
      <c r="J264" s="40"/>
      <c r="K264" s="40"/>
      <c r="L264" s="41"/>
      <c r="M264" s="191"/>
      <c r="N264" s="192"/>
      <c r="O264" s="74"/>
      <c r="P264" s="74"/>
      <c r="Q264" s="74"/>
      <c r="R264" s="74"/>
      <c r="S264" s="74"/>
      <c r="T264" s="75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21" t="s">
        <v>164</v>
      </c>
      <c r="AU264" s="21" t="s">
        <v>83</v>
      </c>
    </row>
    <row r="265" s="2" customFormat="1">
      <c r="A265" s="40"/>
      <c r="B265" s="41"/>
      <c r="C265" s="40"/>
      <c r="D265" s="188" t="s">
        <v>194</v>
      </c>
      <c r="E265" s="40"/>
      <c r="F265" s="211" t="s">
        <v>403</v>
      </c>
      <c r="G265" s="40"/>
      <c r="H265" s="40"/>
      <c r="I265" s="190"/>
      <c r="J265" s="40"/>
      <c r="K265" s="40"/>
      <c r="L265" s="41"/>
      <c r="M265" s="191"/>
      <c r="N265" s="192"/>
      <c r="O265" s="74"/>
      <c r="P265" s="74"/>
      <c r="Q265" s="74"/>
      <c r="R265" s="74"/>
      <c r="S265" s="74"/>
      <c r="T265" s="75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21" t="s">
        <v>194</v>
      </c>
      <c r="AU265" s="21" t="s">
        <v>83</v>
      </c>
    </row>
    <row r="266" s="13" customFormat="1">
      <c r="A266" s="13"/>
      <c r="B266" s="195"/>
      <c r="C266" s="13"/>
      <c r="D266" s="188" t="s">
        <v>166</v>
      </c>
      <c r="E266" s="196" t="s">
        <v>3</v>
      </c>
      <c r="F266" s="197" t="s">
        <v>410</v>
      </c>
      <c r="G266" s="13"/>
      <c r="H266" s="198">
        <v>1492</v>
      </c>
      <c r="I266" s="199"/>
      <c r="J266" s="13"/>
      <c r="K266" s="13"/>
      <c r="L266" s="195"/>
      <c r="M266" s="200"/>
      <c r="N266" s="201"/>
      <c r="O266" s="201"/>
      <c r="P266" s="201"/>
      <c r="Q266" s="201"/>
      <c r="R266" s="201"/>
      <c r="S266" s="201"/>
      <c r="T266" s="20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6" t="s">
        <v>166</v>
      </c>
      <c r="AU266" s="196" t="s">
        <v>83</v>
      </c>
      <c r="AV266" s="13" t="s">
        <v>83</v>
      </c>
      <c r="AW266" s="13" t="s">
        <v>35</v>
      </c>
      <c r="AX266" s="13" t="s">
        <v>81</v>
      </c>
      <c r="AY266" s="196" t="s">
        <v>153</v>
      </c>
    </row>
    <row r="267" s="2" customFormat="1" ht="24.15" customHeight="1">
      <c r="A267" s="40"/>
      <c r="B267" s="174"/>
      <c r="C267" s="175" t="s">
        <v>411</v>
      </c>
      <c r="D267" s="175" t="s">
        <v>155</v>
      </c>
      <c r="E267" s="176" t="s">
        <v>412</v>
      </c>
      <c r="F267" s="177" t="s">
        <v>413</v>
      </c>
      <c r="G267" s="178" t="s">
        <v>241</v>
      </c>
      <c r="H267" s="179">
        <v>50.393000000000001</v>
      </c>
      <c r="I267" s="180"/>
      <c r="J267" s="181">
        <f>ROUND(I267*H267,2)</f>
        <v>0</v>
      </c>
      <c r="K267" s="177" t="s">
        <v>159</v>
      </c>
      <c r="L267" s="41"/>
      <c r="M267" s="182" t="s">
        <v>3</v>
      </c>
      <c r="N267" s="183" t="s">
        <v>44</v>
      </c>
      <c r="O267" s="74"/>
      <c r="P267" s="184">
        <f>O267*H267</f>
        <v>0</v>
      </c>
      <c r="Q267" s="184">
        <v>0.19536000000000001</v>
      </c>
      <c r="R267" s="184">
        <f>Q267*H267</f>
        <v>9.8447764800000002</v>
      </c>
      <c r="S267" s="184">
        <v>0</v>
      </c>
      <c r="T267" s="18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186" t="s">
        <v>160</v>
      </c>
      <c r="AT267" s="186" t="s">
        <v>155</v>
      </c>
      <c r="AU267" s="186" t="s">
        <v>83</v>
      </c>
      <c r="AY267" s="21" t="s">
        <v>153</v>
      </c>
      <c r="BE267" s="187">
        <f>IF(N267="základní",J267,0)</f>
        <v>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21" t="s">
        <v>81</v>
      </c>
      <c r="BK267" s="187">
        <f>ROUND(I267*H267,2)</f>
        <v>0</v>
      </c>
      <c r="BL267" s="21" t="s">
        <v>160</v>
      </c>
      <c r="BM267" s="186" t="s">
        <v>414</v>
      </c>
    </row>
    <row r="268" s="2" customFormat="1">
      <c r="A268" s="40"/>
      <c r="B268" s="41"/>
      <c r="C268" s="40"/>
      <c r="D268" s="188" t="s">
        <v>162</v>
      </c>
      <c r="E268" s="40"/>
      <c r="F268" s="189" t="s">
        <v>415</v>
      </c>
      <c r="G268" s="40"/>
      <c r="H268" s="40"/>
      <c r="I268" s="190"/>
      <c r="J268" s="40"/>
      <c r="K268" s="40"/>
      <c r="L268" s="41"/>
      <c r="M268" s="191"/>
      <c r="N268" s="192"/>
      <c r="O268" s="74"/>
      <c r="P268" s="74"/>
      <c r="Q268" s="74"/>
      <c r="R268" s="74"/>
      <c r="S268" s="74"/>
      <c r="T268" s="75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21" t="s">
        <v>162</v>
      </c>
      <c r="AU268" s="21" t="s">
        <v>83</v>
      </c>
    </row>
    <row r="269" s="2" customFormat="1">
      <c r="A269" s="40"/>
      <c r="B269" s="41"/>
      <c r="C269" s="40"/>
      <c r="D269" s="193" t="s">
        <v>164</v>
      </c>
      <c r="E269" s="40"/>
      <c r="F269" s="194" t="s">
        <v>416</v>
      </c>
      <c r="G269" s="40"/>
      <c r="H269" s="40"/>
      <c r="I269" s="190"/>
      <c r="J269" s="40"/>
      <c r="K269" s="40"/>
      <c r="L269" s="41"/>
      <c r="M269" s="191"/>
      <c r="N269" s="192"/>
      <c r="O269" s="74"/>
      <c r="P269" s="74"/>
      <c r="Q269" s="74"/>
      <c r="R269" s="74"/>
      <c r="S269" s="74"/>
      <c r="T269" s="75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21" t="s">
        <v>164</v>
      </c>
      <c r="AU269" s="21" t="s">
        <v>83</v>
      </c>
    </row>
    <row r="270" s="2" customFormat="1">
      <c r="A270" s="40"/>
      <c r="B270" s="41"/>
      <c r="C270" s="40"/>
      <c r="D270" s="188" t="s">
        <v>194</v>
      </c>
      <c r="E270" s="40"/>
      <c r="F270" s="211" t="s">
        <v>417</v>
      </c>
      <c r="G270" s="40"/>
      <c r="H270" s="40"/>
      <c r="I270" s="190"/>
      <c r="J270" s="40"/>
      <c r="K270" s="40"/>
      <c r="L270" s="41"/>
      <c r="M270" s="191"/>
      <c r="N270" s="192"/>
      <c r="O270" s="74"/>
      <c r="P270" s="74"/>
      <c r="Q270" s="74"/>
      <c r="R270" s="74"/>
      <c r="S270" s="74"/>
      <c r="T270" s="75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21" t="s">
        <v>194</v>
      </c>
      <c r="AU270" s="21" t="s">
        <v>83</v>
      </c>
    </row>
    <row r="271" s="16" customFormat="1">
      <c r="A271" s="16"/>
      <c r="B271" s="230"/>
      <c r="C271" s="16"/>
      <c r="D271" s="188" t="s">
        <v>166</v>
      </c>
      <c r="E271" s="231" t="s">
        <v>3</v>
      </c>
      <c r="F271" s="232" t="s">
        <v>418</v>
      </c>
      <c r="G271" s="16"/>
      <c r="H271" s="231" t="s">
        <v>3</v>
      </c>
      <c r="I271" s="233"/>
      <c r="J271" s="16"/>
      <c r="K271" s="16"/>
      <c r="L271" s="230"/>
      <c r="M271" s="234"/>
      <c r="N271" s="235"/>
      <c r="O271" s="235"/>
      <c r="P271" s="235"/>
      <c r="Q271" s="235"/>
      <c r="R271" s="235"/>
      <c r="S271" s="235"/>
      <c r="T271" s="23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T271" s="231" t="s">
        <v>166</v>
      </c>
      <c r="AU271" s="231" t="s">
        <v>83</v>
      </c>
      <c r="AV271" s="16" t="s">
        <v>81</v>
      </c>
      <c r="AW271" s="16" t="s">
        <v>35</v>
      </c>
      <c r="AX271" s="16" t="s">
        <v>73</v>
      </c>
      <c r="AY271" s="231" t="s">
        <v>153</v>
      </c>
    </row>
    <row r="272" s="13" customFormat="1">
      <c r="A272" s="13"/>
      <c r="B272" s="195"/>
      <c r="C272" s="13"/>
      <c r="D272" s="188" t="s">
        <v>166</v>
      </c>
      <c r="E272" s="196" t="s">
        <v>3</v>
      </c>
      <c r="F272" s="197" t="s">
        <v>419</v>
      </c>
      <c r="G272" s="13"/>
      <c r="H272" s="198">
        <v>61.149999999999999</v>
      </c>
      <c r="I272" s="199"/>
      <c r="J272" s="13"/>
      <c r="K272" s="13"/>
      <c r="L272" s="195"/>
      <c r="M272" s="200"/>
      <c r="N272" s="201"/>
      <c r="O272" s="201"/>
      <c r="P272" s="201"/>
      <c r="Q272" s="201"/>
      <c r="R272" s="201"/>
      <c r="S272" s="201"/>
      <c r="T272" s="20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6" t="s">
        <v>166</v>
      </c>
      <c r="AU272" s="196" t="s">
        <v>83</v>
      </c>
      <c r="AV272" s="13" t="s">
        <v>83</v>
      </c>
      <c r="AW272" s="13" t="s">
        <v>35</v>
      </c>
      <c r="AX272" s="13" t="s">
        <v>73</v>
      </c>
      <c r="AY272" s="196" t="s">
        <v>153</v>
      </c>
    </row>
    <row r="273" s="13" customFormat="1">
      <c r="A273" s="13"/>
      <c r="B273" s="195"/>
      <c r="C273" s="13"/>
      <c r="D273" s="188" t="s">
        <v>166</v>
      </c>
      <c r="E273" s="196" t="s">
        <v>3</v>
      </c>
      <c r="F273" s="197" t="s">
        <v>420</v>
      </c>
      <c r="G273" s="13"/>
      <c r="H273" s="198">
        <v>-10.757</v>
      </c>
      <c r="I273" s="199"/>
      <c r="J273" s="13"/>
      <c r="K273" s="13"/>
      <c r="L273" s="195"/>
      <c r="M273" s="200"/>
      <c r="N273" s="201"/>
      <c r="O273" s="201"/>
      <c r="P273" s="201"/>
      <c r="Q273" s="201"/>
      <c r="R273" s="201"/>
      <c r="S273" s="201"/>
      <c r="T273" s="20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6" t="s">
        <v>166</v>
      </c>
      <c r="AU273" s="196" t="s">
        <v>83</v>
      </c>
      <c r="AV273" s="13" t="s">
        <v>83</v>
      </c>
      <c r="AW273" s="13" t="s">
        <v>35</v>
      </c>
      <c r="AX273" s="13" t="s">
        <v>73</v>
      </c>
      <c r="AY273" s="196" t="s">
        <v>153</v>
      </c>
    </row>
    <row r="274" s="14" customFormat="1">
      <c r="A274" s="14"/>
      <c r="B274" s="203"/>
      <c r="C274" s="14"/>
      <c r="D274" s="188" t="s">
        <v>166</v>
      </c>
      <c r="E274" s="204" t="s">
        <v>3</v>
      </c>
      <c r="F274" s="205" t="s">
        <v>181</v>
      </c>
      <c r="G274" s="14"/>
      <c r="H274" s="206">
        <v>50.393000000000001</v>
      </c>
      <c r="I274" s="207"/>
      <c r="J274" s="14"/>
      <c r="K274" s="14"/>
      <c r="L274" s="203"/>
      <c r="M274" s="208"/>
      <c r="N274" s="209"/>
      <c r="O274" s="209"/>
      <c r="P274" s="209"/>
      <c r="Q274" s="209"/>
      <c r="R274" s="209"/>
      <c r="S274" s="209"/>
      <c r="T274" s="21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4" t="s">
        <v>166</v>
      </c>
      <c r="AU274" s="204" t="s">
        <v>83</v>
      </c>
      <c r="AV274" s="14" t="s">
        <v>160</v>
      </c>
      <c r="AW274" s="14" t="s">
        <v>35</v>
      </c>
      <c r="AX274" s="14" t="s">
        <v>81</v>
      </c>
      <c r="AY274" s="204" t="s">
        <v>153</v>
      </c>
    </row>
    <row r="275" s="2" customFormat="1" ht="16.5" customHeight="1">
      <c r="A275" s="40"/>
      <c r="B275" s="174"/>
      <c r="C275" s="175" t="s">
        <v>421</v>
      </c>
      <c r="D275" s="175" t="s">
        <v>155</v>
      </c>
      <c r="E275" s="176" t="s">
        <v>422</v>
      </c>
      <c r="F275" s="177" t="s">
        <v>423</v>
      </c>
      <c r="G275" s="178" t="s">
        <v>241</v>
      </c>
      <c r="H275" s="179">
        <v>58.880000000000003</v>
      </c>
      <c r="I275" s="180"/>
      <c r="J275" s="181">
        <f>ROUND(I275*H275,2)</f>
        <v>0</v>
      </c>
      <c r="K275" s="177" t="s">
        <v>3</v>
      </c>
      <c r="L275" s="41"/>
      <c r="M275" s="182" t="s">
        <v>3</v>
      </c>
      <c r="N275" s="183" t="s">
        <v>44</v>
      </c>
      <c r="O275" s="74"/>
      <c r="P275" s="184">
        <f>O275*H275</f>
        <v>0</v>
      </c>
      <c r="Q275" s="184">
        <v>0.19536000000000001</v>
      </c>
      <c r="R275" s="184">
        <f>Q275*H275</f>
        <v>11.502796800000001</v>
      </c>
      <c r="S275" s="184">
        <v>0</v>
      </c>
      <c r="T275" s="185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186" t="s">
        <v>160</v>
      </c>
      <c r="AT275" s="186" t="s">
        <v>155</v>
      </c>
      <c r="AU275" s="186" t="s">
        <v>83</v>
      </c>
      <c r="AY275" s="21" t="s">
        <v>153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21" t="s">
        <v>81</v>
      </c>
      <c r="BK275" s="187">
        <f>ROUND(I275*H275,2)</f>
        <v>0</v>
      </c>
      <c r="BL275" s="21" t="s">
        <v>160</v>
      </c>
      <c r="BM275" s="186" t="s">
        <v>424</v>
      </c>
    </row>
    <row r="276" s="2" customFormat="1">
      <c r="A276" s="40"/>
      <c r="B276" s="41"/>
      <c r="C276" s="40"/>
      <c r="D276" s="188" t="s">
        <v>162</v>
      </c>
      <c r="E276" s="40"/>
      <c r="F276" s="189" t="s">
        <v>425</v>
      </c>
      <c r="G276" s="40"/>
      <c r="H276" s="40"/>
      <c r="I276" s="190"/>
      <c r="J276" s="40"/>
      <c r="K276" s="40"/>
      <c r="L276" s="41"/>
      <c r="M276" s="191"/>
      <c r="N276" s="192"/>
      <c r="O276" s="74"/>
      <c r="P276" s="74"/>
      <c r="Q276" s="74"/>
      <c r="R276" s="74"/>
      <c r="S276" s="74"/>
      <c r="T276" s="75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21" t="s">
        <v>162</v>
      </c>
      <c r="AU276" s="21" t="s">
        <v>83</v>
      </c>
    </row>
    <row r="277" s="2" customFormat="1">
      <c r="A277" s="40"/>
      <c r="B277" s="41"/>
      <c r="C277" s="40"/>
      <c r="D277" s="188" t="s">
        <v>194</v>
      </c>
      <c r="E277" s="40"/>
      <c r="F277" s="211" t="s">
        <v>426</v>
      </c>
      <c r="G277" s="40"/>
      <c r="H277" s="40"/>
      <c r="I277" s="190"/>
      <c r="J277" s="40"/>
      <c r="K277" s="40"/>
      <c r="L277" s="41"/>
      <c r="M277" s="191"/>
      <c r="N277" s="192"/>
      <c r="O277" s="74"/>
      <c r="P277" s="74"/>
      <c r="Q277" s="74"/>
      <c r="R277" s="74"/>
      <c r="S277" s="74"/>
      <c r="T277" s="75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21" t="s">
        <v>194</v>
      </c>
      <c r="AU277" s="21" t="s">
        <v>83</v>
      </c>
    </row>
    <row r="278" s="13" customFormat="1">
      <c r="A278" s="13"/>
      <c r="B278" s="195"/>
      <c r="C278" s="13"/>
      <c r="D278" s="188" t="s">
        <v>166</v>
      </c>
      <c r="E278" s="196" t="s">
        <v>3</v>
      </c>
      <c r="F278" s="197" t="s">
        <v>427</v>
      </c>
      <c r="G278" s="13"/>
      <c r="H278" s="198">
        <v>58.880000000000003</v>
      </c>
      <c r="I278" s="199"/>
      <c r="J278" s="13"/>
      <c r="K278" s="13"/>
      <c r="L278" s="195"/>
      <c r="M278" s="200"/>
      <c r="N278" s="201"/>
      <c r="O278" s="201"/>
      <c r="P278" s="201"/>
      <c r="Q278" s="201"/>
      <c r="R278" s="201"/>
      <c r="S278" s="201"/>
      <c r="T278" s="20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6" t="s">
        <v>166</v>
      </c>
      <c r="AU278" s="196" t="s">
        <v>83</v>
      </c>
      <c r="AV278" s="13" t="s">
        <v>83</v>
      </c>
      <c r="AW278" s="13" t="s">
        <v>35</v>
      </c>
      <c r="AX278" s="13" t="s">
        <v>81</v>
      </c>
      <c r="AY278" s="196" t="s">
        <v>153</v>
      </c>
    </row>
    <row r="279" s="2" customFormat="1" ht="24.15" customHeight="1">
      <c r="A279" s="40"/>
      <c r="B279" s="174"/>
      <c r="C279" s="220" t="s">
        <v>428</v>
      </c>
      <c r="D279" s="220" t="s">
        <v>216</v>
      </c>
      <c r="E279" s="221" t="s">
        <v>429</v>
      </c>
      <c r="F279" s="222" t="s">
        <v>430</v>
      </c>
      <c r="G279" s="223" t="s">
        <v>241</v>
      </c>
      <c r="H279" s="224">
        <v>9.5579999999999998</v>
      </c>
      <c r="I279" s="225"/>
      <c r="J279" s="226">
        <f>ROUND(I279*H279,2)</f>
        <v>0</v>
      </c>
      <c r="K279" s="222" t="s">
        <v>3</v>
      </c>
      <c r="L279" s="227"/>
      <c r="M279" s="228" t="s">
        <v>3</v>
      </c>
      <c r="N279" s="229" t="s">
        <v>44</v>
      </c>
      <c r="O279" s="74"/>
      <c r="P279" s="184">
        <f>O279*H279</f>
        <v>0</v>
      </c>
      <c r="Q279" s="184">
        <v>0.13100000000000001</v>
      </c>
      <c r="R279" s="184">
        <f>Q279*H279</f>
        <v>1.2520979999999999</v>
      </c>
      <c r="S279" s="184">
        <v>0</v>
      </c>
      <c r="T279" s="185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186" t="s">
        <v>215</v>
      </c>
      <c r="AT279" s="186" t="s">
        <v>216</v>
      </c>
      <c r="AU279" s="186" t="s">
        <v>83</v>
      </c>
      <c r="AY279" s="21" t="s">
        <v>153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21" t="s">
        <v>81</v>
      </c>
      <c r="BK279" s="187">
        <f>ROUND(I279*H279,2)</f>
        <v>0</v>
      </c>
      <c r="BL279" s="21" t="s">
        <v>160</v>
      </c>
      <c r="BM279" s="186" t="s">
        <v>431</v>
      </c>
    </row>
    <row r="280" s="2" customFormat="1">
      <c r="A280" s="40"/>
      <c r="B280" s="41"/>
      <c r="C280" s="40"/>
      <c r="D280" s="188" t="s">
        <v>162</v>
      </c>
      <c r="E280" s="40"/>
      <c r="F280" s="189" t="s">
        <v>430</v>
      </c>
      <c r="G280" s="40"/>
      <c r="H280" s="40"/>
      <c r="I280" s="190"/>
      <c r="J280" s="40"/>
      <c r="K280" s="40"/>
      <c r="L280" s="41"/>
      <c r="M280" s="191"/>
      <c r="N280" s="192"/>
      <c r="O280" s="74"/>
      <c r="P280" s="74"/>
      <c r="Q280" s="74"/>
      <c r="R280" s="74"/>
      <c r="S280" s="74"/>
      <c r="T280" s="75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21" t="s">
        <v>162</v>
      </c>
      <c r="AU280" s="21" t="s">
        <v>83</v>
      </c>
    </row>
    <row r="281" s="16" customFormat="1">
      <c r="A281" s="16"/>
      <c r="B281" s="230"/>
      <c r="C281" s="16"/>
      <c r="D281" s="188" t="s">
        <v>166</v>
      </c>
      <c r="E281" s="231" t="s">
        <v>3</v>
      </c>
      <c r="F281" s="232" t="s">
        <v>432</v>
      </c>
      <c r="G281" s="16"/>
      <c r="H281" s="231" t="s">
        <v>3</v>
      </c>
      <c r="I281" s="233"/>
      <c r="J281" s="16"/>
      <c r="K281" s="16"/>
      <c r="L281" s="230"/>
      <c r="M281" s="234"/>
      <c r="N281" s="235"/>
      <c r="O281" s="235"/>
      <c r="P281" s="235"/>
      <c r="Q281" s="235"/>
      <c r="R281" s="235"/>
      <c r="S281" s="235"/>
      <c r="T281" s="23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31" t="s">
        <v>166</v>
      </c>
      <c r="AU281" s="231" t="s">
        <v>83</v>
      </c>
      <c r="AV281" s="16" t="s">
        <v>81</v>
      </c>
      <c r="AW281" s="16" t="s">
        <v>35</v>
      </c>
      <c r="AX281" s="16" t="s">
        <v>73</v>
      </c>
      <c r="AY281" s="231" t="s">
        <v>153</v>
      </c>
    </row>
    <row r="282" s="13" customFormat="1">
      <c r="A282" s="13"/>
      <c r="B282" s="195"/>
      <c r="C282" s="13"/>
      <c r="D282" s="188" t="s">
        <v>166</v>
      </c>
      <c r="E282" s="196" t="s">
        <v>3</v>
      </c>
      <c r="F282" s="197" t="s">
        <v>433</v>
      </c>
      <c r="G282" s="13"/>
      <c r="H282" s="198">
        <v>9.2799999999999994</v>
      </c>
      <c r="I282" s="199"/>
      <c r="J282" s="13"/>
      <c r="K282" s="13"/>
      <c r="L282" s="195"/>
      <c r="M282" s="200"/>
      <c r="N282" s="201"/>
      <c r="O282" s="201"/>
      <c r="P282" s="201"/>
      <c r="Q282" s="201"/>
      <c r="R282" s="201"/>
      <c r="S282" s="201"/>
      <c r="T282" s="20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6" t="s">
        <v>166</v>
      </c>
      <c r="AU282" s="196" t="s">
        <v>83</v>
      </c>
      <c r="AV282" s="13" t="s">
        <v>83</v>
      </c>
      <c r="AW282" s="13" t="s">
        <v>35</v>
      </c>
      <c r="AX282" s="13" t="s">
        <v>73</v>
      </c>
      <c r="AY282" s="196" t="s">
        <v>153</v>
      </c>
    </row>
    <row r="283" s="14" customFormat="1">
      <c r="A283" s="14"/>
      <c r="B283" s="203"/>
      <c r="C283" s="14"/>
      <c r="D283" s="188" t="s">
        <v>166</v>
      </c>
      <c r="E283" s="204" t="s">
        <v>3</v>
      </c>
      <c r="F283" s="205" t="s">
        <v>181</v>
      </c>
      <c r="G283" s="14"/>
      <c r="H283" s="206">
        <v>9.2799999999999994</v>
      </c>
      <c r="I283" s="207"/>
      <c r="J283" s="14"/>
      <c r="K283" s="14"/>
      <c r="L283" s="203"/>
      <c r="M283" s="208"/>
      <c r="N283" s="209"/>
      <c r="O283" s="209"/>
      <c r="P283" s="209"/>
      <c r="Q283" s="209"/>
      <c r="R283" s="209"/>
      <c r="S283" s="209"/>
      <c r="T283" s="21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4" t="s">
        <v>166</v>
      </c>
      <c r="AU283" s="204" t="s">
        <v>83</v>
      </c>
      <c r="AV283" s="14" t="s">
        <v>160</v>
      </c>
      <c r="AW283" s="14" t="s">
        <v>35</v>
      </c>
      <c r="AX283" s="14" t="s">
        <v>81</v>
      </c>
      <c r="AY283" s="204" t="s">
        <v>153</v>
      </c>
    </row>
    <row r="284" s="13" customFormat="1">
      <c r="A284" s="13"/>
      <c r="B284" s="195"/>
      <c r="C284" s="13"/>
      <c r="D284" s="188" t="s">
        <v>166</v>
      </c>
      <c r="E284" s="13"/>
      <c r="F284" s="197" t="s">
        <v>434</v>
      </c>
      <c r="G284" s="13"/>
      <c r="H284" s="198">
        <v>9.5579999999999998</v>
      </c>
      <c r="I284" s="199"/>
      <c r="J284" s="13"/>
      <c r="K284" s="13"/>
      <c r="L284" s="195"/>
      <c r="M284" s="200"/>
      <c r="N284" s="201"/>
      <c r="O284" s="201"/>
      <c r="P284" s="201"/>
      <c r="Q284" s="201"/>
      <c r="R284" s="201"/>
      <c r="S284" s="201"/>
      <c r="T284" s="20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6" t="s">
        <v>166</v>
      </c>
      <c r="AU284" s="196" t="s">
        <v>83</v>
      </c>
      <c r="AV284" s="13" t="s">
        <v>83</v>
      </c>
      <c r="AW284" s="13" t="s">
        <v>4</v>
      </c>
      <c r="AX284" s="13" t="s">
        <v>81</v>
      </c>
      <c r="AY284" s="196" t="s">
        <v>153</v>
      </c>
    </row>
    <row r="285" s="2" customFormat="1" ht="24.15" customHeight="1">
      <c r="A285" s="40"/>
      <c r="B285" s="174"/>
      <c r="C285" s="220" t="s">
        <v>435</v>
      </c>
      <c r="D285" s="220" t="s">
        <v>216</v>
      </c>
      <c r="E285" s="221" t="s">
        <v>436</v>
      </c>
      <c r="F285" s="222" t="s">
        <v>437</v>
      </c>
      <c r="G285" s="223" t="s">
        <v>241</v>
      </c>
      <c r="H285" s="224">
        <v>4.7789999999999999</v>
      </c>
      <c r="I285" s="225"/>
      <c r="J285" s="226">
        <f>ROUND(I285*H285,2)</f>
        <v>0</v>
      </c>
      <c r="K285" s="222" t="s">
        <v>3</v>
      </c>
      <c r="L285" s="227"/>
      <c r="M285" s="228" t="s">
        <v>3</v>
      </c>
      <c r="N285" s="229" t="s">
        <v>44</v>
      </c>
      <c r="O285" s="74"/>
      <c r="P285" s="184">
        <f>O285*H285</f>
        <v>0</v>
      </c>
      <c r="Q285" s="184">
        <v>0.13200000000000001</v>
      </c>
      <c r="R285" s="184">
        <f>Q285*H285</f>
        <v>0.63082800000000006</v>
      </c>
      <c r="S285" s="184">
        <v>0</v>
      </c>
      <c r="T285" s="185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186" t="s">
        <v>215</v>
      </c>
      <c r="AT285" s="186" t="s">
        <v>216</v>
      </c>
      <c r="AU285" s="186" t="s">
        <v>83</v>
      </c>
      <c r="AY285" s="21" t="s">
        <v>153</v>
      </c>
      <c r="BE285" s="187">
        <f>IF(N285="základní",J285,0)</f>
        <v>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21" t="s">
        <v>81</v>
      </c>
      <c r="BK285" s="187">
        <f>ROUND(I285*H285,2)</f>
        <v>0</v>
      </c>
      <c r="BL285" s="21" t="s">
        <v>160</v>
      </c>
      <c r="BM285" s="186" t="s">
        <v>438</v>
      </c>
    </row>
    <row r="286" s="2" customFormat="1">
      <c r="A286" s="40"/>
      <c r="B286" s="41"/>
      <c r="C286" s="40"/>
      <c r="D286" s="188" t="s">
        <v>162</v>
      </c>
      <c r="E286" s="40"/>
      <c r="F286" s="189" t="s">
        <v>437</v>
      </c>
      <c r="G286" s="40"/>
      <c r="H286" s="40"/>
      <c r="I286" s="190"/>
      <c r="J286" s="40"/>
      <c r="K286" s="40"/>
      <c r="L286" s="41"/>
      <c r="M286" s="191"/>
      <c r="N286" s="192"/>
      <c r="O286" s="74"/>
      <c r="P286" s="74"/>
      <c r="Q286" s="74"/>
      <c r="R286" s="74"/>
      <c r="S286" s="74"/>
      <c r="T286" s="75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21" t="s">
        <v>162</v>
      </c>
      <c r="AU286" s="21" t="s">
        <v>83</v>
      </c>
    </row>
    <row r="287" s="16" customFormat="1">
      <c r="A287" s="16"/>
      <c r="B287" s="230"/>
      <c r="C287" s="16"/>
      <c r="D287" s="188" t="s">
        <v>166</v>
      </c>
      <c r="E287" s="231" t="s">
        <v>3</v>
      </c>
      <c r="F287" s="232" t="s">
        <v>432</v>
      </c>
      <c r="G287" s="16"/>
      <c r="H287" s="231" t="s">
        <v>3</v>
      </c>
      <c r="I287" s="233"/>
      <c r="J287" s="16"/>
      <c r="K287" s="16"/>
      <c r="L287" s="230"/>
      <c r="M287" s="234"/>
      <c r="N287" s="235"/>
      <c r="O287" s="235"/>
      <c r="P287" s="235"/>
      <c r="Q287" s="235"/>
      <c r="R287" s="235"/>
      <c r="S287" s="235"/>
      <c r="T287" s="23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31" t="s">
        <v>166</v>
      </c>
      <c r="AU287" s="231" t="s">
        <v>83</v>
      </c>
      <c r="AV287" s="16" t="s">
        <v>81</v>
      </c>
      <c r="AW287" s="16" t="s">
        <v>35</v>
      </c>
      <c r="AX287" s="16" t="s">
        <v>73</v>
      </c>
      <c r="AY287" s="231" t="s">
        <v>153</v>
      </c>
    </row>
    <row r="288" s="13" customFormat="1">
      <c r="A288" s="13"/>
      <c r="B288" s="195"/>
      <c r="C288" s="13"/>
      <c r="D288" s="188" t="s">
        <v>166</v>
      </c>
      <c r="E288" s="196" t="s">
        <v>3</v>
      </c>
      <c r="F288" s="197" t="s">
        <v>439</v>
      </c>
      <c r="G288" s="13"/>
      <c r="H288" s="198">
        <v>4.6399999999999997</v>
      </c>
      <c r="I288" s="199"/>
      <c r="J288" s="13"/>
      <c r="K288" s="13"/>
      <c r="L288" s="195"/>
      <c r="M288" s="200"/>
      <c r="N288" s="201"/>
      <c r="O288" s="201"/>
      <c r="P288" s="201"/>
      <c r="Q288" s="201"/>
      <c r="R288" s="201"/>
      <c r="S288" s="201"/>
      <c r="T288" s="20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6" t="s">
        <v>166</v>
      </c>
      <c r="AU288" s="196" t="s">
        <v>83</v>
      </c>
      <c r="AV288" s="13" t="s">
        <v>83</v>
      </c>
      <c r="AW288" s="13" t="s">
        <v>35</v>
      </c>
      <c r="AX288" s="13" t="s">
        <v>73</v>
      </c>
      <c r="AY288" s="196" t="s">
        <v>153</v>
      </c>
    </row>
    <row r="289" s="14" customFormat="1">
      <c r="A289" s="14"/>
      <c r="B289" s="203"/>
      <c r="C289" s="14"/>
      <c r="D289" s="188" t="s">
        <v>166</v>
      </c>
      <c r="E289" s="204" t="s">
        <v>3</v>
      </c>
      <c r="F289" s="205" t="s">
        <v>181</v>
      </c>
      <c r="G289" s="14"/>
      <c r="H289" s="206">
        <v>4.6399999999999997</v>
      </c>
      <c r="I289" s="207"/>
      <c r="J289" s="14"/>
      <c r="K289" s="14"/>
      <c r="L289" s="203"/>
      <c r="M289" s="208"/>
      <c r="N289" s="209"/>
      <c r="O289" s="209"/>
      <c r="P289" s="209"/>
      <c r="Q289" s="209"/>
      <c r="R289" s="209"/>
      <c r="S289" s="209"/>
      <c r="T289" s="21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4" t="s">
        <v>166</v>
      </c>
      <c r="AU289" s="204" t="s">
        <v>83</v>
      </c>
      <c r="AV289" s="14" t="s">
        <v>160</v>
      </c>
      <c r="AW289" s="14" t="s">
        <v>35</v>
      </c>
      <c r="AX289" s="14" t="s">
        <v>81</v>
      </c>
      <c r="AY289" s="204" t="s">
        <v>153</v>
      </c>
    </row>
    <row r="290" s="13" customFormat="1">
      <c r="A290" s="13"/>
      <c r="B290" s="195"/>
      <c r="C290" s="13"/>
      <c r="D290" s="188" t="s">
        <v>166</v>
      </c>
      <c r="E290" s="13"/>
      <c r="F290" s="197" t="s">
        <v>440</v>
      </c>
      <c r="G290" s="13"/>
      <c r="H290" s="198">
        <v>4.7789999999999999</v>
      </c>
      <c r="I290" s="199"/>
      <c r="J290" s="13"/>
      <c r="K290" s="13"/>
      <c r="L290" s="195"/>
      <c r="M290" s="200"/>
      <c r="N290" s="201"/>
      <c r="O290" s="201"/>
      <c r="P290" s="201"/>
      <c r="Q290" s="201"/>
      <c r="R290" s="201"/>
      <c r="S290" s="201"/>
      <c r="T290" s="20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6" t="s">
        <v>166</v>
      </c>
      <c r="AU290" s="196" t="s">
        <v>83</v>
      </c>
      <c r="AV290" s="13" t="s">
        <v>83</v>
      </c>
      <c r="AW290" s="13" t="s">
        <v>4</v>
      </c>
      <c r="AX290" s="13" t="s">
        <v>81</v>
      </c>
      <c r="AY290" s="196" t="s">
        <v>153</v>
      </c>
    </row>
    <row r="291" s="2" customFormat="1" ht="24.15" customHeight="1">
      <c r="A291" s="40"/>
      <c r="B291" s="174"/>
      <c r="C291" s="220" t="s">
        <v>441</v>
      </c>
      <c r="D291" s="220" t="s">
        <v>216</v>
      </c>
      <c r="E291" s="221" t="s">
        <v>442</v>
      </c>
      <c r="F291" s="222" t="s">
        <v>443</v>
      </c>
      <c r="G291" s="223" t="s">
        <v>241</v>
      </c>
      <c r="H291" s="224">
        <v>22.731999999999999</v>
      </c>
      <c r="I291" s="225"/>
      <c r="J291" s="226">
        <f>ROUND(I291*H291,2)</f>
        <v>0</v>
      </c>
      <c r="K291" s="222" t="s">
        <v>159</v>
      </c>
      <c r="L291" s="227"/>
      <c r="M291" s="228" t="s">
        <v>3</v>
      </c>
      <c r="N291" s="229" t="s">
        <v>44</v>
      </c>
      <c r="O291" s="74"/>
      <c r="P291" s="184">
        <f>O291*H291</f>
        <v>0</v>
      </c>
      <c r="Q291" s="184">
        <v>0.13100000000000001</v>
      </c>
      <c r="R291" s="184">
        <f>Q291*H291</f>
        <v>2.9778920000000002</v>
      </c>
      <c r="S291" s="184">
        <v>0</v>
      </c>
      <c r="T291" s="185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86" t="s">
        <v>215</v>
      </c>
      <c r="AT291" s="186" t="s">
        <v>216</v>
      </c>
      <c r="AU291" s="186" t="s">
        <v>83</v>
      </c>
      <c r="AY291" s="21" t="s">
        <v>153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21" t="s">
        <v>81</v>
      </c>
      <c r="BK291" s="187">
        <f>ROUND(I291*H291,2)</f>
        <v>0</v>
      </c>
      <c r="BL291" s="21" t="s">
        <v>160</v>
      </c>
      <c r="BM291" s="186" t="s">
        <v>444</v>
      </c>
    </row>
    <row r="292" s="2" customFormat="1">
      <c r="A292" s="40"/>
      <c r="B292" s="41"/>
      <c r="C292" s="40"/>
      <c r="D292" s="188" t="s">
        <v>162</v>
      </c>
      <c r="E292" s="40"/>
      <c r="F292" s="189" t="s">
        <v>443</v>
      </c>
      <c r="G292" s="40"/>
      <c r="H292" s="40"/>
      <c r="I292" s="190"/>
      <c r="J292" s="40"/>
      <c r="K292" s="40"/>
      <c r="L292" s="41"/>
      <c r="M292" s="191"/>
      <c r="N292" s="192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162</v>
      </c>
      <c r="AU292" s="21" t="s">
        <v>83</v>
      </c>
    </row>
    <row r="293" s="16" customFormat="1">
      <c r="A293" s="16"/>
      <c r="B293" s="230"/>
      <c r="C293" s="16"/>
      <c r="D293" s="188" t="s">
        <v>166</v>
      </c>
      <c r="E293" s="231" t="s">
        <v>3</v>
      </c>
      <c r="F293" s="232" t="s">
        <v>432</v>
      </c>
      <c r="G293" s="16"/>
      <c r="H293" s="231" t="s">
        <v>3</v>
      </c>
      <c r="I293" s="233"/>
      <c r="J293" s="16"/>
      <c r="K293" s="16"/>
      <c r="L293" s="230"/>
      <c r="M293" s="234"/>
      <c r="N293" s="235"/>
      <c r="O293" s="235"/>
      <c r="P293" s="235"/>
      <c r="Q293" s="235"/>
      <c r="R293" s="235"/>
      <c r="S293" s="235"/>
      <c r="T293" s="23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31" t="s">
        <v>166</v>
      </c>
      <c r="AU293" s="231" t="s">
        <v>83</v>
      </c>
      <c r="AV293" s="16" t="s">
        <v>81</v>
      </c>
      <c r="AW293" s="16" t="s">
        <v>35</v>
      </c>
      <c r="AX293" s="16" t="s">
        <v>73</v>
      </c>
      <c r="AY293" s="231" t="s">
        <v>153</v>
      </c>
    </row>
    <row r="294" s="13" customFormat="1">
      <c r="A294" s="13"/>
      <c r="B294" s="195"/>
      <c r="C294" s="13"/>
      <c r="D294" s="188" t="s">
        <v>166</v>
      </c>
      <c r="E294" s="196" t="s">
        <v>3</v>
      </c>
      <c r="F294" s="197" t="s">
        <v>445</v>
      </c>
      <c r="G294" s="13"/>
      <c r="H294" s="198">
        <v>22.07</v>
      </c>
      <c r="I294" s="199"/>
      <c r="J294" s="13"/>
      <c r="K294" s="13"/>
      <c r="L294" s="195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166</v>
      </c>
      <c r="AU294" s="196" t="s">
        <v>83</v>
      </c>
      <c r="AV294" s="13" t="s">
        <v>83</v>
      </c>
      <c r="AW294" s="13" t="s">
        <v>35</v>
      </c>
      <c r="AX294" s="13" t="s">
        <v>73</v>
      </c>
      <c r="AY294" s="196" t="s">
        <v>153</v>
      </c>
    </row>
    <row r="295" s="14" customFormat="1">
      <c r="A295" s="14"/>
      <c r="B295" s="203"/>
      <c r="C295" s="14"/>
      <c r="D295" s="188" t="s">
        <v>166</v>
      </c>
      <c r="E295" s="204" t="s">
        <v>3</v>
      </c>
      <c r="F295" s="205" t="s">
        <v>181</v>
      </c>
      <c r="G295" s="14"/>
      <c r="H295" s="206">
        <v>22.07</v>
      </c>
      <c r="I295" s="207"/>
      <c r="J295" s="14"/>
      <c r="K295" s="14"/>
      <c r="L295" s="203"/>
      <c r="M295" s="208"/>
      <c r="N295" s="209"/>
      <c r="O295" s="209"/>
      <c r="P295" s="209"/>
      <c r="Q295" s="209"/>
      <c r="R295" s="209"/>
      <c r="S295" s="209"/>
      <c r="T295" s="21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4" t="s">
        <v>166</v>
      </c>
      <c r="AU295" s="204" t="s">
        <v>83</v>
      </c>
      <c r="AV295" s="14" t="s">
        <v>160</v>
      </c>
      <c r="AW295" s="14" t="s">
        <v>35</v>
      </c>
      <c r="AX295" s="14" t="s">
        <v>81</v>
      </c>
      <c r="AY295" s="204" t="s">
        <v>153</v>
      </c>
    </row>
    <row r="296" s="13" customFormat="1">
      <c r="A296" s="13"/>
      <c r="B296" s="195"/>
      <c r="C296" s="13"/>
      <c r="D296" s="188" t="s">
        <v>166</v>
      </c>
      <c r="E296" s="13"/>
      <c r="F296" s="197" t="s">
        <v>446</v>
      </c>
      <c r="G296" s="13"/>
      <c r="H296" s="198">
        <v>22.731999999999999</v>
      </c>
      <c r="I296" s="199"/>
      <c r="J296" s="13"/>
      <c r="K296" s="13"/>
      <c r="L296" s="195"/>
      <c r="M296" s="200"/>
      <c r="N296" s="201"/>
      <c r="O296" s="201"/>
      <c r="P296" s="201"/>
      <c r="Q296" s="201"/>
      <c r="R296" s="201"/>
      <c r="S296" s="201"/>
      <c r="T296" s="20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6" t="s">
        <v>166</v>
      </c>
      <c r="AU296" s="196" t="s">
        <v>83</v>
      </c>
      <c r="AV296" s="13" t="s">
        <v>83</v>
      </c>
      <c r="AW296" s="13" t="s">
        <v>4</v>
      </c>
      <c r="AX296" s="13" t="s">
        <v>81</v>
      </c>
      <c r="AY296" s="196" t="s">
        <v>153</v>
      </c>
    </row>
    <row r="297" s="2" customFormat="1" ht="24.15" customHeight="1">
      <c r="A297" s="40"/>
      <c r="B297" s="174"/>
      <c r="C297" s="220" t="s">
        <v>447</v>
      </c>
      <c r="D297" s="220" t="s">
        <v>216</v>
      </c>
      <c r="E297" s="221" t="s">
        <v>448</v>
      </c>
      <c r="F297" s="222" t="s">
        <v>449</v>
      </c>
      <c r="G297" s="223" t="s">
        <v>241</v>
      </c>
      <c r="H297" s="224">
        <v>23.577000000000002</v>
      </c>
      <c r="I297" s="225"/>
      <c r="J297" s="226">
        <f>ROUND(I297*H297,2)</f>
        <v>0</v>
      </c>
      <c r="K297" s="222" t="s">
        <v>159</v>
      </c>
      <c r="L297" s="227"/>
      <c r="M297" s="228" t="s">
        <v>3</v>
      </c>
      <c r="N297" s="229" t="s">
        <v>44</v>
      </c>
      <c r="O297" s="74"/>
      <c r="P297" s="184">
        <f>O297*H297</f>
        <v>0</v>
      </c>
      <c r="Q297" s="184">
        <v>0.113</v>
      </c>
      <c r="R297" s="184">
        <f>Q297*H297</f>
        <v>2.6642010000000003</v>
      </c>
      <c r="S297" s="184">
        <v>0</v>
      </c>
      <c r="T297" s="185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186" t="s">
        <v>215</v>
      </c>
      <c r="AT297" s="186" t="s">
        <v>216</v>
      </c>
      <c r="AU297" s="186" t="s">
        <v>83</v>
      </c>
      <c r="AY297" s="21" t="s">
        <v>153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21" t="s">
        <v>81</v>
      </c>
      <c r="BK297" s="187">
        <f>ROUND(I297*H297,2)</f>
        <v>0</v>
      </c>
      <c r="BL297" s="21" t="s">
        <v>160</v>
      </c>
      <c r="BM297" s="186" t="s">
        <v>450</v>
      </c>
    </row>
    <row r="298" s="2" customFormat="1">
      <c r="A298" s="40"/>
      <c r="B298" s="41"/>
      <c r="C298" s="40"/>
      <c r="D298" s="188" t="s">
        <v>162</v>
      </c>
      <c r="E298" s="40"/>
      <c r="F298" s="189" t="s">
        <v>449</v>
      </c>
      <c r="G298" s="40"/>
      <c r="H298" s="40"/>
      <c r="I298" s="190"/>
      <c r="J298" s="40"/>
      <c r="K298" s="40"/>
      <c r="L298" s="41"/>
      <c r="M298" s="191"/>
      <c r="N298" s="192"/>
      <c r="O298" s="74"/>
      <c r="P298" s="74"/>
      <c r="Q298" s="74"/>
      <c r="R298" s="74"/>
      <c r="S298" s="74"/>
      <c r="T298" s="75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21" t="s">
        <v>162</v>
      </c>
      <c r="AU298" s="21" t="s">
        <v>83</v>
      </c>
    </row>
    <row r="299" s="16" customFormat="1">
      <c r="A299" s="16"/>
      <c r="B299" s="230"/>
      <c r="C299" s="16"/>
      <c r="D299" s="188" t="s">
        <v>166</v>
      </c>
      <c r="E299" s="231" t="s">
        <v>3</v>
      </c>
      <c r="F299" s="232" t="s">
        <v>432</v>
      </c>
      <c r="G299" s="16"/>
      <c r="H299" s="231" t="s">
        <v>3</v>
      </c>
      <c r="I299" s="233"/>
      <c r="J299" s="16"/>
      <c r="K299" s="16"/>
      <c r="L299" s="230"/>
      <c r="M299" s="234"/>
      <c r="N299" s="235"/>
      <c r="O299" s="235"/>
      <c r="P299" s="235"/>
      <c r="Q299" s="235"/>
      <c r="R299" s="235"/>
      <c r="S299" s="235"/>
      <c r="T299" s="23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31" t="s">
        <v>166</v>
      </c>
      <c r="AU299" s="231" t="s">
        <v>83</v>
      </c>
      <c r="AV299" s="16" t="s">
        <v>81</v>
      </c>
      <c r="AW299" s="16" t="s">
        <v>35</v>
      </c>
      <c r="AX299" s="16" t="s">
        <v>73</v>
      </c>
      <c r="AY299" s="231" t="s">
        <v>153</v>
      </c>
    </row>
    <row r="300" s="13" customFormat="1">
      <c r="A300" s="13"/>
      <c r="B300" s="195"/>
      <c r="C300" s="13"/>
      <c r="D300" s="188" t="s">
        <v>166</v>
      </c>
      <c r="E300" s="196" t="s">
        <v>3</v>
      </c>
      <c r="F300" s="197" t="s">
        <v>451</v>
      </c>
      <c r="G300" s="13"/>
      <c r="H300" s="198">
        <v>22.890000000000001</v>
      </c>
      <c r="I300" s="199"/>
      <c r="J300" s="13"/>
      <c r="K300" s="13"/>
      <c r="L300" s="195"/>
      <c r="M300" s="200"/>
      <c r="N300" s="201"/>
      <c r="O300" s="201"/>
      <c r="P300" s="201"/>
      <c r="Q300" s="201"/>
      <c r="R300" s="201"/>
      <c r="S300" s="201"/>
      <c r="T300" s="20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6" t="s">
        <v>166</v>
      </c>
      <c r="AU300" s="196" t="s">
        <v>83</v>
      </c>
      <c r="AV300" s="13" t="s">
        <v>83</v>
      </c>
      <c r="AW300" s="13" t="s">
        <v>35</v>
      </c>
      <c r="AX300" s="13" t="s">
        <v>73</v>
      </c>
      <c r="AY300" s="196" t="s">
        <v>153</v>
      </c>
    </row>
    <row r="301" s="14" customFormat="1">
      <c r="A301" s="14"/>
      <c r="B301" s="203"/>
      <c r="C301" s="14"/>
      <c r="D301" s="188" t="s">
        <v>166</v>
      </c>
      <c r="E301" s="204" t="s">
        <v>3</v>
      </c>
      <c r="F301" s="205" t="s">
        <v>181</v>
      </c>
      <c r="G301" s="14"/>
      <c r="H301" s="206">
        <v>22.890000000000001</v>
      </c>
      <c r="I301" s="207"/>
      <c r="J301" s="14"/>
      <c r="K301" s="14"/>
      <c r="L301" s="203"/>
      <c r="M301" s="208"/>
      <c r="N301" s="209"/>
      <c r="O301" s="209"/>
      <c r="P301" s="209"/>
      <c r="Q301" s="209"/>
      <c r="R301" s="209"/>
      <c r="S301" s="209"/>
      <c r="T301" s="21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4" t="s">
        <v>166</v>
      </c>
      <c r="AU301" s="204" t="s">
        <v>83</v>
      </c>
      <c r="AV301" s="14" t="s">
        <v>160</v>
      </c>
      <c r="AW301" s="14" t="s">
        <v>35</v>
      </c>
      <c r="AX301" s="14" t="s">
        <v>81</v>
      </c>
      <c r="AY301" s="204" t="s">
        <v>153</v>
      </c>
    </row>
    <row r="302" s="13" customFormat="1">
      <c r="A302" s="13"/>
      <c r="B302" s="195"/>
      <c r="C302" s="13"/>
      <c r="D302" s="188" t="s">
        <v>166</v>
      </c>
      <c r="E302" s="13"/>
      <c r="F302" s="197" t="s">
        <v>452</v>
      </c>
      <c r="G302" s="13"/>
      <c r="H302" s="198">
        <v>23.577000000000002</v>
      </c>
      <c r="I302" s="199"/>
      <c r="J302" s="13"/>
      <c r="K302" s="13"/>
      <c r="L302" s="195"/>
      <c r="M302" s="200"/>
      <c r="N302" s="201"/>
      <c r="O302" s="201"/>
      <c r="P302" s="201"/>
      <c r="Q302" s="201"/>
      <c r="R302" s="201"/>
      <c r="S302" s="201"/>
      <c r="T302" s="20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6" t="s">
        <v>166</v>
      </c>
      <c r="AU302" s="196" t="s">
        <v>83</v>
      </c>
      <c r="AV302" s="13" t="s">
        <v>83</v>
      </c>
      <c r="AW302" s="13" t="s">
        <v>4</v>
      </c>
      <c r="AX302" s="13" t="s">
        <v>81</v>
      </c>
      <c r="AY302" s="196" t="s">
        <v>153</v>
      </c>
    </row>
    <row r="303" s="2" customFormat="1" ht="24.15" customHeight="1">
      <c r="A303" s="40"/>
      <c r="B303" s="174"/>
      <c r="C303" s="175" t="s">
        <v>453</v>
      </c>
      <c r="D303" s="175" t="s">
        <v>155</v>
      </c>
      <c r="E303" s="176" t="s">
        <v>454</v>
      </c>
      <c r="F303" s="177" t="s">
        <v>455</v>
      </c>
      <c r="G303" s="178" t="s">
        <v>241</v>
      </c>
      <c r="H303" s="179">
        <v>124.318</v>
      </c>
      <c r="I303" s="180"/>
      <c r="J303" s="181">
        <f>ROUND(I303*H303,2)</f>
        <v>0</v>
      </c>
      <c r="K303" s="177" t="s">
        <v>159</v>
      </c>
      <c r="L303" s="41"/>
      <c r="M303" s="182" t="s">
        <v>3</v>
      </c>
      <c r="N303" s="183" t="s">
        <v>44</v>
      </c>
      <c r="O303" s="74"/>
      <c r="P303" s="184">
        <f>O303*H303</f>
        <v>0</v>
      </c>
      <c r="Q303" s="184">
        <v>0.19536000000000001</v>
      </c>
      <c r="R303" s="184">
        <f>Q303*H303</f>
        <v>24.286764479999999</v>
      </c>
      <c r="S303" s="184">
        <v>0</v>
      </c>
      <c r="T303" s="185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186" t="s">
        <v>160</v>
      </c>
      <c r="AT303" s="186" t="s">
        <v>155</v>
      </c>
      <c r="AU303" s="186" t="s">
        <v>83</v>
      </c>
      <c r="AY303" s="21" t="s">
        <v>153</v>
      </c>
      <c r="BE303" s="187">
        <f>IF(N303="základní",J303,0)</f>
        <v>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21" t="s">
        <v>81</v>
      </c>
      <c r="BK303" s="187">
        <f>ROUND(I303*H303,2)</f>
        <v>0</v>
      </c>
      <c r="BL303" s="21" t="s">
        <v>160</v>
      </c>
      <c r="BM303" s="186" t="s">
        <v>456</v>
      </c>
    </row>
    <row r="304" s="2" customFormat="1">
      <c r="A304" s="40"/>
      <c r="B304" s="41"/>
      <c r="C304" s="40"/>
      <c r="D304" s="188" t="s">
        <v>162</v>
      </c>
      <c r="E304" s="40"/>
      <c r="F304" s="189" t="s">
        <v>457</v>
      </c>
      <c r="G304" s="40"/>
      <c r="H304" s="40"/>
      <c r="I304" s="190"/>
      <c r="J304" s="40"/>
      <c r="K304" s="40"/>
      <c r="L304" s="41"/>
      <c r="M304" s="191"/>
      <c r="N304" s="192"/>
      <c r="O304" s="74"/>
      <c r="P304" s="74"/>
      <c r="Q304" s="74"/>
      <c r="R304" s="74"/>
      <c r="S304" s="74"/>
      <c r="T304" s="75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21" t="s">
        <v>162</v>
      </c>
      <c r="AU304" s="21" t="s">
        <v>83</v>
      </c>
    </row>
    <row r="305" s="2" customFormat="1">
      <c r="A305" s="40"/>
      <c r="B305" s="41"/>
      <c r="C305" s="40"/>
      <c r="D305" s="193" t="s">
        <v>164</v>
      </c>
      <c r="E305" s="40"/>
      <c r="F305" s="194" t="s">
        <v>458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164</v>
      </c>
      <c r="AU305" s="21" t="s">
        <v>83</v>
      </c>
    </row>
    <row r="306" s="2" customFormat="1">
      <c r="A306" s="40"/>
      <c r="B306" s="41"/>
      <c r="C306" s="40"/>
      <c r="D306" s="188" t="s">
        <v>194</v>
      </c>
      <c r="E306" s="40"/>
      <c r="F306" s="211" t="s">
        <v>459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194</v>
      </c>
      <c r="AU306" s="21" t="s">
        <v>83</v>
      </c>
    </row>
    <row r="307" s="13" customFormat="1">
      <c r="A307" s="13"/>
      <c r="B307" s="195"/>
      <c r="C307" s="13"/>
      <c r="D307" s="188" t="s">
        <v>166</v>
      </c>
      <c r="E307" s="196" t="s">
        <v>3</v>
      </c>
      <c r="F307" s="197" t="s">
        <v>460</v>
      </c>
      <c r="G307" s="13"/>
      <c r="H307" s="198">
        <v>93.349999999999994</v>
      </c>
      <c r="I307" s="199"/>
      <c r="J307" s="13"/>
      <c r="K307" s="13"/>
      <c r="L307" s="195"/>
      <c r="M307" s="200"/>
      <c r="N307" s="201"/>
      <c r="O307" s="201"/>
      <c r="P307" s="201"/>
      <c r="Q307" s="201"/>
      <c r="R307" s="201"/>
      <c r="S307" s="201"/>
      <c r="T307" s="20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6" t="s">
        <v>166</v>
      </c>
      <c r="AU307" s="196" t="s">
        <v>83</v>
      </c>
      <c r="AV307" s="13" t="s">
        <v>83</v>
      </c>
      <c r="AW307" s="13" t="s">
        <v>35</v>
      </c>
      <c r="AX307" s="13" t="s">
        <v>73</v>
      </c>
      <c r="AY307" s="196" t="s">
        <v>153</v>
      </c>
    </row>
    <row r="308" s="13" customFormat="1">
      <c r="A308" s="13"/>
      <c r="B308" s="195"/>
      <c r="C308" s="13"/>
      <c r="D308" s="188" t="s">
        <v>166</v>
      </c>
      <c r="E308" s="196" t="s">
        <v>3</v>
      </c>
      <c r="F308" s="197" t="s">
        <v>461</v>
      </c>
      <c r="G308" s="13"/>
      <c r="H308" s="198">
        <v>56.689999999999998</v>
      </c>
      <c r="I308" s="199"/>
      <c r="J308" s="13"/>
      <c r="K308" s="13"/>
      <c r="L308" s="195"/>
      <c r="M308" s="200"/>
      <c r="N308" s="201"/>
      <c r="O308" s="201"/>
      <c r="P308" s="201"/>
      <c r="Q308" s="201"/>
      <c r="R308" s="201"/>
      <c r="S308" s="201"/>
      <c r="T308" s="20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6" t="s">
        <v>166</v>
      </c>
      <c r="AU308" s="196" t="s">
        <v>83</v>
      </c>
      <c r="AV308" s="13" t="s">
        <v>83</v>
      </c>
      <c r="AW308" s="13" t="s">
        <v>35</v>
      </c>
      <c r="AX308" s="13" t="s">
        <v>73</v>
      </c>
      <c r="AY308" s="196" t="s">
        <v>153</v>
      </c>
    </row>
    <row r="309" s="13" customFormat="1">
      <c r="A309" s="13"/>
      <c r="B309" s="195"/>
      <c r="C309" s="13"/>
      <c r="D309" s="188" t="s">
        <v>166</v>
      </c>
      <c r="E309" s="196" t="s">
        <v>3</v>
      </c>
      <c r="F309" s="197" t="s">
        <v>462</v>
      </c>
      <c r="G309" s="13"/>
      <c r="H309" s="198">
        <v>-26.722000000000001</v>
      </c>
      <c r="I309" s="199"/>
      <c r="J309" s="13"/>
      <c r="K309" s="13"/>
      <c r="L309" s="195"/>
      <c r="M309" s="200"/>
      <c r="N309" s="201"/>
      <c r="O309" s="201"/>
      <c r="P309" s="201"/>
      <c r="Q309" s="201"/>
      <c r="R309" s="201"/>
      <c r="S309" s="201"/>
      <c r="T309" s="20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6" t="s">
        <v>166</v>
      </c>
      <c r="AU309" s="196" t="s">
        <v>83</v>
      </c>
      <c r="AV309" s="13" t="s">
        <v>83</v>
      </c>
      <c r="AW309" s="13" t="s">
        <v>35</v>
      </c>
      <c r="AX309" s="13" t="s">
        <v>73</v>
      </c>
      <c r="AY309" s="196" t="s">
        <v>153</v>
      </c>
    </row>
    <row r="310" s="13" customFormat="1">
      <c r="A310" s="13"/>
      <c r="B310" s="195"/>
      <c r="C310" s="13"/>
      <c r="D310" s="188" t="s">
        <v>166</v>
      </c>
      <c r="E310" s="196" t="s">
        <v>3</v>
      </c>
      <c r="F310" s="197" t="s">
        <v>463</v>
      </c>
      <c r="G310" s="13"/>
      <c r="H310" s="198">
        <v>1</v>
      </c>
      <c r="I310" s="199"/>
      <c r="J310" s="13"/>
      <c r="K310" s="13"/>
      <c r="L310" s="195"/>
      <c r="M310" s="200"/>
      <c r="N310" s="201"/>
      <c r="O310" s="201"/>
      <c r="P310" s="201"/>
      <c r="Q310" s="201"/>
      <c r="R310" s="201"/>
      <c r="S310" s="201"/>
      <c r="T310" s="20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6" t="s">
        <v>166</v>
      </c>
      <c r="AU310" s="196" t="s">
        <v>83</v>
      </c>
      <c r="AV310" s="13" t="s">
        <v>83</v>
      </c>
      <c r="AW310" s="13" t="s">
        <v>35</v>
      </c>
      <c r="AX310" s="13" t="s">
        <v>73</v>
      </c>
      <c r="AY310" s="196" t="s">
        <v>153</v>
      </c>
    </row>
    <row r="311" s="14" customFormat="1">
      <c r="A311" s="14"/>
      <c r="B311" s="203"/>
      <c r="C311" s="14"/>
      <c r="D311" s="188" t="s">
        <v>166</v>
      </c>
      <c r="E311" s="204" t="s">
        <v>3</v>
      </c>
      <c r="F311" s="205" t="s">
        <v>181</v>
      </c>
      <c r="G311" s="14"/>
      <c r="H311" s="206">
        <v>124.31799999999998</v>
      </c>
      <c r="I311" s="207"/>
      <c r="J311" s="14"/>
      <c r="K311" s="14"/>
      <c r="L311" s="203"/>
      <c r="M311" s="208"/>
      <c r="N311" s="209"/>
      <c r="O311" s="209"/>
      <c r="P311" s="209"/>
      <c r="Q311" s="209"/>
      <c r="R311" s="209"/>
      <c r="S311" s="209"/>
      <c r="T311" s="21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4" t="s">
        <v>166</v>
      </c>
      <c r="AU311" s="204" t="s">
        <v>83</v>
      </c>
      <c r="AV311" s="14" t="s">
        <v>160</v>
      </c>
      <c r="AW311" s="14" t="s">
        <v>35</v>
      </c>
      <c r="AX311" s="14" t="s">
        <v>81</v>
      </c>
      <c r="AY311" s="204" t="s">
        <v>153</v>
      </c>
    </row>
    <row r="312" s="2" customFormat="1" ht="16.5" customHeight="1">
      <c r="A312" s="40"/>
      <c r="B312" s="174"/>
      <c r="C312" s="220" t="s">
        <v>464</v>
      </c>
      <c r="D312" s="220" t="s">
        <v>216</v>
      </c>
      <c r="E312" s="221" t="s">
        <v>465</v>
      </c>
      <c r="F312" s="222" t="s">
        <v>466</v>
      </c>
      <c r="G312" s="223" t="s">
        <v>241</v>
      </c>
      <c r="H312" s="224">
        <v>126.804</v>
      </c>
      <c r="I312" s="225"/>
      <c r="J312" s="226">
        <f>ROUND(I312*H312,2)</f>
        <v>0</v>
      </c>
      <c r="K312" s="222" t="s">
        <v>159</v>
      </c>
      <c r="L312" s="227"/>
      <c r="M312" s="228" t="s">
        <v>3</v>
      </c>
      <c r="N312" s="229" t="s">
        <v>44</v>
      </c>
      <c r="O312" s="74"/>
      <c r="P312" s="184">
        <f>O312*H312</f>
        <v>0</v>
      </c>
      <c r="Q312" s="184">
        <v>0.222</v>
      </c>
      <c r="R312" s="184">
        <f>Q312*H312</f>
        <v>28.150487999999999</v>
      </c>
      <c r="S312" s="184">
        <v>0</v>
      </c>
      <c r="T312" s="185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186" t="s">
        <v>215</v>
      </c>
      <c r="AT312" s="186" t="s">
        <v>216</v>
      </c>
      <c r="AU312" s="186" t="s">
        <v>83</v>
      </c>
      <c r="AY312" s="21" t="s">
        <v>153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21" t="s">
        <v>81</v>
      </c>
      <c r="BK312" s="187">
        <f>ROUND(I312*H312,2)</f>
        <v>0</v>
      </c>
      <c r="BL312" s="21" t="s">
        <v>160</v>
      </c>
      <c r="BM312" s="186" t="s">
        <v>467</v>
      </c>
    </row>
    <row r="313" s="2" customFormat="1">
      <c r="A313" s="40"/>
      <c r="B313" s="41"/>
      <c r="C313" s="40"/>
      <c r="D313" s="188" t="s">
        <v>162</v>
      </c>
      <c r="E313" s="40"/>
      <c r="F313" s="189" t="s">
        <v>466</v>
      </c>
      <c r="G313" s="40"/>
      <c r="H313" s="40"/>
      <c r="I313" s="190"/>
      <c r="J313" s="40"/>
      <c r="K313" s="40"/>
      <c r="L313" s="41"/>
      <c r="M313" s="191"/>
      <c r="N313" s="192"/>
      <c r="O313" s="74"/>
      <c r="P313" s="74"/>
      <c r="Q313" s="74"/>
      <c r="R313" s="74"/>
      <c r="S313" s="74"/>
      <c r="T313" s="75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21" t="s">
        <v>162</v>
      </c>
      <c r="AU313" s="21" t="s">
        <v>83</v>
      </c>
    </row>
    <row r="314" s="13" customFormat="1">
      <c r="A314" s="13"/>
      <c r="B314" s="195"/>
      <c r="C314" s="13"/>
      <c r="D314" s="188" t="s">
        <v>166</v>
      </c>
      <c r="E314" s="196" t="s">
        <v>3</v>
      </c>
      <c r="F314" s="197" t="s">
        <v>468</v>
      </c>
      <c r="G314" s="13"/>
      <c r="H314" s="198">
        <v>124.318</v>
      </c>
      <c r="I314" s="199"/>
      <c r="J314" s="13"/>
      <c r="K314" s="13"/>
      <c r="L314" s="195"/>
      <c r="M314" s="200"/>
      <c r="N314" s="201"/>
      <c r="O314" s="201"/>
      <c r="P314" s="201"/>
      <c r="Q314" s="201"/>
      <c r="R314" s="201"/>
      <c r="S314" s="201"/>
      <c r="T314" s="20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6" t="s">
        <v>166</v>
      </c>
      <c r="AU314" s="196" t="s">
        <v>83</v>
      </c>
      <c r="AV314" s="13" t="s">
        <v>83</v>
      </c>
      <c r="AW314" s="13" t="s">
        <v>35</v>
      </c>
      <c r="AX314" s="13" t="s">
        <v>81</v>
      </c>
      <c r="AY314" s="196" t="s">
        <v>153</v>
      </c>
    </row>
    <row r="315" s="13" customFormat="1">
      <c r="A315" s="13"/>
      <c r="B315" s="195"/>
      <c r="C315" s="13"/>
      <c r="D315" s="188" t="s">
        <v>166</v>
      </c>
      <c r="E315" s="13"/>
      <c r="F315" s="197" t="s">
        <v>469</v>
      </c>
      <c r="G315" s="13"/>
      <c r="H315" s="198">
        <v>126.804</v>
      </c>
      <c r="I315" s="199"/>
      <c r="J315" s="13"/>
      <c r="K315" s="13"/>
      <c r="L315" s="195"/>
      <c r="M315" s="200"/>
      <c r="N315" s="201"/>
      <c r="O315" s="201"/>
      <c r="P315" s="201"/>
      <c r="Q315" s="201"/>
      <c r="R315" s="201"/>
      <c r="S315" s="201"/>
      <c r="T315" s="20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6" t="s">
        <v>166</v>
      </c>
      <c r="AU315" s="196" t="s">
        <v>83</v>
      </c>
      <c r="AV315" s="13" t="s">
        <v>83</v>
      </c>
      <c r="AW315" s="13" t="s">
        <v>4</v>
      </c>
      <c r="AX315" s="13" t="s">
        <v>81</v>
      </c>
      <c r="AY315" s="196" t="s">
        <v>153</v>
      </c>
    </row>
    <row r="316" s="12" customFormat="1" ht="22.8" customHeight="1">
      <c r="A316" s="12"/>
      <c r="B316" s="161"/>
      <c r="C316" s="12"/>
      <c r="D316" s="162" t="s">
        <v>72</v>
      </c>
      <c r="E316" s="172" t="s">
        <v>215</v>
      </c>
      <c r="F316" s="172" t="s">
        <v>470</v>
      </c>
      <c r="G316" s="12"/>
      <c r="H316" s="12"/>
      <c r="I316" s="164"/>
      <c r="J316" s="173">
        <f>BK316</f>
        <v>0</v>
      </c>
      <c r="K316" s="12"/>
      <c r="L316" s="161"/>
      <c r="M316" s="166"/>
      <c r="N316" s="167"/>
      <c r="O316" s="167"/>
      <c r="P316" s="168">
        <f>SUM(P317:P359)</f>
        <v>0</v>
      </c>
      <c r="Q316" s="167"/>
      <c r="R316" s="168">
        <f>SUM(R317:R359)</f>
        <v>6.7741200000000008</v>
      </c>
      <c r="S316" s="167"/>
      <c r="T316" s="169">
        <f>SUM(T317:T359)</f>
        <v>9.0405999999999995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62" t="s">
        <v>81</v>
      </c>
      <c r="AT316" s="170" t="s">
        <v>72</v>
      </c>
      <c r="AU316" s="170" t="s">
        <v>81</v>
      </c>
      <c r="AY316" s="162" t="s">
        <v>153</v>
      </c>
      <c r="BK316" s="171">
        <f>SUM(BK317:BK359)</f>
        <v>0</v>
      </c>
    </row>
    <row r="317" s="2" customFormat="1" ht="24.15" customHeight="1">
      <c r="A317" s="40"/>
      <c r="B317" s="174"/>
      <c r="C317" s="175" t="s">
        <v>471</v>
      </c>
      <c r="D317" s="175" t="s">
        <v>155</v>
      </c>
      <c r="E317" s="176" t="s">
        <v>472</v>
      </c>
      <c r="F317" s="177" t="s">
        <v>473</v>
      </c>
      <c r="G317" s="178" t="s">
        <v>158</v>
      </c>
      <c r="H317" s="179">
        <v>0.94999999999999996</v>
      </c>
      <c r="I317" s="180"/>
      <c r="J317" s="181">
        <f>ROUND(I317*H317,2)</f>
        <v>0</v>
      </c>
      <c r="K317" s="177" t="s">
        <v>159</v>
      </c>
      <c r="L317" s="41"/>
      <c r="M317" s="182" t="s">
        <v>3</v>
      </c>
      <c r="N317" s="183" t="s">
        <v>44</v>
      </c>
      <c r="O317" s="74"/>
      <c r="P317" s="184">
        <f>O317*H317</f>
        <v>0</v>
      </c>
      <c r="Q317" s="184">
        <v>0</v>
      </c>
      <c r="R317" s="184">
        <f>Q317*H317</f>
        <v>0</v>
      </c>
      <c r="S317" s="184">
        <v>1.9199999999999999</v>
      </c>
      <c r="T317" s="185">
        <f>S317*H317</f>
        <v>1.8239999999999998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86" t="s">
        <v>160</v>
      </c>
      <c r="AT317" s="186" t="s">
        <v>155</v>
      </c>
      <c r="AU317" s="186" t="s">
        <v>83</v>
      </c>
      <c r="AY317" s="21" t="s">
        <v>153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21" t="s">
        <v>81</v>
      </c>
      <c r="BK317" s="187">
        <f>ROUND(I317*H317,2)</f>
        <v>0</v>
      </c>
      <c r="BL317" s="21" t="s">
        <v>160</v>
      </c>
      <c r="BM317" s="186" t="s">
        <v>474</v>
      </c>
    </row>
    <row r="318" s="2" customFormat="1">
      <c r="A318" s="40"/>
      <c r="B318" s="41"/>
      <c r="C318" s="40"/>
      <c r="D318" s="188" t="s">
        <v>162</v>
      </c>
      <c r="E318" s="40"/>
      <c r="F318" s="189" t="s">
        <v>475</v>
      </c>
      <c r="G318" s="40"/>
      <c r="H318" s="40"/>
      <c r="I318" s="190"/>
      <c r="J318" s="40"/>
      <c r="K318" s="40"/>
      <c r="L318" s="41"/>
      <c r="M318" s="191"/>
      <c r="N318" s="192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162</v>
      </c>
      <c r="AU318" s="21" t="s">
        <v>83</v>
      </c>
    </row>
    <row r="319" s="2" customFormat="1">
      <c r="A319" s="40"/>
      <c r="B319" s="41"/>
      <c r="C319" s="40"/>
      <c r="D319" s="193" t="s">
        <v>164</v>
      </c>
      <c r="E319" s="40"/>
      <c r="F319" s="194" t="s">
        <v>476</v>
      </c>
      <c r="G319" s="40"/>
      <c r="H319" s="40"/>
      <c r="I319" s="190"/>
      <c r="J319" s="40"/>
      <c r="K319" s="40"/>
      <c r="L319" s="41"/>
      <c r="M319" s="191"/>
      <c r="N319" s="192"/>
      <c r="O319" s="74"/>
      <c r="P319" s="74"/>
      <c r="Q319" s="74"/>
      <c r="R319" s="74"/>
      <c r="S319" s="74"/>
      <c r="T319" s="75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21" t="s">
        <v>164</v>
      </c>
      <c r="AU319" s="21" t="s">
        <v>83</v>
      </c>
    </row>
    <row r="320" s="13" customFormat="1">
      <c r="A320" s="13"/>
      <c r="B320" s="195"/>
      <c r="C320" s="13"/>
      <c r="D320" s="188" t="s">
        <v>166</v>
      </c>
      <c r="E320" s="196" t="s">
        <v>3</v>
      </c>
      <c r="F320" s="197" t="s">
        <v>477</v>
      </c>
      <c r="G320" s="13"/>
      <c r="H320" s="198">
        <v>0.94999999999999996</v>
      </c>
      <c r="I320" s="199"/>
      <c r="J320" s="13"/>
      <c r="K320" s="13"/>
      <c r="L320" s="195"/>
      <c r="M320" s="200"/>
      <c r="N320" s="201"/>
      <c r="O320" s="201"/>
      <c r="P320" s="201"/>
      <c r="Q320" s="201"/>
      <c r="R320" s="201"/>
      <c r="S320" s="201"/>
      <c r="T320" s="20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6" t="s">
        <v>166</v>
      </c>
      <c r="AU320" s="196" t="s">
        <v>83</v>
      </c>
      <c r="AV320" s="13" t="s">
        <v>83</v>
      </c>
      <c r="AW320" s="13" t="s">
        <v>35</v>
      </c>
      <c r="AX320" s="13" t="s">
        <v>73</v>
      </c>
      <c r="AY320" s="196" t="s">
        <v>153</v>
      </c>
    </row>
    <row r="321" s="14" customFormat="1">
      <c r="A321" s="14"/>
      <c r="B321" s="203"/>
      <c r="C321" s="14"/>
      <c r="D321" s="188" t="s">
        <v>166</v>
      </c>
      <c r="E321" s="204" t="s">
        <v>3</v>
      </c>
      <c r="F321" s="205" t="s">
        <v>181</v>
      </c>
      <c r="G321" s="14"/>
      <c r="H321" s="206">
        <v>0.94999999999999996</v>
      </c>
      <c r="I321" s="207"/>
      <c r="J321" s="14"/>
      <c r="K321" s="14"/>
      <c r="L321" s="203"/>
      <c r="M321" s="208"/>
      <c r="N321" s="209"/>
      <c r="O321" s="209"/>
      <c r="P321" s="209"/>
      <c r="Q321" s="209"/>
      <c r="R321" s="209"/>
      <c r="S321" s="209"/>
      <c r="T321" s="21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4" t="s">
        <v>166</v>
      </c>
      <c r="AU321" s="204" t="s">
        <v>83</v>
      </c>
      <c r="AV321" s="14" t="s">
        <v>160</v>
      </c>
      <c r="AW321" s="14" t="s">
        <v>35</v>
      </c>
      <c r="AX321" s="14" t="s">
        <v>81</v>
      </c>
      <c r="AY321" s="204" t="s">
        <v>153</v>
      </c>
    </row>
    <row r="322" s="2" customFormat="1" ht="24.15" customHeight="1">
      <c r="A322" s="40"/>
      <c r="B322" s="174"/>
      <c r="C322" s="175" t="s">
        <v>478</v>
      </c>
      <c r="D322" s="175" t="s">
        <v>155</v>
      </c>
      <c r="E322" s="176" t="s">
        <v>479</v>
      </c>
      <c r="F322" s="177" t="s">
        <v>480</v>
      </c>
      <c r="G322" s="178" t="s">
        <v>158</v>
      </c>
      <c r="H322" s="179">
        <v>1.8109999999999999</v>
      </c>
      <c r="I322" s="180"/>
      <c r="J322" s="181">
        <f>ROUND(I322*H322,2)</f>
        <v>0</v>
      </c>
      <c r="K322" s="177" t="s">
        <v>159</v>
      </c>
      <c r="L322" s="41"/>
      <c r="M322" s="182" t="s">
        <v>3</v>
      </c>
      <c r="N322" s="183" t="s">
        <v>44</v>
      </c>
      <c r="O322" s="74"/>
      <c r="P322" s="184">
        <f>O322*H322</f>
        <v>0</v>
      </c>
      <c r="Q322" s="184">
        <v>0</v>
      </c>
      <c r="R322" s="184">
        <f>Q322*H322</f>
        <v>0</v>
      </c>
      <c r="S322" s="184">
        <v>0.59999999999999998</v>
      </c>
      <c r="T322" s="185">
        <f>S322*H322</f>
        <v>1.0866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186" t="s">
        <v>160</v>
      </c>
      <c r="AT322" s="186" t="s">
        <v>155</v>
      </c>
      <c r="AU322" s="186" t="s">
        <v>83</v>
      </c>
      <c r="AY322" s="21" t="s">
        <v>153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21" t="s">
        <v>81</v>
      </c>
      <c r="BK322" s="187">
        <f>ROUND(I322*H322,2)</f>
        <v>0</v>
      </c>
      <c r="BL322" s="21" t="s">
        <v>160</v>
      </c>
      <c r="BM322" s="186" t="s">
        <v>481</v>
      </c>
    </row>
    <row r="323" s="2" customFormat="1">
      <c r="A323" s="40"/>
      <c r="B323" s="41"/>
      <c r="C323" s="40"/>
      <c r="D323" s="188" t="s">
        <v>162</v>
      </c>
      <c r="E323" s="40"/>
      <c r="F323" s="189" t="s">
        <v>482</v>
      </c>
      <c r="G323" s="40"/>
      <c r="H323" s="40"/>
      <c r="I323" s="190"/>
      <c r="J323" s="40"/>
      <c r="K323" s="40"/>
      <c r="L323" s="41"/>
      <c r="M323" s="191"/>
      <c r="N323" s="192"/>
      <c r="O323" s="74"/>
      <c r="P323" s="74"/>
      <c r="Q323" s="74"/>
      <c r="R323" s="74"/>
      <c r="S323" s="74"/>
      <c r="T323" s="75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21" t="s">
        <v>162</v>
      </c>
      <c r="AU323" s="21" t="s">
        <v>83</v>
      </c>
    </row>
    <row r="324" s="2" customFormat="1">
      <c r="A324" s="40"/>
      <c r="B324" s="41"/>
      <c r="C324" s="40"/>
      <c r="D324" s="193" t="s">
        <v>164</v>
      </c>
      <c r="E324" s="40"/>
      <c r="F324" s="194" t="s">
        <v>483</v>
      </c>
      <c r="G324" s="40"/>
      <c r="H324" s="40"/>
      <c r="I324" s="190"/>
      <c r="J324" s="40"/>
      <c r="K324" s="40"/>
      <c r="L324" s="41"/>
      <c r="M324" s="191"/>
      <c r="N324" s="192"/>
      <c r="O324" s="74"/>
      <c r="P324" s="74"/>
      <c r="Q324" s="74"/>
      <c r="R324" s="74"/>
      <c r="S324" s="74"/>
      <c r="T324" s="75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21" t="s">
        <v>164</v>
      </c>
      <c r="AU324" s="21" t="s">
        <v>83</v>
      </c>
    </row>
    <row r="325" s="13" customFormat="1">
      <c r="A325" s="13"/>
      <c r="B325" s="195"/>
      <c r="C325" s="13"/>
      <c r="D325" s="188" t="s">
        <v>166</v>
      </c>
      <c r="E325" s="196" t="s">
        <v>3</v>
      </c>
      <c r="F325" s="197" t="s">
        <v>484</v>
      </c>
      <c r="G325" s="13"/>
      <c r="H325" s="198">
        <v>1.8109999999999999</v>
      </c>
      <c r="I325" s="199"/>
      <c r="J325" s="13"/>
      <c r="K325" s="13"/>
      <c r="L325" s="195"/>
      <c r="M325" s="200"/>
      <c r="N325" s="201"/>
      <c r="O325" s="201"/>
      <c r="P325" s="201"/>
      <c r="Q325" s="201"/>
      <c r="R325" s="201"/>
      <c r="S325" s="201"/>
      <c r="T325" s="20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6" t="s">
        <v>166</v>
      </c>
      <c r="AU325" s="196" t="s">
        <v>83</v>
      </c>
      <c r="AV325" s="13" t="s">
        <v>83</v>
      </c>
      <c r="AW325" s="13" t="s">
        <v>35</v>
      </c>
      <c r="AX325" s="13" t="s">
        <v>81</v>
      </c>
      <c r="AY325" s="196" t="s">
        <v>153</v>
      </c>
    </row>
    <row r="326" s="2" customFormat="1" ht="24.15" customHeight="1">
      <c r="A326" s="40"/>
      <c r="B326" s="174"/>
      <c r="C326" s="175" t="s">
        <v>485</v>
      </c>
      <c r="D326" s="175" t="s">
        <v>155</v>
      </c>
      <c r="E326" s="176" t="s">
        <v>486</v>
      </c>
      <c r="F326" s="177" t="s">
        <v>487</v>
      </c>
      <c r="G326" s="178" t="s">
        <v>488</v>
      </c>
      <c r="H326" s="179">
        <v>1</v>
      </c>
      <c r="I326" s="180"/>
      <c r="J326" s="181">
        <f>ROUND(I326*H326,2)</f>
        <v>0</v>
      </c>
      <c r="K326" s="177" t="s">
        <v>159</v>
      </c>
      <c r="L326" s="41"/>
      <c r="M326" s="182" t="s">
        <v>3</v>
      </c>
      <c r="N326" s="183" t="s">
        <v>44</v>
      </c>
      <c r="O326" s="74"/>
      <c r="P326" s="184">
        <f>O326*H326</f>
        <v>0</v>
      </c>
      <c r="Q326" s="184">
        <v>0</v>
      </c>
      <c r="R326" s="184">
        <f>Q326*H326</f>
        <v>0</v>
      </c>
      <c r="S326" s="184">
        <v>0.20000000000000001</v>
      </c>
      <c r="T326" s="185">
        <f>S326*H326</f>
        <v>0.20000000000000001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86" t="s">
        <v>160</v>
      </c>
      <c r="AT326" s="186" t="s">
        <v>155</v>
      </c>
      <c r="AU326" s="186" t="s">
        <v>83</v>
      </c>
      <c r="AY326" s="21" t="s">
        <v>153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21" t="s">
        <v>81</v>
      </c>
      <c r="BK326" s="187">
        <f>ROUND(I326*H326,2)</f>
        <v>0</v>
      </c>
      <c r="BL326" s="21" t="s">
        <v>160</v>
      </c>
      <c r="BM326" s="186" t="s">
        <v>489</v>
      </c>
    </row>
    <row r="327" s="2" customFormat="1">
      <c r="A327" s="40"/>
      <c r="B327" s="41"/>
      <c r="C327" s="40"/>
      <c r="D327" s="188" t="s">
        <v>162</v>
      </c>
      <c r="E327" s="40"/>
      <c r="F327" s="189" t="s">
        <v>490</v>
      </c>
      <c r="G327" s="40"/>
      <c r="H327" s="40"/>
      <c r="I327" s="190"/>
      <c r="J327" s="40"/>
      <c r="K327" s="40"/>
      <c r="L327" s="41"/>
      <c r="M327" s="191"/>
      <c r="N327" s="192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162</v>
      </c>
      <c r="AU327" s="21" t="s">
        <v>83</v>
      </c>
    </row>
    <row r="328" s="2" customFormat="1">
      <c r="A328" s="40"/>
      <c r="B328" s="41"/>
      <c r="C328" s="40"/>
      <c r="D328" s="193" t="s">
        <v>164</v>
      </c>
      <c r="E328" s="40"/>
      <c r="F328" s="194" t="s">
        <v>491</v>
      </c>
      <c r="G328" s="40"/>
      <c r="H328" s="40"/>
      <c r="I328" s="190"/>
      <c r="J328" s="40"/>
      <c r="K328" s="40"/>
      <c r="L328" s="41"/>
      <c r="M328" s="191"/>
      <c r="N328" s="192"/>
      <c r="O328" s="74"/>
      <c r="P328" s="74"/>
      <c r="Q328" s="74"/>
      <c r="R328" s="74"/>
      <c r="S328" s="74"/>
      <c r="T328" s="75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21" t="s">
        <v>164</v>
      </c>
      <c r="AU328" s="21" t="s">
        <v>83</v>
      </c>
    </row>
    <row r="329" s="13" customFormat="1">
      <c r="A329" s="13"/>
      <c r="B329" s="195"/>
      <c r="C329" s="13"/>
      <c r="D329" s="188" t="s">
        <v>166</v>
      </c>
      <c r="E329" s="196" t="s">
        <v>3</v>
      </c>
      <c r="F329" s="197" t="s">
        <v>81</v>
      </c>
      <c r="G329" s="13"/>
      <c r="H329" s="198">
        <v>1</v>
      </c>
      <c r="I329" s="199"/>
      <c r="J329" s="13"/>
      <c r="K329" s="13"/>
      <c r="L329" s="195"/>
      <c r="M329" s="200"/>
      <c r="N329" s="201"/>
      <c r="O329" s="201"/>
      <c r="P329" s="201"/>
      <c r="Q329" s="201"/>
      <c r="R329" s="201"/>
      <c r="S329" s="201"/>
      <c r="T329" s="20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6" t="s">
        <v>166</v>
      </c>
      <c r="AU329" s="196" t="s">
        <v>83</v>
      </c>
      <c r="AV329" s="13" t="s">
        <v>83</v>
      </c>
      <c r="AW329" s="13" t="s">
        <v>35</v>
      </c>
      <c r="AX329" s="13" t="s">
        <v>81</v>
      </c>
      <c r="AY329" s="196" t="s">
        <v>153</v>
      </c>
    </row>
    <row r="330" s="2" customFormat="1" ht="37.8" customHeight="1">
      <c r="A330" s="40"/>
      <c r="B330" s="174"/>
      <c r="C330" s="175" t="s">
        <v>492</v>
      </c>
      <c r="D330" s="175" t="s">
        <v>155</v>
      </c>
      <c r="E330" s="176" t="s">
        <v>493</v>
      </c>
      <c r="F330" s="177" t="s">
        <v>494</v>
      </c>
      <c r="G330" s="178" t="s">
        <v>488</v>
      </c>
      <c r="H330" s="179">
        <v>4</v>
      </c>
      <c r="I330" s="180"/>
      <c r="J330" s="181">
        <f>ROUND(I330*H330,2)</f>
        <v>0</v>
      </c>
      <c r="K330" s="177" t="s">
        <v>159</v>
      </c>
      <c r="L330" s="41"/>
      <c r="M330" s="182" t="s">
        <v>3</v>
      </c>
      <c r="N330" s="183" t="s">
        <v>44</v>
      </c>
      <c r="O330" s="74"/>
      <c r="P330" s="184">
        <f>O330*H330</f>
        <v>0</v>
      </c>
      <c r="Q330" s="184">
        <v>0.62248000000000003</v>
      </c>
      <c r="R330" s="184">
        <f>Q330*H330</f>
        <v>2.4899200000000001</v>
      </c>
      <c r="S330" s="184">
        <v>0.62</v>
      </c>
      <c r="T330" s="185">
        <f>S330*H330</f>
        <v>2.48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186" t="s">
        <v>160</v>
      </c>
      <c r="AT330" s="186" t="s">
        <v>155</v>
      </c>
      <c r="AU330" s="186" t="s">
        <v>83</v>
      </c>
      <c r="AY330" s="21" t="s">
        <v>153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21" t="s">
        <v>81</v>
      </c>
      <c r="BK330" s="187">
        <f>ROUND(I330*H330,2)</f>
        <v>0</v>
      </c>
      <c r="BL330" s="21" t="s">
        <v>160</v>
      </c>
      <c r="BM330" s="186" t="s">
        <v>495</v>
      </c>
    </row>
    <row r="331" s="2" customFormat="1">
      <c r="A331" s="40"/>
      <c r="B331" s="41"/>
      <c r="C331" s="40"/>
      <c r="D331" s="188" t="s">
        <v>162</v>
      </c>
      <c r="E331" s="40"/>
      <c r="F331" s="189" t="s">
        <v>496</v>
      </c>
      <c r="G331" s="40"/>
      <c r="H331" s="40"/>
      <c r="I331" s="190"/>
      <c r="J331" s="40"/>
      <c r="K331" s="40"/>
      <c r="L331" s="41"/>
      <c r="M331" s="191"/>
      <c r="N331" s="192"/>
      <c r="O331" s="74"/>
      <c r="P331" s="74"/>
      <c r="Q331" s="74"/>
      <c r="R331" s="74"/>
      <c r="S331" s="74"/>
      <c r="T331" s="75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21" t="s">
        <v>162</v>
      </c>
      <c r="AU331" s="21" t="s">
        <v>83</v>
      </c>
    </row>
    <row r="332" s="2" customFormat="1">
      <c r="A332" s="40"/>
      <c r="B332" s="41"/>
      <c r="C332" s="40"/>
      <c r="D332" s="193" t="s">
        <v>164</v>
      </c>
      <c r="E332" s="40"/>
      <c r="F332" s="194" t="s">
        <v>497</v>
      </c>
      <c r="G332" s="40"/>
      <c r="H332" s="40"/>
      <c r="I332" s="190"/>
      <c r="J332" s="40"/>
      <c r="K332" s="40"/>
      <c r="L332" s="41"/>
      <c r="M332" s="191"/>
      <c r="N332" s="192"/>
      <c r="O332" s="74"/>
      <c r="P332" s="74"/>
      <c r="Q332" s="74"/>
      <c r="R332" s="74"/>
      <c r="S332" s="74"/>
      <c r="T332" s="75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21" t="s">
        <v>164</v>
      </c>
      <c r="AU332" s="21" t="s">
        <v>83</v>
      </c>
    </row>
    <row r="333" s="13" customFormat="1">
      <c r="A333" s="13"/>
      <c r="B333" s="195"/>
      <c r="C333" s="13"/>
      <c r="D333" s="188" t="s">
        <v>166</v>
      </c>
      <c r="E333" s="196" t="s">
        <v>3</v>
      </c>
      <c r="F333" s="197" t="s">
        <v>498</v>
      </c>
      <c r="G333" s="13"/>
      <c r="H333" s="198">
        <v>4</v>
      </c>
      <c r="I333" s="199"/>
      <c r="J333" s="13"/>
      <c r="K333" s="13"/>
      <c r="L333" s="195"/>
      <c r="M333" s="200"/>
      <c r="N333" s="201"/>
      <c r="O333" s="201"/>
      <c r="P333" s="201"/>
      <c r="Q333" s="201"/>
      <c r="R333" s="201"/>
      <c r="S333" s="201"/>
      <c r="T333" s="20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6" t="s">
        <v>166</v>
      </c>
      <c r="AU333" s="196" t="s">
        <v>83</v>
      </c>
      <c r="AV333" s="13" t="s">
        <v>83</v>
      </c>
      <c r="AW333" s="13" t="s">
        <v>35</v>
      </c>
      <c r="AX333" s="13" t="s">
        <v>73</v>
      </c>
      <c r="AY333" s="196" t="s">
        <v>153</v>
      </c>
    </row>
    <row r="334" s="14" customFormat="1">
      <c r="A334" s="14"/>
      <c r="B334" s="203"/>
      <c r="C334" s="14"/>
      <c r="D334" s="188" t="s">
        <v>166</v>
      </c>
      <c r="E334" s="204" t="s">
        <v>3</v>
      </c>
      <c r="F334" s="205" t="s">
        <v>181</v>
      </c>
      <c r="G334" s="14"/>
      <c r="H334" s="206">
        <v>4</v>
      </c>
      <c r="I334" s="207"/>
      <c r="J334" s="14"/>
      <c r="K334" s="14"/>
      <c r="L334" s="203"/>
      <c r="M334" s="208"/>
      <c r="N334" s="209"/>
      <c r="O334" s="209"/>
      <c r="P334" s="209"/>
      <c r="Q334" s="209"/>
      <c r="R334" s="209"/>
      <c r="S334" s="209"/>
      <c r="T334" s="21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4" t="s">
        <v>166</v>
      </c>
      <c r="AU334" s="204" t="s">
        <v>83</v>
      </c>
      <c r="AV334" s="14" t="s">
        <v>160</v>
      </c>
      <c r="AW334" s="14" t="s">
        <v>35</v>
      </c>
      <c r="AX334" s="14" t="s">
        <v>81</v>
      </c>
      <c r="AY334" s="204" t="s">
        <v>153</v>
      </c>
    </row>
    <row r="335" s="2" customFormat="1" ht="24.15" customHeight="1">
      <c r="A335" s="40"/>
      <c r="B335" s="174"/>
      <c r="C335" s="175" t="s">
        <v>499</v>
      </c>
      <c r="D335" s="175" t="s">
        <v>155</v>
      </c>
      <c r="E335" s="176" t="s">
        <v>500</v>
      </c>
      <c r="F335" s="177" t="s">
        <v>501</v>
      </c>
      <c r="G335" s="178" t="s">
        <v>488</v>
      </c>
      <c r="H335" s="179">
        <v>11</v>
      </c>
      <c r="I335" s="180"/>
      <c r="J335" s="181">
        <f>ROUND(I335*H335,2)</f>
        <v>0</v>
      </c>
      <c r="K335" s="177" t="s">
        <v>159</v>
      </c>
      <c r="L335" s="41"/>
      <c r="M335" s="182" t="s">
        <v>3</v>
      </c>
      <c r="N335" s="183" t="s">
        <v>44</v>
      </c>
      <c r="O335" s="74"/>
      <c r="P335" s="184">
        <f>O335*H335</f>
        <v>0</v>
      </c>
      <c r="Q335" s="184">
        <v>0.15056</v>
      </c>
      <c r="R335" s="184">
        <f>Q335*H335</f>
        <v>1.6561600000000001</v>
      </c>
      <c r="S335" s="184">
        <v>0.14999999999999999</v>
      </c>
      <c r="T335" s="185">
        <f>S335*H335</f>
        <v>1.6499999999999999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186" t="s">
        <v>160</v>
      </c>
      <c r="AT335" s="186" t="s">
        <v>155</v>
      </c>
      <c r="AU335" s="186" t="s">
        <v>83</v>
      </c>
      <c r="AY335" s="21" t="s">
        <v>153</v>
      </c>
      <c r="BE335" s="187">
        <f>IF(N335="základní",J335,0)</f>
        <v>0</v>
      </c>
      <c r="BF335" s="187">
        <f>IF(N335="snížená",J335,0)</f>
        <v>0</v>
      </c>
      <c r="BG335" s="187">
        <f>IF(N335="zákl. přenesená",J335,0)</f>
        <v>0</v>
      </c>
      <c r="BH335" s="187">
        <f>IF(N335="sníž. přenesená",J335,0)</f>
        <v>0</v>
      </c>
      <c r="BI335" s="187">
        <f>IF(N335="nulová",J335,0)</f>
        <v>0</v>
      </c>
      <c r="BJ335" s="21" t="s">
        <v>81</v>
      </c>
      <c r="BK335" s="187">
        <f>ROUND(I335*H335,2)</f>
        <v>0</v>
      </c>
      <c r="BL335" s="21" t="s">
        <v>160</v>
      </c>
      <c r="BM335" s="186" t="s">
        <v>502</v>
      </c>
    </row>
    <row r="336" s="2" customFormat="1">
      <c r="A336" s="40"/>
      <c r="B336" s="41"/>
      <c r="C336" s="40"/>
      <c r="D336" s="188" t="s">
        <v>162</v>
      </c>
      <c r="E336" s="40"/>
      <c r="F336" s="189" t="s">
        <v>501</v>
      </c>
      <c r="G336" s="40"/>
      <c r="H336" s="40"/>
      <c r="I336" s="190"/>
      <c r="J336" s="40"/>
      <c r="K336" s="40"/>
      <c r="L336" s="41"/>
      <c r="M336" s="191"/>
      <c r="N336" s="192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162</v>
      </c>
      <c r="AU336" s="21" t="s">
        <v>83</v>
      </c>
    </row>
    <row r="337" s="2" customFormat="1">
      <c r="A337" s="40"/>
      <c r="B337" s="41"/>
      <c r="C337" s="40"/>
      <c r="D337" s="193" t="s">
        <v>164</v>
      </c>
      <c r="E337" s="40"/>
      <c r="F337" s="194" t="s">
        <v>503</v>
      </c>
      <c r="G337" s="40"/>
      <c r="H337" s="40"/>
      <c r="I337" s="190"/>
      <c r="J337" s="40"/>
      <c r="K337" s="40"/>
      <c r="L337" s="41"/>
      <c r="M337" s="191"/>
      <c r="N337" s="192"/>
      <c r="O337" s="74"/>
      <c r="P337" s="74"/>
      <c r="Q337" s="74"/>
      <c r="R337" s="74"/>
      <c r="S337" s="74"/>
      <c r="T337" s="75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21" t="s">
        <v>164</v>
      </c>
      <c r="AU337" s="21" t="s">
        <v>83</v>
      </c>
    </row>
    <row r="338" s="13" customFormat="1">
      <c r="A338" s="13"/>
      <c r="B338" s="195"/>
      <c r="C338" s="13"/>
      <c r="D338" s="188" t="s">
        <v>166</v>
      </c>
      <c r="E338" s="196" t="s">
        <v>3</v>
      </c>
      <c r="F338" s="197" t="s">
        <v>504</v>
      </c>
      <c r="G338" s="13"/>
      <c r="H338" s="198">
        <v>11</v>
      </c>
      <c r="I338" s="199"/>
      <c r="J338" s="13"/>
      <c r="K338" s="13"/>
      <c r="L338" s="195"/>
      <c r="M338" s="200"/>
      <c r="N338" s="201"/>
      <c r="O338" s="201"/>
      <c r="P338" s="201"/>
      <c r="Q338" s="201"/>
      <c r="R338" s="201"/>
      <c r="S338" s="201"/>
      <c r="T338" s="20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6" t="s">
        <v>166</v>
      </c>
      <c r="AU338" s="196" t="s">
        <v>83</v>
      </c>
      <c r="AV338" s="13" t="s">
        <v>83</v>
      </c>
      <c r="AW338" s="13" t="s">
        <v>35</v>
      </c>
      <c r="AX338" s="13" t="s">
        <v>81</v>
      </c>
      <c r="AY338" s="196" t="s">
        <v>153</v>
      </c>
    </row>
    <row r="339" s="2" customFormat="1" ht="24.15" customHeight="1">
      <c r="A339" s="40"/>
      <c r="B339" s="174"/>
      <c r="C339" s="175" t="s">
        <v>505</v>
      </c>
      <c r="D339" s="175" t="s">
        <v>155</v>
      </c>
      <c r="E339" s="176" t="s">
        <v>506</v>
      </c>
      <c r="F339" s="177" t="s">
        <v>507</v>
      </c>
      <c r="G339" s="178" t="s">
        <v>488</v>
      </c>
      <c r="H339" s="179">
        <v>4</v>
      </c>
      <c r="I339" s="180"/>
      <c r="J339" s="181">
        <f>ROUND(I339*H339,2)</f>
        <v>0</v>
      </c>
      <c r="K339" s="177" t="s">
        <v>159</v>
      </c>
      <c r="L339" s="41"/>
      <c r="M339" s="182" t="s">
        <v>3</v>
      </c>
      <c r="N339" s="183" t="s">
        <v>44</v>
      </c>
      <c r="O339" s="74"/>
      <c r="P339" s="184">
        <f>O339*H339</f>
        <v>0</v>
      </c>
      <c r="Q339" s="184">
        <v>0.53325999999999996</v>
      </c>
      <c r="R339" s="184">
        <f>Q339*H339</f>
        <v>2.1330399999999998</v>
      </c>
      <c r="S339" s="184">
        <v>0.29999999999999999</v>
      </c>
      <c r="T339" s="185">
        <f>S339*H339</f>
        <v>1.2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186" t="s">
        <v>160</v>
      </c>
      <c r="AT339" s="186" t="s">
        <v>155</v>
      </c>
      <c r="AU339" s="186" t="s">
        <v>83</v>
      </c>
      <c r="AY339" s="21" t="s">
        <v>153</v>
      </c>
      <c r="BE339" s="187">
        <f>IF(N339="základní",J339,0)</f>
        <v>0</v>
      </c>
      <c r="BF339" s="187">
        <f>IF(N339="snížená",J339,0)</f>
        <v>0</v>
      </c>
      <c r="BG339" s="187">
        <f>IF(N339="zákl. přenesená",J339,0)</f>
        <v>0</v>
      </c>
      <c r="BH339" s="187">
        <f>IF(N339="sníž. přenesená",J339,0)</f>
        <v>0</v>
      </c>
      <c r="BI339" s="187">
        <f>IF(N339="nulová",J339,0)</f>
        <v>0</v>
      </c>
      <c r="BJ339" s="21" t="s">
        <v>81</v>
      </c>
      <c r="BK339" s="187">
        <f>ROUND(I339*H339,2)</f>
        <v>0</v>
      </c>
      <c r="BL339" s="21" t="s">
        <v>160</v>
      </c>
      <c r="BM339" s="186" t="s">
        <v>508</v>
      </c>
    </row>
    <row r="340" s="2" customFormat="1">
      <c r="A340" s="40"/>
      <c r="B340" s="41"/>
      <c r="C340" s="40"/>
      <c r="D340" s="188" t="s">
        <v>162</v>
      </c>
      <c r="E340" s="40"/>
      <c r="F340" s="189" t="s">
        <v>509</v>
      </c>
      <c r="G340" s="40"/>
      <c r="H340" s="40"/>
      <c r="I340" s="190"/>
      <c r="J340" s="40"/>
      <c r="K340" s="40"/>
      <c r="L340" s="41"/>
      <c r="M340" s="191"/>
      <c r="N340" s="192"/>
      <c r="O340" s="74"/>
      <c r="P340" s="74"/>
      <c r="Q340" s="74"/>
      <c r="R340" s="74"/>
      <c r="S340" s="74"/>
      <c r="T340" s="75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21" t="s">
        <v>162</v>
      </c>
      <c r="AU340" s="21" t="s">
        <v>83</v>
      </c>
    </row>
    <row r="341" s="2" customFormat="1">
      <c r="A341" s="40"/>
      <c r="B341" s="41"/>
      <c r="C341" s="40"/>
      <c r="D341" s="193" t="s">
        <v>164</v>
      </c>
      <c r="E341" s="40"/>
      <c r="F341" s="194" t="s">
        <v>510</v>
      </c>
      <c r="G341" s="40"/>
      <c r="H341" s="40"/>
      <c r="I341" s="190"/>
      <c r="J341" s="40"/>
      <c r="K341" s="40"/>
      <c r="L341" s="41"/>
      <c r="M341" s="191"/>
      <c r="N341" s="192"/>
      <c r="O341" s="74"/>
      <c r="P341" s="74"/>
      <c r="Q341" s="74"/>
      <c r="R341" s="74"/>
      <c r="S341" s="74"/>
      <c r="T341" s="75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21" t="s">
        <v>164</v>
      </c>
      <c r="AU341" s="21" t="s">
        <v>83</v>
      </c>
    </row>
    <row r="342" s="2" customFormat="1">
      <c r="A342" s="40"/>
      <c r="B342" s="41"/>
      <c r="C342" s="40"/>
      <c r="D342" s="188" t="s">
        <v>194</v>
      </c>
      <c r="E342" s="40"/>
      <c r="F342" s="211" t="s">
        <v>511</v>
      </c>
      <c r="G342" s="40"/>
      <c r="H342" s="40"/>
      <c r="I342" s="190"/>
      <c r="J342" s="40"/>
      <c r="K342" s="40"/>
      <c r="L342" s="41"/>
      <c r="M342" s="191"/>
      <c r="N342" s="192"/>
      <c r="O342" s="74"/>
      <c r="P342" s="74"/>
      <c r="Q342" s="74"/>
      <c r="R342" s="74"/>
      <c r="S342" s="74"/>
      <c r="T342" s="75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21" t="s">
        <v>194</v>
      </c>
      <c r="AU342" s="21" t="s">
        <v>83</v>
      </c>
    </row>
    <row r="343" s="13" customFormat="1">
      <c r="A343" s="13"/>
      <c r="B343" s="195"/>
      <c r="C343" s="13"/>
      <c r="D343" s="188" t="s">
        <v>166</v>
      </c>
      <c r="E343" s="196" t="s">
        <v>3</v>
      </c>
      <c r="F343" s="197" t="s">
        <v>512</v>
      </c>
      <c r="G343" s="13"/>
      <c r="H343" s="198">
        <v>3</v>
      </c>
      <c r="I343" s="199"/>
      <c r="J343" s="13"/>
      <c r="K343" s="13"/>
      <c r="L343" s="195"/>
      <c r="M343" s="200"/>
      <c r="N343" s="201"/>
      <c r="O343" s="201"/>
      <c r="P343" s="201"/>
      <c r="Q343" s="201"/>
      <c r="R343" s="201"/>
      <c r="S343" s="201"/>
      <c r="T343" s="20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6" t="s">
        <v>166</v>
      </c>
      <c r="AU343" s="196" t="s">
        <v>83</v>
      </c>
      <c r="AV343" s="13" t="s">
        <v>83</v>
      </c>
      <c r="AW343" s="13" t="s">
        <v>35</v>
      </c>
      <c r="AX343" s="13" t="s">
        <v>73</v>
      </c>
      <c r="AY343" s="196" t="s">
        <v>153</v>
      </c>
    </row>
    <row r="344" s="13" customFormat="1">
      <c r="A344" s="13"/>
      <c r="B344" s="195"/>
      <c r="C344" s="13"/>
      <c r="D344" s="188" t="s">
        <v>166</v>
      </c>
      <c r="E344" s="196" t="s">
        <v>3</v>
      </c>
      <c r="F344" s="197" t="s">
        <v>513</v>
      </c>
      <c r="G344" s="13"/>
      <c r="H344" s="198">
        <v>1</v>
      </c>
      <c r="I344" s="199"/>
      <c r="J344" s="13"/>
      <c r="K344" s="13"/>
      <c r="L344" s="195"/>
      <c r="M344" s="200"/>
      <c r="N344" s="201"/>
      <c r="O344" s="201"/>
      <c r="P344" s="201"/>
      <c r="Q344" s="201"/>
      <c r="R344" s="201"/>
      <c r="S344" s="201"/>
      <c r="T344" s="20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6" t="s">
        <v>166</v>
      </c>
      <c r="AU344" s="196" t="s">
        <v>83</v>
      </c>
      <c r="AV344" s="13" t="s">
        <v>83</v>
      </c>
      <c r="AW344" s="13" t="s">
        <v>35</v>
      </c>
      <c r="AX344" s="13" t="s">
        <v>73</v>
      </c>
      <c r="AY344" s="196" t="s">
        <v>153</v>
      </c>
    </row>
    <row r="345" s="14" customFormat="1">
      <c r="A345" s="14"/>
      <c r="B345" s="203"/>
      <c r="C345" s="14"/>
      <c r="D345" s="188" t="s">
        <v>166</v>
      </c>
      <c r="E345" s="204" t="s">
        <v>3</v>
      </c>
      <c r="F345" s="205" t="s">
        <v>181</v>
      </c>
      <c r="G345" s="14"/>
      <c r="H345" s="206">
        <v>4</v>
      </c>
      <c r="I345" s="207"/>
      <c r="J345" s="14"/>
      <c r="K345" s="14"/>
      <c r="L345" s="203"/>
      <c r="M345" s="208"/>
      <c r="N345" s="209"/>
      <c r="O345" s="209"/>
      <c r="P345" s="209"/>
      <c r="Q345" s="209"/>
      <c r="R345" s="209"/>
      <c r="S345" s="209"/>
      <c r="T345" s="21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4" t="s">
        <v>166</v>
      </c>
      <c r="AU345" s="204" t="s">
        <v>83</v>
      </c>
      <c r="AV345" s="14" t="s">
        <v>160</v>
      </c>
      <c r="AW345" s="14" t="s">
        <v>35</v>
      </c>
      <c r="AX345" s="14" t="s">
        <v>81</v>
      </c>
      <c r="AY345" s="204" t="s">
        <v>153</v>
      </c>
    </row>
    <row r="346" s="2" customFormat="1" ht="24.15" customHeight="1">
      <c r="A346" s="40"/>
      <c r="B346" s="174"/>
      <c r="C346" s="220" t="s">
        <v>514</v>
      </c>
      <c r="D346" s="220" t="s">
        <v>216</v>
      </c>
      <c r="E346" s="221" t="s">
        <v>515</v>
      </c>
      <c r="F346" s="222" t="s">
        <v>516</v>
      </c>
      <c r="G346" s="223" t="s">
        <v>488</v>
      </c>
      <c r="H346" s="224">
        <v>3</v>
      </c>
      <c r="I346" s="225"/>
      <c r="J346" s="226">
        <f>ROUND(I346*H346,2)</f>
        <v>0</v>
      </c>
      <c r="K346" s="222" t="s">
        <v>159</v>
      </c>
      <c r="L346" s="227"/>
      <c r="M346" s="228" t="s">
        <v>3</v>
      </c>
      <c r="N346" s="229" t="s">
        <v>44</v>
      </c>
      <c r="O346" s="74"/>
      <c r="P346" s="184">
        <f>O346*H346</f>
        <v>0</v>
      </c>
      <c r="Q346" s="184">
        <v>0.16500000000000001</v>
      </c>
      <c r="R346" s="184">
        <f>Q346*H346</f>
        <v>0.495</v>
      </c>
      <c r="S346" s="184">
        <v>0</v>
      </c>
      <c r="T346" s="185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186" t="s">
        <v>215</v>
      </c>
      <c r="AT346" s="186" t="s">
        <v>216</v>
      </c>
      <c r="AU346" s="186" t="s">
        <v>83</v>
      </c>
      <c r="AY346" s="21" t="s">
        <v>153</v>
      </c>
      <c r="BE346" s="187">
        <f>IF(N346="základní",J346,0)</f>
        <v>0</v>
      </c>
      <c r="BF346" s="187">
        <f>IF(N346="snížená",J346,0)</f>
        <v>0</v>
      </c>
      <c r="BG346" s="187">
        <f>IF(N346="zákl. přenesená",J346,0)</f>
        <v>0</v>
      </c>
      <c r="BH346" s="187">
        <f>IF(N346="sníž. přenesená",J346,0)</f>
        <v>0</v>
      </c>
      <c r="BI346" s="187">
        <f>IF(N346="nulová",J346,0)</f>
        <v>0</v>
      </c>
      <c r="BJ346" s="21" t="s">
        <v>81</v>
      </c>
      <c r="BK346" s="187">
        <f>ROUND(I346*H346,2)</f>
        <v>0</v>
      </c>
      <c r="BL346" s="21" t="s">
        <v>160</v>
      </c>
      <c r="BM346" s="186" t="s">
        <v>517</v>
      </c>
    </row>
    <row r="347" s="2" customFormat="1">
      <c r="A347" s="40"/>
      <c r="B347" s="41"/>
      <c r="C347" s="40"/>
      <c r="D347" s="188" t="s">
        <v>162</v>
      </c>
      <c r="E347" s="40"/>
      <c r="F347" s="189" t="s">
        <v>516</v>
      </c>
      <c r="G347" s="40"/>
      <c r="H347" s="40"/>
      <c r="I347" s="190"/>
      <c r="J347" s="40"/>
      <c r="K347" s="40"/>
      <c r="L347" s="41"/>
      <c r="M347" s="191"/>
      <c r="N347" s="192"/>
      <c r="O347" s="74"/>
      <c r="P347" s="74"/>
      <c r="Q347" s="74"/>
      <c r="R347" s="74"/>
      <c r="S347" s="74"/>
      <c r="T347" s="75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21" t="s">
        <v>162</v>
      </c>
      <c r="AU347" s="21" t="s">
        <v>83</v>
      </c>
    </row>
    <row r="348" s="2" customFormat="1">
      <c r="A348" s="40"/>
      <c r="B348" s="41"/>
      <c r="C348" s="40"/>
      <c r="D348" s="188" t="s">
        <v>194</v>
      </c>
      <c r="E348" s="40"/>
      <c r="F348" s="211" t="s">
        <v>518</v>
      </c>
      <c r="G348" s="40"/>
      <c r="H348" s="40"/>
      <c r="I348" s="190"/>
      <c r="J348" s="40"/>
      <c r="K348" s="40"/>
      <c r="L348" s="41"/>
      <c r="M348" s="191"/>
      <c r="N348" s="192"/>
      <c r="O348" s="74"/>
      <c r="P348" s="74"/>
      <c r="Q348" s="74"/>
      <c r="R348" s="74"/>
      <c r="S348" s="74"/>
      <c r="T348" s="75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21" t="s">
        <v>194</v>
      </c>
      <c r="AU348" s="21" t="s">
        <v>83</v>
      </c>
    </row>
    <row r="349" s="13" customFormat="1">
      <c r="A349" s="13"/>
      <c r="B349" s="195"/>
      <c r="C349" s="13"/>
      <c r="D349" s="188" t="s">
        <v>166</v>
      </c>
      <c r="E349" s="196" t="s">
        <v>3</v>
      </c>
      <c r="F349" s="197" t="s">
        <v>174</v>
      </c>
      <c r="G349" s="13"/>
      <c r="H349" s="198">
        <v>3</v>
      </c>
      <c r="I349" s="199"/>
      <c r="J349" s="13"/>
      <c r="K349" s="13"/>
      <c r="L349" s="195"/>
      <c r="M349" s="200"/>
      <c r="N349" s="201"/>
      <c r="O349" s="201"/>
      <c r="P349" s="201"/>
      <c r="Q349" s="201"/>
      <c r="R349" s="201"/>
      <c r="S349" s="201"/>
      <c r="T349" s="20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6" t="s">
        <v>166</v>
      </c>
      <c r="AU349" s="196" t="s">
        <v>83</v>
      </c>
      <c r="AV349" s="13" t="s">
        <v>83</v>
      </c>
      <c r="AW349" s="13" t="s">
        <v>35</v>
      </c>
      <c r="AX349" s="13" t="s">
        <v>81</v>
      </c>
      <c r="AY349" s="196" t="s">
        <v>153</v>
      </c>
    </row>
    <row r="350" s="2" customFormat="1" ht="24.15" customHeight="1">
      <c r="A350" s="40"/>
      <c r="B350" s="174"/>
      <c r="C350" s="175" t="s">
        <v>519</v>
      </c>
      <c r="D350" s="175" t="s">
        <v>155</v>
      </c>
      <c r="E350" s="176" t="s">
        <v>520</v>
      </c>
      <c r="F350" s="177" t="s">
        <v>521</v>
      </c>
      <c r="G350" s="178" t="s">
        <v>488</v>
      </c>
      <c r="H350" s="179">
        <v>4</v>
      </c>
      <c r="I350" s="180"/>
      <c r="J350" s="181">
        <f>ROUND(I350*H350,2)</f>
        <v>0</v>
      </c>
      <c r="K350" s="177" t="s">
        <v>159</v>
      </c>
      <c r="L350" s="41"/>
      <c r="M350" s="182" t="s">
        <v>3</v>
      </c>
      <c r="N350" s="183" t="s">
        <v>44</v>
      </c>
      <c r="O350" s="74"/>
      <c r="P350" s="184">
        <f>O350*H350</f>
        <v>0</v>
      </c>
      <c r="Q350" s="184">
        <v>0</v>
      </c>
      <c r="R350" s="184">
        <f>Q350*H350</f>
        <v>0</v>
      </c>
      <c r="S350" s="184">
        <v>0.14999999999999999</v>
      </c>
      <c r="T350" s="185">
        <f>S350*H350</f>
        <v>0.59999999999999998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186" t="s">
        <v>160</v>
      </c>
      <c r="AT350" s="186" t="s">
        <v>155</v>
      </c>
      <c r="AU350" s="186" t="s">
        <v>83</v>
      </c>
      <c r="AY350" s="21" t="s">
        <v>153</v>
      </c>
      <c r="BE350" s="187">
        <f>IF(N350="základní",J350,0)</f>
        <v>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21" t="s">
        <v>81</v>
      </c>
      <c r="BK350" s="187">
        <f>ROUND(I350*H350,2)</f>
        <v>0</v>
      </c>
      <c r="BL350" s="21" t="s">
        <v>160</v>
      </c>
      <c r="BM350" s="186" t="s">
        <v>522</v>
      </c>
    </row>
    <row r="351" s="2" customFormat="1">
      <c r="A351" s="40"/>
      <c r="B351" s="41"/>
      <c r="C351" s="40"/>
      <c r="D351" s="188" t="s">
        <v>162</v>
      </c>
      <c r="E351" s="40"/>
      <c r="F351" s="189" t="s">
        <v>523</v>
      </c>
      <c r="G351" s="40"/>
      <c r="H351" s="40"/>
      <c r="I351" s="190"/>
      <c r="J351" s="40"/>
      <c r="K351" s="40"/>
      <c r="L351" s="41"/>
      <c r="M351" s="191"/>
      <c r="N351" s="192"/>
      <c r="O351" s="74"/>
      <c r="P351" s="74"/>
      <c r="Q351" s="74"/>
      <c r="R351" s="74"/>
      <c r="S351" s="74"/>
      <c r="T351" s="75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21" t="s">
        <v>162</v>
      </c>
      <c r="AU351" s="21" t="s">
        <v>83</v>
      </c>
    </row>
    <row r="352" s="2" customFormat="1">
      <c r="A352" s="40"/>
      <c r="B352" s="41"/>
      <c r="C352" s="40"/>
      <c r="D352" s="193" t="s">
        <v>164</v>
      </c>
      <c r="E352" s="40"/>
      <c r="F352" s="194" t="s">
        <v>524</v>
      </c>
      <c r="G352" s="40"/>
      <c r="H352" s="40"/>
      <c r="I352" s="190"/>
      <c r="J352" s="40"/>
      <c r="K352" s="40"/>
      <c r="L352" s="41"/>
      <c r="M352" s="191"/>
      <c r="N352" s="192"/>
      <c r="O352" s="74"/>
      <c r="P352" s="74"/>
      <c r="Q352" s="74"/>
      <c r="R352" s="74"/>
      <c r="S352" s="74"/>
      <c r="T352" s="75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21" t="s">
        <v>164</v>
      </c>
      <c r="AU352" s="21" t="s">
        <v>83</v>
      </c>
    </row>
    <row r="353" s="2" customFormat="1">
      <c r="A353" s="40"/>
      <c r="B353" s="41"/>
      <c r="C353" s="40"/>
      <c r="D353" s="188" t="s">
        <v>194</v>
      </c>
      <c r="E353" s="40"/>
      <c r="F353" s="211" t="s">
        <v>525</v>
      </c>
      <c r="G353" s="40"/>
      <c r="H353" s="40"/>
      <c r="I353" s="190"/>
      <c r="J353" s="40"/>
      <c r="K353" s="40"/>
      <c r="L353" s="41"/>
      <c r="M353" s="191"/>
      <c r="N353" s="192"/>
      <c r="O353" s="74"/>
      <c r="P353" s="74"/>
      <c r="Q353" s="74"/>
      <c r="R353" s="74"/>
      <c r="S353" s="74"/>
      <c r="T353" s="75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21" t="s">
        <v>194</v>
      </c>
      <c r="AU353" s="21" t="s">
        <v>83</v>
      </c>
    </row>
    <row r="354" s="13" customFormat="1">
      <c r="A354" s="13"/>
      <c r="B354" s="195"/>
      <c r="C354" s="13"/>
      <c r="D354" s="188" t="s">
        <v>166</v>
      </c>
      <c r="E354" s="196" t="s">
        <v>3</v>
      </c>
      <c r="F354" s="197" t="s">
        <v>160</v>
      </c>
      <c r="G354" s="13"/>
      <c r="H354" s="198">
        <v>4</v>
      </c>
      <c r="I354" s="199"/>
      <c r="J354" s="13"/>
      <c r="K354" s="13"/>
      <c r="L354" s="195"/>
      <c r="M354" s="200"/>
      <c r="N354" s="201"/>
      <c r="O354" s="201"/>
      <c r="P354" s="201"/>
      <c r="Q354" s="201"/>
      <c r="R354" s="201"/>
      <c r="S354" s="201"/>
      <c r="T354" s="20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6" t="s">
        <v>166</v>
      </c>
      <c r="AU354" s="196" t="s">
        <v>83</v>
      </c>
      <c r="AV354" s="13" t="s">
        <v>83</v>
      </c>
      <c r="AW354" s="13" t="s">
        <v>35</v>
      </c>
      <c r="AX354" s="13" t="s">
        <v>73</v>
      </c>
      <c r="AY354" s="196" t="s">
        <v>153</v>
      </c>
    </row>
    <row r="355" s="14" customFormat="1">
      <c r="A355" s="14"/>
      <c r="B355" s="203"/>
      <c r="C355" s="14"/>
      <c r="D355" s="188" t="s">
        <v>166</v>
      </c>
      <c r="E355" s="204" t="s">
        <v>3</v>
      </c>
      <c r="F355" s="205" t="s">
        <v>181</v>
      </c>
      <c r="G355" s="14"/>
      <c r="H355" s="206">
        <v>4</v>
      </c>
      <c r="I355" s="207"/>
      <c r="J355" s="14"/>
      <c r="K355" s="14"/>
      <c r="L355" s="203"/>
      <c r="M355" s="208"/>
      <c r="N355" s="209"/>
      <c r="O355" s="209"/>
      <c r="P355" s="209"/>
      <c r="Q355" s="209"/>
      <c r="R355" s="209"/>
      <c r="S355" s="209"/>
      <c r="T355" s="21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4" t="s">
        <v>166</v>
      </c>
      <c r="AU355" s="204" t="s">
        <v>83</v>
      </c>
      <c r="AV355" s="14" t="s">
        <v>160</v>
      </c>
      <c r="AW355" s="14" t="s">
        <v>35</v>
      </c>
      <c r="AX355" s="14" t="s">
        <v>81</v>
      </c>
      <c r="AY355" s="204" t="s">
        <v>153</v>
      </c>
    </row>
    <row r="356" s="2" customFormat="1" ht="16.5" customHeight="1">
      <c r="A356" s="40"/>
      <c r="B356" s="174"/>
      <c r="C356" s="175" t="s">
        <v>526</v>
      </c>
      <c r="D356" s="175" t="s">
        <v>155</v>
      </c>
      <c r="E356" s="176" t="s">
        <v>527</v>
      </c>
      <c r="F356" s="177" t="s">
        <v>528</v>
      </c>
      <c r="G356" s="178" t="s">
        <v>488</v>
      </c>
      <c r="H356" s="179">
        <v>4</v>
      </c>
      <c r="I356" s="180"/>
      <c r="J356" s="181">
        <f>ROUND(I356*H356,2)</f>
        <v>0</v>
      </c>
      <c r="K356" s="177" t="s">
        <v>3</v>
      </c>
      <c r="L356" s="41"/>
      <c r="M356" s="182" t="s">
        <v>3</v>
      </c>
      <c r="N356" s="183" t="s">
        <v>44</v>
      </c>
      <c r="O356" s="74"/>
      <c r="P356" s="184">
        <f>O356*H356</f>
        <v>0</v>
      </c>
      <c r="Q356" s="184">
        <v>0</v>
      </c>
      <c r="R356" s="184">
        <f>Q356*H356</f>
        <v>0</v>
      </c>
      <c r="S356" s="184">
        <v>0</v>
      </c>
      <c r="T356" s="185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186" t="s">
        <v>160</v>
      </c>
      <c r="AT356" s="186" t="s">
        <v>155</v>
      </c>
      <c r="AU356" s="186" t="s">
        <v>83</v>
      </c>
      <c r="AY356" s="21" t="s">
        <v>153</v>
      </c>
      <c r="BE356" s="187">
        <f>IF(N356="základní",J356,0)</f>
        <v>0</v>
      </c>
      <c r="BF356" s="187">
        <f>IF(N356="snížená",J356,0)</f>
        <v>0</v>
      </c>
      <c r="BG356" s="187">
        <f>IF(N356="zákl. přenesená",J356,0)</f>
        <v>0</v>
      </c>
      <c r="BH356" s="187">
        <f>IF(N356="sníž. přenesená",J356,0)</f>
        <v>0</v>
      </c>
      <c r="BI356" s="187">
        <f>IF(N356="nulová",J356,0)</f>
        <v>0</v>
      </c>
      <c r="BJ356" s="21" t="s">
        <v>81</v>
      </c>
      <c r="BK356" s="187">
        <f>ROUND(I356*H356,2)</f>
        <v>0</v>
      </c>
      <c r="BL356" s="21" t="s">
        <v>160</v>
      </c>
      <c r="BM356" s="186" t="s">
        <v>529</v>
      </c>
    </row>
    <row r="357" s="2" customFormat="1">
      <c r="A357" s="40"/>
      <c r="B357" s="41"/>
      <c r="C357" s="40"/>
      <c r="D357" s="188" t="s">
        <v>162</v>
      </c>
      <c r="E357" s="40"/>
      <c r="F357" s="189" t="s">
        <v>528</v>
      </c>
      <c r="G357" s="40"/>
      <c r="H357" s="40"/>
      <c r="I357" s="190"/>
      <c r="J357" s="40"/>
      <c r="K357" s="40"/>
      <c r="L357" s="41"/>
      <c r="M357" s="191"/>
      <c r="N357" s="192"/>
      <c r="O357" s="74"/>
      <c r="P357" s="74"/>
      <c r="Q357" s="74"/>
      <c r="R357" s="74"/>
      <c r="S357" s="74"/>
      <c r="T357" s="75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21" t="s">
        <v>162</v>
      </c>
      <c r="AU357" s="21" t="s">
        <v>83</v>
      </c>
    </row>
    <row r="358" s="2" customFormat="1">
      <c r="A358" s="40"/>
      <c r="B358" s="41"/>
      <c r="C358" s="40"/>
      <c r="D358" s="188" t="s">
        <v>194</v>
      </c>
      <c r="E358" s="40"/>
      <c r="F358" s="211" t="s">
        <v>530</v>
      </c>
      <c r="G358" s="40"/>
      <c r="H358" s="40"/>
      <c r="I358" s="190"/>
      <c r="J358" s="40"/>
      <c r="K358" s="40"/>
      <c r="L358" s="41"/>
      <c r="M358" s="191"/>
      <c r="N358" s="192"/>
      <c r="O358" s="74"/>
      <c r="P358" s="74"/>
      <c r="Q358" s="74"/>
      <c r="R358" s="74"/>
      <c r="S358" s="74"/>
      <c r="T358" s="75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21" t="s">
        <v>194</v>
      </c>
      <c r="AU358" s="21" t="s">
        <v>83</v>
      </c>
    </row>
    <row r="359" s="13" customFormat="1">
      <c r="A359" s="13"/>
      <c r="B359" s="195"/>
      <c r="C359" s="13"/>
      <c r="D359" s="188" t="s">
        <v>166</v>
      </c>
      <c r="E359" s="196" t="s">
        <v>3</v>
      </c>
      <c r="F359" s="197" t="s">
        <v>531</v>
      </c>
      <c r="G359" s="13"/>
      <c r="H359" s="198">
        <v>4</v>
      </c>
      <c r="I359" s="199"/>
      <c r="J359" s="13"/>
      <c r="K359" s="13"/>
      <c r="L359" s="195"/>
      <c r="M359" s="200"/>
      <c r="N359" s="201"/>
      <c r="O359" s="201"/>
      <c r="P359" s="201"/>
      <c r="Q359" s="201"/>
      <c r="R359" s="201"/>
      <c r="S359" s="201"/>
      <c r="T359" s="20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96" t="s">
        <v>166</v>
      </c>
      <c r="AU359" s="196" t="s">
        <v>83</v>
      </c>
      <c r="AV359" s="13" t="s">
        <v>83</v>
      </c>
      <c r="AW359" s="13" t="s">
        <v>35</v>
      </c>
      <c r="AX359" s="13" t="s">
        <v>81</v>
      </c>
      <c r="AY359" s="196" t="s">
        <v>153</v>
      </c>
    </row>
    <row r="360" s="12" customFormat="1" ht="22.8" customHeight="1">
      <c r="A360" s="12"/>
      <c r="B360" s="161"/>
      <c r="C360" s="12"/>
      <c r="D360" s="162" t="s">
        <v>72</v>
      </c>
      <c r="E360" s="172" t="s">
        <v>223</v>
      </c>
      <c r="F360" s="172" t="s">
        <v>532</v>
      </c>
      <c r="G360" s="12"/>
      <c r="H360" s="12"/>
      <c r="I360" s="164"/>
      <c r="J360" s="173">
        <f>BK360</f>
        <v>0</v>
      </c>
      <c r="K360" s="12"/>
      <c r="L360" s="161"/>
      <c r="M360" s="166"/>
      <c r="N360" s="167"/>
      <c r="O360" s="167"/>
      <c r="P360" s="168">
        <f>P361+SUM(P362:P623)</f>
        <v>0</v>
      </c>
      <c r="Q360" s="167"/>
      <c r="R360" s="168">
        <f>R361+SUM(R362:R623)</f>
        <v>408.21697260000008</v>
      </c>
      <c r="S360" s="167"/>
      <c r="T360" s="169">
        <f>T361+SUM(T362:T623)</f>
        <v>2328.2879000000003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62" t="s">
        <v>81</v>
      </c>
      <c r="AT360" s="170" t="s">
        <v>72</v>
      </c>
      <c r="AU360" s="170" t="s">
        <v>81</v>
      </c>
      <c r="AY360" s="162" t="s">
        <v>153</v>
      </c>
      <c r="BK360" s="171">
        <f>BK361+SUM(BK362:BK623)</f>
        <v>0</v>
      </c>
    </row>
    <row r="361" s="2" customFormat="1" ht="24.15" customHeight="1">
      <c r="A361" s="40"/>
      <c r="B361" s="174"/>
      <c r="C361" s="175" t="s">
        <v>533</v>
      </c>
      <c r="D361" s="175" t="s">
        <v>155</v>
      </c>
      <c r="E361" s="176" t="s">
        <v>534</v>
      </c>
      <c r="F361" s="177" t="s">
        <v>535</v>
      </c>
      <c r="G361" s="178" t="s">
        <v>488</v>
      </c>
      <c r="H361" s="179">
        <v>28</v>
      </c>
      <c r="I361" s="180"/>
      <c r="J361" s="181">
        <f>ROUND(I361*H361,2)</f>
        <v>0</v>
      </c>
      <c r="K361" s="177" t="s">
        <v>159</v>
      </c>
      <c r="L361" s="41"/>
      <c r="M361" s="182" t="s">
        <v>3</v>
      </c>
      <c r="N361" s="183" t="s">
        <v>44</v>
      </c>
      <c r="O361" s="74"/>
      <c r="P361" s="184">
        <f>O361*H361</f>
        <v>0</v>
      </c>
      <c r="Q361" s="184">
        <v>0.00069999999999999999</v>
      </c>
      <c r="R361" s="184">
        <f>Q361*H361</f>
        <v>0.019599999999999999</v>
      </c>
      <c r="S361" s="184">
        <v>0</v>
      </c>
      <c r="T361" s="185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186" t="s">
        <v>160</v>
      </c>
      <c r="AT361" s="186" t="s">
        <v>155</v>
      </c>
      <c r="AU361" s="186" t="s">
        <v>83</v>
      </c>
      <c r="AY361" s="21" t="s">
        <v>153</v>
      </c>
      <c r="BE361" s="187">
        <f>IF(N361="základní",J361,0)</f>
        <v>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21" t="s">
        <v>81</v>
      </c>
      <c r="BK361" s="187">
        <f>ROUND(I361*H361,2)</f>
        <v>0</v>
      </c>
      <c r="BL361" s="21" t="s">
        <v>160</v>
      </c>
      <c r="BM361" s="186" t="s">
        <v>536</v>
      </c>
    </row>
    <row r="362" s="2" customFormat="1">
      <c r="A362" s="40"/>
      <c r="B362" s="41"/>
      <c r="C362" s="40"/>
      <c r="D362" s="188" t="s">
        <v>162</v>
      </c>
      <c r="E362" s="40"/>
      <c r="F362" s="189" t="s">
        <v>537</v>
      </c>
      <c r="G362" s="40"/>
      <c r="H362" s="40"/>
      <c r="I362" s="190"/>
      <c r="J362" s="40"/>
      <c r="K362" s="40"/>
      <c r="L362" s="41"/>
      <c r="M362" s="191"/>
      <c r="N362" s="192"/>
      <c r="O362" s="74"/>
      <c r="P362" s="74"/>
      <c r="Q362" s="74"/>
      <c r="R362" s="74"/>
      <c r="S362" s="74"/>
      <c r="T362" s="75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21" t="s">
        <v>162</v>
      </c>
      <c r="AU362" s="21" t="s">
        <v>83</v>
      </c>
    </row>
    <row r="363" s="2" customFormat="1">
      <c r="A363" s="40"/>
      <c r="B363" s="41"/>
      <c r="C363" s="40"/>
      <c r="D363" s="193" t="s">
        <v>164</v>
      </c>
      <c r="E363" s="40"/>
      <c r="F363" s="194" t="s">
        <v>538</v>
      </c>
      <c r="G363" s="40"/>
      <c r="H363" s="40"/>
      <c r="I363" s="190"/>
      <c r="J363" s="40"/>
      <c r="K363" s="40"/>
      <c r="L363" s="41"/>
      <c r="M363" s="191"/>
      <c r="N363" s="192"/>
      <c r="O363" s="74"/>
      <c r="P363" s="74"/>
      <c r="Q363" s="74"/>
      <c r="R363" s="74"/>
      <c r="S363" s="74"/>
      <c r="T363" s="75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21" t="s">
        <v>164</v>
      </c>
      <c r="AU363" s="21" t="s">
        <v>83</v>
      </c>
    </row>
    <row r="364" s="13" customFormat="1">
      <c r="A364" s="13"/>
      <c r="B364" s="195"/>
      <c r="C364" s="13"/>
      <c r="D364" s="188" t="s">
        <v>166</v>
      </c>
      <c r="E364" s="196" t="s">
        <v>3</v>
      </c>
      <c r="F364" s="197" t="s">
        <v>539</v>
      </c>
      <c r="G364" s="13"/>
      <c r="H364" s="198">
        <v>28</v>
      </c>
      <c r="I364" s="199"/>
      <c r="J364" s="13"/>
      <c r="K364" s="13"/>
      <c r="L364" s="195"/>
      <c r="M364" s="200"/>
      <c r="N364" s="201"/>
      <c r="O364" s="201"/>
      <c r="P364" s="201"/>
      <c r="Q364" s="201"/>
      <c r="R364" s="201"/>
      <c r="S364" s="201"/>
      <c r="T364" s="20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6" t="s">
        <v>166</v>
      </c>
      <c r="AU364" s="196" t="s">
        <v>83</v>
      </c>
      <c r="AV364" s="13" t="s">
        <v>83</v>
      </c>
      <c r="AW364" s="13" t="s">
        <v>35</v>
      </c>
      <c r="AX364" s="13" t="s">
        <v>81</v>
      </c>
      <c r="AY364" s="196" t="s">
        <v>153</v>
      </c>
    </row>
    <row r="365" s="2" customFormat="1" ht="24.15" customHeight="1">
      <c r="A365" s="40"/>
      <c r="B365" s="174"/>
      <c r="C365" s="175" t="s">
        <v>540</v>
      </c>
      <c r="D365" s="175" t="s">
        <v>155</v>
      </c>
      <c r="E365" s="176" t="s">
        <v>541</v>
      </c>
      <c r="F365" s="177" t="s">
        <v>542</v>
      </c>
      <c r="G365" s="178" t="s">
        <v>488</v>
      </c>
      <c r="H365" s="179">
        <v>6</v>
      </c>
      <c r="I365" s="180"/>
      <c r="J365" s="181">
        <f>ROUND(I365*H365,2)</f>
        <v>0</v>
      </c>
      <c r="K365" s="177" t="s">
        <v>159</v>
      </c>
      <c r="L365" s="41"/>
      <c r="M365" s="182" t="s">
        <v>3</v>
      </c>
      <c r="N365" s="183" t="s">
        <v>44</v>
      </c>
      <c r="O365" s="74"/>
      <c r="P365" s="184">
        <f>O365*H365</f>
        <v>0</v>
      </c>
      <c r="Q365" s="184">
        <v>1.0000000000000001E-05</v>
      </c>
      <c r="R365" s="184">
        <f>Q365*H365</f>
        <v>6.0000000000000008E-05</v>
      </c>
      <c r="S365" s="184">
        <v>0</v>
      </c>
      <c r="T365" s="185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186" t="s">
        <v>160</v>
      </c>
      <c r="AT365" s="186" t="s">
        <v>155</v>
      </c>
      <c r="AU365" s="186" t="s">
        <v>83</v>
      </c>
      <c r="AY365" s="21" t="s">
        <v>153</v>
      </c>
      <c r="BE365" s="187">
        <f>IF(N365="základní",J365,0)</f>
        <v>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21" t="s">
        <v>81</v>
      </c>
      <c r="BK365" s="187">
        <f>ROUND(I365*H365,2)</f>
        <v>0</v>
      </c>
      <c r="BL365" s="21" t="s">
        <v>160</v>
      </c>
      <c r="BM365" s="186" t="s">
        <v>543</v>
      </c>
    </row>
    <row r="366" s="2" customFormat="1">
      <c r="A366" s="40"/>
      <c r="B366" s="41"/>
      <c r="C366" s="40"/>
      <c r="D366" s="188" t="s">
        <v>162</v>
      </c>
      <c r="E366" s="40"/>
      <c r="F366" s="189" t="s">
        <v>544</v>
      </c>
      <c r="G366" s="40"/>
      <c r="H366" s="40"/>
      <c r="I366" s="190"/>
      <c r="J366" s="40"/>
      <c r="K366" s="40"/>
      <c r="L366" s="41"/>
      <c r="M366" s="191"/>
      <c r="N366" s="192"/>
      <c r="O366" s="74"/>
      <c r="P366" s="74"/>
      <c r="Q366" s="74"/>
      <c r="R366" s="74"/>
      <c r="S366" s="74"/>
      <c r="T366" s="75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21" t="s">
        <v>162</v>
      </c>
      <c r="AU366" s="21" t="s">
        <v>83</v>
      </c>
    </row>
    <row r="367" s="2" customFormat="1">
      <c r="A367" s="40"/>
      <c r="B367" s="41"/>
      <c r="C367" s="40"/>
      <c r="D367" s="193" t="s">
        <v>164</v>
      </c>
      <c r="E367" s="40"/>
      <c r="F367" s="194" t="s">
        <v>545</v>
      </c>
      <c r="G367" s="40"/>
      <c r="H367" s="40"/>
      <c r="I367" s="190"/>
      <c r="J367" s="40"/>
      <c r="K367" s="40"/>
      <c r="L367" s="41"/>
      <c r="M367" s="191"/>
      <c r="N367" s="192"/>
      <c r="O367" s="74"/>
      <c r="P367" s="74"/>
      <c r="Q367" s="74"/>
      <c r="R367" s="74"/>
      <c r="S367" s="74"/>
      <c r="T367" s="75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21" t="s">
        <v>164</v>
      </c>
      <c r="AU367" s="21" t="s">
        <v>83</v>
      </c>
    </row>
    <row r="368" s="13" customFormat="1">
      <c r="A368" s="13"/>
      <c r="B368" s="195"/>
      <c r="C368" s="13"/>
      <c r="D368" s="188" t="s">
        <v>166</v>
      </c>
      <c r="E368" s="196" t="s">
        <v>3</v>
      </c>
      <c r="F368" s="197" t="s">
        <v>546</v>
      </c>
      <c r="G368" s="13"/>
      <c r="H368" s="198">
        <v>6</v>
      </c>
      <c r="I368" s="199"/>
      <c r="J368" s="13"/>
      <c r="K368" s="13"/>
      <c r="L368" s="195"/>
      <c r="M368" s="200"/>
      <c r="N368" s="201"/>
      <c r="O368" s="201"/>
      <c r="P368" s="201"/>
      <c r="Q368" s="201"/>
      <c r="R368" s="201"/>
      <c r="S368" s="201"/>
      <c r="T368" s="20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6" t="s">
        <v>166</v>
      </c>
      <c r="AU368" s="196" t="s">
        <v>83</v>
      </c>
      <c r="AV368" s="13" t="s">
        <v>83</v>
      </c>
      <c r="AW368" s="13" t="s">
        <v>35</v>
      </c>
      <c r="AX368" s="13" t="s">
        <v>81</v>
      </c>
      <c r="AY368" s="196" t="s">
        <v>153</v>
      </c>
    </row>
    <row r="369" s="2" customFormat="1" ht="24.15" customHeight="1">
      <c r="A369" s="40"/>
      <c r="B369" s="174"/>
      <c r="C369" s="220" t="s">
        <v>547</v>
      </c>
      <c r="D369" s="220" t="s">
        <v>216</v>
      </c>
      <c r="E369" s="221" t="s">
        <v>548</v>
      </c>
      <c r="F369" s="222" t="s">
        <v>549</v>
      </c>
      <c r="G369" s="223" t="s">
        <v>488</v>
      </c>
      <c r="H369" s="224">
        <v>4</v>
      </c>
      <c r="I369" s="225"/>
      <c r="J369" s="226">
        <f>ROUND(I369*H369,2)</f>
        <v>0</v>
      </c>
      <c r="K369" s="222" t="s">
        <v>159</v>
      </c>
      <c r="L369" s="227"/>
      <c r="M369" s="228" t="s">
        <v>3</v>
      </c>
      <c r="N369" s="229" t="s">
        <v>44</v>
      </c>
      <c r="O369" s="74"/>
      <c r="P369" s="184">
        <f>O369*H369</f>
        <v>0</v>
      </c>
      <c r="Q369" s="184">
        <v>0.0012999999999999999</v>
      </c>
      <c r="R369" s="184">
        <f>Q369*H369</f>
        <v>0.0051999999999999998</v>
      </c>
      <c r="S369" s="184">
        <v>0</v>
      </c>
      <c r="T369" s="185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186" t="s">
        <v>215</v>
      </c>
      <c r="AT369" s="186" t="s">
        <v>216</v>
      </c>
      <c r="AU369" s="186" t="s">
        <v>83</v>
      </c>
      <c r="AY369" s="21" t="s">
        <v>153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21" t="s">
        <v>81</v>
      </c>
      <c r="BK369" s="187">
        <f>ROUND(I369*H369,2)</f>
        <v>0</v>
      </c>
      <c r="BL369" s="21" t="s">
        <v>160</v>
      </c>
      <c r="BM369" s="186" t="s">
        <v>550</v>
      </c>
    </row>
    <row r="370" s="2" customFormat="1">
      <c r="A370" s="40"/>
      <c r="B370" s="41"/>
      <c r="C370" s="40"/>
      <c r="D370" s="188" t="s">
        <v>162</v>
      </c>
      <c r="E370" s="40"/>
      <c r="F370" s="189" t="s">
        <v>549</v>
      </c>
      <c r="G370" s="40"/>
      <c r="H370" s="40"/>
      <c r="I370" s="190"/>
      <c r="J370" s="40"/>
      <c r="K370" s="40"/>
      <c r="L370" s="41"/>
      <c r="M370" s="191"/>
      <c r="N370" s="192"/>
      <c r="O370" s="74"/>
      <c r="P370" s="74"/>
      <c r="Q370" s="74"/>
      <c r="R370" s="74"/>
      <c r="S370" s="74"/>
      <c r="T370" s="75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21" t="s">
        <v>162</v>
      </c>
      <c r="AU370" s="21" t="s">
        <v>83</v>
      </c>
    </row>
    <row r="371" s="13" customFormat="1">
      <c r="A371" s="13"/>
      <c r="B371" s="195"/>
      <c r="C371" s="13"/>
      <c r="D371" s="188" t="s">
        <v>166</v>
      </c>
      <c r="E371" s="196" t="s">
        <v>3</v>
      </c>
      <c r="F371" s="197" t="s">
        <v>551</v>
      </c>
      <c r="G371" s="13"/>
      <c r="H371" s="198">
        <v>4</v>
      </c>
      <c r="I371" s="199"/>
      <c r="J371" s="13"/>
      <c r="K371" s="13"/>
      <c r="L371" s="195"/>
      <c r="M371" s="200"/>
      <c r="N371" s="201"/>
      <c r="O371" s="201"/>
      <c r="P371" s="201"/>
      <c r="Q371" s="201"/>
      <c r="R371" s="201"/>
      <c r="S371" s="201"/>
      <c r="T371" s="20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6" t="s">
        <v>166</v>
      </c>
      <c r="AU371" s="196" t="s">
        <v>83</v>
      </c>
      <c r="AV371" s="13" t="s">
        <v>83</v>
      </c>
      <c r="AW371" s="13" t="s">
        <v>35</v>
      </c>
      <c r="AX371" s="13" t="s">
        <v>81</v>
      </c>
      <c r="AY371" s="196" t="s">
        <v>153</v>
      </c>
    </row>
    <row r="372" s="2" customFormat="1" ht="24.15" customHeight="1">
      <c r="A372" s="40"/>
      <c r="B372" s="174"/>
      <c r="C372" s="220" t="s">
        <v>552</v>
      </c>
      <c r="D372" s="220" t="s">
        <v>216</v>
      </c>
      <c r="E372" s="221" t="s">
        <v>553</v>
      </c>
      <c r="F372" s="222" t="s">
        <v>554</v>
      </c>
      <c r="G372" s="223" t="s">
        <v>488</v>
      </c>
      <c r="H372" s="224">
        <v>12</v>
      </c>
      <c r="I372" s="225"/>
      <c r="J372" s="226">
        <f>ROUND(I372*H372,2)</f>
        <v>0</v>
      </c>
      <c r="K372" s="222" t="s">
        <v>159</v>
      </c>
      <c r="L372" s="227"/>
      <c r="M372" s="228" t="s">
        <v>3</v>
      </c>
      <c r="N372" s="229" t="s">
        <v>44</v>
      </c>
      <c r="O372" s="74"/>
      <c r="P372" s="184">
        <f>O372*H372</f>
        <v>0</v>
      </c>
      <c r="Q372" s="184">
        <v>0.0025000000000000001</v>
      </c>
      <c r="R372" s="184">
        <f>Q372*H372</f>
        <v>0.029999999999999999</v>
      </c>
      <c r="S372" s="184">
        <v>0</v>
      </c>
      <c r="T372" s="185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186" t="s">
        <v>215</v>
      </c>
      <c r="AT372" s="186" t="s">
        <v>216</v>
      </c>
      <c r="AU372" s="186" t="s">
        <v>83</v>
      </c>
      <c r="AY372" s="21" t="s">
        <v>153</v>
      </c>
      <c r="BE372" s="187">
        <f>IF(N372="základní",J372,0)</f>
        <v>0</v>
      </c>
      <c r="BF372" s="187">
        <f>IF(N372="snížená",J372,0)</f>
        <v>0</v>
      </c>
      <c r="BG372" s="187">
        <f>IF(N372="zákl. přenesená",J372,0)</f>
        <v>0</v>
      </c>
      <c r="BH372" s="187">
        <f>IF(N372="sníž. přenesená",J372,0)</f>
        <v>0</v>
      </c>
      <c r="BI372" s="187">
        <f>IF(N372="nulová",J372,0)</f>
        <v>0</v>
      </c>
      <c r="BJ372" s="21" t="s">
        <v>81</v>
      </c>
      <c r="BK372" s="187">
        <f>ROUND(I372*H372,2)</f>
        <v>0</v>
      </c>
      <c r="BL372" s="21" t="s">
        <v>160</v>
      </c>
      <c r="BM372" s="186" t="s">
        <v>555</v>
      </c>
    </row>
    <row r="373" s="2" customFormat="1">
      <c r="A373" s="40"/>
      <c r="B373" s="41"/>
      <c r="C373" s="40"/>
      <c r="D373" s="188" t="s">
        <v>162</v>
      </c>
      <c r="E373" s="40"/>
      <c r="F373" s="189" t="s">
        <v>554</v>
      </c>
      <c r="G373" s="40"/>
      <c r="H373" s="40"/>
      <c r="I373" s="190"/>
      <c r="J373" s="40"/>
      <c r="K373" s="40"/>
      <c r="L373" s="41"/>
      <c r="M373" s="191"/>
      <c r="N373" s="192"/>
      <c r="O373" s="74"/>
      <c r="P373" s="74"/>
      <c r="Q373" s="74"/>
      <c r="R373" s="74"/>
      <c r="S373" s="74"/>
      <c r="T373" s="75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21" t="s">
        <v>162</v>
      </c>
      <c r="AU373" s="21" t="s">
        <v>83</v>
      </c>
    </row>
    <row r="374" s="13" customFormat="1">
      <c r="A374" s="13"/>
      <c r="B374" s="195"/>
      <c r="C374" s="13"/>
      <c r="D374" s="188" t="s">
        <v>166</v>
      </c>
      <c r="E374" s="196" t="s">
        <v>3</v>
      </c>
      <c r="F374" s="197" t="s">
        <v>556</v>
      </c>
      <c r="G374" s="13"/>
      <c r="H374" s="198">
        <v>1</v>
      </c>
      <c r="I374" s="199"/>
      <c r="J374" s="13"/>
      <c r="K374" s="13"/>
      <c r="L374" s="195"/>
      <c r="M374" s="200"/>
      <c r="N374" s="201"/>
      <c r="O374" s="201"/>
      <c r="P374" s="201"/>
      <c r="Q374" s="201"/>
      <c r="R374" s="201"/>
      <c r="S374" s="201"/>
      <c r="T374" s="20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6" t="s">
        <v>166</v>
      </c>
      <c r="AU374" s="196" t="s">
        <v>83</v>
      </c>
      <c r="AV374" s="13" t="s">
        <v>83</v>
      </c>
      <c r="AW374" s="13" t="s">
        <v>35</v>
      </c>
      <c r="AX374" s="13" t="s">
        <v>73</v>
      </c>
      <c r="AY374" s="196" t="s">
        <v>153</v>
      </c>
    </row>
    <row r="375" s="13" customFormat="1">
      <c r="A375" s="13"/>
      <c r="B375" s="195"/>
      <c r="C375" s="13"/>
      <c r="D375" s="188" t="s">
        <v>166</v>
      </c>
      <c r="E375" s="196" t="s">
        <v>3</v>
      </c>
      <c r="F375" s="197" t="s">
        <v>557</v>
      </c>
      <c r="G375" s="13"/>
      <c r="H375" s="198">
        <v>3</v>
      </c>
      <c r="I375" s="199"/>
      <c r="J375" s="13"/>
      <c r="K375" s="13"/>
      <c r="L375" s="195"/>
      <c r="M375" s="200"/>
      <c r="N375" s="201"/>
      <c r="O375" s="201"/>
      <c r="P375" s="201"/>
      <c r="Q375" s="201"/>
      <c r="R375" s="201"/>
      <c r="S375" s="201"/>
      <c r="T375" s="20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6" t="s">
        <v>166</v>
      </c>
      <c r="AU375" s="196" t="s">
        <v>83</v>
      </c>
      <c r="AV375" s="13" t="s">
        <v>83</v>
      </c>
      <c r="AW375" s="13" t="s">
        <v>35</v>
      </c>
      <c r="AX375" s="13" t="s">
        <v>73</v>
      </c>
      <c r="AY375" s="196" t="s">
        <v>153</v>
      </c>
    </row>
    <row r="376" s="13" customFormat="1">
      <c r="A376" s="13"/>
      <c r="B376" s="195"/>
      <c r="C376" s="13"/>
      <c r="D376" s="188" t="s">
        <v>166</v>
      </c>
      <c r="E376" s="196" t="s">
        <v>3</v>
      </c>
      <c r="F376" s="197" t="s">
        <v>558</v>
      </c>
      <c r="G376" s="13"/>
      <c r="H376" s="198">
        <v>2</v>
      </c>
      <c r="I376" s="199"/>
      <c r="J376" s="13"/>
      <c r="K376" s="13"/>
      <c r="L376" s="195"/>
      <c r="M376" s="200"/>
      <c r="N376" s="201"/>
      <c r="O376" s="201"/>
      <c r="P376" s="201"/>
      <c r="Q376" s="201"/>
      <c r="R376" s="201"/>
      <c r="S376" s="201"/>
      <c r="T376" s="20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6" t="s">
        <v>166</v>
      </c>
      <c r="AU376" s="196" t="s">
        <v>83</v>
      </c>
      <c r="AV376" s="13" t="s">
        <v>83</v>
      </c>
      <c r="AW376" s="13" t="s">
        <v>35</v>
      </c>
      <c r="AX376" s="13" t="s">
        <v>73</v>
      </c>
      <c r="AY376" s="196" t="s">
        <v>153</v>
      </c>
    </row>
    <row r="377" s="13" customFormat="1">
      <c r="A377" s="13"/>
      <c r="B377" s="195"/>
      <c r="C377" s="13"/>
      <c r="D377" s="188" t="s">
        <v>166</v>
      </c>
      <c r="E377" s="196" t="s">
        <v>3</v>
      </c>
      <c r="F377" s="197" t="s">
        <v>559</v>
      </c>
      <c r="G377" s="13"/>
      <c r="H377" s="198">
        <v>4</v>
      </c>
      <c r="I377" s="199"/>
      <c r="J377" s="13"/>
      <c r="K377" s="13"/>
      <c r="L377" s="195"/>
      <c r="M377" s="200"/>
      <c r="N377" s="201"/>
      <c r="O377" s="201"/>
      <c r="P377" s="201"/>
      <c r="Q377" s="201"/>
      <c r="R377" s="201"/>
      <c r="S377" s="201"/>
      <c r="T377" s="20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6" t="s">
        <v>166</v>
      </c>
      <c r="AU377" s="196" t="s">
        <v>83</v>
      </c>
      <c r="AV377" s="13" t="s">
        <v>83</v>
      </c>
      <c r="AW377" s="13" t="s">
        <v>35</v>
      </c>
      <c r="AX377" s="13" t="s">
        <v>73</v>
      </c>
      <c r="AY377" s="196" t="s">
        <v>153</v>
      </c>
    </row>
    <row r="378" s="13" customFormat="1">
      <c r="A378" s="13"/>
      <c r="B378" s="195"/>
      <c r="C378" s="13"/>
      <c r="D378" s="188" t="s">
        <v>166</v>
      </c>
      <c r="E378" s="196" t="s">
        <v>3</v>
      </c>
      <c r="F378" s="197" t="s">
        <v>560</v>
      </c>
      <c r="G378" s="13"/>
      <c r="H378" s="198">
        <v>1</v>
      </c>
      <c r="I378" s="199"/>
      <c r="J378" s="13"/>
      <c r="K378" s="13"/>
      <c r="L378" s="195"/>
      <c r="M378" s="200"/>
      <c r="N378" s="201"/>
      <c r="O378" s="201"/>
      <c r="P378" s="201"/>
      <c r="Q378" s="201"/>
      <c r="R378" s="201"/>
      <c r="S378" s="201"/>
      <c r="T378" s="20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6" t="s">
        <v>166</v>
      </c>
      <c r="AU378" s="196" t="s">
        <v>83</v>
      </c>
      <c r="AV378" s="13" t="s">
        <v>83</v>
      </c>
      <c r="AW378" s="13" t="s">
        <v>35</v>
      </c>
      <c r="AX378" s="13" t="s">
        <v>73</v>
      </c>
      <c r="AY378" s="196" t="s">
        <v>153</v>
      </c>
    </row>
    <row r="379" s="13" customFormat="1">
      <c r="A379" s="13"/>
      <c r="B379" s="195"/>
      <c r="C379" s="13"/>
      <c r="D379" s="188" t="s">
        <v>166</v>
      </c>
      <c r="E379" s="196" t="s">
        <v>3</v>
      </c>
      <c r="F379" s="197" t="s">
        <v>561</v>
      </c>
      <c r="G379" s="13"/>
      <c r="H379" s="198">
        <v>1</v>
      </c>
      <c r="I379" s="199"/>
      <c r="J379" s="13"/>
      <c r="K379" s="13"/>
      <c r="L379" s="195"/>
      <c r="M379" s="200"/>
      <c r="N379" s="201"/>
      <c r="O379" s="201"/>
      <c r="P379" s="201"/>
      <c r="Q379" s="201"/>
      <c r="R379" s="201"/>
      <c r="S379" s="201"/>
      <c r="T379" s="20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6" t="s">
        <v>166</v>
      </c>
      <c r="AU379" s="196" t="s">
        <v>83</v>
      </c>
      <c r="AV379" s="13" t="s">
        <v>83</v>
      </c>
      <c r="AW379" s="13" t="s">
        <v>35</v>
      </c>
      <c r="AX379" s="13" t="s">
        <v>73</v>
      </c>
      <c r="AY379" s="196" t="s">
        <v>153</v>
      </c>
    </row>
    <row r="380" s="14" customFormat="1">
      <c r="A380" s="14"/>
      <c r="B380" s="203"/>
      <c r="C380" s="14"/>
      <c r="D380" s="188" t="s">
        <v>166</v>
      </c>
      <c r="E380" s="204" t="s">
        <v>3</v>
      </c>
      <c r="F380" s="205" t="s">
        <v>181</v>
      </c>
      <c r="G380" s="14"/>
      <c r="H380" s="206">
        <v>12</v>
      </c>
      <c r="I380" s="207"/>
      <c r="J380" s="14"/>
      <c r="K380" s="14"/>
      <c r="L380" s="203"/>
      <c r="M380" s="208"/>
      <c r="N380" s="209"/>
      <c r="O380" s="209"/>
      <c r="P380" s="209"/>
      <c r="Q380" s="209"/>
      <c r="R380" s="209"/>
      <c r="S380" s="209"/>
      <c r="T380" s="21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04" t="s">
        <v>166</v>
      </c>
      <c r="AU380" s="204" t="s">
        <v>83</v>
      </c>
      <c r="AV380" s="14" t="s">
        <v>160</v>
      </c>
      <c r="AW380" s="14" t="s">
        <v>35</v>
      </c>
      <c r="AX380" s="14" t="s">
        <v>81</v>
      </c>
      <c r="AY380" s="204" t="s">
        <v>153</v>
      </c>
    </row>
    <row r="381" s="2" customFormat="1" ht="16.5" customHeight="1">
      <c r="A381" s="40"/>
      <c r="B381" s="174"/>
      <c r="C381" s="220" t="s">
        <v>562</v>
      </c>
      <c r="D381" s="220" t="s">
        <v>216</v>
      </c>
      <c r="E381" s="221" t="s">
        <v>563</v>
      </c>
      <c r="F381" s="222" t="s">
        <v>564</v>
      </c>
      <c r="G381" s="223" t="s">
        <v>488</v>
      </c>
      <c r="H381" s="224">
        <v>5</v>
      </c>
      <c r="I381" s="225"/>
      <c r="J381" s="226">
        <f>ROUND(I381*H381,2)</f>
        <v>0</v>
      </c>
      <c r="K381" s="222" t="s">
        <v>159</v>
      </c>
      <c r="L381" s="227"/>
      <c r="M381" s="228" t="s">
        <v>3</v>
      </c>
      <c r="N381" s="229" t="s">
        <v>44</v>
      </c>
      <c r="O381" s="74"/>
      <c r="P381" s="184">
        <f>O381*H381</f>
        <v>0</v>
      </c>
      <c r="Q381" s="184">
        <v>0.0040000000000000001</v>
      </c>
      <c r="R381" s="184">
        <f>Q381*H381</f>
        <v>0.02</v>
      </c>
      <c r="S381" s="184">
        <v>0</v>
      </c>
      <c r="T381" s="185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186" t="s">
        <v>215</v>
      </c>
      <c r="AT381" s="186" t="s">
        <v>216</v>
      </c>
      <c r="AU381" s="186" t="s">
        <v>83</v>
      </c>
      <c r="AY381" s="21" t="s">
        <v>153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21" t="s">
        <v>81</v>
      </c>
      <c r="BK381" s="187">
        <f>ROUND(I381*H381,2)</f>
        <v>0</v>
      </c>
      <c r="BL381" s="21" t="s">
        <v>160</v>
      </c>
      <c r="BM381" s="186" t="s">
        <v>565</v>
      </c>
    </row>
    <row r="382" s="2" customFormat="1">
      <c r="A382" s="40"/>
      <c r="B382" s="41"/>
      <c r="C382" s="40"/>
      <c r="D382" s="188" t="s">
        <v>162</v>
      </c>
      <c r="E382" s="40"/>
      <c r="F382" s="189" t="s">
        <v>564</v>
      </c>
      <c r="G382" s="40"/>
      <c r="H382" s="40"/>
      <c r="I382" s="190"/>
      <c r="J382" s="40"/>
      <c r="K382" s="40"/>
      <c r="L382" s="41"/>
      <c r="M382" s="191"/>
      <c r="N382" s="192"/>
      <c r="O382" s="74"/>
      <c r="P382" s="74"/>
      <c r="Q382" s="74"/>
      <c r="R382" s="74"/>
      <c r="S382" s="74"/>
      <c r="T382" s="75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21" t="s">
        <v>162</v>
      </c>
      <c r="AU382" s="21" t="s">
        <v>83</v>
      </c>
    </row>
    <row r="383" s="13" customFormat="1">
      <c r="A383" s="13"/>
      <c r="B383" s="195"/>
      <c r="C383" s="13"/>
      <c r="D383" s="188" t="s">
        <v>166</v>
      </c>
      <c r="E383" s="196" t="s">
        <v>3</v>
      </c>
      <c r="F383" s="197" t="s">
        <v>566</v>
      </c>
      <c r="G383" s="13"/>
      <c r="H383" s="198">
        <v>5</v>
      </c>
      <c r="I383" s="199"/>
      <c r="J383" s="13"/>
      <c r="K383" s="13"/>
      <c r="L383" s="195"/>
      <c r="M383" s="200"/>
      <c r="N383" s="201"/>
      <c r="O383" s="201"/>
      <c r="P383" s="201"/>
      <c r="Q383" s="201"/>
      <c r="R383" s="201"/>
      <c r="S383" s="201"/>
      <c r="T383" s="20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96" t="s">
        <v>166</v>
      </c>
      <c r="AU383" s="196" t="s">
        <v>83</v>
      </c>
      <c r="AV383" s="13" t="s">
        <v>83</v>
      </c>
      <c r="AW383" s="13" t="s">
        <v>35</v>
      </c>
      <c r="AX383" s="13" t="s">
        <v>81</v>
      </c>
      <c r="AY383" s="196" t="s">
        <v>153</v>
      </c>
    </row>
    <row r="384" s="2" customFormat="1" ht="16.5" customHeight="1">
      <c r="A384" s="40"/>
      <c r="B384" s="174"/>
      <c r="C384" s="220" t="s">
        <v>567</v>
      </c>
      <c r="D384" s="220" t="s">
        <v>216</v>
      </c>
      <c r="E384" s="221" t="s">
        <v>568</v>
      </c>
      <c r="F384" s="222" t="s">
        <v>569</v>
      </c>
      <c r="G384" s="223" t="s">
        <v>488</v>
      </c>
      <c r="H384" s="224">
        <v>5</v>
      </c>
      <c r="I384" s="225"/>
      <c r="J384" s="226">
        <f>ROUND(I384*H384,2)</f>
        <v>0</v>
      </c>
      <c r="K384" s="222" t="s">
        <v>159</v>
      </c>
      <c r="L384" s="227"/>
      <c r="M384" s="228" t="s">
        <v>3</v>
      </c>
      <c r="N384" s="229" t="s">
        <v>44</v>
      </c>
      <c r="O384" s="74"/>
      <c r="P384" s="184">
        <f>O384*H384</f>
        <v>0</v>
      </c>
      <c r="Q384" s="184">
        <v>0.0016999999999999999</v>
      </c>
      <c r="R384" s="184">
        <f>Q384*H384</f>
        <v>0.0084999999999999989</v>
      </c>
      <c r="S384" s="184">
        <v>0</v>
      </c>
      <c r="T384" s="185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186" t="s">
        <v>215</v>
      </c>
      <c r="AT384" s="186" t="s">
        <v>216</v>
      </c>
      <c r="AU384" s="186" t="s">
        <v>83</v>
      </c>
      <c r="AY384" s="21" t="s">
        <v>153</v>
      </c>
      <c r="BE384" s="187">
        <f>IF(N384="základní",J384,0)</f>
        <v>0</v>
      </c>
      <c r="BF384" s="187">
        <f>IF(N384="snížená",J384,0)</f>
        <v>0</v>
      </c>
      <c r="BG384" s="187">
        <f>IF(N384="zákl. přenesená",J384,0)</f>
        <v>0</v>
      </c>
      <c r="BH384" s="187">
        <f>IF(N384="sníž. přenesená",J384,0)</f>
        <v>0</v>
      </c>
      <c r="BI384" s="187">
        <f>IF(N384="nulová",J384,0)</f>
        <v>0</v>
      </c>
      <c r="BJ384" s="21" t="s">
        <v>81</v>
      </c>
      <c r="BK384" s="187">
        <f>ROUND(I384*H384,2)</f>
        <v>0</v>
      </c>
      <c r="BL384" s="21" t="s">
        <v>160</v>
      </c>
      <c r="BM384" s="186" t="s">
        <v>570</v>
      </c>
    </row>
    <row r="385" s="2" customFormat="1">
      <c r="A385" s="40"/>
      <c r="B385" s="41"/>
      <c r="C385" s="40"/>
      <c r="D385" s="188" t="s">
        <v>162</v>
      </c>
      <c r="E385" s="40"/>
      <c r="F385" s="189" t="s">
        <v>569</v>
      </c>
      <c r="G385" s="40"/>
      <c r="H385" s="40"/>
      <c r="I385" s="190"/>
      <c r="J385" s="40"/>
      <c r="K385" s="40"/>
      <c r="L385" s="41"/>
      <c r="M385" s="191"/>
      <c r="N385" s="192"/>
      <c r="O385" s="74"/>
      <c r="P385" s="74"/>
      <c r="Q385" s="74"/>
      <c r="R385" s="74"/>
      <c r="S385" s="74"/>
      <c r="T385" s="75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21" t="s">
        <v>162</v>
      </c>
      <c r="AU385" s="21" t="s">
        <v>83</v>
      </c>
    </row>
    <row r="386" s="13" customFormat="1">
      <c r="A386" s="13"/>
      <c r="B386" s="195"/>
      <c r="C386" s="13"/>
      <c r="D386" s="188" t="s">
        <v>166</v>
      </c>
      <c r="E386" s="196" t="s">
        <v>3</v>
      </c>
      <c r="F386" s="197" t="s">
        <v>571</v>
      </c>
      <c r="G386" s="13"/>
      <c r="H386" s="198">
        <v>1</v>
      </c>
      <c r="I386" s="199"/>
      <c r="J386" s="13"/>
      <c r="K386" s="13"/>
      <c r="L386" s="195"/>
      <c r="M386" s="200"/>
      <c r="N386" s="201"/>
      <c r="O386" s="201"/>
      <c r="P386" s="201"/>
      <c r="Q386" s="201"/>
      <c r="R386" s="201"/>
      <c r="S386" s="201"/>
      <c r="T386" s="20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6" t="s">
        <v>166</v>
      </c>
      <c r="AU386" s="196" t="s">
        <v>83</v>
      </c>
      <c r="AV386" s="13" t="s">
        <v>83</v>
      </c>
      <c r="AW386" s="13" t="s">
        <v>35</v>
      </c>
      <c r="AX386" s="13" t="s">
        <v>73</v>
      </c>
      <c r="AY386" s="196" t="s">
        <v>153</v>
      </c>
    </row>
    <row r="387" s="13" customFormat="1">
      <c r="A387" s="13"/>
      <c r="B387" s="195"/>
      <c r="C387" s="13"/>
      <c r="D387" s="188" t="s">
        <v>166</v>
      </c>
      <c r="E387" s="196" t="s">
        <v>3</v>
      </c>
      <c r="F387" s="197" t="s">
        <v>572</v>
      </c>
      <c r="G387" s="13"/>
      <c r="H387" s="198">
        <v>2</v>
      </c>
      <c r="I387" s="199"/>
      <c r="J387" s="13"/>
      <c r="K387" s="13"/>
      <c r="L387" s="195"/>
      <c r="M387" s="200"/>
      <c r="N387" s="201"/>
      <c r="O387" s="201"/>
      <c r="P387" s="201"/>
      <c r="Q387" s="201"/>
      <c r="R387" s="201"/>
      <c r="S387" s="201"/>
      <c r="T387" s="20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6" t="s">
        <v>166</v>
      </c>
      <c r="AU387" s="196" t="s">
        <v>83</v>
      </c>
      <c r="AV387" s="13" t="s">
        <v>83</v>
      </c>
      <c r="AW387" s="13" t="s">
        <v>35</v>
      </c>
      <c r="AX387" s="13" t="s">
        <v>73</v>
      </c>
      <c r="AY387" s="196" t="s">
        <v>153</v>
      </c>
    </row>
    <row r="388" s="13" customFormat="1">
      <c r="A388" s="13"/>
      <c r="B388" s="195"/>
      <c r="C388" s="13"/>
      <c r="D388" s="188" t="s">
        <v>166</v>
      </c>
      <c r="E388" s="196" t="s">
        <v>3</v>
      </c>
      <c r="F388" s="197" t="s">
        <v>573</v>
      </c>
      <c r="G388" s="13"/>
      <c r="H388" s="198">
        <v>2</v>
      </c>
      <c r="I388" s="199"/>
      <c r="J388" s="13"/>
      <c r="K388" s="13"/>
      <c r="L388" s="195"/>
      <c r="M388" s="200"/>
      <c r="N388" s="201"/>
      <c r="O388" s="201"/>
      <c r="P388" s="201"/>
      <c r="Q388" s="201"/>
      <c r="R388" s="201"/>
      <c r="S388" s="201"/>
      <c r="T388" s="20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6" t="s">
        <v>166</v>
      </c>
      <c r="AU388" s="196" t="s">
        <v>83</v>
      </c>
      <c r="AV388" s="13" t="s">
        <v>83</v>
      </c>
      <c r="AW388" s="13" t="s">
        <v>35</v>
      </c>
      <c r="AX388" s="13" t="s">
        <v>73</v>
      </c>
      <c r="AY388" s="196" t="s">
        <v>153</v>
      </c>
    </row>
    <row r="389" s="14" customFormat="1">
      <c r="A389" s="14"/>
      <c r="B389" s="203"/>
      <c r="C389" s="14"/>
      <c r="D389" s="188" t="s">
        <v>166</v>
      </c>
      <c r="E389" s="204" t="s">
        <v>3</v>
      </c>
      <c r="F389" s="205" t="s">
        <v>181</v>
      </c>
      <c r="G389" s="14"/>
      <c r="H389" s="206">
        <v>5</v>
      </c>
      <c r="I389" s="207"/>
      <c r="J389" s="14"/>
      <c r="K389" s="14"/>
      <c r="L389" s="203"/>
      <c r="M389" s="208"/>
      <c r="N389" s="209"/>
      <c r="O389" s="209"/>
      <c r="P389" s="209"/>
      <c r="Q389" s="209"/>
      <c r="R389" s="209"/>
      <c r="S389" s="209"/>
      <c r="T389" s="210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4" t="s">
        <v>166</v>
      </c>
      <c r="AU389" s="204" t="s">
        <v>83</v>
      </c>
      <c r="AV389" s="14" t="s">
        <v>160</v>
      </c>
      <c r="AW389" s="14" t="s">
        <v>35</v>
      </c>
      <c r="AX389" s="14" t="s">
        <v>81</v>
      </c>
      <c r="AY389" s="204" t="s">
        <v>153</v>
      </c>
    </row>
    <row r="390" s="2" customFormat="1" ht="21.75" customHeight="1">
      <c r="A390" s="40"/>
      <c r="B390" s="174"/>
      <c r="C390" s="220" t="s">
        <v>574</v>
      </c>
      <c r="D390" s="220" t="s">
        <v>216</v>
      </c>
      <c r="E390" s="221" t="s">
        <v>575</v>
      </c>
      <c r="F390" s="222" t="s">
        <v>576</v>
      </c>
      <c r="G390" s="223" t="s">
        <v>488</v>
      </c>
      <c r="H390" s="224">
        <v>2</v>
      </c>
      <c r="I390" s="225"/>
      <c r="J390" s="226">
        <f>ROUND(I390*H390,2)</f>
        <v>0</v>
      </c>
      <c r="K390" s="222" t="s">
        <v>159</v>
      </c>
      <c r="L390" s="227"/>
      <c r="M390" s="228" t="s">
        <v>3</v>
      </c>
      <c r="N390" s="229" t="s">
        <v>44</v>
      </c>
      <c r="O390" s="74"/>
      <c r="P390" s="184">
        <f>O390*H390</f>
        <v>0</v>
      </c>
      <c r="Q390" s="184">
        <v>0.00089999999999999998</v>
      </c>
      <c r="R390" s="184">
        <f>Q390*H390</f>
        <v>0.0018</v>
      </c>
      <c r="S390" s="184">
        <v>0</v>
      </c>
      <c r="T390" s="185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186" t="s">
        <v>215</v>
      </c>
      <c r="AT390" s="186" t="s">
        <v>216</v>
      </c>
      <c r="AU390" s="186" t="s">
        <v>83</v>
      </c>
      <c r="AY390" s="21" t="s">
        <v>153</v>
      </c>
      <c r="BE390" s="187">
        <f>IF(N390="základní",J390,0)</f>
        <v>0</v>
      </c>
      <c r="BF390" s="187">
        <f>IF(N390="snížená",J390,0)</f>
        <v>0</v>
      </c>
      <c r="BG390" s="187">
        <f>IF(N390="zákl. přenesená",J390,0)</f>
        <v>0</v>
      </c>
      <c r="BH390" s="187">
        <f>IF(N390="sníž. přenesená",J390,0)</f>
        <v>0</v>
      </c>
      <c r="BI390" s="187">
        <f>IF(N390="nulová",J390,0)</f>
        <v>0</v>
      </c>
      <c r="BJ390" s="21" t="s">
        <v>81</v>
      </c>
      <c r="BK390" s="187">
        <f>ROUND(I390*H390,2)</f>
        <v>0</v>
      </c>
      <c r="BL390" s="21" t="s">
        <v>160</v>
      </c>
      <c r="BM390" s="186" t="s">
        <v>577</v>
      </c>
    </row>
    <row r="391" s="2" customFormat="1">
      <c r="A391" s="40"/>
      <c r="B391" s="41"/>
      <c r="C391" s="40"/>
      <c r="D391" s="188" t="s">
        <v>162</v>
      </c>
      <c r="E391" s="40"/>
      <c r="F391" s="189" t="s">
        <v>576</v>
      </c>
      <c r="G391" s="40"/>
      <c r="H391" s="40"/>
      <c r="I391" s="190"/>
      <c r="J391" s="40"/>
      <c r="K391" s="40"/>
      <c r="L391" s="41"/>
      <c r="M391" s="191"/>
      <c r="N391" s="192"/>
      <c r="O391" s="74"/>
      <c r="P391" s="74"/>
      <c r="Q391" s="74"/>
      <c r="R391" s="74"/>
      <c r="S391" s="74"/>
      <c r="T391" s="75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21" t="s">
        <v>162</v>
      </c>
      <c r="AU391" s="21" t="s">
        <v>83</v>
      </c>
    </row>
    <row r="392" s="13" customFormat="1">
      <c r="A392" s="13"/>
      <c r="B392" s="195"/>
      <c r="C392" s="13"/>
      <c r="D392" s="188" t="s">
        <v>166</v>
      </c>
      <c r="E392" s="196" t="s">
        <v>3</v>
      </c>
      <c r="F392" s="197" t="s">
        <v>578</v>
      </c>
      <c r="G392" s="13"/>
      <c r="H392" s="198">
        <v>2</v>
      </c>
      <c r="I392" s="199"/>
      <c r="J392" s="13"/>
      <c r="K392" s="13"/>
      <c r="L392" s="195"/>
      <c r="M392" s="200"/>
      <c r="N392" s="201"/>
      <c r="O392" s="201"/>
      <c r="P392" s="201"/>
      <c r="Q392" s="201"/>
      <c r="R392" s="201"/>
      <c r="S392" s="201"/>
      <c r="T392" s="20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6" t="s">
        <v>166</v>
      </c>
      <c r="AU392" s="196" t="s">
        <v>83</v>
      </c>
      <c r="AV392" s="13" t="s">
        <v>83</v>
      </c>
      <c r="AW392" s="13" t="s">
        <v>35</v>
      </c>
      <c r="AX392" s="13" t="s">
        <v>73</v>
      </c>
      <c r="AY392" s="196" t="s">
        <v>153</v>
      </c>
    </row>
    <row r="393" s="14" customFormat="1">
      <c r="A393" s="14"/>
      <c r="B393" s="203"/>
      <c r="C393" s="14"/>
      <c r="D393" s="188" t="s">
        <v>166</v>
      </c>
      <c r="E393" s="204" t="s">
        <v>3</v>
      </c>
      <c r="F393" s="205" t="s">
        <v>181</v>
      </c>
      <c r="G393" s="14"/>
      <c r="H393" s="206">
        <v>2</v>
      </c>
      <c r="I393" s="207"/>
      <c r="J393" s="14"/>
      <c r="K393" s="14"/>
      <c r="L393" s="203"/>
      <c r="M393" s="208"/>
      <c r="N393" s="209"/>
      <c r="O393" s="209"/>
      <c r="P393" s="209"/>
      <c r="Q393" s="209"/>
      <c r="R393" s="209"/>
      <c r="S393" s="209"/>
      <c r="T393" s="21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4" t="s">
        <v>166</v>
      </c>
      <c r="AU393" s="204" t="s">
        <v>83</v>
      </c>
      <c r="AV393" s="14" t="s">
        <v>160</v>
      </c>
      <c r="AW393" s="14" t="s">
        <v>35</v>
      </c>
      <c r="AX393" s="14" t="s">
        <v>81</v>
      </c>
      <c r="AY393" s="204" t="s">
        <v>153</v>
      </c>
    </row>
    <row r="394" s="2" customFormat="1" ht="24.15" customHeight="1">
      <c r="A394" s="40"/>
      <c r="B394" s="174"/>
      <c r="C394" s="220" t="s">
        <v>579</v>
      </c>
      <c r="D394" s="220" t="s">
        <v>216</v>
      </c>
      <c r="E394" s="221" t="s">
        <v>580</v>
      </c>
      <c r="F394" s="222" t="s">
        <v>581</v>
      </c>
      <c r="G394" s="223" t="s">
        <v>488</v>
      </c>
      <c r="H394" s="224">
        <v>3</v>
      </c>
      <c r="I394" s="225"/>
      <c r="J394" s="226">
        <f>ROUND(I394*H394,2)</f>
        <v>0</v>
      </c>
      <c r="K394" s="222" t="s">
        <v>159</v>
      </c>
      <c r="L394" s="227"/>
      <c r="M394" s="228" t="s">
        <v>3</v>
      </c>
      <c r="N394" s="229" t="s">
        <v>44</v>
      </c>
      <c r="O394" s="74"/>
      <c r="P394" s="184">
        <f>O394*H394</f>
        <v>0</v>
      </c>
      <c r="Q394" s="184">
        <v>0.0025999999999999999</v>
      </c>
      <c r="R394" s="184">
        <f>Q394*H394</f>
        <v>0.0077999999999999996</v>
      </c>
      <c r="S394" s="184">
        <v>0</v>
      </c>
      <c r="T394" s="185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186" t="s">
        <v>215</v>
      </c>
      <c r="AT394" s="186" t="s">
        <v>216</v>
      </c>
      <c r="AU394" s="186" t="s">
        <v>83</v>
      </c>
      <c r="AY394" s="21" t="s">
        <v>153</v>
      </c>
      <c r="BE394" s="187">
        <f>IF(N394="základní",J394,0)</f>
        <v>0</v>
      </c>
      <c r="BF394" s="187">
        <f>IF(N394="snížená",J394,0)</f>
        <v>0</v>
      </c>
      <c r="BG394" s="187">
        <f>IF(N394="zákl. přenesená",J394,0)</f>
        <v>0</v>
      </c>
      <c r="BH394" s="187">
        <f>IF(N394="sníž. přenesená",J394,0)</f>
        <v>0</v>
      </c>
      <c r="BI394" s="187">
        <f>IF(N394="nulová",J394,0)</f>
        <v>0</v>
      </c>
      <c r="BJ394" s="21" t="s">
        <v>81</v>
      </c>
      <c r="BK394" s="187">
        <f>ROUND(I394*H394,2)</f>
        <v>0</v>
      </c>
      <c r="BL394" s="21" t="s">
        <v>160</v>
      </c>
      <c r="BM394" s="186" t="s">
        <v>582</v>
      </c>
    </row>
    <row r="395" s="2" customFormat="1">
      <c r="A395" s="40"/>
      <c r="B395" s="41"/>
      <c r="C395" s="40"/>
      <c r="D395" s="188" t="s">
        <v>162</v>
      </c>
      <c r="E395" s="40"/>
      <c r="F395" s="189" t="s">
        <v>581</v>
      </c>
      <c r="G395" s="40"/>
      <c r="H395" s="40"/>
      <c r="I395" s="190"/>
      <c r="J395" s="40"/>
      <c r="K395" s="40"/>
      <c r="L395" s="41"/>
      <c r="M395" s="191"/>
      <c r="N395" s="192"/>
      <c r="O395" s="74"/>
      <c r="P395" s="74"/>
      <c r="Q395" s="74"/>
      <c r="R395" s="74"/>
      <c r="S395" s="74"/>
      <c r="T395" s="75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21" t="s">
        <v>162</v>
      </c>
      <c r="AU395" s="21" t="s">
        <v>83</v>
      </c>
    </row>
    <row r="396" s="13" customFormat="1">
      <c r="A396" s="13"/>
      <c r="B396" s="195"/>
      <c r="C396" s="13"/>
      <c r="D396" s="188" t="s">
        <v>166</v>
      </c>
      <c r="E396" s="196" t="s">
        <v>3</v>
      </c>
      <c r="F396" s="197" t="s">
        <v>583</v>
      </c>
      <c r="G396" s="13"/>
      <c r="H396" s="198">
        <v>1</v>
      </c>
      <c r="I396" s="199"/>
      <c r="J396" s="13"/>
      <c r="K396" s="13"/>
      <c r="L396" s="195"/>
      <c r="M396" s="200"/>
      <c r="N396" s="201"/>
      <c r="O396" s="201"/>
      <c r="P396" s="201"/>
      <c r="Q396" s="201"/>
      <c r="R396" s="201"/>
      <c r="S396" s="201"/>
      <c r="T396" s="20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6" t="s">
        <v>166</v>
      </c>
      <c r="AU396" s="196" t="s">
        <v>83</v>
      </c>
      <c r="AV396" s="13" t="s">
        <v>83</v>
      </c>
      <c r="AW396" s="13" t="s">
        <v>35</v>
      </c>
      <c r="AX396" s="13" t="s">
        <v>73</v>
      </c>
      <c r="AY396" s="196" t="s">
        <v>153</v>
      </c>
    </row>
    <row r="397" s="13" customFormat="1">
      <c r="A397" s="13"/>
      <c r="B397" s="195"/>
      <c r="C397" s="13"/>
      <c r="D397" s="188" t="s">
        <v>166</v>
      </c>
      <c r="E397" s="196" t="s">
        <v>3</v>
      </c>
      <c r="F397" s="197" t="s">
        <v>584</v>
      </c>
      <c r="G397" s="13"/>
      <c r="H397" s="198">
        <v>2</v>
      </c>
      <c r="I397" s="199"/>
      <c r="J397" s="13"/>
      <c r="K397" s="13"/>
      <c r="L397" s="195"/>
      <c r="M397" s="200"/>
      <c r="N397" s="201"/>
      <c r="O397" s="201"/>
      <c r="P397" s="201"/>
      <c r="Q397" s="201"/>
      <c r="R397" s="201"/>
      <c r="S397" s="201"/>
      <c r="T397" s="20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6" t="s">
        <v>166</v>
      </c>
      <c r="AU397" s="196" t="s">
        <v>83</v>
      </c>
      <c r="AV397" s="13" t="s">
        <v>83</v>
      </c>
      <c r="AW397" s="13" t="s">
        <v>35</v>
      </c>
      <c r="AX397" s="13" t="s">
        <v>73</v>
      </c>
      <c r="AY397" s="196" t="s">
        <v>153</v>
      </c>
    </row>
    <row r="398" s="14" customFormat="1">
      <c r="A398" s="14"/>
      <c r="B398" s="203"/>
      <c r="C398" s="14"/>
      <c r="D398" s="188" t="s">
        <v>166</v>
      </c>
      <c r="E398" s="204" t="s">
        <v>3</v>
      </c>
      <c r="F398" s="205" t="s">
        <v>181</v>
      </c>
      <c r="G398" s="14"/>
      <c r="H398" s="206">
        <v>3</v>
      </c>
      <c r="I398" s="207"/>
      <c r="J398" s="14"/>
      <c r="K398" s="14"/>
      <c r="L398" s="203"/>
      <c r="M398" s="208"/>
      <c r="N398" s="209"/>
      <c r="O398" s="209"/>
      <c r="P398" s="209"/>
      <c r="Q398" s="209"/>
      <c r="R398" s="209"/>
      <c r="S398" s="209"/>
      <c r="T398" s="21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04" t="s">
        <v>166</v>
      </c>
      <c r="AU398" s="204" t="s">
        <v>83</v>
      </c>
      <c r="AV398" s="14" t="s">
        <v>160</v>
      </c>
      <c r="AW398" s="14" t="s">
        <v>35</v>
      </c>
      <c r="AX398" s="14" t="s">
        <v>81</v>
      </c>
      <c r="AY398" s="204" t="s">
        <v>153</v>
      </c>
    </row>
    <row r="399" s="2" customFormat="1" ht="24.15" customHeight="1">
      <c r="A399" s="40"/>
      <c r="B399" s="174"/>
      <c r="C399" s="220" t="s">
        <v>585</v>
      </c>
      <c r="D399" s="220" t="s">
        <v>216</v>
      </c>
      <c r="E399" s="221" t="s">
        <v>586</v>
      </c>
      <c r="F399" s="222" t="s">
        <v>587</v>
      </c>
      <c r="G399" s="223" t="s">
        <v>488</v>
      </c>
      <c r="H399" s="224">
        <v>1</v>
      </c>
      <c r="I399" s="225"/>
      <c r="J399" s="226">
        <f>ROUND(I399*H399,2)</f>
        <v>0</v>
      </c>
      <c r="K399" s="222" t="s">
        <v>159</v>
      </c>
      <c r="L399" s="227"/>
      <c r="M399" s="228" t="s">
        <v>3</v>
      </c>
      <c r="N399" s="229" t="s">
        <v>44</v>
      </c>
      <c r="O399" s="74"/>
      <c r="P399" s="184">
        <f>O399*H399</f>
        <v>0</v>
      </c>
      <c r="Q399" s="184">
        <v>0.0068999999999999999</v>
      </c>
      <c r="R399" s="184">
        <f>Q399*H399</f>
        <v>0.0068999999999999999</v>
      </c>
      <c r="S399" s="184">
        <v>0</v>
      </c>
      <c r="T399" s="185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186" t="s">
        <v>215</v>
      </c>
      <c r="AT399" s="186" t="s">
        <v>216</v>
      </c>
      <c r="AU399" s="186" t="s">
        <v>83</v>
      </c>
      <c r="AY399" s="21" t="s">
        <v>153</v>
      </c>
      <c r="BE399" s="187">
        <f>IF(N399="základní",J399,0)</f>
        <v>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21" t="s">
        <v>81</v>
      </c>
      <c r="BK399" s="187">
        <f>ROUND(I399*H399,2)</f>
        <v>0</v>
      </c>
      <c r="BL399" s="21" t="s">
        <v>160</v>
      </c>
      <c r="BM399" s="186" t="s">
        <v>588</v>
      </c>
    </row>
    <row r="400" s="2" customFormat="1">
      <c r="A400" s="40"/>
      <c r="B400" s="41"/>
      <c r="C400" s="40"/>
      <c r="D400" s="188" t="s">
        <v>162</v>
      </c>
      <c r="E400" s="40"/>
      <c r="F400" s="189" t="s">
        <v>587</v>
      </c>
      <c r="G400" s="40"/>
      <c r="H400" s="40"/>
      <c r="I400" s="190"/>
      <c r="J400" s="40"/>
      <c r="K400" s="40"/>
      <c r="L400" s="41"/>
      <c r="M400" s="191"/>
      <c r="N400" s="192"/>
      <c r="O400" s="74"/>
      <c r="P400" s="74"/>
      <c r="Q400" s="74"/>
      <c r="R400" s="74"/>
      <c r="S400" s="74"/>
      <c r="T400" s="75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21" t="s">
        <v>162</v>
      </c>
      <c r="AU400" s="21" t="s">
        <v>83</v>
      </c>
    </row>
    <row r="401" s="13" customFormat="1">
      <c r="A401" s="13"/>
      <c r="B401" s="195"/>
      <c r="C401" s="13"/>
      <c r="D401" s="188" t="s">
        <v>166</v>
      </c>
      <c r="E401" s="196" t="s">
        <v>3</v>
      </c>
      <c r="F401" s="197" t="s">
        <v>589</v>
      </c>
      <c r="G401" s="13"/>
      <c r="H401" s="198">
        <v>1</v>
      </c>
      <c r="I401" s="199"/>
      <c r="J401" s="13"/>
      <c r="K401" s="13"/>
      <c r="L401" s="195"/>
      <c r="M401" s="200"/>
      <c r="N401" s="201"/>
      <c r="O401" s="201"/>
      <c r="P401" s="201"/>
      <c r="Q401" s="201"/>
      <c r="R401" s="201"/>
      <c r="S401" s="201"/>
      <c r="T401" s="20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6" t="s">
        <v>166</v>
      </c>
      <c r="AU401" s="196" t="s">
        <v>83</v>
      </c>
      <c r="AV401" s="13" t="s">
        <v>83</v>
      </c>
      <c r="AW401" s="13" t="s">
        <v>35</v>
      </c>
      <c r="AX401" s="13" t="s">
        <v>81</v>
      </c>
      <c r="AY401" s="196" t="s">
        <v>153</v>
      </c>
    </row>
    <row r="402" s="2" customFormat="1" ht="24.15" customHeight="1">
      <c r="A402" s="40"/>
      <c r="B402" s="174"/>
      <c r="C402" s="220" t="s">
        <v>590</v>
      </c>
      <c r="D402" s="220" t="s">
        <v>216</v>
      </c>
      <c r="E402" s="221" t="s">
        <v>591</v>
      </c>
      <c r="F402" s="222" t="s">
        <v>592</v>
      </c>
      <c r="G402" s="223" t="s">
        <v>488</v>
      </c>
      <c r="H402" s="224">
        <v>1</v>
      </c>
      <c r="I402" s="225"/>
      <c r="J402" s="226">
        <f>ROUND(I402*H402,2)</f>
        <v>0</v>
      </c>
      <c r="K402" s="222" t="s">
        <v>159</v>
      </c>
      <c r="L402" s="227"/>
      <c r="M402" s="228" t="s">
        <v>3</v>
      </c>
      <c r="N402" s="229" t="s">
        <v>44</v>
      </c>
      <c r="O402" s="74"/>
      <c r="P402" s="184">
        <f>O402*H402</f>
        <v>0</v>
      </c>
      <c r="Q402" s="184">
        <v>0.0025000000000000001</v>
      </c>
      <c r="R402" s="184">
        <f>Q402*H402</f>
        <v>0.0025000000000000001</v>
      </c>
      <c r="S402" s="184">
        <v>0</v>
      </c>
      <c r="T402" s="185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186" t="s">
        <v>215</v>
      </c>
      <c r="AT402" s="186" t="s">
        <v>216</v>
      </c>
      <c r="AU402" s="186" t="s">
        <v>83</v>
      </c>
      <c r="AY402" s="21" t="s">
        <v>153</v>
      </c>
      <c r="BE402" s="187">
        <f>IF(N402="základní",J402,0)</f>
        <v>0</v>
      </c>
      <c r="BF402" s="187">
        <f>IF(N402="snížená",J402,0)</f>
        <v>0</v>
      </c>
      <c r="BG402" s="187">
        <f>IF(N402="zákl. přenesená",J402,0)</f>
        <v>0</v>
      </c>
      <c r="BH402" s="187">
        <f>IF(N402="sníž. přenesená",J402,0)</f>
        <v>0</v>
      </c>
      <c r="BI402" s="187">
        <f>IF(N402="nulová",J402,0)</f>
        <v>0</v>
      </c>
      <c r="BJ402" s="21" t="s">
        <v>81</v>
      </c>
      <c r="BK402" s="187">
        <f>ROUND(I402*H402,2)</f>
        <v>0</v>
      </c>
      <c r="BL402" s="21" t="s">
        <v>160</v>
      </c>
      <c r="BM402" s="186" t="s">
        <v>593</v>
      </c>
    </row>
    <row r="403" s="2" customFormat="1">
      <c r="A403" s="40"/>
      <c r="B403" s="41"/>
      <c r="C403" s="40"/>
      <c r="D403" s="188" t="s">
        <v>162</v>
      </c>
      <c r="E403" s="40"/>
      <c r="F403" s="189" t="s">
        <v>592</v>
      </c>
      <c r="G403" s="40"/>
      <c r="H403" s="40"/>
      <c r="I403" s="190"/>
      <c r="J403" s="40"/>
      <c r="K403" s="40"/>
      <c r="L403" s="41"/>
      <c r="M403" s="191"/>
      <c r="N403" s="192"/>
      <c r="O403" s="74"/>
      <c r="P403" s="74"/>
      <c r="Q403" s="74"/>
      <c r="R403" s="74"/>
      <c r="S403" s="74"/>
      <c r="T403" s="75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21" t="s">
        <v>162</v>
      </c>
      <c r="AU403" s="21" t="s">
        <v>83</v>
      </c>
    </row>
    <row r="404" s="13" customFormat="1">
      <c r="A404" s="13"/>
      <c r="B404" s="195"/>
      <c r="C404" s="13"/>
      <c r="D404" s="188" t="s">
        <v>166</v>
      </c>
      <c r="E404" s="196" t="s">
        <v>3</v>
      </c>
      <c r="F404" s="197" t="s">
        <v>594</v>
      </c>
      <c r="G404" s="13"/>
      <c r="H404" s="198">
        <v>1</v>
      </c>
      <c r="I404" s="199"/>
      <c r="J404" s="13"/>
      <c r="K404" s="13"/>
      <c r="L404" s="195"/>
      <c r="M404" s="200"/>
      <c r="N404" s="201"/>
      <c r="O404" s="201"/>
      <c r="P404" s="201"/>
      <c r="Q404" s="201"/>
      <c r="R404" s="201"/>
      <c r="S404" s="201"/>
      <c r="T404" s="20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6" t="s">
        <v>166</v>
      </c>
      <c r="AU404" s="196" t="s">
        <v>83</v>
      </c>
      <c r="AV404" s="13" t="s">
        <v>83</v>
      </c>
      <c r="AW404" s="13" t="s">
        <v>35</v>
      </c>
      <c r="AX404" s="13" t="s">
        <v>81</v>
      </c>
      <c r="AY404" s="196" t="s">
        <v>153</v>
      </c>
    </row>
    <row r="405" s="2" customFormat="1" ht="21.75" customHeight="1">
      <c r="A405" s="40"/>
      <c r="B405" s="174"/>
      <c r="C405" s="220" t="s">
        <v>595</v>
      </c>
      <c r="D405" s="220" t="s">
        <v>216</v>
      </c>
      <c r="E405" s="221" t="s">
        <v>596</v>
      </c>
      <c r="F405" s="222" t="s">
        <v>597</v>
      </c>
      <c r="G405" s="223" t="s">
        <v>488</v>
      </c>
      <c r="H405" s="224">
        <v>1</v>
      </c>
      <c r="I405" s="225"/>
      <c r="J405" s="226">
        <f>ROUND(I405*H405,2)</f>
        <v>0</v>
      </c>
      <c r="K405" s="222" t="s">
        <v>159</v>
      </c>
      <c r="L405" s="227"/>
      <c r="M405" s="228" t="s">
        <v>3</v>
      </c>
      <c r="N405" s="229" t="s">
        <v>44</v>
      </c>
      <c r="O405" s="74"/>
      <c r="P405" s="184">
        <f>O405*H405</f>
        <v>0</v>
      </c>
      <c r="Q405" s="184">
        <v>0.0035999999999999999</v>
      </c>
      <c r="R405" s="184">
        <f>Q405*H405</f>
        <v>0.0035999999999999999</v>
      </c>
      <c r="S405" s="184">
        <v>0</v>
      </c>
      <c r="T405" s="185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186" t="s">
        <v>215</v>
      </c>
      <c r="AT405" s="186" t="s">
        <v>216</v>
      </c>
      <c r="AU405" s="186" t="s">
        <v>83</v>
      </c>
      <c r="AY405" s="21" t="s">
        <v>153</v>
      </c>
      <c r="BE405" s="187">
        <f>IF(N405="základní",J405,0)</f>
        <v>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21" t="s">
        <v>81</v>
      </c>
      <c r="BK405" s="187">
        <f>ROUND(I405*H405,2)</f>
        <v>0</v>
      </c>
      <c r="BL405" s="21" t="s">
        <v>160</v>
      </c>
      <c r="BM405" s="186" t="s">
        <v>598</v>
      </c>
    </row>
    <row r="406" s="2" customFormat="1">
      <c r="A406" s="40"/>
      <c r="B406" s="41"/>
      <c r="C406" s="40"/>
      <c r="D406" s="188" t="s">
        <v>162</v>
      </c>
      <c r="E406" s="40"/>
      <c r="F406" s="189" t="s">
        <v>597</v>
      </c>
      <c r="G406" s="40"/>
      <c r="H406" s="40"/>
      <c r="I406" s="190"/>
      <c r="J406" s="40"/>
      <c r="K406" s="40"/>
      <c r="L406" s="41"/>
      <c r="M406" s="191"/>
      <c r="N406" s="192"/>
      <c r="O406" s="74"/>
      <c r="P406" s="74"/>
      <c r="Q406" s="74"/>
      <c r="R406" s="74"/>
      <c r="S406" s="74"/>
      <c r="T406" s="75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21" t="s">
        <v>162</v>
      </c>
      <c r="AU406" s="21" t="s">
        <v>83</v>
      </c>
    </row>
    <row r="407" s="13" customFormat="1">
      <c r="A407" s="13"/>
      <c r="B407" s="195"/>
      <c r="C407" s="13"/>
      <c r="D407" s="188" t="s">
        <v>166</v>
      </c>
      <c r="E407" s="196" t="s">
        <v>3</v>
      </c>
      <c r="F407" s="197" t="s">
        <v>599</v>
      </c>
      <c r="G407" s="13"/>
      <c r="H407" s="198">
        <v>1</v>
      </c>
      <c r="I407" s="199"/>
      <c r="J407" s="13"/>
      <c r="K407" s="13"/>
      <c r="L407" s="195"/>
      <c r="M407" s="200"/>
      <c r="N407" s="201"/>
      <c r="O407" s="201"/>
      <c r="P407" s="201"/>
      <c r="Q407" s="201"/>
      <c r="R407" s="201"/>
      <c r="S407" s="201"/>
      <c r="T407" s="20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6" t="s">
        <v>166</v>
      </c>
      <c r="AU407" s="196" t="s">
        <v>83</v>
      </c>
      <c r="AV407" s="13" t="s">
        <v>83</v>
      </c>
      <c r="AW407" s="13" t="s">
        <v>35</v>
      </c>
      <c r="AX407" s="13" t="s">
        <v>81</v>
      </c>
      <c r="AY407" s="196" t="s">
        <v>153</v>
      </c>
    </row>
    <row r="408" s="2" customFormat="1" ht="24.15" customHeight="1">
      <c r="A408" s="40"/>
      <c r="B408" s="174"/>
      <c r="C408" s="175" t="s">
        <v>600</v>
      </c>
      <c r="D408" s="175" t="s">
        <v>155</v>
      </c>
      <c r="E408" s="176" t="s">
        <v>601</v>
      </c>
      <c r="F408" s="177" t="s">
        <v>602</v>
      </c>
      <c r="G408" s="178" t="s">
        <v>488</v>
      </c>
      <c r="H408" s="179">
        <v>16</v>
      </c>
      <c r="I408" s="180"/>
      <c r="J408" s="181">
        <f>ROUND(I408*H408,2)</f>
        <v>0</v>
      </c>
      <c r="K408" s="177" t="s">
        <v>159</v>
      </c>
      <c r="L408" s="41"/>
      <c r="M408" s="182" t="s">
        <v>3</v>
      </c>
      <c r="N408" s="183" t="s">
        <v>44</v>
      </c>
      <c r="O408" s="74"/>
      <c r="P408" s="184">
        <f>O408*H408</f>
        <v>0</v>
      </c>
      <c r="Q408" s="184">
        <v>0.11241</v>
      </c>
      <c r="R408" s="184">
        <f>Q408*H408</f>
        <v>1.7985599999999999</v>
      </c>
      <c r="S408" s="184">
        <v>0</v>
      </c>
      <c r="T408" s="185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186" t="s">
        <v>160</v>
      </c>
      <c r="AT408" s="186" t="s">
        <v>155</v>
      </c>
      <c r="AU408" s="186" t="s">
        <v>83</v>
      </c>
      <c r="AY408" s="21" t="s">
        <v>153</v>
      </c>
      <c r="BE408" s="187">
        <f>IF(N408="základní",J408,0)</f>
        <v>0</v>
      </c>
      <c r="BF408" s="187">
        <f>IF(N408="snížená",J408,0)</f>
        <v>0</v>
      </c>
      <c r="BG408" s="187">
        <f>IF(N408="zákl. přenesená",J408,0)</f>
        <v>0</v>
      </c>
      <c r="BH408" s="187">
        <f>IF(N408="sníž. přenesená",J408,0)</f>
        <v>0</v>
      </c>
      <c r="BI408" s="187">
        <f>IF(N408="nulová",J408,0)</f>
        <v>0</v>
      </c>
      <c r="BJ408" s="21" t="s">
        <v>81</v>
      </c>
      <c r="BK408" s="187">
        <f>ROUND(I408*H408,2)</f>
        <v>0</v>
      </c>
      <c r="BL408" s="21" t="s">
        <v>160</v>
      </c>
      <c r="BM408" s="186" t="s">
        <v>603</v>
      </c>
    </row>
    <row r="409" s="2" customFormat="1">
      <c r="A409" s="40"/>
      <c r="B409" s="41"/>
      <c r="C409" s="40"/>
      <c r="D409" s="188" t="s">
        <v>162</v>
      </c>
      <c r="E409" s="40"/>
      <c r="F409" s="189" t="s">
        <v>604</v>
      </c>
      <c r="G409" s="40"/>
      <c r="H409" s="40"/>
      <c r="I409" s="190"/>
      <c r="J409" s="40"/>
      <c r="K409" s="40"/>
      <c r="L409" s="41"/>
      <c r="M409" s="191"/>
      <c r="N409" s="192"/>
      <c r="O409" s="74"/>
      <c r="P409" s="74"/>
      <c r="Q409" s="74"/>
      <c r="R409" s="74"/>
      <c r="S409" s="74"/>
      <c r="T409" s="75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21" t="s">
        <v>162</v>
      </c>
      <c r="AU409" s="21" t="s">
        <v>83</v>
      </c>
    </row>
    <row r="410" s="2" customFormat="1">
      <c r="A410" s="40"/>
      <c r="B410" s="41"/>
      <c r="C410" s="40"/>
      <c r="D410" s="193" t="s">
        <v>164</v>
      </c>
      <c r="E410" s="40"/>
      <c r="F410" s="194" t="s">
        <v>605</v>
      </c>
      <c r="G410" s="40"/>
      <c r="H410" s="40"/>
      <c r="I410" s="190"/>
      <c r="J410" s="40"/>
      <c r="K410" s="40"/>
      <c r="L410" s="41"/>
      <c r="M410" s="191"/>
      <c r="N410" s="192"/>
      <c r="O410" s="74"/>
      <c r="P410" s="74"/>
      <c r="Q410" s="74"/>
      <c r="R410" s="74"/>
      <c r="S410" s="74"/>
      <c r="T410" s="75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21" t="s">
        <v>164</v>
      </c>
      <c r="AU410" s="21" t="s">
        <v>83</v>
      </c>
    </row>
    <row r="411" s="13" customFormat="1">
      <c r="A411" s="13"/>
      <c r="B411" s="195"/>
      <c r="C411" s="13"/>
      <c r="D411" s="188" t="s">
        <v>166</v>
      </c>
      <c r="E411" s="196" t="s">
        <v>3</v>
      </c>
      <c r="F411" s="197" t="s">
        <v>606</v>
      </c>
      <c r="G411" s="13"/>
      <c r="H411" s="198">
        <v>16</v>
      </c>
      <c r="I411" s="199"/>
      <c r="J411" s="13"/>
      <c r="K411" s="13"/>
      <c r="L411" s="195"/>
      <c r="M411" s="200"/>
      <c r="N411" s="201"/>
      <c r="O411" s="201"/>
      <c r="P411" s="201"/>
      <c r="Q411" s="201"/>
      <c r="R411" s="201"/>
      <c r="S411" s="201"/>
      <c r="T411" s="20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6" t="s">
        <v>166</v>
      </c>
      <c r="AU411" s="196" t="s">
        <v>83</v>
      </c>
      <c r="AV411" s="13" t="s">
        <v>83</v>
      </c>
      <c r="AW411" s="13" t="s">
        <v>35</v>
      </c>
      <c r="AX411" s="13" t="s">
        <v>73</v>
      </c>
      <c r="AY411" s="196" t="s">
        <v>153</v>
      </c>
    </row>
    <row r="412" s="14" customFormat="1">
      <c r="A412" s="14"/>
      <c r="B412" s="203"/>
      <c r="C412" s="14"/>
      <c r="D412" s="188" t="s">
        <v>166</v>
      </c>
      <c r="E412" s="204" t="s">
        <v>3</v>
      </c>
      <c r="F412" s="205" t="s">
        <v>181</v>
      </c>
      <c r="G412" s="14"/>
      <c r="H412" s="206">
        <v>16</v>
      </c>
      <c r="I412" s="207"/>
      <c r="J412" s="14"/>
      <c r="K412" s="14"/>
      <c r="L412" s="203"/>
      <c r="M412" s="208"/>
      <c r="N412" s="209"/>
      <c r="O412" s="209"/>
      <c r="P412" s="209"/>
      <c r="Q412" s="209"/>
      <c r="R412" s="209"/>
      <c r="S412" s="209"/>
      <c r="T412" s="21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04" t="s">
        <v>166</v>
      </c>
      <c r="AU412" s="204" t="s">
        <v>83</v>
      </c>
      <c r="AV412" s="14" t="s">
        <v>160</v>
      </c>
      <c r="AW412" s="14" t="s">
        <v>35</v>
      </c>
      <c r="AX412" s="14" t="s">
        <v>81</v>
      </c>
      <c r="AY412" s="204" t="s">
        <v>153</v>
      </c>
    </row>
    <row r="413" s="2" customFormat="1" ht="21.75" customHeight="1">
      <c r="A413" s="40"/>
      <c r="B413" s="174"/>
      <c r="C413" s="220" t="s">
        <v>607</v>
      </c>
      <c r="D413" s="220" t="s">
        <v>216</v>
      </c>
      <c r="E413" s="221" t="s">
        <v>608</v>
      </c>
      <c r="F413" s="222" t="s">
        <v>609</v>
      </c>
      <c r="G413" s="223" t="s">
        <v>488</v>
      </c>
      <c r="H413" s="224">
        <v>16</v>
      </c>
      <c r="I413" s="225"/>
      <c r="J413" s="226">
        <f>ROUND(I413*H413,2)</f>
        <v>0</v>
      </c>
      <c r="K413" s="222" t="s">
        <v>159</v>
      </c>
      <c r="L413" s="227"/>
      <c r="M413" s="228" t="s">
        <v>3</v>
      </c>
      <c r="N413" s="229" t="s">
        <v>44</v>
      </c>
      <c r="O413" s="74"/>
      <c r="P413" s="184">
        <f>O413*H413</f>
        <v>0</v>
      </c>
      <c r="Q413" s="184">
        <v>0.0061000000000000004</v>
      </c>
      <c r="R413" s="184">
        <f>Q413*H413</f>
        <v>0.097600000000000006</v>
      </c>
      <c r="S413" s="184">
        <v>0</v>
      </c>
      <c r="T413" s="185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186" t="s">
        <v>215</v>
      </c>
      <c r="AT413" s="186" t="s">
        <v>216</v>
      </c>
      <c r="AU413" s="186" t="s">
        <v>83</v>
      </c>
      <c r="AY413" s="21" t="s">
        <v>153</v>
      </c>
      <c r="BE413" s="187">
        <f>IF(N413="základní",J413,0)</f>
        <v>0</v>
      </c>
      <c r="BF413" s="187">
        <f>IF(N413="snížená",J413,0)</f>
        <v>0</v>
      </c>
      <c r="BG413" s="187">
        <f>IF(N413="zákl. přenesená",J413,0)</f>
        <v>0</v>
      </c>
      <c r="BH413" s="187">
        <f>IF(N413="sníž. přenesená",J413,0)</f>
        <v>0</v>
      </c>
      <c r="BI413" s="187">
        <f>IF(N413="nulová",J413,0)</f>
        <v>0</v>
      </c>
      <c r="BJ413" s="21" t="s">
        <v>81</v>
      </c>
      <c r="BK413" s="187">
        <f>ROUND(I413*H413,2)</f>
        <v>0</v>
      </c>
      <c r="BL413" s="21" t="s">
        <v>160</v>
      </c>
      <c r="BM413" s="186" t="s">
        <v>610</v>
      </c>
    </row>
    <row r="414" s="2" customFormat="1">
      <c r="A414" s="40"/>
      <c r="B414" s="41"/>
      <c r="C414" s="40"/>
      <c r="D414" s="188" t="s">
        <v>162</v>
      </c>
      <c r="E414" s="40"/>
      <c r="F414" s="189" t="s">
        <v>609</v>
      </c>
      <c r="G414" s="40"/>
      <c r="H414" s="40"/>
      <c r="I414" s="190"/>
      <c r="J414" s="40"/>
      <c r="K414" s="40"/>
      <c r="L414" s="41"/>
      <c r="M414" s="191"/>
      <c r="N414" s="192"/>
      <c r="O414" s="74"/>
      <c r="P414" s="74"/>
      <c r="Q414" s="74"/>
      <c r="R414" s="74"/>
      <c r="S414" s="74"/>
      <c r="T414" s="75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21" t="s">
        <v>162</v>
      </c>
      <c r="AU414" s="21" t="s">
        <v>83</v>
      </c>
    </row>
    <row r="415" s="13" customFormat="1">
      <c r="A415" s="13"/>
      <c r="B415" s="195"/>
      <c r="C415" s="13"/>
      <c r="D415" s="188" t="s">
        <v>166</v>
      </c>
      <c r="E415" s="196" t="s">
        <v>3</v>
      </c>
      <c r="F415" s="197" t="s">
        <v>269</v>
      </c>
      <c r="G415" s="13"/>
      <c r="H415" s="198">
        <v>16</v>
      </c>
      <c r="I415" s="199"/>
      <c r="J415" s="13"/>
      <c r="K415" s="13"/>
      <c r="L415" s="195"/>
      <c r="M415" s="200"/>
      <c r="N415" s="201"/>
      <c r="O415" s="201"/>
      <c r="P415" s="201"/>
      <c r="Q415" s="201"/>
      <c r="R415" s="201"/>
      <c r="S415" s="201"/>
      <c r="T415" s="20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96" t="s">
        <v>166</v>
      </c>
      <c r="AU415" s="196" t="s">
        <v>83</v>
      </c>
      <c r="AV415" s="13" t="s">
        <v>83</v>
      </c>
      <c r="AW415" s="13" t="s">
        <v>35</v>
      </c>
      <c r="AX415" s="13" t="s">
        <v>81</v>
      </c>
      <c r="AY415" s="196" t="s">
        <v>153</v>
      </c>
    </row>
    <row r="416" s="2" customFormat="1" ht="24.15" customHeight="1">
      <c r="A416" s="40"/>
      <c r="B416" s="174"/>
      <c r="C416" s="175" t="s">
        <v>611</v>
      </c>
      <c r="D416" s="175" t="s">
        <v>155</v>
      </c>
      <c r="E416" s="176" t="s">
        <v>612</v>
      </c>
      <c r="F416" s="177" t="s">
        <v>613</v>
      </c>
      <c r="G416" s="178" t="s">
        <v>614</v>
      </c>
      <c r="H416" s="179">
        <v>55.859999999999999</v>
      </c>
      <c r="I416" s="180"/>
      <c r="J416" s="181">
        <f>ROUND(I416*H416,2)</f>
        <v>0</v>
      </c>
      <c r="K416" s="177" t="s">
        <v>159</v>
      </c>
      <c r="L416" s="41"/>
      <c r="M416" s="182" t="s">
        <v>3</v>
      </c>
      <c r="N416" s="183" t="s">
        <v>44</v>
      </c>
      <c r="O416" s="74"/>
      <c r="P416" s="184">
        <f>O416*H416</f>
        <v>0</v>
      </c>
      <c r="Q416" s="184">
        <v>0.00010000000000000001</v>
      </c>
      <c r="R416" s="184">
        <f>Q416*H416</f>
        <v>0.0055859999999999998</v>
      </c>
      <c r="S416" s="184">
        <v>0</v>
      </c>
      <c r="T416" s="185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186" t="s">
        <v>160</v>
      </c>
      <c r="AT416" s="186" t="s">
        <v>155</v>
      </c>
      <c r="AU416" s="186" t="s">
        <v>83</v>
      </c>
      <c r="AY416" s="21" t="s">
        <v>153</v>
      </c>
      <c r="BE416" s="187">
        <f>IF(N416="základní",J416,0)</f>
        <v>0</v>
      </c>
      <c r="BF416" s="187">
        <f>IF(N416="snížená",J416,0)</f>
        <v>0</v>
      </c>
      <c r="BG416" s="187">
        <f>IF(N416="zákl. přenesená",J416,0)</f>
        <v>0</v>
      </c>
      <c r="BH416" s="187">
        <f>IF(N416="sníž. přenesená",J416,0)</f>
        <v>0</v>
      </c>
      <c r="BI416" s="187">
        <f>IF(N416="nulová",J416,0)</f>
        <v>0</v>
      </c>
      <c r="BJ416" s="21" t="s">
        <v>81</v>
      </c>
      <c r="BK416" s="187">
        <f>ROUND(I416*H416,2)</f>
        <v>0</v>
      </c>
      <c r="BL416" s="21" t="s">
        <v>160</v>
      </c>
      <c r="BM416" s="186" t="s">
        <v>615</v>
      </c>
    </row>
    <row r="417" s="2" customFormat="1">
      <c r="A417" s="40"/>
      <c r="B417" s="41"/>
      <c r="C417" s="40"/>
      <c r="D417" s="188" t="s">
        <v>162</v>
      </c>
      <c r="E417" s="40"/>
      <c r="F417" s="189" t="s">
        <v>616</v>
      </c>
      <c r="G417" s="40"/>
      <c r="H417" s="40"/>
      <c r="I417" s="190"/>
      <c r="J417" s="40"/>
      <c r="K417" s="40"/>
      <c r="L417" s="41"/>
      <c r="M417" s="191"/>
      <c r="N417" s="192"/>
      <c r="O417" s="74"/>
      <c r="P417" s="74"/>
      <c r="Q417" s="74"/>
      <c r="R417" s="74"/>
      <c r="S417" s="74"/>
      <c r="T417" s="75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21" t="s">
        <v>162</v>
      </c>
      <c r="AU417" s="21" t="s">
        <v>83</v>
      </c>
    </row>
    <row r="418" s="2" customFormat="1">
      <c r="A418" s="40"/>
      <c r="B418" s="41"/>
      <c r="C418" s="40"/>
      <c r="D418" s="193" t="s">
        <v>164</v>
      </c>
      <c r="E418" s="40"/>
      <c r="F418" s="194" t="s">
        <v>617</v>
      </c>
      <c r="G418" s="40"/>
      <c r="H418" s="40"/>
      <c r="I418" s="190"/>
      <c r="J418" s="40"/>
      <c r="K418" s="40"/>
      <c r="L418" s="41"/>
      <c r="M418" s="191"/>
      <c r="N418" s="192"/>
      <c r="O418" s="74"/>
      <c r="P418" s="74"/>
      <c r="Q418" s="74"/>
      <c r="R418" s="74"/>
      <c r="S418" s="74"/>
      <c r="T418" s="75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21" t="s">
        <v>164</v>
      </c>
      <c r="AU418" s="21" t="s">
        <v>83</v>
      </c>
    </row>
    <row r="419" s="13" customFormat="1">
      <c r="A419" s="13"/>
      <c r="B419" s="195"/>
      <c r="C419" s="13"/>
      <c r="D419" s="188" t="s">
        <v>166</v>
      </c>
      <c r="E419" s="196" t="s">
        <v>3</v>
      </c>
      <c r="F419" s="197" t="s">
        <v>618</v>
      </c>
      <c r="G419" s="13"/>
      <c r="H419" s="198">
        <v>55.859999999999999</v>
      </c>
      <c r="I419" s="199"/>
      <c r="J419" s="13"/>
      <c r="K419" s="13"/>
      <c r="L419" s="195"/>
      <c r="M419" s="200"/>
      <c r="N419" s="201"/>
      <c r="O419" s="201"/>
      <c r="P419" s="201"/>
      <c r="Q419" s="201"/>
      <c r="R419" s="201"/>
      <c r="S419" s="201"/>
      <c r="T419" s="20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96" t="s">
        <v>166</v>
      </c>
      <c r="AU419" s="196" t="s">
        <v>83</v>
      </c>
      <c r="AV419" s="13" t="s">
        <v>83</v>
      </c>
      <c r="AW419" s="13" t="s">
        <v>35</v>
      </c>
      <c r="AX419" s="13" t="s">
        <v>81</v>
      </c>
      <c r="AY419" s="196" t="s">
        <v>153</v>
      </c>
    </row>
    <row r="420" s="2" customFormat="1" ht="24.15" customHeight="1">
      <c r="A420" s="40"/>
      <c r="B420" s="174"/>
      <c r="C420" s="175" t="s">
        <v>619</v>
      </c>
      <c r="D420" s="175" t="s">
        <v>155</v>
      </c>
      <c r="E420" s="176" t="s">
        <v>620</v>
      </c>
      <c r="F420" s="177" t="s">
        <v>621</v>
      </c>
      <c r="G420" s="178" t="s">
        <v>614</v>
      </c>
      <c r="H420" s="179">
        <v>58.289999999999999</v>
      </c>
      <c r="I420" s="180"/>
      <c r="J420" s="181">
        <f>ROUND(I420*H420,2)</f>
        <v>0</v>
      </c>
      <c r="K420" s="177" t="s">
        <v>159</v>
      </c>
      <c r="L420" s="41"/>
      <c r="M420" s="182" t="s">
        <v>3</v>
      </c>
      <c r="N420" s="183" t="s">
        <v>44</v>
      </c>
      <c r="O420" s="74"/>
      <c r="P420" s="184">
        <f>O420*H420</f>
        <v>0</v>
      </c>
      <c r="Q420" s="184">
        <v>0.00020000000000000001</v>
      </c>
      <c r="R420" s="184">
        <f>Q420*H420</f>
        <v>0.011658</v>
      </c>
      <c r="S420" s="184">
        <v>0</v>
      </c>
      <c r="T420" s="185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186" t="s">
        <v>160</v>
      </c>
      <c r="AT420" s="186" t="s">
        <v>155</v>
      </c>
      <c r="AU420" s="186" t="s">
        <v>83</v>
      </c>
      <c r="AY420" s="21" t="s">
        <v>153</v>
      </c>
      <c r="BE420" s="187">
        <f>IF(N420="základní",J420,0)</f>
        <v>0</v>
      </c>
      <c r="BF420" s="187">
        <f>IF(N420="snížená",J420,0)</f>
        <v>0</v>
      </c>
      <c r="BG420" s="187">
        <f>IF(N420="zákl. přenesená",J420,0)</f>
        <v>0</v>
      </c>
      <c r="BH420" s="187">
        <f>IF(N420="sníž. přenesená",J420,0)</f>
        <v>0</v>
      </c>
      <c r="BI420" s="187">
        <f>IF(N420="nulová",J420,0)</f>
        <v>0</v>
      </c>
      <c r="BJ420" s="21" t="s">
        <v>81</v>
      </c>
      <c r="BK420" s="187">
        <f>ROUND(I420*H420,2)</f>
        <v>0</v>
      </c>
      <c r="BL420" s="21" t="s">
        <v>160</v>
      </c>
      <c r="BM420" s="186" t="s">
        <v>622</v>
      </c>
    </row>
    <row r="421" s="2" customFormat="1">
      <c r="A421" s="40"/>
      <c r="B421" s="41"/>
      <c r="C421" s="40"/>
      <c r="D421" s="188" t="s">
        <v>162</v>
      </c>
      <c r="E421" s="40"/>
      <c r="F421" s="189" t="s">
        <v>623</v>
      </c>
      <c r="G421" s="40"/>
      <c r="H421" s="40"/>
      <c r="I421" s="190"/>
      <c r="J421" s="40"/>
      <c r="K421" s="40"/>
      <c r="L421" s="41"/>
      <c r="M421" s="191"/>
      <c r="N421" s="192"/>
      <c r="O421" s="74"/>
      <c r="P421" s="74"/>
      <c r="Q421" s="74"/>
      <c r="R421" s="74"/>
      <c r="S421" s="74"/>
      <c r="T421" s="75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21" t="s">
        <v>162</v>
      </c>
      <c r="AU421" s="21" t="s">
        <v>83</v>
      </c>
    </row>
    <row r="422" s="2" customFormat="1">
      <c r="A422" s="40"/>
      <c r="B422" s="41"/>
      <c r="C422" s="40"/>
      <c r="D422" s="193" t="s">
        <v>164</v>
      </c>
      <c r="E422" s="40"/>
      <c r="F422" s="194" t="s">
        <v>624</v>
      </c>
      <c r="G422" s="40"/>
      <c r="H422" s="40"/>
      <c r="I422" s="190"/>
      <c r="J422" s="40"/>
      <c r="K422" s="40"/>
      <c r="L422" s="41"/>
      <c r="M422" s="191"/>
      <c r="N422" s="192"/>
      <c r="O422" s="74"/>
      <c r="P422" s="74"/>
      <c r="Q422" s="74"/>
      <c r="R422" s="74"/>
      <c r="S422" s="74"/>
      <c r="T422" s="75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21" t="s">
        <v>164</v>
      </c>
      <c r="AU422" s="21" t="s">
        <v>83</v>
      </c>
    </row>
    <row r="423" s="13" customFormat="1">
      <c r="A423" s="13"/>
      <c r="B423" s="195"/>
      <c r="C423" s="13"/>
      <c r="D423" s="188" t="s">
        <v>166</v>
      </c>
      <c r="E423" s="196" t="s">
        <v>3</v>
      </c>
      <c r="F423" s="197" t="s">
        <v>625</v>
      </c>
      <c r="G423" s="13"/>
      <c r="H423" s="198">
        <v>58.289999999999999</v>
      </c>
      <c r="I423" s="199"/>
      <c r="J423" s="13"/>
      <c r="K423" s="13"/>
      <c r="L423" s="195"/>
      <c r="M423" s="200"/>
      <c r="N423" s="201"/>
      <c r="O423" s="201"/>
      <c r="P423" s="201"/>
      <c r="Q423" s="201"/>
      <c r="R423" s="201"/>
      <c r="S423" s="201"/>
      <c r="T423" s="20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6" t="s">
        <v>166</v>
      </c>
      <c r="AU423" s="196" t="s">
        <v>83</v>
      </c>
      <c r="AV423" s="13" t="s">
        <v>83</v>
      </c>
      <c r="AW423" s="13" t="s">
        <v>35</v>
      </c>
      <c r="AX423" s="13" t="s">
        <v>81</v>
      </c>
      <c r="AY423" s="196" t="s">
        <v>153</v>
      </c>
    </row>
    <row r="424" s="2" customFormat="1" ht="24.15" customHeight="1">
      <c r="A424" s="40"/>
      <c r="B424" s="174"/>
      <c r="C424" s="175" t="s">
        <v>626</v>
      </c>
      <c r="D424" s="175" t="s">
        <v>155</v>
      </c>
      <c r="E424" s="176" t="s">
        <v>627</v>
      </c>
      <c r="F424" s="177" t="s">
        <v>628</v>
      </c>
      <c r="G424" s="178" t="s">
        <v>614</v>
      </c>
      <c r="H424" s="179">
        <v>152.81999999999999</v>
      </c>
      <c r="I424" s="180"/>
      <c r="J424" s="181">
        <f>ROUND(I424*H424,2)</f>
        <v>0</v>
      </c>
      <c r="K424" s="177" t="s">
        <v>159</v>
      </c>
      <c r="L424" s="41"/>
      <c r="M424" s="182" t="s">
        <v>3</v>
      </c>
      <c r="N424" s="183" t="s">
        <v>44</v>
      </c>
      <c r="O424" s="74"/>
      <c r="P424" s="184">
        <f>O424*H424</f>
        <v>0</v>
      </c>
      <c r="Q424" s="184">
        <v>0.00010000000000000001</v>
      </c>
      <c r="R424" s="184">
        <f>Q424*H424</f>
        <v>0.015282</v>
      </c>
      <c r="S424" s="184">
        <v>0</v>
      </c>
      <c r="T424" s="185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186" t="s">
        <v>160</v>
      </c>
      <c r="AT424" s="186" t="s">
        <v>155</v>
      </c>
      <c r="AU424" s="186" t="s">
        <v>83</v>
      </c>
      <c r="AY424" s="21" t="s">
        <v>153</v>
      </c>
      <c r="BE424" s="187">
        <f>IF(N424="základní",J424,0)</f>
        <v>0</v>
      </c>
      <c r="BF424" s="187">
        <f>IF(N424="snížená",J424,0)</f>
        <v>0</v>
      </c>
      <c r="BG424" s="187">
        <f>IF(N424="zákl. přenesená",J424,0)</f>
        <v>0</v>
      </c>
      <c r="BH424" s="187">
        <f>IF(N424="sníž. přenesená",J424,0)</f>
        <v>0</v>
      </c>
      <c r="BI424" s="187">
        <f>IF(N424="nulová",J424,0)</f>
        <v>0</v>
      </c>
      <c r="BJ424" s="21" t="s">
        <v>81</v>
      </c>
      <c r="BK424" s="187">
        <f>ROUND(I424*H424,2)</f>
        <v>0</v>
      </c>
      <c r="BL424" s="21" t="s">
        <v>160</v>
      </c>
      <c r="BM424" s="186" t="s">
        <v>629</v>
      </c>
    </row>
    <row r="425" s="2" customFormat="1">
      <c r="A425" s="40"/>
      <c r="B425" s="41"/>
      <c r="C425" s="40"/>
      <c r="D425" s="188" t="s">
        <v>162</v>
      </c>
      <c r="E425" s="40"/>
      <c r="F425" s="189" t="s">
        <v>630</v>
      </c>
      <c r="G425" s="40"/>
      <c r="H425" s="40"/>
      <c r="I425" s="190"/>
      <c r="J425" s="40"/>
      <c r="K425" s="40"/>
      <c r="L425" s="41"/>
      <c r="M425" s="191"/>
      <c r="N425" s="192"/>
      <c r="O425" s="74"/>
      <c r="P425" s="74"/>
      <c r="Q425" s="74"/>
      <c r="R425" s="74"/>
      <c r="S425" s="74"/>
      <c r="T425" s="75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21" t="s">
        <v>162</v>
      </c>
      <c r="AU425" s="21" t="s">
        <v>83</v>
      </c>
    </row>
    <row r="426" s="2" customFormat="1">
      <c r="A426" s="40"/>
      <c r="B426" s="41"/>
      <c r="C426" s="40"/>
      <c r="D426" s="193" t="s">
        <v>164</v>
      </c>
      <c r="E426" s="40"/>
      <c r="F426" s="194" t="s">
        <v>631</v>
      </c>
      <c r="G426" s="40"/>
      <c r="H426" s="40"/>
      <c r="I426" s="190"/>
      <c r="J426" s="40"/>
      <c r="K426" s="40"/>
      <c r="L426" s="41"/>
      <c r="M426" s="191"/>
      <c r="N426" s="192"/>
      <c r="O426" s="74"/>
      <c r="P426" s="74"/>
      <c r="Q426" s="74"/>
      <c r="R426" s="74"/>
      <c r="S426" s="74"/>
      <c r="T426" s="75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21" t="s">
        <v>164</v>
      </c>
      <c r="AU426" s="21" t="s">
        <v>83</v>
      </c>
    </row>
    <row r="427" s="13" customFormat="1">
      <c r="A427" s="13"/>
      <c r="B427" s="195"/>
      <c r="C427" s="13"/>
      <c r="D427" s="188" t="s">
        <v>166</v>
      </c>
      <c r="E427" s="196" t="s">
        <v>3</v>
      </c>
      <c r="F427" s="197" t="s">
        <v>632</v>
      </c>
      <c r="G427" s="13"/>
      <c r="H427" s="198">
        <v>64.090000000000003</v>
      </c>
      <c r="I427" s="199"/>
      <c r="J427" s="13"/>
      <c r="K427" s="13"/>
      <c r="L427" s="195"/>
      <c r="M427" s="200"/>
      <c r="N427" s="201"/>
      <c r="O427" s="201"/>
      <c r="P427" s="201"/>
      <c r="Q427" s="201"/>
      <c r="R427" s="201"/>
      <c r="S427" s="201"/>
      <c r="T427" s="20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6" t="s">
        <v>166</v>
      </c>
      <c r="AU427" s="196" t="s">
        <v>83</v>
      </c>
      <c r="AV427" s="13" t="s">
        <v>83</v>
      </c>
      <c r="AW427" s="13" t="s">
        <v>35</v>
      </c>
      <c r="AX427" s="13" t="s">
        <v>73</v>
      </c>
      <c r="AY427" s="196" t="s">
        <v>153</v>
      </c>
    </row>
    <row r="428" s="13" customFormat="1">
      <c r="A428" s="13"/>
      <c r="B428" s="195"/>
      <c r="C428" s="13"/>
      <c r="D428" s="188" t="s">
        <v>166</v>
      </c>
      <c r="E428" s="196" t="s">
        <v>3</v>
      </c>
      <c r="F428" s="197" t="s">
        <v>633</v>
      </c>
      <c r="G428" s="13"/>
      <c r="H428" s="198">
        <v>88.730000000000004</v>
      </c>
      <c r="I428" s="199"/>
      <c r="J428" s="13"/>
      <c r="K428" s="13"/>
      <c r="L428" s="195"/>
      <c r="M428" s="200"/>
      <c r="N428" s="201"/>
      <c r="O428" s="201"/>
      <c r="P428" s="201"/>
      <c r="Q428" s="201"/>
      <c r="R428" s="201"/>
      <c r="S428" s="201"/>
      <c r="T428" s="20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6" t="s">
        <v>166</v>
      </c>
      <c r="AU428" s="196" t="s">
        <v>83</v>
      </c>
      <c r="AV428" s="13" t="s">
        <v>83</v>
      </c>
      <c r="AW428" s="13" t="s">
        <v>35</v>
      </c>
      <c r="AX428" s="13" t="s">
        <v>73</v>
      </c>
      <c r="AY428" s="196" t="s">
        <v>153</v>
      </c>
    </row>
    <row r="429" s="14" customFormat="1">
      <c r="A429" s="14"/>
      <c r="B429" s="203"/>
      <c r="C429" s="14"/>
      <c r="D429" s="188" t="s">
        <v>166</v>
      </c>
      <c r="E429" s="204" t="s">
        <v>3</v>
      </c>
      <c r="F429" s="205" t="s">
        <v>181</v>
      </c>
      <c r="G429" s="14"/>
      <c r="H429" s="206">
        <v>152.81999999999999</v>
      </c>
      <c r="I429" s="207"/>
      <c r="J429" s="14"/>
      <c r="K429" s="14"/>
      <c r="L429" s="203"/>
      <c r="M429" s="208"/>
      <c r="N429" s="209"/>
      <c r="O429" s="209"/>
      <c r="P429" s="209"/>
      <c r="Q429" s="209"/>
      <c r="R429" s="209"/>
      <c r="S429" s="209"/>
      <c r="T429" s="21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04" t="s">
        <v>166</v>
      </c>
      <c r="AU429" s="204" t="s">
        <v>83</v>
      </c>
      <c r="AV429" s="14" t="s">
        <v>160</v>
      </c>
      <c r="AW429" s="14" t="s">
        <v>35</v>
      </c>
      <c r="AX429" s="14" t="s">
        <v>81</v>
      </c>
      <c r="AY429" s="204" t="s">
        <v>153</v>
      </c>
    </row>
    <row r="430" s="2" customFormat="1" ht="24.15" customHeight="1">
      <c r="A430" s="40"/>
      <c r="B430" s="174"/>
      <c r="C430" s="175" t="s">
        <v>634</v>
      </c>
      <c r="D430" s="175" t="s">
        <v>155</v>
      </c>
      <c r="E430" s="176" t="s">
        <v>635</v>
      </c>
      <c r="F430" s="177" t="s">
        <v>636</v>
      </c>
      <c r="G430" s="178" t="s">
        <v>241</v>
      </c>
      <c r="H430" s="179">
        <v>17.289999999999999</v>
      </c>
      <c r="I430" s="180"/>
      <c r="J430" s="181">
        <f>ROUND(I430*H430,2)</f>
        <v>0</v>
      </c>
      <c r="K430" s="177" t="s">
        <v>159</v>
      </c>
      <c r="L430" s="41"/>
      <c r="M430" s="182" t="s">
        <v>3</v>
      </c>
      <c r="N430" s="183" t="s">
        <v>44</v>
      </c>
      <c r="O430" s="74"/>
      <c r="P430" s="184">
        <f>O430*H430</f>
        <v>0</v>
      </c>
      <c r="Q430" s="184">
        <v>0.0011999999999999999</v>
      </c>
      <c r="R430" s="184">
        <f>Q430*H430</f>
        <v>0.020747999999999996</v>
      </c>
      <c r="S430" s="184">
        <v>0</v>
      </c>
      <c r="T430" s="185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186" t="s">
        <v>160</v>
      </c>
      <c r="AT430" s="186" t="s">
        <v>155</v>
      </c>
      <c r="AU430" s="186" t="s">
        <v>83</v>
      </c>
      <c r="AY430" s="21" t="s">
        <v>153</v>
      </c>
      <c r="BE430" s="187">
        <f>IF(N430="základní",J430,0)</f>
        <v>0</v>
      </c>
      <c r="BF430" s="187">
        <f>IF(N430="snížená",J430,0)</f>
        <v>0</v>
      </c>
      <c r="BG430" s="187">
        <f>IF(N430="zákl. přenesená",J430,0)</f>
        <v>0</v>
      </c>
      <c r="BH430" s="187">
        <f>IF(N430="sníž. přenesená",J430,0)</f>
        <v>0</v>
      </c>
      <c r="BI430" s="187">
        <f>IF(N430="nulová",J430,0)</f>
        <v>0</v>
      </c>
      <c r="BJ430" s="21" t="s">
        <v>81</v>
      </c>
      <c r="BK430" s="187">
        <f>ROUND(I430*H430,2)</f>
        <v>0</v>
      </c>
      <c r="BL430" s="21" t="s">
        <v>160</v>
      </c>
      <c r="BM430" s="186" t="s">
        <v>637</v>
      </c>
    </row>
    <row r="431" s="2" customFormat="1">
      <c r="A431" s="40"/>
      <c r="B431" s="41"/>
      <c r="C431" s="40"/>
      <c r="D431" s="188" t="s">
        <v>162</v>
      </c>
      <c r="E431" s="40"/>
      <c r="F431" s="189" t="s">
        <v>638</v>
      </c>
      <c r="G431" s="40"/>
      <c r="H431" s="40"/>
      <c r="I431" s="190"/>
      <c r="J431" s="40"/>
      <c r="K431" s="40"/>
      <c r="L431" s="41"/>
      <c r="M431" s="191"/>
      <c r="N431" s="192"/>
      <c r="O431" s="74"/>
      <c r="P431" s="74"/>
      <c r="Q431" s="74"/>
      <c r="R431" s="74"/>
      <c r="S431" s="74"/>
      <c r="T431" s="75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21" t="s">
        <v>162</v>
      </c>
      <c r="AU431" s="21" t="s">
        <v>83</v>
      </c>
    </row>
    <row r="432" s="2" customFormat="1">
      <c r="A432" s="40"/>
      <c r="B432" s="41"/>
      <c r="C432" s="40"/>
      <c r="D432" s="193" t="s">
        <v>164</v>
      </c>
      <c r="E432" s="40"/>
      <c r="F432" s="194" t="s">
        <v>639</v>
      </c>
      <c r="G432" s="40"/>
      <c r="H432" s="40"/>
      <c r="I432" s="190"/>
      <c r="J432" s="40"/>
      <c r="K432" s="40"/>
      <c r="L432" s="41"/>
      <c r="M432" s="191"/>
      <c r="N432" s="192"/>
      <c r="O432" s="74"/>
      <c r="P432" s="74"/>
      <c r="Q432" s="74"/>
      <c r="R432" s="74"/>
      <c r="S432" s="74"/>
      <c r="T432" s="75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21" t="s">
        <v>164</v>
      </c>
      <c r="AU432" s="21" t="s">
        <v>83</v>
      </c>
    </row>
    <row r="433" s="13" customFormat="1">
      <c r="A433" s="13"/>
      <c r="B433" s="195"/>
      <c r="C433" s="13"/>
      <c r="D433" s="188" t="s">
        <v>166</v>
      </c>
      <c r="E433" s="196" t="s">
        <v>3</v>
      </c>
      <c r="F433" s="197" t="s">
        <v>640</v>
      </c>
      <c r="G433" s="13"/>
      <c r="H433" s="198">
        <v>12</v>
      </c>
      <c r="I433" s="199"/>
      <c r="J433" s="13"/>
      <c r="K433" s="13"/>
      <c r="L433" s="195"/>
      <c r="M433" s="200"/>
      <c r="N433" s="201"/>
      <c r="O433" s="201"/>
      <c r="P433" s="201"/>
      <c r="Q433" s="201"/>
      <c r="R433" s="201"/>
      <c r="S433" s="201"/>
      <c r="T433" s="20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6" t="s">
        <v>166</v>
      </c>
      <c r="AU433" s="196" t="s">
        <v>83</v>
      </c>
      <c r="AV433" s="13" t="s">
        <v>83</v>
      </c>
      <c r="AW433" s="13" t="s">
        <v>35</v>
      </c>
      <c r="AX433" s="13" t="s">
        <v>73</v>
      </c>
      <c r="AY433" s="196" t="s">
        <v>153</v>
      </c>
    </row>
    <row r="434" s="13" customFormat="1">
      <c r="A434" s="13"/>
      <c r="B434" s="195"/>
      <c r="C434" s="13"/>
      <c r="D434" s="188" t="s">
        <v>166</v>
      </c>
      <c r="E434" s="196" t="s">
        <v>3</v>
      </c>
      <c r="F434" s="197" t="s">
        <v>641</v>
      </c>
      <c r="G434" s="13"/>
      <c r="H434" s="198">
        <v>5.29</v>
      </c>
      <c r="I434" s="199"/>
      <c r="J434" s="13"/>
      <c r="K434" s="13"/>
      <c r="L434" s="195"/>
      <c r="M434" s="200"/>
      <c r="N434" s="201"/>
      <c r="O434" s="201"/>
      <c r="P434" s="201"/>
      <c r="Q434" s="201"/>
      <c r="R434" s="201"/>
      <c r="S434" s="201"/>
      <c r="T434" s="20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6" t="s">
        <v>166</v>
      </c>
      <c r="AU434" s="196" t="s">
        <v>83</v>
      </c>
      <c r="AV434" s="13" t="s">
        <v>83</v>
      </c>
      <c r="AW434" s="13" t="s">
        <v>35</v>
      </c>
      <c r="AX434" s="13" t="s">
        <v>73</v>
      </c>
      <c r="AY434" s="196" t="s">
        <v>153</v>
      </c>
    </row>
    <row r="435" s="14" customFormat="1">
      <c r="A435" s="14"/>
      <c r="B435" s="203"/>
      <c r="C435" s="14"/>
      <c r="D435" s="188" t="s">
        <v>166</v>
      </c>
      <c r="E435" s="204" t="s">
        <v>3</v>
      </c>
      <c r="F435" s="205" t="s">
        <v>181</v>
      </c>
      <c r="G435" s="14"/>
      <c r="H435" s="206">
        <v>17.289999999999999</v>
      </c>
      <c r="I435" s="207"/>
      <c r="J435" s="14"/>
      <c r="K435" s="14"/>
      <c r="L435" s="203"/>
      <c r="M435" s="208"/>
      <c r="N435" s="209"/>
      <c r="O435" s="209"/>
      <c r="P435" s="209"/>
      <c r="Q435" s="209"/>
      <c r="R435" s="209"/>
      <c r="S435" s="209"/>
      <c r="T435" s="21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04" t="s">
        <v>166</v>
      </c>
      <c r="AU435" s="204" t="s">
        <v>83</v>
      </c>
      <c r="AV435" s="14" t="s">
        <v>160</v>
      </c>
      <c r="AW435" s="14" t="s">
        <v>35</v>
      </c>
      <c r="AX435" s="14" t="s">
        <v>81</v>
      </c>
      <c r="AY435" s="204" t="s">
        <v>153</v>
      </c>
    </row>
    <row r="436" s="2" customFormat="1" ht="24.15" customHeight="1">
      <c r="A436" s="40"/>
      <c r="B436" s="174"/>
      <c r="C436" s="175" t="s">
        <v>642</v>
      </c>
      <c r="D436" s="175" t="s">
        <v>155</v>
      </c>
      <c r="E436" s="176" t="s">
        <v>643</v>
      </c>
      <c r="F436" s="177" t="s">
        <v>644</v>
      </c>
      <c r="G436" s="178" t="s">
        <v>614</v>
      </c>
      <c r="H436" s="179">
        <v>55.859999999999999</v>
      </c>
      <c r="I436" s="180"/>
      <c r="J436" s="181">
        <f>ROUND(I436*H436,2)</f>
        <v>0</v>
      </c>
      <c r="K436" s="177" t="s">
        <v>159</v>
      </c>
      <c r="L436" s="41"/>
      <c r="M436" s="182" t="s">
        <v>3</v>
      </c>
      <c r="N436" s="183" t="s">
        <v>44</v>
      </c>
      <c r="O436" s="74"/>
      <c r="P436" s="184">
        <f>O436*H436</f>
        <v>0</v>
      </c>
      <c r="Q436" s="184">
        <v>0.00020000000000000001</v>
      </c>
      <c r="R436" s="184">
        <f>Q436*H436</f>
        <v>0.011172</v>
      </c>
      <c r="S436" s="184">
        <v>0</v>
      </c>
      <c r="T436" s="185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186" t="s">
        <v>160</v>
      </c>
      <c r="AT436" s="186" t="s">
        <v>155</v>
      </c>
      <c r="AU436" s="186" t="s">
        <v>83</v>
      </c>
      <c r="AY436" s="21" t="s">
        <v>153</v>
      </c>
      <c r="BE436" s="187">
        <f>IF(N436="základní",J436,0)</f>
        <v>0</v>
      </c>
      <c r="BF436" s="187">
        <f>IF(N436="snížená",J436,0)</f>
        <v>0</v>
      </c>
      <c r="BG436" s="187">
        <f>IF(N436="zákl. přenesená",J436,0)</f>
        <v>0</v>
      </c>
      <c r="BH436" s="187">
        <f>IF(N436="sníž. přenesená",J436,0)</f>
        <v>0</v>
      </c>
      <c r="BI436" s="187">
        <f>IF(N436="nulová",J436,0)</f>
        <v>0</v>
      </c>
      <c r="BJ436" s="21" t="s">
        <v>81</v>
      </c>
      <c r="BK436" s="187">
        <f>ROUND(I436*H436,2)</f>
        <v>0</v>
      </c>
      <c r="BL436" s="21" t="s">
        <v>160</v>
      </c>
      <c r="BM436" s="186" t="s">
        <v>645</v>
      </c>
    </row>
    <row r="437" s="2" customFormat="1">
      <c r="A437" s="40"/>
      <c r="B437" s="41"/>
      <c r="C437" s="40"/>
      <c r="D437" s="188" t="s">
        <v>162</v>
      </c>
      <c r="E437" s="40"/>
      <c r="F437" s="189" t="s">
        <v>646</v>
      </c>
      <c r="G437" s="40"/>
      <c r="H437" s="40"/>
      <c r="I437" s="190"/>
      <c r="J437" s="40"/>
      <c r="K437" s="40"/>
      <c r="L437" s="41"/>
      <c r="M437" s="191"/>
      <c r="N437" s="192"/>
      <c r="O437" s="74"/>
      <c r="P437" s="74"/>
      <c r="Q437" s="74"/>
      <c r="R437" s="74"/>
      <c r="S437" s="74"/>
      <c r="T437" s="75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21" t="s">
        <v>162</v>
      </c>
      <c r="AU437" s="21" t="s">
        <v>83</v>
      </c>
    </row>
    <row r="438" s="2" customFormat="1">
      <c r="A438" s="40"/>
      <c r="B438" s="41"/>
      <c r="C438" s="40"/>
      <c r="D438" s="193" t="s">
        <v>164</v>
      </c>
      <c r="E438" s="40"/>
      <c r="F438" s="194" t="s">
        <v>647</v>
      </c>
      <c r="G438" s="40"/>
      <c r="H438" s="40"/>
      <c r="I438" s="190"/>
      <c r="J438" s="40"/>
      <c r="K438" s="40"/>
      <c r="L438" s="41"/>
      <c r="M438" s="191"/>
      <c r="N438" s="192"/>
      <c r="O438" s="74"/>
      <c r="P438" s="74"/>
      <c r="Q438" s="74"/>
      <c r="R438" s="74"/>
      <c r="S438" s="74"/>
      <c r="T438" s="75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21" t="s">
        <v>164</v>
      </c>
      <c r="AU438" s="21" t="s">
        <v>83</v>
      </c>
    </row>
    <row r="439" s="13" customFormat="1">
      <c r="A439" s="13"/>
      <c r="B439" s="195"/>
      <c r="C439" s="13"/>
      <c r="D439" s="188" t="s">
        <v>166</v>
      </c>
      <c r="E439" s="196" t="s">
        <v>3</v>
      </c>
      <c r="F439" s="197" t="s">
        <v>618</v>
      </c>
      <c r="G439" s="13"/>
      <c r="H439" s="198">
        <v>55.859999999999999</v>
      </c>
      <c r="I439" s="199"/>
      <c r="J439" s="13"/>
      <c r="K439" s="13"/>
      <c r="L439" s="195"/>
      <c r="M439" s="200"/>
      <c r="N439" s="201"/>
      <c r="O439" s="201"/>
      <c r="P439" s="201"/>
      <c r="Q439" s="201"/>
      <c r="R439" s="201"/>
      <c r="S439" s="201"/>
      <c r="T439" s="20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6" t="s">
        <v>166</v>
      </c>
      <c r="AU439" s="196" t="s">
        <v>83</v>
      </c>
      <c r="AV439" s="13" t="s">
        <v>83</v>
      </c>
      <c r="AW439" s="13" t="s">
        <v>35</v>
      </c>
      <c r="AX439" s="13" t="s">
        <v>81</v>
      </c>
      <c r="AY439" s="196" t="s">
        <v>153</v>
      </c>
    </row>
    <row r="440" s="2" customFormat="1" ht="24.15" customHeight="1">
      <c r="A440" s="40"/>
      <c r="B440" s="174"/>
      <c r="C440" s="175" t="s">
        <v>648</v>
      </c>
      <c r="D440" s="175" t="s">
        <v>155</v>
      </c>
      <c r="E440" s="176" t="s">
        <v>649</v>
      </c>
      <c r="F440" s="177" t="s">
        <v>650</v>
      </c>
      <c r="G440" s="178" t="s">
        <v>614</v>
      </c>
      <c r="H440" s="179">
        <v>58.289999999999999</v>
      </c>
      <c r="I440" s="180"/>
      <c r="J440" s="181">
        <f>ROUND(I440*H440,2)</f>
        <v>0</v>
      </c>
      <c r="K440" s="177" t="s">
        <v>159</v>
      </c>
      <c r="L440" s="41"/>
      <c r="M440" s="182" t="s">
        <v>3</v>
      </c>
      <c r="N440" s="183" t="s">
        <v>44</v>
      </c>
      <c r="O440" s="74"/>
      <c r="P440" s="184">
        <f>O440*H440</f>
        <v>0</v>
      </c>
      <c r="Q440" s="184">
        <v>0.00040000000000000002</v>
      </c>
      <c r="R440" s="184">
        <f>Q440*H440</f>
        <v>0.023316</v>
      </c>
      <c r="S440" s="184">
        <v>0</v>
      </c>
      <c r="T440" s="185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186" t="s">
        <v>160</v>
      </c>
      <c r="AT440" s="186" t="s">
        <v>155</v>
      </c>
      <c r="AU440" s="186" t="s">
        <v>83</v>
      </c>
      <c r="AY440" s="21" t="s">
        <v>153</v>
      </c>
      <c r="BE440" s="187">
        <f>IF(N440="základní",J440,0)</f>
        <v>0</v>
      </c>
      <c r="BF440" s="187">
        <f>IF(N440="snížená",J440,0)</f>
        <v>0</v>
      </c>
      <c r="BG440" s="187">
        <f>IF(N440="zákl. přenesená",J440,0)</f>
        <v>0</v>
      </c>
      <c r="BH440" s="187">
        <f>IF(N440="sníž. přenesená",J440,0)</f>
        <v>0</v>
      </c>
      <c r="BI440" s="187">
        <f>IF(N440="nulová",J440,0)</f>
        <v>0</v>
      </c>
      <c r="BJ440" s="21" t="s">
        <v>81</v>
      </c>
      <c r="BK440" s="187">
        <f>ROUND(I440*H440,2)</f>
        <v>0</v>
      </c>
      <c r="BL440" s="21" t="s">
        <v>160</v>
      </c>
      <c r="BM440" s="186" t="s">
        <v>651</v>
      </c>
    </row>
    <row r="441" s="2" customFormat="1">
      <c r="A441" s="40"/>
      <c r="B441" s="41"/>
      <c r="C441" s="40"/>
      <c r="D441" s="188" t="s">
        <v>162</v>
      </c>
      <c r="E441" s="40"/>
      <c r="F441" s="189" t="s">
        <v>652</v>
      </c>
      <c r="G441" s="40"/>
      <c r="H441" s="40"/>
      <c r="I441" s="190"/>
      <c r="J441" s="40"/>
      <c r="K441" s="40"/>
      <c r="L441" s="41"/>
      <c r="M441" s="191"/>
      <c r="N441" s="192"/>
      <c r="O441" s="74"/>
      <c r="P441" s="74"/>
      <c r="Q441" s="74"/>
      <c r="R441" s="74"/>
      <c r="S441" s="74"/>
      <c r="T441" s="75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21" t="s">
        <v>162</v>
      </c>
      <c r="AU441" s="21" t="s">
        <v>83</v>
      </c>
    </row>
    <row r="442" s="2" customFormat="1">
      <c r="A442" s="40"/>
      <c r="B442" s="41"/>
      <c r="C442" s="40"/>
      <c r="D442" s="193" t="s">
        <v>164</v>
      </c>
      <c r="E442" s="40"/>
      <c r="F442" s="194" t="s">
        <v>653</v>
      </c>
      <c r="G442" s="40"/>
      <c r="H442" s="40"/>
      <c r="I442" s="190"/>
      <c r="J442" s="40"/>
      <c r="K442" s="40"/>
      <c r="L442" s="41"/>
      <c r="M442" s="191"/>
      <c r="N442" s="192"/>
      <c r="O442" s="74"/>
      <c r="P442" s="74"/>
      <c r="Q442" s="74"/>
      <c r="R442" s="74"/>
      <c r="S442" s="74"/>
      <c r="T442" s="75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21" t="s">
        <v>164</v>
      </c>
      <c r="AU442" s="21" t="s">
        <v>83</v>
      </c>
    </row>
    <row r="443" s="13" customFormat="1">
      <c r="A443" s="13"/>
      <c r="B443" s="195"/>
      <c r="C443" s="13"/>
      <c r="D443" s="188" t="s">
        <v>166</v>
      </c>
      <c r="E443" s="196" t="s">
        <v>3</v>
      </c>
      <c r="F443" s="197" t="s">
        <v>625</v>
      </c>
      <c r="G443" s="13"/>
      <c r="H443" s="198">
        <v>58.289999999999999</v>
      </c>
      <c r="I443" s="199"/>
      <c r="J443" s="13"/>
      <c r="K443" s="13"/>
      <c r="L443" s="195"/>
      <c r="M443" s="200"/>
      <c r="N443" s="201"/>
      <c r="O443" s="201"/>
      <c r="P443" s="201"/>
      <c r="Q443" s="201"/>
      <c r="R443" s="201"/>
      <c r="S443" s="201"/>
      <c r="T443" s="20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6" t="s">
        <v>166</v>
      </c>
      <c r="AU443" s="196" t="s">
        <v>83</v>
      </c>
      <c r="AV443" s="13" t="s">
        <v>83</v>
      </c>
      <c r="AW443" s="13" t="s">
        <v>35</v>
      </c>
      <c r="AX443" s="13" t="s">
        <v>81</v>
      </c>
      <c r="AY443" s="196" t="s">
        <v>153</v>
      </c>
    </row>
    <row r="444" s="2" customFormat="1" ht="24.15" customHeight="1">
      <c r="A444" s="40"/>
      <c r="B444" s="174"/>
      <c r="C444" s="175" t="s">
        <v>654</v>
      </c>
      <c r="D444" s="175" t="s">
        <v>155</v>
      </c>
      <c r="E444" s="176" t="s">
        <v>655</v>
      </c>
      <c r="F444" s="177" t="s">
        <v>656</v>
      </c>
      <c r="G444" s="178" t="s">
        <v>614</v>
      </c>
      <c r="H444" s="179">
        <v>152.81999999999999</v>
      </c>
      <c r="I444" s="180"/>
      <c r="J444" s="181">
        <f>ROUND(I444*H444,2)</f>
        <v>0</v>
      </c>
      <c r="K444" s="177" t="s">
        <v>159</v>
      </c>
      <c r="L444" s="41"/>
      <c r="M444" s="182" t="s">
        <v>3</v>
      </c>
      <c r="N444" s="183" t="s">
        <v>44</v>
      </c>
      <c r="O444" s="74"/>
      <c r="P444" s="184">
        <f>O444*H444</f>
        <v>0</v>
      </c>
      <c r="Q444" s="184">
        <v>0.00012999999999999999</v>
      </c>
      <c r="R444" s="184">
        <f>Q444*H444</f>
        <v>0.019866599999999998</v>
      </c>
      <c r="S444" s="184">
        <v>0</v>
      </c>
      <c r="T444" s="185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186" t="s">
        <v>160</v>
      </c>
      <c r="AT444" s="186" t="s">
        <v>155</v>
      </c>
      <c r="AU444" s="186" t="s">
        <v>83</v>
      </c>
      <c r="AY444" s="21" t="s">
        <v>153</v>
      </c>
      <c r="BE444" s="187">
        <f>IF(N444="základní",J444,0)</f>
        <v>0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21" t="s">
        <v>81</v>
      </c>
      <c r="BK444" s="187">
        <f>ROUND(I444*H444,2)</f>
        <v>0</v>
      </c>
      <c r="BL444" s="21" t="s">
        <v>160</v>
      </c>
      <c r="BM444" s="186" t="s">
        <v>657</v>
      </c>
    </row>
    <row r="445" s="2" customFormat="1">
      <c r="A445" s="40"/>
      <c r="B445" s="41"/>
      <c r="C445" s="40"/>
      <c r="D445" s="188" t="s">
        <v>162</v>
      </c>
      <c r="E445" s="40"/>
      <c r="F445" s="189" t="s">
        <v>658</v>
      </c>
      <c r="G445" s="40"/>
      <c r="H445" s="40"/>
      <c r="I445" s="190"/>
      <c r="J445" s="40"/>
      <c r="K445" s="40"/>
      <c r="L445" s="41"/>
      <c r="M445" s="191"/>
      <c r="N445" s="192"/>
      <c r="O445" s="74"/>
      <c r="P445" s="74"/>
      <c r="Q445" s="74"/>
      <c r="R445" s="74"/>
      <c r="S445" s="74"/>
      <c r="T445" s="75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21" t="s">
        <v>162</v>
      </c>
      <c r="AU445" s="21" t="s">
        <v>83</v>
      </c>
    </row>
    <row r="446" s="2" customFormat="1">
      <c r="A446" s="40"/>
      <c r="B446" s="41"/>
      <c r="C446" s="40"/>
      <c r="D446" s="193" t="s">
        <v>164</v>
      </c>
      <c r="E446" s="40"/>
      <c r="F446" s="194" t="s">
        <v>659</v>
      </c>
      <c r="G446" s="40"/>
      <c r="H446" s="40"/>
      <c r="I446" s="190"/>
      <c r="J446" s="40"/>
      <c r="K446" s="40"/>
      <c r="L446" s="41"/>
      <c r="M446" s="191"/>
      <c r="N446" s="192"/>
      <c r="O446" s="74"/>
      <c r="P446" s="74"/>
      <c r="Q446" s="74"/>
      <c r="R446" s="74"/>
      <c r="S446" s="74"/>
      <c r="T446" s="75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21" t="s">
        <v>164</v>
      </c>
      <c r="AU446" s="21" t="s">
        <v>83</v>
      </c>
    </row>
    <row r="447" s="13" customFormat="1">
      <c r="A447" s="13"/>
      <c r="B447" s="195"/>
      <c r="C447" s="13"/>
      <c r="D447" s="188" t="s">
        <v>166</v>
      </c>
      <c r="E447" s="196" t="s">
        <v>3</v>
      </c>
      <c r="F447" s="197" t="s">
        <v>632</v>
      </c>
      <c r="G447" s="13"/>
      <c r="H447" s="198">
        <v>64.090000000000003</v>
      </c>
      <c r="I447" s="199"/>
      <c r="J447" s="13"/>
      <c r="K447" s="13"/>
      <c r="L447" s="195"/>
      <c r="M447" s="200"/>
      <c r="N447" s="201"/>
      <c r="O447" s="201"/>
      <c r="P447" s="201"/>
      <c r="Q447" s="201"/>
      <c r="R447" s="201"/>
      <c r="S447" s="201"/>
      <c r="T447" s="20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6" t="s">
        <v>166</v>
      </c>
      <c r="AU447" s="196" t="s">
        <v>83</v>
      </c>
      <c r="AV447" s="13" t="s">
        <v>83</v>
      </c>
      <c r="AW447" s="13" t="s">
        <v>35</v>
      </c>
      <c r="AX447" s="13" t="s">
        <v>73</v>
      </c>
      <c r="AY447" s="196" t="s">
        <v>153</v>
      </c>
    </row>
    <row r="448" s="13" customFormat="1">
      <c r="A448" s="13"/>
      <c r="B448" s="195"/>
      <c r="C448" s="13"/>
      <c r="D448" s="188" t="s">
        <v>166</v>
      </c>
      <c r="E448" s="196" t="s">
        <v>3</v>
      </c>
      <c r="F448" s="197" t="s">
        <v>633</v>
      </c>
      <c r="G448" s="13"/>
      <c r="H448" s="198">
        <v>88.730000000000004</v>
      </c>
      <c r="I448" s="199"/>
      <c r="J448" s="13"/>
      <c r="K448" s="13"/>
      <c r="L448" s="195"/>
      <c r="M448" s="200"/>
      <c r="N448" s="201"/>
      <c r="O448" s="201"/>
      <c r="P448" s="201"/>
      <c r="Q448" s="201"/>
      <c r="R448" s="201"/>
      <c r="S448" s="201"/>
      <c r="T448" s="20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6" t="s">
        <v>166</v>
      </c>
      <c r="AU448" s="196" t="s">
        <v>83</v>
      </c>
      <c r="AV448" s="13" t="s">
        <v>83</v>
      </c>
      <c r="AW448" s="13" t="s">
        <v>35</v>
      </c>
      <c r="AX448" s="13" t="s">
        <v>73</v>
      </c>
      <c r="AY448" s="196" t="s">
        <v>153</v>
      </c>
    </row>
    <row r="449" s="14" customFormat="1">
      <c r="A449" s="14"/>
      <c r="B449" s="203"/>
      <c r="C449" s="14"/>
      <c r="D449" s="188" t="s">
        <v>166</v>
      </c>
      <c r="E449" s="204" t="s">
        <v>3</v>
      </c>
      <c r="F449" s="205" t="s">
        <v>181</v>
      </c>
      <c r="G449" s="14"/>
      <c r="H449" s="206">
        <v>152.81999999999999</v>
      </c>
      <c r="I449" s="207"/>
      <c r="J449" s="14"/>
      <c r="K449" s="14"/>
      <c r="L449" s="203"/>
      <c r="M449" s="208"/>
      <c r="N449" s="209"/>
      <c r="O449" s="209"/>
      <c r="P449" s="209"/>
      <c r="Q449" s="209"/>
      <c r="R449" s="209"/>
      <c r="S449" s="209"/>
      <c r="T449" s="21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04" t="s">
        <v>166</v>
      </c>
      <c r="AU449" s="204" t="s">
        <v>83</v>
      </c>
      <c r="AV449" s="14" t="s">
        <v>160</v>
      </c>
      <c r="AW449" s="14" t="s">
        <v>35</v>
      </c>
      <c r="AX449" s="14" t="s">
        <v>81</v>
      </c>
      <c r="AY449" s="204" t="s">
        <v>153</v>
      </c>
    </row>
    <row r="450" s="2" customFormat="1" ht="24.15" customHeight="1">
      <c r="A450" s="40"/>
      <c r="B450" s="174"/>
      <c r="C450" s="175" t="s">
        <v>660</v>
      </c>
      <c r="D450" s="175" t="s">
        <v>155</v>
      </c>
      <c r="E450" s="176" t="s">
        <v>661</v>
      </c>
      <c r="F450" s="177" t="s">
        <v>662</v>
      </c>
      <c r="G450" s="178" t="s">
        <v>241</v>
      </c>
      <c r="H450" s="179">
        <v>17.289999999999999</v>
      </c>
      <c r="I450" s="180"/>
      <c r="J450" s="181">
        <f>ROUND(I450*H450,2)</f>
        <v>0</v>
      </c>
      <c r="K450" s="177" t="s">
        <v>159</v>
      </c>
      <c r="L450" s="41"/>
      <c r="M450" s="182" t="s">
        <v>3</v>
      </c>
      <c r="N450" s="183" t="s">
        <v>44</v>
      </c>
      <c r="O450" s="74"/>
      <c r="P450" s="184">
        <f>O450*H450</f>
        <v>0</v>
      </c>
      <c r="Q450" s="184">
        <v>0.0016000000000000001</v>
      </c>
      <c r="R450" s="184">
        <f>Q450*H450</f>
        <v>0.027664000000000001</v>
      </c>
      <c r="S450" s="184">
        <v>0</v>
      </c>
      <c r="T450" s="185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186" t="s">
        <v>160</v>
      </c>
      <c r="AT450" s="186" t="s">
        <v>155</v>
      </c>
      <c r="AU450" s="186" t="s">
        <v>83</v>
      </c>
      <c r="AY450" s="21" t="s">
        <v>153</v>
      </c>
      <c r="BE450" s="187">
        <f>IF(N450="základní",J450,0)</f>
        <v>0</v>
      </c>
      <c r="BF450" s="187">
        <f>IF(N450="snížená",J450,0)</f>
        <v>0</v>
      </c>
      <c r="BG450" s="187">
        <f>IF(N450="zákl. přenesená",J450,0)</f>
        <v>0</v>
      </c>
      <c r="BH450" s="187">
        <f>IF(N450="sníž. přenesená",J450,0)</f>
        <v>0</v>
      </c>
      <c r="BI450" s="187">
        <f>IF(N450="nulová",J450,0)</f>
        <v>0</v>
      </c>
      <c r="BJ450" s="21" t="s">
        <v>81</v>
      </c>
      <c r="BK450" s="187">
        <f>ROUND(I450*H450,2)</f>
        <v>0</v>
      </c>
      <c r="BL450" s="21" t="s">
        <v>160</v>
      </c>
      <c r="BM450" s="186" t="s">
        <v>663</v>
      </c>
    </row>
    <row r="451" s="2" customFormat="1">
      <c r="A451" s="40"/>
      <c r="B451" s="41"/>
      <c r="C451" s="40"/>
      <c r="D451" s="188" t="s">
        <v>162</v>
      </c>
      <c r="E451" s="40"/>
      <c r="F451" s="189" t="s">
        <v>664</v>
      </c>
      <c r="G451" s="40"/>
      <c r="H451" s="40"/>
      <c r="I451" s="190"/>
      <c r="J451" s="40"/>
      <c r="K451" s="40"/>
      <c r="L451" s="41"/>
      <c r="M451" s="191"/>
      <c r="N451" s="192"/>
      <c r="O451" s="74"/>
      <c r="P451" s="74"/>
      <c r="Q451" s="74"/>
      <c r="R451" s="74"/>
      <c r="S451" s="74"/>
      <c r="T451" s="75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21" t="s">
        <v>162</v>
      </c>
      <c r="AU451" s="21" t="s">
        <v>83</v>
      </c>
    </row>
    <row r="452" s="2" customFormat="1">
      <c r="A452" s="40"/>
      <c r="B452" s="41"/>
      <c r="C452" s="40"/>
      <c r="D452" s="193" t="s">
        <v>164</v>
      </c>
      <c r="E452" s="40"/>
      <c r="F452" s="194" t="s">
        <v>665</v>
      </c>
      <c r="G452" s="40"/>
      <c r="H452" s="40"/>
      <c r="I452" s="190"/>
      <c r="J452" s="40"/>
      <c r="K452" s="40"/>
      <c r="L452" s="41"/>
      <c r="M452" s="191"/>
      <c r="N452" s="192"/>
      <c r="O452" s="74"/>
      <c r="P452" s="74"/>
      <c r="Q452" s="74"/>
      <c r="R452" s="74"/>
      <c r="S452" s="74"/>
      <c r="T452" s="75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21" t="s">
        <v>164</v>
      </c>
      <c r="AU452" s="21" t="s">
        <v>83</v>
      </c>
    </row>
    <row r="453" s="13" customFormat="1">
      <c r="A453" s="13"/>
      <c r="B453" s="195"/>
      <c r="C453" s="13"/>
      <c r="D453" s="188" t="s">
        <v>166</v>
      </c>
      <c r="E453" s="196" t="s">
        <v>3</v>
      </c>
      <c r="F453" s="197" t="s">
        <v>640</v>
      </c>
      <c r="G453" s="13"/>
      <c r="H453" s="198">
        <v>12</v>
      </c>
      <c r="I453" s="199"/>
      <c r="J453" s="13"/>
      <c r="K453" s="13"/>
      <c r="L453" s="195"/>
      <c r="M453" s="200"/>
      <c r="N453" s="201"/>
      <c r="O453" s="201"/>
      <c r="P453" s="201"/>
      <c r="Q453" s="201"/>
      <c r="R453" s="201"/>
      <c r="S453" s="201"/>
      <c r="T453" s="20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6" t="s">
        <v>166</v>
      </c>
      <c r="AU453" s="196" t="s">
        <v>83</v>
      </c>
      <c r="AV453" s="13" t="s">
        <v>83</v>
      </c>
      <c r="AW453" s="13" t="s">
        <v>35</v>
      </c>
      <c r="AX453" s="13" t="s">
        <v>73</v>
      </c>
      <c r="AY453" s="196" t="s">
        <v>153</v>
      </c>
    </row>
    <row r="454" s="13" customFormat="1">
      <c r="A454" s="13"/>
      <c r="B454" s="195"/>
      <c r="C454" s="13"/>
      <c r="D454" s="188" t="s">
        <v>166</v>
      </c>
      <c r="E454" s="196" t="s">
        <v>3</v>
      </c>
      <c r="F454" s="197" t="s">
        <v>641</v>
      </c>
      <c r="G454" s="13"/>
      <c r="H454" s="198">
        <v>5.29</v>
      </c>
      <c r="I454" s="199"/>
      <c r="J454" s="13"/>
      <c r="K454" s="13"/>
      <c r="L454" s="195"/>
      <c r="M454" s="200"/>
      <c r="N454" s="201"/>
      <c r="O454" s="201"/>
      <c r="P454" s="201"/>
      <c r="Q454" s="201"/>
      <c r="R454" s="201"/>
      <c r="S454" s="201"/>
      <c r="T454" s="20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6" t="s">
        <v>166</v>
      </c>
      <c r="AU454" s="196" t="s">
        <v>83</v>
      </c>
      <c r="AV454" s="13" t="s">
        <v>83</v>
      </c>
      <c r="AW454" s="13" t="s">
        <v>35</v>
      </c>
      <c r="AX454" s="13" t="s">
        <v>73</v>
      </c>
      <c r="AY454" s="196" t="s">
        <v>153</v>
      </c>
    </row>
    <row r="455" s="14" customFormat="1">
      <c r="A455" s="14"/>
      <c r="B455" s="203"/>
      <c r="C455" s="14"/>
      <c r="D455" s="188" t="s">
        <v>166</v>
      </c>
      <c r="E455" s="204" t="s">
        <v>3</v>
      </c>
      <c r="F455" s="205" t="s">
        <v>181</v>
      </c>
      <c r="G455" s="14"/>
      <c r="H455" s="206">
        <v>17.289999999999999</v>
      </c>
      <c r="I455" s="207"/>
      <c r="J455" s="14"/>
      <c r="K455" s="14"/>
      <c r="L455" s="203"/>
      <c r="M455" s="208"/>
      <c r="N455" s="209"/>
      <c r="O455" s="209"/>
      <c r="P455" s="209"/>
      <c r="Q455" s="209"/>
      <c r="R455" s="209"/>
      <c r="S455" s="209"/>
      <c r="T455" s="210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04" t="s">
        <v>166</v>
      </c>
      <c r="AU455" s="204" t="s">
        <v>83</v>
      </c>
      <c r="AV455" s="14" t="s">
        <v>160</v>
      </c>
      <c r="AW455" s="14" t="s">
        <v>35</v>
      </c>
      <c r="AX455" s="14" t="s">
        <v>81</v>
      </c>
      <c r="AY455" s="204" t="s">
        <v>153</v>
      </c>
    </row>
    <row r="456" s="2" customFormat="1" ht="24.15" customHeight="1">
      <c r="A456" s="40"/>
      <c r="B456" s="174"/>
      <c r="C456" s="175" t="s">
        <v>666</v>
      </c>
      <c r="D456" s="175" t="s">
        <v>155</v>
      </c>
      <c r="E456" s="176" t="s">
        <v>667</v>
      </c>
      <c r="F456" s="177" t="s">
        <v>668</v>
      </c>
      <c r="G456" s="178" t="s">
        <v>614</v>
      </c>
      <c r="H456" s="179">
        <v>15.15</v>
      </c>
      <c r="I456" s="180"/>
      <c r="J456" s="181">
        <f>ROUND(I456*H456,2)</f>
        <v>0</v>
      </c>
      <c r="K456" s="177" t="s">
        <v>159</v>
      </c>
      <c r="L456" s="41"/>
      <c r="M456" s="182" t="s">
        <v>3</v>
      </c>
      <c r="N456" s="183" t="s">
        <v>44</v>
      </c>
      <c r="O456" s="74"/>
      <c r="P456" s="184">
        <f>O456*H456</f>
        <v>0</v>
      </c>
      <c r="Q456" s="184">
        <v>0.00013999999999999999</v>
      </c>
      <c r="R456" s="184">
        <f>Q456*H456</f>
        <v>0.0021210000000000001</v>
      </c>
      <c r="S456" s="184">
        <v>0</v>
      </c>
      <c r="T456" s="185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186" t="s">
        <v>160</v>
      </c>
      <c r="AT456" s="186" t="s">
        <v>155</v>
      </c>
      <c r="AU456" s="186" t="s">
        <v>83</v>
      </c>
      <c r="AY456" s="21" t="s">
        <v>153</v>
      </c>
      <c r="BE456" s="187">
        <f>IF(N456="základní",J456,0)</f>
        <v>0</v>
      </c>
      <c r="BF456" s="187">
        <f>IF(N456="snížená",J456,0)</f>
        <v>0</v>
      </c>
      <c r="BG456" s="187">
        <f>IF(N456="zákl. přenesená",J456,0)</f>
        <v>0</v>
      </c>
      <c r="BH456" s="187">
        <f>IF(N456="sníž. přenesená",J456,0)</f>
        <v>0</v>
      </c>
      <c r="BI456" s="187">
        <f>IF(N456="nulová",J456,0)</f>
        <v>0</v>
      </c>
      <c r="BJ456" s="21" t="s">
        <v>81</v>
      </c>
      <c r="BK456" s="187">
        <f>ROUND(I456*H456,2)</f>
        <v>0</v>
      </c>
      <c r="BL456" s="21" t="s">
        <v>160</v>
      </c>
      <c r="BM456" s="186" t="s">
        <v>669</v>
      </c>
    </row>
    <row r="457" s="2" customFormat="1">
      <c r="A457" s="40"/>
      <c r="B457" s="41"/>
      <c r="C457" s="40"/>
      <c r="D457" s="188" t="s">
        <v>162</v>
      </c>
      <c r="E457" s="40"/>
      <c r="F457" s="189" t="s">
        <v>670</v>
      </c>
      <c r="G457" s="40"/>
      <c r="H457" s="40"/>
      <c r="I457" s="190"/>
      <c r="J457" s="40"/>
      <c r="K457" s="40"/>
      <c r="L457" s="41"/>
      <c r="M457" s="191"/>
      <c r="N457" s="192"/>
      <c r="O457" s="74"/>
      <c r="P457" s="74"/>
      <c r="Q457" s="74"/>
      <c r="R457" s="74"/>
      <c r="S457" s="74"/>
      <c r="T457" s="75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21" t="s">
        <v>162</v>
      </c>
      <c r="AU457" s="21" t="s">
        <v>83</v>
      </c>
    </row>
    <row r="458" s="2" customFormat="1">
      <c r="A458" s="40"/>
      <c r="B458" s="41"/>
      <c r="C458" s="40"/>
      <c r="D458" s="193" t="s">
        <v>164</v>
      </c>
      <c r="E458" s="40"/>
      <c r="F458" s="194" t="s">
        <v>671</v>
      </c>
      <c r="G458" s="40"/>
      <c r="H458" s="40"/>
      <c r="I458" s="190"/>
      <c r="J458" s="40"/>
      <c r="K458" s="40"/>
      <c r="L458" s="41"/>
      <c r="M458" s="191"/>
      <c r="N458" s="192"/>
      <c r="O458" s="74"/>
      <c r="P458" s="74"/>
      <c r="Q458" s="74"/>
      <c r="R458" s="74"/>
      <c r="S458" s="74"/>
      <c r="T458" s="75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21" t="s">
        <v>164</v>
      </c>
      <c r="AU458" s="21" t="s">
        <v>83</v>
      </c>
    </row>
    <row r="459" s="13" customFormat="1">
      <c r="A459" s="13"/>
      <c r="B459" s="195"/>
      <c r="C459" s="13"/>
      <c r="D459" s="188" t="s">
        <v>166</v>
      </c>
      <c r="E459" s="196" t="s">
        <v>3</v>
      </c>
      <c r="F459" s="197" t="s">
        <v>672</v>
      </c>
      <c r="G459" s="13"/>
      <c r="H459" s="198">
        <v>15.15</v>
      </c>
      <c r="I459" s="199"/>
      <c r="J459" s="13"/>
      <c r="K459" s="13"/>
      <c r="L459" s="195"/>
      <c r="M459" s="200"/>
      <c r="N459" s="201"/>
      <c r="O459" s="201"/>
      <c r="P459" s="201"/>
      <c r="Q459" s="201"/>
      <c r="R459" s="201"/>
      <c r="S459" s="201"/>
      <c r="T459" s="20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96" t="s">
        <v>166</v>
      </c>
      <c r="AU459" s="196" t="s">
        <v>83</v>
      </c>
      <c r="AV459" s="13" t="s">
        <v>83</v>
      </c>
      <c r="AW459" s="13" t="s">
        <v>35</v>
      </c>
      <c r="AX459" s="13" t="s">
        <v>81</v>
      </c>
      <c r="AY459" s="196" t="s">
        <v>153</v>
      </c>
    </row>
    <row r="460" s="2" customFormat="1" ht="16.5" customHeight="1">
      <c r="A460" s="40"/>
      <c r="B460" s="174"/>
      <c r="C460" s="175" t="s">
        <v>673</v>
      </c>
      <c r="D460" s="175" t="s">
        <v>155</v>
      </c>
      <c r="E460" s="176" t="s">
        <v>674</v>
      </c>
      <c r="F460" s="177" t="s">
        <v>675</v>
      </c>
      <c r="G460" s="178" t="s">
        <v>614</v>
      </c>
      <c r="H460" s="179">
        <v>266.97000000000003</v>
      </c>
      <c r="I460" s="180"/>
      <c r="J460" s="181">
        <f>ROUND(I460*H460,2)</f>
        <v>0</v>
      </c>
      <c r="K460" s="177" t="s">
        <v>159</v>
      </c>
      <c r="L460" s="41"/>
      <c r="M460" s="182" t="s">
        <v>3</v>
      </c>
      <c r="N460" s="183" t="s">
        <v>44</v>
      </c>
      <c r="O460" s="74"/>
      <c r="P460" s="184">
        <f>O460*H460</f>
        <v>0</v>
      </c>
      <c r="Q460" s="184">
        <v>0</v>
      </c>
      <c r="R460" s="184">
        <f>Q460*H460</f>
        <v>0</v>
      </c>
      <c r="S460" s="184">
        <v>0</v>
      </c>
      <c r="T460" s="185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186" t="s">
        <v>160</v>
      </c>
      <c r="AT460" s="186" t="s">
        <v>155</v>
      </c>
      <c r="AU460" s="186" t="s">
        <v>83</v>
      </c>
      <c r="AY460" s="21" t="s">
        <v>153</v>
      </c>
      <c r="BE460" s="187">
        <f>IF(N460="základní",J460,0)</f>
        <v>0</v>
      </c>
      <c r="BF460" s="187">
        <f>IF(N460="snížená",J460,0)</f>
        <v>0</v>
      </c>
      <c r="BG460" s="187">
        <f>IF(N460="zákl. přenesená",J460,0)</f>
        <v>0</v>
      </c>
      <c r="BH460" s="187">
        <f>IF(N460="sníž. přenesená",J460,0)</f>
        <v>0</v>
      </c>
      <c r="BI460" s="187">
        <f>IF(N460="nulová",J460,0)</f>
        <v>0</v>
      </c>
      <c r="BJ460" s="21" t="s">
        <v>81</v>
      </c>
      <c r="BK460" s="187">
        <f>ROUND(I460*H460,2)</f>
        <v>0</v>
      </c>
      <c r="BL460" s="21" t="s">
        <v>160</v>
      </c>
      <c r="BM460" s="186" t="s">
        <v>676</v>
      </c>
    </row>
    <row r="461" s="2" customFormat="1">
      <c r="A461" s="40"/>
      <c r="B461" s="41"/>
      <c r="C461" s="40"/>
      <c r="D461" s="188" t="s">
        <v>162</v>
      </c>
      <c r="E461" s="40"/>
      <c r="F461" s="189" t="s">
        <v>677</v>
      </c>
      <c r="G461" s="40"/>
      <c r="H461" s="40"/>
      <c r="I461" s="190"/>
      <c r="J461" s="40"/>
      <c r="K461" s="40"/>
      <c r="L461" s="41"/>
      <c r="M461" s="191"/>
      <c r="N461" s="192"/>
      <c r="O461" s="74"/>
      <c r="P461" s="74"/>
      <c r="Q461" s="74"/>
      <c r="R461" s="74"/>
      <c r="S461" s="74"/>
      <c r="T461" s="75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21" t="s">
        <v>162</v>
      </c>
      <c r="AU461" s="21" t="s">
        <v>83</v>
      </c>
    </row>
    <row r="462" s="2" customFormat="1">
      <c r="A462" s="40"/>
      <c r="B462" s="41"/>
      <c r="C462" s="40"/>
      <c r="D462" s="193" t="s">
        <v>164</v>
      </c>
      <c r="E462" s="40"/>
      <c r="F462" s="194" t="s">
        <v>678</v>
      </c>
      <c r="G462" s="40"/>
      <c r="H462" s="40"/>
      <c r="I462" s="190"/>
      <c r="J462" s="40"/>
      <c r="K462" s="40"/>
      <c r="L462" s="41"/>
      <c r="M462" s="191"/>
      <c r="N462" s="192"/>
      <c r="O462" s="74"/>
      <c r="P462" s="74"/>
      <c r="Q462" s="74"/>
      <c r="R462" s="74"/>
      <c r="S462" s="74"/>
      <c r="T462" s="75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21" t="s">
        <v>164</v>
      </c>
      <c r="AU462" s="21" t="s">
        <v>83</v>
      </c>
    </row>
    <row r="463" s="13" customFormat="1">
      <c r="A463" s="13"/>
      <c r="B463" s="195"/>
      <c r="C463" s="13"/>
      <c r="D463" s="188" t="s">
        <v>166</v>
      </c>
      <c r="E463" s="196" t="s">
        <v>3</v>
      </c>
      <c r="F463" s="197" t="s">
        <v>618</v>
      </c>
      <c r="G463" s="13"/>
      <c r="H463" s="198">
        <v>55.859999999999999</v>
      </c>
      <c r="I463" s="199"/>
      <c r="J463" s="13"/>
      <c r="K463" s="13"/>
      <c r="L463" s="195"/>
      <c r="M463" s="200"/>
      <c r="N463" s="201"/>
      <c r="O463" s="201"/>
      <c r="P463" s="201"/>
      <c r="Q463" s="201"/>
      <c r="R463" s="201"/>
      <c r="S463" s="201"/>
      <c r="T463" s="20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96" t="s">
        <v>166</v>
      </c>
      <c r="AU463" s="196" t="s">
        <v>83</v>
      </c>
      <c r="AV463" s="13" t="s">
        <v>83</v>
      </c>
      <c r="AW463" s="13" t="s">
        <v>35</v>
      </c>
      <c r="AX463" s="13" t="s">
        <v>73</v>
      </c>
      <c r="AY463" s="196" t="s">
        <v>153</v>
      </c>
    </row>
    <row r="464" s="13" customFormat="1">
      <c r="A464" s="13"/>
      <c r="B464" s="195"/>
      <c r="C464" s="13"/>
      <c r="D464" s="188" t="s">
        <v>166</v>
      </c>
      <c r="E464" s="196" t="s">
        <v>3</v>
      </c>
      <c r="F464" s="197" t="s">
        <v>625</v>
      </c>
      <c r="G464" s="13"/>
      <c r="H464" s="198">
        <v>58.289999999999999</v>
      </c>
      <c r="I464" s="199"/>
      <c r="J464" s="13"/>
      <c r="K464" s="13"/>
      <c r="L464" s="195"/>
      <c r="M464" s="200"/>
      <c r="N464" s="201"/>
      <c r="O464" s="201"/>
      <c r="P464" s="201"/>
      <c r="Q464" s="201"/>
      <c r="R464" s="201"/>
      <c r="S464" s="201"/>
      <c r="T464" s="20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6" t="s">
        <v>166</v>
      </c>
      <c r="AU464" s="196" t="s">
        <v>83</v>
      </c>
      <c r="AV464" s="13" t="s">
        <v>83</v>
      </c>
      <c r="AW464" s="13" t="s">
        <v>35</v>
      </c>
      <c r="AX464" s="13" t="s">
        <v>73</v>
      </c>
      <c r="AY464" s="196" t="s">
        <v>153</v>
      </c>
    </row>
    <row r="465" s="13" customFormat="1">
      <c r="A465" s="13"/>
      <c r="B465" s="195"/>
      <c r="C465" s="13"/>
      <c r="D465" s="188" t="s">
        <v>166</v>
      </c>
      <c r="E465" s="196" t="s">
        <v>3</v>
      </c>
      <c r="F465" s="197" t="s">
        <v>632</v>
      </c>
      <c r="G465" s="13"/>
      <c r="H465" s="198">
        <v>64.090000000000003</v>
      </c>
      <c r="I465" s="199"/>
      <c r="J465" s="13"/>
      <c r="K465" s="13"/>
      <c r="L465" s="195"/>
      <c r="M465" s="200"/>
      <c r="N465" s="201"/>
      <c r="O465" s="201"/>
      <c r="P465" s="201"/>
      <c r="Q465" s="201"/>
      <c r="R465" s="201"/>
      <c r="S465" s="201"/>
      <c r="T465" s="20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6" t="s">
        <v>166</v>
      </c>
      <c r="AU465" s="196" t="s">
        <v>83</v>
      </c>
      <c r="AV465" s="13" t="s">
        <v>83</v>
      </c>
      <c r="AW465" s="13" t="s">
        <v>35</v>
      </c>
      <c r="AX465" s="13" t="s">
        <v>73</v>
      </c>
      <c r="AY465" s="196" t="s">
        <v>153</v>
      </c>
    </row>
    <row r="466" s="13" customFormat="1">
      <c r="A466" s="13"/>
      <c r="B466" s="195"/>
      <c r="C466" s="13"/>
      <c r="D466" s="188" t="s">
        <v>166</v>
      </c>
      <c r="E466" s="196" t="s">
        <v>3</v>
      </c>
      <c r="F466" s="197" t="s">
        <v>633</v>
      </c>
      <c r="G466" s="13"/>
      <c r="H466" s="198">
        <v>88.730000000000004</v>
      </c>
      <c r="I466" s="199"/>
      <c r="J466" s="13"/>
      <c r="K466" s="13"/>
      <c r="L466" s="195"/>
      <c r="M466" s="200"/>
      <c r="N466" s="201"/>
      <c r="O466" s="201"/>
      <c r="P466" s="201"/>
      <c r="Q466" s="201"/>
      <c r="R466" s="201"/>
      <c r="S466" s="201"/>
      <c r="T466" s="20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96" t="s">
        <v>166</v>
      </c>
      <c r="AU466" s="196" t="s">
        <v>83</v>
      </c>
      <c r="AV466" s="13" t="s">
        <v>83</v>
      </c>
      <c r="AW466" s="13" t="s">
        <v>35</v>
      </c>
      <c r="AX466" s="13" t="s">
        <v>73</v>
      </c>
      <c r="AY466" s="196" t="s">
        <v>153</v>
      </c>
    </row>
    <row r="467" s="14" customFormat="1">
      <c r="A467" s="14"/>
      <c r="B467" s="203"/>
      <c r="C467" s="14"/>
      <c r="D467" s="188" t="s">
        <v>166</v>
      </c>
      <c r="E467" s="204" t="s">
        <v>3</v>
      </c>
      <c r="F467" s="205" t="s">
        <v>181</v>
      </c>
      <c r="G467" s="14"/>
      <c r="H467" s="206">
        <v>266.97000000000003</v>
      </c>
      <c r="I467" s="207"/>
      <c r="J467" s="14"/>
      <c r="K467" s="14"/>
      <c r="L467" s="203"/>
      <c r="M467" s="208"/>
      <c r="N467" s="209"/>
      <c r="O467" s="209"/>
      <c r="P467" s="209"/>
      <c r="Q467" s="209"/>
      <c r="R467" s="209"/>
      <c r="S467" s="209"/>
      <c r="T467" s="21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4" t="s">
        <v>166</v>
      </c>
      <c r="AU467" s="204" t="s">
        <v>83</v>
      </c>
      <c r="AV467" s="14" t="s">
        <v>160</v>
      </c>
      <c r="AW467" s="14" t="s">
        <v>35</v>
      </c>
      <c r="AX467" s="14" t="s">
        <v>81</v>
      </c>
      <c r="AY467" s="204" t="s">
        <v>153</v>
      </c>
    </row>
    <row r="468" s="2" customFormat="1" ht="16.5" customHeight="1">
      <c r="A468" s="40"/>
      <c r="B468" s="174"/>
      <c r="C468" s="175" t="s">
        <v>679</v>
      </c>
      <c r="D468" s="175" t="s">
        <v>155</v>
      </c>
      <c r="E468" s="176" t="s">
        <v>680</v>
      </c>
      <c r="F468" s="177" t="s">
        <v>681</v>
      </c>
      <c r="G468" s="178" t="s">
        <v>241</v>
      </c>
      <c r="H468" s="179">
        <v>17.289999999999999</v>
      </c>
      <c r="I468" s="180"/>
      <c r="J468" s="181">
        <f>ROUND(I468*H468,2)</f>
        <v>0</v>
      </c>
      <c r="K468" s="177" t="s">
        <v>159</v>
      </c>
      <c r="L468" s="41"/>
      <c r="M468" s="182" t="s">
        <v>3</v>
      </c>
      <c r="N468" s="183" t="s">
        <v>44</v>
      </c>
      <c r="O468" s="74"/>
      <c r="P468" s="184">
        <f>O468*H468</f>
        <v>0</v>
      </c>
      <c r="Q468" s="184">
        <v>1.0000000000000001E-05</v>
      </c>
      <c r="R468" s="184">
        <f>Q468*H468</f>
        <v>0.0001729</v>
      </c>
      <c r="S468" s="184">
        <v>0</v>
      </c>
      <c r="T468" s="185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186" t="s">
        <v>160</v>
      </c>
      <c r="AT468" s="186" t="s">
        <v>155</v>
      </c>
      <c r="AU468" s="186" t="s">
        <v>83</v>
      </c>
      <c r="AY468" s="21" t="s">
        <v>153</v>
      </c>
      <c r="BE468" s="187">
        <f>IF(N468="základní",J468,0)</f>
        <v>0</v>
      </c>
      <c r="BF468" s="187">
        <f>IF(N468="snížená",J468,0)</f>
        <v>0</v>
      </c>
      <c r="BG468" s="187">
        <f>IF(N468="zákl. přenesená",J468,0)</f>
        <v>0</v>
      </c>
      <c r="BH468" s="187">
        <f>IF(N468="sníž. přenesená",J468,0)</f>
        <v>0</v>
      </c>
      <c r="BI468" s="187">
        <f>IF(N468="nulová",J468,0)</f>
        <v>0</v>
      </c>
      <c r="BJ468" s="21" t="s">
        <v>81</v>
      </c>
      <c r="BK468" s="187">
        <f>ROUND(I468*H468,2)</f>
        <v>0</v>
      </c>
      <c r="BL468" s="21" t="s">
        <v>160</v>
      </c>
      <c r="BM468" s="186" t="s">
        <v>682</v>
      </c>
    </row>
    <row r="469" s="2" customFormat="1">
      <c r="A469" s="40"/>
      <c r="B469" s="41"/>
      <c r="C469" s="40"/>
      <c r="D469" s="188" t="s">
        <v>162</v>
      </c>
      <c r="E469" s="40"/>
      <c r="F469" s="189" t="s">
        <v>683</v>
      </c>
      <c r="G469" s="40"/>
      <c r="H469" s="40"/>
      <c r="I469" s="190"/>
      <c r="J469" s="40"/>
      <c r="K469" s="40"/>
      <c r="L469" s="41"/>
      <c r="M469" s="191"/>
      <c r="N469" s="192"/>
      <c r="O469" s="74"/>
      <c r="P469" s="74"/>
      <c r="Q469" s="74"/>
      <c r="R469" s="74"/>
      <c r="S469" s="74"/>
      <c r="T469" s="75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21" t="s">
        <v>162</v>
      </c>
      <c r="AU469" s="21" t="s">
        <v>83</v>
      </c>
    </row>
    <row r="470" s="2" customFormat="1">
      <c r="A470" s="40"/>
      <c r="B470" s="41"/>
      <c r="C470" s="40"/>
      <c r="D470" s="193" t="s">
        <v>164</v>
      </c>
      <c r="E470" s="40"/>
      <c r="F470" s="194" t="s">
        <v>684</v>
      </c>
      <c r="G470" s="40"/>
      <c r="H470" s="40"/>
      <c r="I470" s="190"/>
      <c r="J470" s="40"/>
      <c r="K470" s="40"/>
      <c r="L470" s="41"/>
      <c r="M470" s="191"/>
      <c r="N470" s="192"/>
      <c r="O470" s="74"/>
      <c r="P470" s="74"/>
      <c r="Q470" s="74"/>
      <c r="R470" s="74"/>
      <c r="S470" s="74"/>
      <c r="T470" s="75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21" t="s">
        <v>164</v>
      </c>
      <c r="AU470" s="21" t="s">
        <v>83</v>
      </c>
    </row>
    <row r="471" s="13" customFormat="1">
      <c r="A471" s="13"/>
      <c r="B471" s="195"/>
      <c r="C471" s="13"/>
      <c r="D471" s="188" t="s">
        <v>166</v>
      </c>
      <c r="E471" s="196" t="s">
        <v>3</v>
      </c>
      <c r="F471" s="197" t="s">
        <v>640</v>
      </c>
      <c r="G471" s="13"/>
      <c r="H471" s="198">
        <v>12</v>
      </c>
      <c r="I471" s="199"/>
      <c r="J471" s="13"/>
      <c r="K471" s="13"/>
      <c r="L471" s="195"/>
      <c r="M471" s="200"/>
      <c r="N471" s="201"/>
      <c r="O471" s="201"/>
      <c r="P471" s="201"/>
      <c r="Q471" s="201"/>
      <c r="R471" s="201"/>
      <c r="S471" s="201"/>
      <c r="T471" s="20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6" t="s">
        <v>166</v>
      </c>
      <c r="AU471" s="196" t="s">
        <v>83</v>
      </c>
      <c r="AV471" s="13" t="s">
        <v>83</v>
      </c>
      <c r="AW471" s="13" t="s">
        <v>35</v>
      </c>
      <c r="AX471" s="13" t="s">
        <v>73</v>
      </c>
      <c r="AY471" s="196" t="s">
        <v>153</v>
      </c>
    </row>
    <row r="472" s="13" customFormat="1">
      <c r="A472" s="13"/>
      <c r="B472" s="195"/>
      <c r="C472" s="13"/>
      <c r="D472" s="188" t="s">
        <v>166</v>
      </c>
      <c r="E472" s="196" t="s">
        <v>3</v>
      </c>
      <c r="F472" s="197" t="s">
        <v>641</v>
      </c>
      <c r="G472" s="13"/>
      <c r="H472" s="198">
        <v>5.29</v>
      </c>
      <c r="I472" s="199"/>
      <c r="J472" s="13"/>
      <c r="K472" s="13"/>
      <c r="L472" s="195"/>
      <c r="M472" s="200"/>
      <c r="N472" s="201"/>
      <c r="O472" s="201"/>
      <c r="P472" s="201"/>
      <c r="Q472" s="201"/>
      <c r="R472" s="201"/>
      <c r="S472" s="201"/>
      <c r="T472" s="20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96" t="s">
        <v>166</v>
      </c>
      <c r="AU472" s="196" t="s">
        <v>83</v>
      </c>
      <c r="AV472" s="13" t="s">
        <v>83</v>
      </c>
      <c r="AW472" s="13" t="s">
        <v>35</v>
      </c>
      <c r="AX472" s="13" t="s">
        <v>73</v>
      </c>
      <c r="AY472" s="196" t="s">
        <v>153</v>
      </c>
    </row>
    <row r="473" s="14" customFormat="1">
      <c r="A473" s="14"/>
      <c r="B473" s="203"/>
      <c r="C473" s="14"/>
      <c r="D473" s="188" t="s">
        <v>166</v>
      </c>
      <c r="E473" s="204" t="s">
        <v>3</v>
      </c>
      <c r="F473" s="205" t="s">
        <v>181</v>
      </c>
      <c r="G473" s="14"/>
      <c r="H473" s="206">
        <v>17.289999999999999</v>
      </c>
      <c r="I473" s="207"/>
      <c r="J473" s="14"/>
      <c r="K473" s="14"/>
      <c r="L473" s="203"/>
      <c r="M473" s="208"/>
      <c r="N473" s="209"/>
      <c r="O473" s="209"/>
      <c r="P473" s="209"/>
      <c r="Q473" s="209"/>
      <c r="R473" s="209"/>
      <c r="S473" s="209"/>
      <c r="T473" s="21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04" t="s">
        <v>166</v>
      </c>
      <c r="AU473" s="204" t="s">
        <v>83</v>
      </c>
      <c r="AV473" s="14" t="s">
        <v>160</v>
      </c>
      <c r="AW473" s="14" t="s">
        <v>35</v>
      </c>
      <c r="AX473" s="14" t="s">
        <v>81</v>
      </c>
      <c r="AY473" s="204" t="s">
        <v>153</v>
      </c>
    </row>
    <row r="474" s="2" customFormat="1" ht="24.15" customHeight="1">
      <c r="A474" s="40"/>
      <c r="B474" s="174"/>
      <c r="C474" s="175" t="s">
        <v>685</v>
      </c>
      <c r="D474" s="175" t="s">
        <v>155</v>
      </c>
      <c r="E474" s="176" t="s">
        <v>686</v>
      </c>
      <c r="F474" s="177" t="s">
        <v>687</v>
      </c>
      <c r="G474" s="178" t="s">
        <v>614</v>
      </c>
      <c r="H474" s="179">
        <v>67.230000000000004</v>
      </c>
      <c r="I474" s="180"/>
      <c r="J474" s="181">
        <f>ROUND(I474*H474,2)</f>
        <v>0</v>
      </c>
      <c r="K474" s="177" t="s">
        <v>159</v>
      </c>
      <c r="L474" s="41"/>
      <c r="M474" s="182" t="s">
        <v>3</v>
      </c>
      <c r="N474" s="183" t="s">
        <v>44</v>
      </c>
      <c r="O474" s="74"/>
      <c r="P474" s="184">
        <f>O474*H474</f>
        <v>0</v>
      </c>
      <c r="Q474" s="184">
        <v>0.10988000000000001</v>
      </c>
      <c r="R474" s="184">
        <f>Q474*H474</f>
        <v>7.3872324000000011</v>
      </c>
      <c r="S474" s="184">
        <v>0</v>
      </c>
      <c r="T474" s="185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186" t="s">
        <v>160</v>
      </c>
      <c r="AT474" s="186" t="s">
        <v>155</v>
      </c>
      <c r="AU474" s="186" t="s">
        <v>83</v>
      </c>
      <c r="AY474" s="21" t="s">
        <v>153</v>
      </c>
      <c r="BE474" s="187">
        <f>IF(N474="základní",J474,0)</f>
        <v>0</v>
      </c>
      <c r="BF474" s="187">
        <f>IF(N474="snížená",J474,0)</f>
        <v>0</v>
      </c>
      <c r="BG474" s="187">
        <f>IF(N474="zákl. přenesená",J474,0)</f>
        <v>0</v>
      </c>
      <c r="BH474" s="187">
        <f>IF(N474="sníž. přenesená",J474,0)</f>
        <v>0</v>
      </c>
      <c r="BI474" s="187">
        <f>IF(N474="nulová",J474,0)</f>
        <v>0</v>
      </c>
      <c r="BJ474" s="21" t="s">
        <v>81</v>
      </c>
      <c r="BK474" s="187">
        <f>ROUND(I474*H474,2)</f>
        <v>0</v>
      </c>
      <c r="BL474" s="21" t="s">
        <v>160</v>
      </c>
      <c r="BM474" s="186" t="s">
        <v>688</v>
      </c>
    </row>
    <row r="475" s="2" customFormat="1">
      <c r="A475" s="40"/>
      <c r="B475" s="41"/>
      <c r="C475" s="40"/>
      <c r="D475" s="188" t="s">
        <v>162</v>
      </c>
      <c r="E475" s="40"/>
      <c r="F475" s="189" t="s">
        <v>689</v>
      </c>
      <c r="G475" s="40"/>
      <c r="H475" s="40"/>
      <c r="I475" s="190"/>
      <c r="J475" s="40"/>
      <c r="K475" s="40"/>
      <c r="L475" s="41"/>
      <c r="M475" s="191"/>
      <c r="N475" s="192"/>
      <c r="O475" s="74"/>
      <c r="P475" s="74"/>
      <c r="Q475" s="74"/>
      <c r="R475" s="74"/>
      <c r="S475" s="74"/>
      <c r="T475" s="75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21" t="s">
        <v>162</v>
      </c>
      <c r="AU475" s="21" t="s">
        <v>83</v>
      </c>
    </row>
    <row r="476" s="2" customFormat="1">
      <c r="A476" s="40"/>
      <c r="B476" s="41"/>
      <c r="C476" s="40"/>
      <c r="D476" s="193" t="s">
        <v>164</v>
      </c>
      <c r="E476" s="40"/>
      <c r="F476" s="194" t="s">
        <v>690</v>
      </c>
      <c r="G476" s="40"/>
      <c r="H476" s="40"/>
      <c r="I476" s="190"/>
      <c r="J476" s="40"/>
      <c r="K476" s="40"/>
      <c r="L476" s="41"/>
      <c r="M476" s="191"/>
      <c r="N476" s="192"/>
      <c r="O476" s="74"/>
      <c r="P476" s="74"/>
      <c r="Q476" s="74"/>
      <c r="R476" s="74"/>
      <c r="S476" s="74"/>
      <c r="T476" s="75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21" t="s">
        <v>164</v>
      </c>
      <c r="AU476" s="21" t="s">
        <v>83</v>
      </c>
    </row>
    <row r="477" s="2" customFormat="1">
      <c r="A477" s="40"/>
      <c r="B477" s="41"/>
      <c r="C477" s="40"/>
      <c r="D477" s="188" t="s">
        <v>194</v>
      </c>
      <c r="E477" s="40"/>
      <c r="F477" s="211" t="s">
        <v>691</v>
      </c>
      <c r="G477" s="40"/>
      <c r="H477" s="40"/>
      <c r="I477" s="190"/>
      <c r="J477" s="40"/>
      <c r="K477" s="40"/>
      <c r="L477" s="41"/>
      <c r="M477" s="191"/>
      <c r="N477" s="192"/>
      <c r="O477" s="74"/>
      <c r="P477" s="74"/>
      <c r="Q477" s="74"/>
      <c r="R477" s="74"/>
      <c r="S477" s="74"/>
      <c r="T477" s="75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21" t="s">
        <v>194</v>
      </c>
      <c r="AU477" s="21" t="s">
        <v>83</v>
      </c>
    </row>
    <row r="478" s="16" customFormat="1">
      <c r="A478" s="16"/>
      <c r="B478" s="230"/>
      <c r="C478" s="16"/>
      <c r="D478" s="188" t="s">
        <v>166</v>
      </c>
      <c r="E478" s="231" t="s">
        <v>3</v>
      </c>
      <c r="F478" s="232" t="s">
        <v>418</v>
      </c>
      <c r="G478" s="16"/>
      <c r="H478" s="231" t="s">
        <v>3</v>
      </c>
      <c r="I478" s="233"/>
      <c r="J478" s="16"/>
      <c r="K478" s="16"/>
      <c r="L478" s="230"/>
      <c r="M478" s="234"/>
      <c r="N478" s="235"/>
      <c r="O478" s="235"/>
      <c r="P478" s="235"/>
      <c r="Q478" s="235"/>
      <c r="R478" s="235"/>
      <c r="S478" s="235"/>
      <c r="T478" s="23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231" t="s">
        <v>166</v>
      </c>
      <c r="AU478" s="231" t="s">
        <v>83</v>
      </c>
      <c r="AV478" s="16" t="s">
        <v>81</v>
      </c>
      <c r="AW478" s="16" t="s">
        <v>35</v>
      </c>
      <c r="AX478" s="16" t="s">
        <v>73</v>
      </c>
      <c r="AY478" s="231" t="s">
        <v>153</v>
      </c>
    </row>
    <row r="479" s="13" customFormat="1">
      <c r="A479" s="13"/>
      <c r="B479" s="195"/>
      <c r="C479" s="13"/>
      <c r="D479" s="188" t="s">
        <v>166</v>
      </c>
      <c r="E479" s="196" t="s">
        <v>3</v>
      </c>
      <c r="F479" s="197" t="s">
        <v>692</v>
      </c>
      <c r="G479" s="13"/>
      <c r="H479" s="198">
        <v>67.230000000000004</v>
      </c>
      <c r="I479" s="199"/>
      <c r="J479" s="13"/>
      <c r="K479" s="13"/>
      <c r="L479" s="195"/>
      <c r="M479" s="200"/>
      <c r="N479" s="201"/>
      <c r="O479" s="201"/>
      <c r="P479" s="201"/>
      <c r="Q479" s="201"/>
      <c r="R479" s="201"/>
      <c r="S479" s="201"/>
      <c r="T479" s="20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6" t="s">
        <v>166</v>
      </c>
      <c r="AU479" s="196" t="s">
        <v>83</v>
      </c>
      <c r="AV479" s="13" t="s">
        <v>83</v>
      </c>
      <c r="AW479" s="13" t="s">
        <v>35</v>
      </c>
      <c r="AX479" s="13" t="s">
        <v>73</v>
      </c>
      <c r="AY479" s="196" t="s">
        <v>153</v>
      </c>
    </row>
    <row r="480" s="14" customFormat="1">
      <c r="A480" s="14"/>
      <c r="B480" s="203"/>
      <c r="C480" s="14"/>
      <c r="D480" s="188" t="s">
        <v>166</v>
      </c>
      <c r="E480" s="204" t="s">
        <v>3</v>
      </c>
      <c r="F480" s="205" t="s">
        <v>181</v>
      </c>
      <c r="G480" s="14"/>
      <c r="H480" s="206">
        <v>67.230000000000004</v>
      </c>
      <c r="I480" s="207"/>
      <c r="J480" s="14"/>
      <c r="K480" s="14"/>
      <c r="L480" s="203"/>
      <c r="M480" s="208"/>
      <c r="N480" s="209"/>
      <c r="O480" s="209"/>
      <c r="P480" s="209"/>
      <c r="Q480" s="209"/>
      <c r="R480" s="209"/>
      <c r="S480" s="209"/>
      <c r="T480" s="21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04" t="s">
        <v>166</v>
      </c>
      <c r="AU480" s="204" t="s">
        <v>83</v>
      </c>
      <c r="AV480" s="14" t="s">
        <v>160</v>
      </c>
      <c r="AW480" s="14" t="s">
        <v>35</v>
      </c>
      <c r="AX480" s="14" t="s">
        <v>81</v>
      </c>
      <c r="AY480" s="204" t="s">
        <v>153</v>
      </c>
    </row>
    <row r="481" s="2" customFormat="1" ht="24.15" customHeight="1">
      <c r="A481" s="40"/>
      <c r="B481" s="174"/>
      <c r="C481" s="175" t="s">
        <v>693</v>
      </c>
      <c r="D481" s="175" t="s">
        <v>155</v>
      </c>
      <c r="E481" s="176" t="s">
        <v>694</v>
      </c>
      <c r="F481" s="177" t="s">
        <v>695</v>
      </c>
      <c r="G481" s="178" t="s">
        <v>614</v>
      </c>
      <c r="H481" s="179">
        <v>1443.6400000000001</v>
      </c>
      <c r="I481" s="180"/>
      <c r="J481" s="181">
        <f>ROUND(I481*H481,2)</f>
        <v>0</v>
      </c>
      <c r="K481" s="177" t="s">
        <v>159</v>
      </c>
      <c r="L481" s="41"/>
      <c r="M481" s="182" t="s">
        <v>3</v>
      </c>
      <c r="N481" s="183" t="s">
        <v>44</v>
      </c>
      <c r="O481" s="74"/>
      <c r="P481" s="184">
        <f>O481*H481</f>
        <v>0</v>
      </c>
      <c r="Q481" s="184">
        <v>0.089779999999999999</v>
      </c>
      <c r="R481" s="184">
        <f>Q481*H481</f>
        <v>129.6099992</v>
      </c>
      <c r="S481" s="184">
        <v>0</v>
      </c>
      <c r="T481" s="185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186" t="s">
        <v>160</v>
      </c>
      <c r="AT481" s="186" t="s">
        <v>155</v>
      </c>
      <c r="AU481" s="186" t="s">
        <v>83</v>
      </c>
      <c r="AY481" s="21" t="s">
        <v>153</v>
      </c>
      <c r="BE481" s="187">
        <f>IF(N481="základní",J481,0)</f>
        <v>0</v>
      </c>
      <c r="BF481" s="187">
        <f>IF(N481="snížená",J481,0)</f>
        <v>0</v>
      </c>
      <c r="BG481" s="187">
        <f>IF(N481="zákl. přenesená",J481,0)</f>
        <v>0</v>
      </c>
      <c r="BH481" s="187">
        <f>IF(N481="sníž. přenesená",J481,0)</f>
        <v>0</v>
      </c>
      <c r="BI481" s="187">
        <f>IF(N481="nulová",J481,0)</f>
        <v>0</v>
      </c>
      <c r="BJ481" s="21" t="s">
        <v>81</v>
      </c>
      <c r="BK481" s="187">
        <f>ROUND(I481*H481,2)</f>
        <v>0</v>
      </c>
      <c r="BL481" s="21" t="s">
        <v>160</v>
      </c>
      <c r="BM481" s="186" t="s">
        <v>696</v>
      </c>
    </row>
    <row r="482" s="2" customFormat="1">
      <c r="A482" s="40"/>
      <c r="B482" s="41"/>
      <c r="C482" s="40"/>
      <c r="D482" s="188" t="s">
        <v>162</v>
      </c>
      <c r="E482" s="40"/>
      <c r="F482" s="189" t="s">
        <v>697</v>
      </c>
      <c r="G482" s="40"/>
      <c r="H482" s="40"/>
      <c r="I482" s="190"/>
      <c r="J482" s="40"/>
      <c r="K482" s="40"/>
      <c r="L482" s="41"/>
      <c r="M482" s="191"/>
      <c r="N482" s="192"/>
      <c r="O482" s="74"/>
      <c r="P482" s="74"/>
      <c r="Q482" s="74"/>
      <c r="R482" s="74"/>
      <c r="S482" s="74"/>
      <c r="T482" s="75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21" t="s">
        <v>162</v>
      </c>
      <c r="AU482" s="21" t="s">
        <v>83</v>
      </c>
    </row>
    <row r="483" s="2" customFormat="1">
      <c r="A483" s="40"/>
      <c r="B483" s="41"/>
      <c r="C483" s="40"/>
      <c r="D483" s="193" t="s">
        <v>164</v>
      </c>
      <c r="E483" s="40"/>
      <c r="F483" s="194" t="s">
        <v>698</v>
      </c>
      <c r="G483" s="40"/>
      <c r="H483" s="40"/>
      <c r="I483" s="190"/>
      <c r="J483" s="40"/>
      <c r="K483" s="40"/>
      <c r="L483" s="41"/>
      <c r="M483" s="191"/>
      <c r="N483" s="192"/>
      <c r="O483" s="74"/>
      <c r="P483" s="74"/>
      <c r="Q483" s="74"/>
      <c r="R483" s="74"/>
      <c r="S483" s="74"/>
      <c r="T483" s="75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21" t="s">
        <v>164</v>
      </c>
      <c r="AU483" s="21" t="s">
        <v>83</v>
      </c>
    </row>
    <row r="484" s="2" customFormat="1">
      <c r="A484" s="40"/>
      <c r="B484" s="41"/>
      <c r="C484" s="40"/>
      <c r="D484" s="188" t="s">
        <v>194</v>
      </c>
      <c r="E484" s="40"/>
      <c r="F484" s="211" t="s">
        <v>459</v>
      </c>
      <c r="G484" s="40"/>
      <c r="H484" s="40"/>
      <c r="I484" s="190"/>
      <c r="J484" s="40"/>
      <c r="K484" s="40"/>
      <c r="L484" s="41"/>
      <c r="M484" s="191"/>
      <c r="N484" s="192"/>
      <c r="O484" s="74"/>
      <c r="P484" s="74"/>
      <c r="Q484" s="74"/>
      <c r="R484" s="74"/>
      <c r="S484" s="74"/>
      <c r="T484" s="75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21" t="s">
        <v>194</v>
      </c>
      <c r="AU484" s="21" t="s">
        <v>83</v>
      </c>
    </row>
    <row r="485" s="13" customFormat="1">
      <c r="A485" s="13"/>
      <c r="B485" s="195"/>
      <c r="C485" s="13"/>
      <c r="D485" s="188" t="s">
        <v>166</v>
      </c>
      <c r="E485" s="196" t="s">
        <v>3</v>
      </c>
      <c r="F485" s="197" t="s">
        <v>699</v>
      </c>
      <c r="G485" s="13"/>
      <c r="H485" s="198">
        <v>1026.1800000000001</v>
      </c>
      <c r="I485" s="199"/>
      <c r="J485" s="13"/>
      <c r="K485" s="13"/>
      <c r="L485" s="195"/>
      <c r="M485" s="200"/>
      <c r="N485" s="201"/>
      <c r="O485" s="201"/>
      <c r="P485" s="201"/>
      <c r="Q485" s="201"/>
      <c r="R485" s="201"/>
      <c r="S485" s="201"/>
      <c r="T485" s="20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196" t="s">
        <v>166</v>
      </c>
      <c r="AU485" s="196" t="s">
        <v>83</v>
      </c>
      <c r="AV485" s="13" t="s">
        <v>83</v>
      </c>
      <c r="AW485" s="13" t="s">
        <v>35</v>
      </c>
      <c r="AX485" s="13" t="s">
        <v>73</v>
      </c>
      <c r="AY485" s="196" t="s">
        <v>153</v>
      </c>
    </row>
    <row r="486" s="13" customFormat="1">
      <c r="A486" s="13"/>
      <c r="B486" s="195"/>
      <c r="C486" s="13"/>
      <c r="D486" s="188" t="s">
        <v>166</v>
      </c>
      <c r="E486" s="196" t="s">
        <v>3</v>
      </c>
      <c r="F486" s="197" t="s">
        <v>700</v>
      </c>
      <c r="G486" s="13"/>
      <c r="H486" s="198">
        <v>194.78</v>
      </c>
      <c r="I486" s="199"/>
      <c r="J486" s="13"/>
      <c r="K486" s="13"/>
      <c r="L486" s="195"/>
      <c r="M486" s="200"/>
      <c r="N486" s="201"/>
      <c r="O486" s="201"/>
      <c r="P486" s="201"/>
      <c r="Q486" s="201"/>
      <c r="R486" s="201"/>
      <c r="S486" s="201"/>
      <c r="T486" s="20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6" t="s">
        <v>166</v>
      </c>
      <c r="AU486" s="196" t="s">
        <v>83</v>
      </c>
      <c r="AV486" s="13" t="s">
        <v>83</v>
      </c>
      <c r="AW486" s="13" t="s">
        <v>35</v>
      </c>
      <c r="AX486" s="13" t="s">
        <v>73</v>
      </c>
      <c r="AY486" s="196" t="s">
        <v>153</v>
      </c>
    </row>
    <row r="487" s="13" customFormat="1">
      <c r="A487" s="13"/>
      <c r="B487" s="195"/>
      <c r="C487" s="13"/>
      <c r="D487" s="188" t="s">
        <v>166</v>
      </c>
      <c r="E487" s="196" t="s">
        <v>3</v>
      </c>
      <c r="F487" s="197" t="s">
        <v>701</v>
      </c>
      <c r="G487" s="13"/>
      <c r="H487" s="198">
        <v>222.68000000000001</v>
      </c>
      <c r="I487" s="199"/>
      <c r="J487" s="13"/>
      <c r="K487" s="13"/>
      <c r="L487" s="195"/>
      <c r="M487" s="200"/>
      <c r="N487" s="201"/>
      <c r="O487" s="201"/>
      <c r="P487" s="201"/>
      <c r="Q487" s="201"/>
      <c r="R487" s="201"/>
      <c r="S487" s="201"/>
      <c r="T487" s="20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96" t="s">
        <v>166</v>
      </c>
      <c r="AU487" s="196" t="s">
        <v>83</v>
      </c>
      <c r="AV487" s="13" t="s">
        <v>83</v>
      </c>
      <c r="AW487" s="13" t="s">
        <v>35</v>
      </c>
      <c r="AX487" s="13" t="s">
        <v>73</v>
      </c>
      <c r="AY487" s="196" t="s">
        <v>153</v>
      </c>
    </row>
    <row r="488" s="14" customFormat="1">
      <c r="A488" s="14"/>
      <c r="B488" s="203"/>
      <c r="C488" s="14"/>
      <c r="D488" s="188" t="s">
        <v>166</v>
      </c>
      <c r="E488" s="204" t="s">
        <v>3</v>
      </c>
      <c r="F488" s="205" t="s">
        <v>181</v>
      </c>
      <c r="G488" s="14"/>
      <c r="H488" s="206">
        <v>1443.6400000000001</v>
      </c>
      <c r="I488" s="207"/>
      <c r="J488" s="14"/>
      <c r="K488" s="14"/>
      <c r="L488" s="203"/>
      <c r="M488" s="208"/>
      <c r="N488" s="209"/>
      <c r="O488" s="209"/>
      <c r="P488" s="209"/>
      <c r="Q488" s="209"/>
      <c r="R488" s="209"/>
      <c r="S488" s="209"/>
      <c r="T488" s="21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04" t="s">
        <v>166</v>
      </c>
      <c r="AU488" s="204" t="s">
        <v>83</v>
      </c>
      <c r="AV488" s="14" t="s">
        <v>160</v>
      </c>
      <c r="AW488" s="14" t="s">
        <v>35</v>
      </c>
      <c r="AX488" s="14" t="s">
        <v>81</v>
      </c>
      <c r="AY488" s="204" t="s">
        <v>153</v>
      </c>
    </row>
    <row r="489" s="2" customFormat="1" ht="16.5" customHeight="1">
      <c r="A489" s="40"/>
      <c r="B489" s="174"/>
      <c r="C489" s="220" t="s">
        <v>702</v>
      </c>
      <c r="D489" s="220" t="s">
        <v>216</v>
      </c>
      <c r="E489" s="221" t="s">
        <v>465</v>
      </c>
      <c r="F489" s="222" t="s">
        <v>466</v>
      </c>
      <c r="G489" s="223" t="s">
        <v>241</v>
      </c>
      <c r="H489" s="224">
        <v>176.703</v>
      </c>
      <c r="I489" s="225"/>
      <c r="J489" s="226">
        <f>ROUND(I489*H489,2)</f>
        <v>0</v>
      </c>
      <c r="K489" s="222" t="s">
        <v>159</v>
      </c>
      <c r="L489" s="227"/>
      <c r="M489" s="228" t="s">
        <v>3</v>
      </c>
      <c r="N489" s="229" t="s">
        <v>44</v>
      </c>
      <c r="O489" s="74"/>
      <c r="P489" s="184">
        <f>O489*H489</f>
        <v>0</v>
      </c>
      <c r="Q489" s="184">
        <v>0.222</v>
      </c>
      <c r="R489" s="184">
        <f>Q489*H489</f>
        <v>39.228065999999998</v>
      </c>
      <c r="S489" s="184">
        <v>0</v>
      </c>
      <c r="T489" s="185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186" t="s">
        <v>215</v>
      </c>
      <c r="AT489" s="186" t="s">
        <v>216</v>
      </c>
      <c r="AU489" s="186" t="s">
        <v>83</v>
      </c>
      <c r="AY489" s="21" t="s">
        <v>153</v>
      </c>
      <c r="BE489" s="187">
        <f>IF(N489="základní",J489,0)</f>
        <v>0</v>
      </c>
      <c r="BF489" s="187">
        <f>IF(N489="snížená",J489,0)</f>
        <v>0</v>
      </c>
      <c r="BG489" s="187">
        <f>IF(N489="zákl. přenesená",J489,0)</f>
        <v>0</v>
      </c>
      <c r="BH489" s="187">
        <f>IF(N489="sníž. přenesená",J489,0)</f>
        <v>0</v>
      </c>
      <c r="BI489" s="187">
        <f>IF(N489="nulová",J489,0)</f>
        <v>0</v>
      </c>
      <c r="BJ489" s="21" t="s">
        <v>81</v>
      </c>
      <c r="BK489" s="187">
        <f>ROUND(I489*H489,2)</f>
        <v>0</v>
      </c>
      <c r="BL489" s="21" t="s">
        <v>160</v>
      </c>
      <c r="BM489" s="186" t="s">
        <v>703</v>
      </c>
    </row>
    <row r="490" s="2" customFormat="1">
      <c r="A490" s="40"/>
      <c r="B490" s="41"/>
      <c r="C490" s="40"/>
      <c r="D490" s="188" t="s">
        <v>162</v>
      </c>
      <c r="E490" s="40"/>
      <c r="F490" s="189" t="s">
        <v>466</v>
      </c>
      <c r="G490" s="40"/>
      <c r="H490" s="40"/>
      <c r="I490" s="190"/>
      <c r="J490" s="40"/>
      <c r="K490" s="40"/>
      <c r="L490" s="41"/>
      <c r="M490" s="191"/>
      <c r="N490" s="192"/>
      <c r="O490" s="74"/>
      <c r="P490" s="74"/>
      <c r="Q490" s="74"/>
      <c r="R490" s="74"/>
      <c r="S490" s="74"/>
      <c r="T490" s="75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21" t="s">
        <v>162</v>
      </c>
      <c r="AU490" s="21" t="s">
        <v>83</v>
      </c>
    </row>
    <row r="491" s="13" customFormat="1">
      <c r="A491" s="13"/>
      <c r="B491" s="195"/>
      <c r="C491" s="13"/>
      <c r="D491" s="188" t="s">
        <v>166</v>
      </c>
      <c r="E491" s="196" t="s">
        <v>3</v>
      </c>
      <c r="F491" s="197" t="s">
        <v>704</v>
      </c>
      <c r="G491" s="13"/>
      <c r="H491" s="198">
        <v>123.142</v>
      </c>
      <c r="I491" s="199"/>
      <c r="J491" s="13"/>
      <c r="K491" s="13"/>
      <c r="L491" s="195"/>
      <c r="M491" s="200"/>
      <c r="N491" s="201"/>
      <c r="O491" s="201"/>
      <c r="P491" s="201"/>
      <c r="Q491" s="201"/>
      <c r="R491" s="201"/>
      <c r="S491" s="201"/>
      <c r="T491" s="20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6" t="s">
        <v>166</v>
      </c>
      <c r="AU491" s="196" t="s">
        <v>83</v>
      </c>
      <c r="AV491" s="13" t="s">
        <v>83</v>
      </c>
      <c r="AW491" s="13" t="s">
        <v>35</v>
      </c>
      <c r="AX491" s="13" t="s">
        <v>73</v>
      </c>
      <c r="AY491" s="196" t="s">
        <v>153</v>
      </c>
    </row>
    <row r="492" s="13" customFormat="1">
      <c r="A492" s="13"/>
      <c r="B492" s="195"/>
      <c r="C492" s="13"/>
      <c r="D492" s="188" t="s">
        <v>166</v>
      </c>
      <c r="E492" s="196" t="s">
        <v>3</v>
      </c>
      <c r="F492" s="197" t="s">
        <v>705</v>
      </c>
      <c r="G492" s="13"/>
      <c r="H492" s="198">
        <v>23.373999999999999</v>
      </c>
      <c r="I492" s="199"/>
      <c r="J492" s="13"/>
      <c r="K492" s="13"/>
      <c r="L492" s="195"/>
      <c r="M492" s="200"/>
      <c r="N492" s="201"/>
      <c r="O492" s="201"/>
      <c r="P492" s="201"/>
      <c r="Q492" s="201"/>
      <c r="R492" s="201"/>
      <c r="S492" s="201"/>
      <c r="T492" s="20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96" t="s">
        <v>166</v>
      </c>
      <c r="AU492" s="196" t="s">
        <v>83</v>
      </c>
      <c r="AV492" s="13" t="s">
        <v>83</v>
      </c>
      <c r="AW492" s="13" t="s">
        <v>35</v>
      </c>
      <c r="AX492" s="13" t="s">
        <v>73</v>
      </c>
      <c r="AY492" s="196" t="s">
        <v>153</v>
      </c>
    </row>
    <row r="493" s="13" customFormat="1">
      <c r="A493" s="13"/>
      <c r="B493" s="195"/>
      <c r="C493" s="13"/>
      <c r="D493" s="188" t="s">
        <v>166</v>
      </c>
      <c r="E493" s="196" t="s">
        <v>3</v>
      </c>
      <c r="F493" s="197" t="s">
        <v>706</v>
      </c>
      <c r="G493" s="13"/>
      <c r="H493" s="198">
        <v>26.722000000000001</v>
      </c>
      <c r="I493" s="199"/>
      <c r="J493" s="13"/>
      <c r="K493" s="13"/>
      <c r="L493" s="195"/>
      <c r="M493" s="200"/>
      <c r="N493" s="201"/>
      <c r="O493" s="201"/>
      <c r="P493" s="201"/>
      <c r="Q493" s="201"/>
      <c r="R493" s="201"/>
      <c r="S493" s="201"/>
      <c r="T493" s="20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6" t="s">
        <v>166</v>
      </c>
      <c r="AU493" s="196" t="s">
        <v>83</v>
      </c>
      <c r="AV493" s="13" t="s">
        <v>83</v>
      </c>
      <c r="AW493" s="13" t="s">
        <v>35</v>
      </c>
      <c r="AX493" s="13" t="s">
        <v>73</v>
      </c>
      <c r="AY493" s="196" t="s">
        <v>153</v>
      </c>
    </row>
    <row r="494" s="14" customFormat="1">
      <c r="A494" s="14"/>
      <c r="B494" s="203"/>
      <c r="C494" s="14"/>
      <c r="D494" s="188" t="s">
        <v>166</v>
      </c>
      <c r="E494" s="204" t="s">
        <v>3</v>
      </c>
      <c r="F494" s="205" t="s">
        <v>181</v>
      </c>
      <c r="G494" s="14"/>
      <c r="H494" s="206">
        <v>173.238</v>
      </c>
      <c r="I494" s="207"/>
      <c r="J494" s="14"/>
      <c r="K494" s="14"/>
      <c r="L494" s="203"/>
      <c r="M494" s="208"/>
      <c r="N494" s="209"/>
      <c r="O494" s="209"/>
      <c r="P494" s="209"/>
      <c r="Q494" s="209"/>
      <c r="R494" s="209"/>
      <c r="S494" s="209"/>
      <c r="T494" s="21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04" t="s">
        <v>166</v>
      </c>
      <c r="AU494" s="204" t="s">
        <v>83</v>
      </c>
      <c r="AV494" s="14" t="s">
        <v>160</v>
      </c>
      <c r="AW494" s="14" t="s">
        <v>35</v>
      </c>
      <c r="AX494" s="14" t="s">
        <v>81</v>
      </c>
      <c r="AY494" s="204" t="s">
        <v>153</v>
      </c>
    </row>
    <row r="495" s="13" customFormat="1">
      <c r="A495" s="13"/>
      <c r="B495" s="195"/>
      <c r="C495" s="13"/>
      <c r="D495" s="188" t="s">
        <v>166</v>
      </c>
      <c r="E495" s="13"/>
      <c r="F495" s="197" t="s">
        <v>707</v>
      </c>
      <c r="G495" s="13"/>
      <c r="H495" s="198">
        <v>176.703</v>
      </c>
      <c r="I495" s="199"/>
      <c r="J495" s="13"/>
      <c r="K495" s="13"/>
      <c r="L495" s="195"/>
      <c r="M495" s="200"/>
      <c r="N495" s="201"/>
      <c r="O495" s="201"/>
      <c r="P495" s="201"/>
      <c r="Q495" s="201"/>
      <c r="R495" s="201"/>
      <c r="S495" s="201"/>
      <c r="T495" s="20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6" t="s">
        <v>166</v>
      </c>
      <c r="AU495" s="196" t="s">
        <v>83</v>
      </c>
      <c r="AV495" s="13" t="s">
        <v>83</v>
      </c>
      <c r="AW495" s="13" t="s">
        <v>4</v>
      </c>
      <c r="AX495" s="13" t="s">
        <v>81</v>
      </c>
      <c r="AY495" s="196" t="s">
        <v>153</v>
      </c>
    </row>
    <row r="496" s="2" customFormat="1" ht="33" customHeight="1">
      <c r="A496" s="40"/>
      <c r="B496" s="174"/>
      <c r="C496" s="175" t="s">
        <v>708</v>
      </c>
      <c r="D496" s="175" t="s">
        <v>155</v>
      </c>
      <c r="E496" s="176" t="s">
        <v>709</v>
      </c>
      <c r="F496" s="177" t="s">
        <v>710</v>
      </c>
      <c r="G496" s="178" t="s">
        <v>614</v>
      </c>
      <c r="H496" s="179">
        <v>4.5</v>
      </c>
      <c r="I496" s="180"/>
      <c r="J496" s="181">
        <f>ROUND(I496*H496,2)</f>
        <v>0</v>
      </c>
      <c r="K496" s="177" t="s">
        <v>159</v>
      </c>
      <c r="L496" s="41"/>
      <c r="M496" s="182" t="s">
        <v>3</v>
      </c>
      <c r="N496" s="183" t="s">
        <v>44</v>
      </c>
      <c r="O496" s="74"/>
      <c r="P496" s="184">
        <f>O496*H496</f>
        <v>0</v>
      </c>
      <c r="Q496" s="184">
        <v>0.16850000000000001</v>
      </c>
      <c r="R496" s="184">
        <f>Q496*H496</f>
        <v>0.75825000000000009</v>
      </c>
      <c r="S496" s="184">
        <v>0</v>
      </c>
      <c r="T496" s="185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186" t="s">
        <v>160</v>
      </c>
      <c r="AT496" s="186" t="s">
        <v>155</v>
      </c>
      <c r="AU496" s="186" t="s">
        <v>83</v>
      </c>
      <c r="AY496" s="21" t="s">
        <v>153</v>
      </c>
      <c r="BE496" s="187">
        <f>IF(N496="základní",J496,0)</f>
        <v>0</v>
      </c>
      <c r="BF496" s="187">
        <f>IF(N496="snížená",J496,0)</f>
        <v>0</v>
      </c>
      <c r="BG496" s="187">
        <f>IF(N496="zákl. přenesená",J496,0)</f>
        <v>0</v>
      </c>
      <c r="BH496" s="187">
        <f>IF(N496="sníž. přenesená",J496,0)</f>
        <v>0</v>
      </c>
      <c r="BI496" s="187">
        <f>IF(N496="nulová",J496,0)</f>
        <v>0</v>
      </c>
      <c r="BJ496" s="21" t="s">
        <v>81</v>
      </c>
      <c r="BK496" s="187">
        <f>ROUND(I496*H496,2)</f>
        <v>0</v>
      </c>
      <c r="BL496" s="21" t="s">
        <v>160</v>
      </c>
      <c r="BM496" s="186" t="s">
        <v>711</v>
      </c>
    </row>
    <row r="497" s="2" customFormat="1">
      <c r="A497" s="40"/>
      <c r="B497" s="41"/>
      <c r="C497" s="40"/>
      <c r="D497" s="188" t="s">
        <v>162</v>
      </c>
      <c r="E497" s="40"/>
      <c r="F497" s="189" t="s">
        <v>712</v>
      </c>
      <c r="G497" s="40"/>
      <c r="H497" s="40"/>
      <c r="I497" s="190"/>
      <c r="J497" s="40"/>
      <c r="K497" s="40"/>
      <c r="L497" s="41"/>
      <c r="M497" s="191"/>
      <c r="N497" s="192"/>
      <c r="O497" s="74"/>
      <c r="P497" s="74"/>
      <c r="Q497" s="74"/>
      <c r="R497" s="74"/>
      <c r="S497" s="74"/>
      <c r="T497" s="75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21" t="s">
        <v>162</v>
      </c>
      <c r="AU497" s="21" t="s">
        <v>83</v>
      </c>
    </row>
    <row r="498" s="2" customFormat="1">
      <c r="A498" s="40"/>
      <c r="B498" s="41"/>
      <c r="C498" s="40"/>
      <c r="D498" s="193" t="s">
        <v>164</v>
      </c>
      <c r="E498" s="40"/>
      <c r="F498" s="194" t="s">
        <v>713</v>
      </c>
      <c r="G498" s="40"/>
      <c r="H498" s="40"/>
      <c r="I498" s="190"/>
      <c r="J498" s="40"/>
      <c r="K498" s="40"/>
      <c r="L498" s="41"/>
      <c r="M498" s="191"/>
      <c r="N498" s="192"/>
      <c r="O498" s="74"/>
      <c r="P498" s="74"/>
      <c r="Q498" s="74"/>
      <c r="R498" s="74"/>
      <c r="S498" s="74"/>
      <c r="T498" s="75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21" t="s">
        <v>164</v>
      </c>
      <c r="AU498" s="21" t="s">
        <v>83</v>
      </c>
    </row>
    <row r="499" s="13" customFormat="1">
      <c r="A499" s="13"/>
      <c r="B499" s="195"/>
      <c r="C499" s="13"/>
      <c r="D499" s="188" t="s">
        <v>166</v>
      </c>
      <c r="E499" s="196" t="s">
        <v>3</v>
      </c>
      <c r="F499" s="197" t="s">
        <v>714</v>
      </c>
      <c r="G499" s="13"/>
      <c r="H499" s="198">
        <v>4.5</v>
      </c>
      <c r="I499" s="199"/>
      <c r="J499" s="13"/>
      <c r="K499" s="13"/>
      <c r="L499" s="195"/>
      <c r="M499" s="200"/>
      <c r="N499" s="201"/>
      <c r="O499" s="201"/>
      <c r="P499" s="201"/>
      <c r="Q499" s="201"/>
      <c r="R499" s="201"/>
      <c r="S499" s="201"/>
      <c r="T499" s="20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6" t="s">
        <v>166</v>
      </c>
      <c r="AU499" s="196" t="s">
        <v>83</v>
      </c>
      <c r="AV499" s="13" t="s">
        <v>83</v>
      </c>
      <c r="AW499" s="13" t="s">
        <v>35</v>
      </c>
      <c r="AX499" s="13" t="s">
        <v>81</v>
      </c>
      <c r="AY499" s="196" t="s">
        <v>153</v>
      </c>
    </row>
    <row r="500" s="2" customFormat="1" ht="16.5" customHeight="1">
      <c r="A500" s="40"/>
      <c r="B500" s="174"/>
      <c r="C500" s="220" t="s">
        <v>715</v>
      </c>
      <c r="D500" s="220" t="s">
        <v>216</v>
      </c>
      <c r="E500" s="221" t="s">
        <v>716</v>
      </c>
      <c r="F500" s="222" t="s">
        <v>717</v>
      </c>
      <c r="G500" s="223" t="s">
        <v>614</v>
      </c>
      <c r="H500" s="224">
        <v>4.5899999999999999</v>
      </c>
      <c r="I500" s="225"/>
      <c r="J500" s="226">
        <f>ROUND(I500*H500,2)</f>
        <v>0</v>
      </c>
      <c r="K500" s="222" t="s">
        <v>159</v>
      </c>
      <c r="L500" s="227"/>
      <c r="M500" s="228" t="s">
        <v>3</v>
      </c>
      <c r="N500" s="229" t="s">
        <v>44</v>
      </c>
      <c r="O500" s="74"/>
      <c r="P500" s="184">
        <f>O500*H500</f>
        <v>0</v>
      </c>
      <c r="Q500" s="184">
        <v>0.080000000000000002</v>
      </c>
      <c r="R500" s="184">
        <f>Q500*H500</f>
        <v>0.36719999999999997</v>
      </c>
      <c r="S500" s="184">
        <v>0</v>
      </c>
      <c r="T500" s="185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186" t="s">
        <v>215</v>
      </c>
      <c r="AT500" s="186" t="s">
        <v>216</v>
      </c>
      <c r="AU500" s="186" t="s">
        <v>83</v>
      </c>
      <c r="AY500" s="21" t="s">
        <v>153</v>
      </c>
      <c r="BE500" s="187">
        <f>IF(N500="základní",J500,0)</f>
        <v>0</v>
      </c>
      <c r="BF500" s="187">
        <f>IF(N500="snížená",J500,0)</f>
        <v>0</v>
      </c>
      <c r="BG500" s="187">
        <f>IF(N500="zákl. přenesená",J500,0)</f>
        <v>0</v>
      </c>
      <c r="BH500" s="187">
        <f>IF(N500="sníž. přenesená",J500,0)</f>
        <v>0</v>
      </c>
      <c r="BI500" s="187">
        <f>IF(N500="nulová",J500,0)</f>
        <v>0</v>
      </c>
      <c r="BJ500" s="21" t="s">
        <v>81</v>
      </c>
      <c r="BK500" s="187">
        <f>ROUND(I500*H500,2)</f>
        <v>0</v>
      </c>
      <c r="BL500" s="21" t="s">
        <v>160</v>
      </c>
      <c r="BM500" s="186" t="s">
        <v>718</v>
      </c>
    </row>
    <row r="501" s="2" customFormat="1">
      <c r="A501" s="40"/>
      <c r="B501" s="41"/>
      <c r="C501" s="40"/>
      <c r="D501" s="188" t="s">
        <v>162</v>
      </c>
      <c r="E501" s="40"/>
      <c r="F501" s="189" t="s">
        <v>717</v>
      </c>
      <c r="G501" s="40"/>
      <c r="H501" s="40"/>
      <c r="I501" s="190"/>
      <c r="J501" s="40"/>
      <c r="K501" s="40"/>
      <c r="L501" s="41"/>
      <c r="M501" s="191"/>
      <c r="N501" s="192"/>
      <c r="O501" s="74"/>
      <c r="P501" s="74"/>
      <c r="Q501" s="74"/>
      <c r="R501" s="74"/>
      <c r="S501" s="74"/>
      <c r="T501" s="75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21" t="s">
        <v>162</v>
      </c>
      <c r="AU501" s="21" t="s">
        <v>83</v>
      </c>
    </row>
    <row r="502" s="13" customFormat="1">
      <c r="A502" s="13"/>
      <c r="B502" s="195"/>
      <c r="C502" s="13"/>
      <c r="D502" s="188" t="s">
        <v>166</v>
      </c>
      <c r="E502" s="196" t="s">
        <v>3</v>
      </c>
      <c r="F502" s="197" t="s">
        <v>714</v>
      </c>
      <c r="G502" s="13"/>
      <c r="H502" s="198">
        <v>4.5</v>
      </c>
      <c r="I502" s="199"/>
      <c r="J502" s="13"/>
      <c r="K502" s="13"/>
      <c r="L502" s="195"/>
      <c r="M502" s="200"/>
      <c r="N502" s="201"/>
      <c r="O502" s="201"/>
      <c r="P502" s="201"/>
      <c r="Q502" s="201"/>
      <c r="R502" s="201"/>
      <c r="S502" s="201"/>
      <c r="T502" s="20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96" t="s">
        <v>166</v>
      </c>
      <c r="AU502" s="196" t="s">
        <v>83</v>
      </c>
      <c r="AV502" s="13" t="s">
        <v>83</v>
      </c>
      <c r="AW502" s="13" t="s">
        <v>35</v>
      </c>
      <c r="AX502" s="13" t="s">
        <v>81</v>
      </c>
      <c r="AY502" s="196" t="s">
        <v>153</v>
      </c>
    </row>
    <row r="503" s="13" customFormat="1">
      <c r="A503" s="13"/>
      <c r="B503" s="195"/>
      <c r="C503" s="13"/>
      <c r="D503" s="188" t="s">
        <v>166</v>
      </c>
      <c r="E503" s="13"/>
      <c r="F503" s="197" t="s">
        <v>719</v>
      </c>
      <c r="G503" s="13"/>
      <c r="H503" s="198">
        <v>4.5899999999999999</v>
      </c>
      <c r="I503" s="199"/>
      <c r="J503" s="13"/>
      <c r="K503" s="13"/>
      <c r="L503" s="195"/>
      <c r="M503" s="200"/>
      <c r="N503" s="201"/>
      <c r="O503" s="201"/>
      <c r="P503" s="201"/>
      <c r="Q503" s="201"/>
      <c r="R503" s="201"/>
      <c r="S503" s="201"/>
      <c r="T503" s="20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96" t="s">
        <v>166</v>
      </c>
      <c r="AU503" s="196" t="s">
        <v>83</v>
      </c>
      <c r="AV503" s="13" t="s">
        <v>83</v>
      </c>
      <c r="AW503" s="13" t="s">
        <v>4</v>
      </c>
      <c r="AX503" s="13" t="s">
        <v>81</v>
      </c>
      <c r="AY503" s="196" t="s">
        <v>153</v>
      </c>
    </row>
    <row r="504" s="2" customFormat="1" ht="24.15" customHeight="1">
      <c r="A504" s="40"/>
      <c r="B504" s="174"/>
      <c r="C504" s="175" t="s">
        <v>720</v>
      </c>
      <c r="D504" s="175" t="s">
        <v>155</v>
      </c>
      <c r="E504" s="176" t="s">
        <v>721</v>
      </c>
      <c r="F504" s="177" t="s">
        <v>722</v>
      </c>
      <c r="G504" s="178" t="s">
        <v>614</v>
      </c>
      <c r="H504" s="179">
        <v>673.82000000000005</v>
      </c>
      <c r="I504" s="180"/>
      <c r="J504" s="181">
        <f>ROUND(I504*H504,2)</f>
        <v>0</v>
      </c>
      <c r="K504" s="177" t="s">
        <v>159</v>
      </c>
      <c r="L504" s="41"/>
      <c r="M504" s="182" t="s">
        <v>3</v>
      </c>
      <c r="N504" s="183" t="s">
        <v>44</v>
      </c>
      <c r="O504" s="74"/>
      <c r="P504" s="184">
        <f>O504*H504</f>
        <v>0</v>
      </c>
      <c r="Q504" s="184">
        <v>0.15256</v>
      </c>
      <c r="R504" s="184">
        <f>Q504*H504</f>
        <v>102.79797920000002</v>
      </c>
      <c r="S504" s="184">
        <v>0</v>
      </c>
      <c r="T504" s="185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186" t="s">
        <v>160</v>
      </c>
      <c r="AT504" s="186" t="s">
        <v>155</v>
      </c>
      <c r="AU504" s="186" t="s">
        <v>83</v>
      </c>
      <c r="AY504" s="21" t="s">
        <v>153</v>
      </c>
      <c r="BE504" s="187">
        <f>IF(N504="základní",J504,0)</f>
        <v>0</v>
      </c>
      <c r="BF504" s="187">
        <f>IF(N504="snížená",J504,0)</f>
        <v>0</v>
      </c>
      <c r="BG504" s="187">
        <f>IF(N504="zákl. přenesená",J504,0)</f>
        <v>0</v>
      </c>
      <c r="BH504" s="187">
        <f>IF(N504="sníž. přenesená",J504,0)</f>
        <v>0</v>
      </c>
      <c r="BI504" s="187">
        <f>IF(N504="nulová",J504,0)</f>
        <v>0</v>
      </c>
      <c r="BJ504" s="21" t="s">
        <v>81</v>
      </c>
      <c r="BK504" s="187">
        <f>ROUND(I504*H504,2)</f>
        <v>0</v>
      </c>
      <c r="BL504" s="21" t="s">
        <v>160</v>
      </c>
      <c r="BM504" s="186" t="s">
        <v>723</v>
      </c>
    </row>
    <row r="505" s="2" customFormat="1">
      <c r="A505" s="40"/>
      <c r="B505" s="41"/>
      <c r="C505" s="40"/>
      <c r="D505" s="188" t="s">
        <v>162</v>
      </c>
      <c r="E505" s="40"/>
      <c r="F505" s="189" t="s">
        <v>724</v>
      </c>
      <c r="G505" s="40"/>
      <c r="H505" s="40"/>
      <c r="I505" s="190"/>
      <c r="J505" s="40"/>
      <c r="K505" s="40"/>
      <c r="L505" s="41"/>
      <c r="M505" s="191"/>
      <c r="N505" s="192"/>
      <c r="O505" s="74"/>
      <c r="P505" s="74"/>
      <c r="Q505" s="74"/>
      <c r="R505" s="74"/>
      <c r="S505" s="74"/>
      <c r="T505" s="75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21" t="s">
        <v>162</v>
      </c>
      <c r="AU505" s="21" t="s">
        <v>83</v>
      </c>
    </row>
    <row r="506" s="2" customFormat="1">
      <c r="A506" s="40"/>
      <c r="B506" s="41"/>
      <c r="C506" s="40"/>
      <c r="D506" s="193" t="s">
        <v>164</v>
      </c>
      <c r="E506" s="40"/>
      <c r="F506" s="194" t="s">
        <v>725</v>
      </c>
      <c r="G506" s="40"/>
      <c r="H506" s="40"/>
      <c r="I506" s="190"/>
      <c r="J506" s="40"/>
      <c r="K506" s="40"/>
      <c r="L506" s="41"/>
      <c r="M506" s="191"/>
      <c r="N506" s="192"/>
      <c r="O506" s="74"/>
      <c r="P506" s="74"/>
      <c r="Q506" s="74"/>
      <c r="R506" s="74"/>
      <c r="S506" s="74"/>
      <c r="T506" s="75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21" t="s">
        <v>164</v>
      </c>
      <c r="AU506" s="21" t="s">
        <v>83</v>
      </c>
    </row>
    <row r="507" s="2" customFormat="1">
      <c r="A507" s="40"/>
      <c r="B507" s="41"/>
      <c r="C507" s="40"/>
      <c r="D507" s="188" t="s">
        <v>194</v>
      </c>
      <c r="E507" s="40"/>
      <c r="F507" s="211" t="s">
        <v>726</v>
      </c>
      <c r="G507" s="40"/>
      <c r="H507" s="40"/>
      <c r="I507" s="190"/>
      <c r="J507" s="40"/>
      <c r="K507" s="40"/>
      <c r="L507" s="41"/>
      <c r="M507" s="191"/>
      <c r="N507" s="192"/>
      <c r="O507" s="74"/>
      <c r="P507" s="74"/>
      <c r="Q507" s="74"/>
      <c r="R507" s="74"/>
      <c r="S507" s="74"/>
      <c r="T507" s="75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21" t="s">
        <v>194</v>
      </c>
      <c r="AU507" s="21" t="s">
        <v>83</v>
      </c>
    </row>
    <row r="508" s="13" customFormat="1">
      <c r="A508" s="13"/>
      <c r="B508" s="195"/>
      <c r="C508" s="13"/>
      <c r="D508" s="188" t="s">
        <v>166</v>
      </c>
      <c r="E508" s="196" t="s">
        <v>3</v>
      </c>
      <c r="F508" s="197" t="s">
        <v>727</v>
      </c>
      <c r="G508" s="13"/>
      <c r="H508" s="198">
        <v>549.00999999999999</v>
      </c>
      <c r="I508" s="199"/>
      <c r="J508" s="13"/>
      <c r="K508" s="13"/>
      <c r="L508" s="195"/>
      <c r="M508" s="200"/>
      <c r="N508" s="201"/>
      <c r="O508" s="201"/>
      <c r="P508" s="201"/>
      <c r="Q508" s="201"/>
      <c r="R508" s="201"/>
      <c r="S508" s="201"/>
      <c r="T508" s="20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96" t="s">
        <v>166</v>
      </c>
      <c r="AU508" s="196" t="s">
        <v>83</v>
      </c>
      <c r="AV508" s="13" t="s">
        <v>83</v>
      </c>
      <c r="AW508" s="13" t="s">
        <v>35</v>
      </c>
      <c r="AX508" s="13" t="s">
        <v>73</v>
      </c>
      <c r="AY508" s="196" t="s">
        <v>153</v>
      </c>
    </row>
    <row r="509" s="13" customFormat="1">
      <c r="A509" s="13"/>
      <c r="B509" s="195"/>
      <c r="C509" s="13"/>
      <c r="D509" s="188" t="s">
        <v>166</v>
      </c>
      <c r="E509" s="196" t="s">
        <v>3</v>
      </c>
      <c r="F509" s="197" t="s">
        <v>728</v>
      </c>
      <c r="G509" s="13"/>
      <c r="H509" s="198">
        <v>83.969999999999999</v>
      </c>
      <c r="I509" s="199"/>
      <c r="J509" s="13"/>
      <c r="K509" s="13"/>
      <c r="L509" s="195"/>
      <c r="M509" s="200"/>
      <c r="N509" s="201"/>
      <c r="O509" s="201"/>
      <c r="P509" s="201"/>
      <c r="Q509" s="201"/>
      <c r="R509" s="201"/>
      <c r="S509" s="201"/>
      <c r="T509" s="20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96" t="s">
        <v>166</v>
      </c>
      <c r="AU509" s="196" t="s">
        <v>83</v>
      </c>
      <c r="AV509" s="13" t="s">
        <v>83</v>
      </c>
      <c r="AW509" s="13" t="s">
        <v>35</v>
      </c>
      <c r="AX509" s="13" t="s">
        <v>73</v>
      </c>
      <c r="AY509" s="196" t="s">
        <v>153</v>
      </c>
    </row>
    <row r="510" s="13" customFormat="1">
      <c r="A510" s="13"/>
      <c r="B510" s="195"/>
      <c r="C510" s="13"/>
      <c r="D510" s="188" t="s">
        <v>166</v>
      </c>
      <c r="E510" s="196" t="s">
        <v>3</v>
      </c>
      <c r="F510" s="197" t="s">
        <v>729</v>
      </c>
      <c r="G510" s="13"/>
      <c r="H510" s="198">
        <v>40.840000000000003</v>
      </c>
      <c r="I510" s="199"/>
      <c r="J510" s="13"/>
      <c r="K510" s="13"/>
      <c r="L510" s="195"/>
      <c r="M510" s="200"/>
      <c r="N510" s="201"/>
      <c r="O510" s="201"/>
      <c r="P510" s="201"/>
      <c r="Q510" s="201"/>
      <c r="R510" s="201"/>
      <c r="S510" s="201"/>
      <c r="T510" s="20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96" t="s">
        <v>166</v>
      </c>
      <c r="AU510" s="196" t="s">
        <v>83</v>
      </c>
      <c r="AV510" s="13" t="s">
        <v>83</v>
      </c>
      <c r="AW510" s="13" t="s">
        <v>35</v>
      </c>
      <c r="AX510" s="13" t="s">
        <v>73</v>
      </c>
      <c r="AY510" s="196" t="s">
        <v>153</v>
      </c>
    </row>
    <row r="511" s="14" customFormat="1">
      <c r="A511" s="14"/>
      <c r="B511" s="203"/>
      <c r="C511" s="14"/>
      <c r="D511" s="188" t="s">
        <v>166</v>
      </c>
      <c r="E511" s="204" t="s">
        <v>3</v>
      </c>
      <c r="F511" s="205" t="s">
        <v>181</v>
      </c>
      <c r="G511" s="14"/>
      <c r="H511" s="206">
        <v>673.82000000000005</v>
      </c>
      <c r="I511" s="207"/>
      <c r="J511" s="14"/>
      <c r="K511" s="14"/>
      <c r="L511" s="203"/>
      <c r="M511" s="208"/>
      <c r="N511" s="209"/>
      <c r="O511" s="209"/>
      <c r="P511" s="209"/>
      <c r="Q511" s="209"/>
      <c r="R511" s="209"/>
      <c r="S511" s="209"/>
      <c r="T511" s="21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4" t="s">
        <v>166</v>
      </c>
      <c r="AU511" s="204" t="s">
        <v>83</v>
      </c>
      <c r="AV511" s="14" t="s">
        <v>160</v>
      </c>
      <c r="AW511" s="14" t="s">
        <v>35</v>
      </c>
      <c r="AX511" s="14" t="s">
        <v>81</v>
      </c>
      <c r="AY511" s="204" t="s">
        <v>153</v>
      </c>
    </row>
    <row r="512" s="2" customFormat="1" ht="16.5" customHeight="1">
      <c r="A512" s="40"/>
      <c r="B512" s="174"/>
      <c r="C512" s="220" t="s">
        <v>730</v>
      </c>
      <c r="D512" s="220" t="s">
        <v>216</v>
      </c>
      <c r="E512" s="221" t="s">
        <v>731</v>
      </c>
      <c r="F512" s="222" t="s">
        <v>732</v>
      </c>
      <c r="G512" s="223" t="s">
        <v>614</v>
      </c>
      <c r="H512" s="224">
        <v>341.04700000000003</v>
      </c>
      <c r="I512" s="225"/>
      <c r="J512" s="226">
        <f>ROUND(I512*H512,2)</f>
        <v>0</v>
      </c>
      <c r="K512" s="222" t="s">
        <v>159</v>
      </c>
      <c r="L512" s="227"/>
      <c r="M512" s="228" t="s">
        <v>3</v>
      </c>
      <c r="N512" s="229" t="s">
        <v>44</v>
      </c>
      <c r="O512" s="74"/>
      <c r="P512" s="184">
        <f>O512*H512</f>
        <v>0</v>
      </c>
      <c r="Q512" s="184">
        <v>0.125</v>
      </c>
      <c r="R512" s="184">
        <f>Q512*H512</f>
        <v>42.630875000000003</v>
      </c>
      <c r="S512" s="184">
        <v>0</v>
      </c>
      <c r="T512" s="185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186" t="s">
        <v>215</v>
      </c>
      <c r="AT512" s="186" t="s">
        <v>216</v>
      </c>
      <c r="AU512" s="186" t="s">
        <v>83</v>
      </c>
      <c r="AY512" s="21" t="s">
        <v>153</v>
      </c>
      <c r="BE512" s="187">
        <f>IF(N512="základní",J512,0)</f>
        <v>0</v>
      </c>
      <c r="BF512" s="187">
        <f>IF(N512="snížená",J512,0)</f>
        <v>0</v>
      </c>
      <c r="BG512" s="187">
        <f>IF(N512="zákl. přenesená",J512,0)</f>
        <v>0</v>
      </c>
      <c r="BH512" s="187">
        <f>IF(N512="sníž. přenesená",J512,0)</f>
        <v>0</v>
      </c>
      <c r="BI512" s="187">
        <f>IF(N512="nulová",J512,0)</f>
        <v>0</v>
      </c>
      <c r="BJ512" s="21" t="s">
        <v>81</v>
      </c>
      <c r="BK512" s="187">
        <f>ROUND(I512*H512,2)</f>
        <v>0</v>
      </c>
      <c r="BL512" s="21" t="s">
        <v>160</v>
      </c>
      <c r="BM512" s="186" t="s">
        <v>733</v>
      </c>
    </row>
    <row r="513" s="2" customFormat="1">
      <c r="A513" s="40"/>
      <c r="B513" s="41"/>
      <c r="C513" s="40"/>
      <c r="D513" s="188" t="s">
        <v>162</v>
      </c>
      <c r="E513" s="40"/>
      <c r="F513" s="189" t="s">
        <v>732</v>
      </c>
      <c r="G513" s="40"/>
      <c r="H513" s="40"/>
      <c r="I513" s="190"/>
      <c r="J513" s="40"/>
      <c r="K513" s="40"/>
      <c r="L513" s="41"/>
      <c r="M513" s="191"/>
      <c r="N513" s="192"/>
      <c r="O513" s="74"/>
      <c r="P513" s="74"/>
      <c r="Q513" s="74"/>
      <c r="R513" s="74"/>
      <c r="S513" s="74"/>
      <c r="T513" s="75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21" t="s">
        <v>162</v>
      </c>
      <c r="AU513" s="21" t="s">
        <v>83</v>
      </c>
    </row>
    <row r="514" s="2" customFormat="1">
      <c r="A514" s="40"/>
      <c r="B514" s="41"/>
      <c r="C514" s="40"/>
      <c r="D514" s="188" t="s">
        <v>194</v>
      </c>
      <c r="E514" s="40"/>
      <c r="F514" s="211" t="s">
        <v>734</v>
      </c>
      <c r="G514" s="40"/>
      <c r="H514" s="40"/>
      <c r="I514" s="190"/>
      <c r="J514" s="40"/>
      <c r="K514" s="40"/>
      <c r="L514" s="41"/>
      <c r="M514" s="191"/>
      <c r="N514" s="192"/>
      <c r="O514" s="74"/>
      <c r="P514" s="74"/>
      <c r="Q514" s="74"/>
      <c r="R514" s="74"/>
      <c r="S514" s="74"/>
      <c r="T514" s="75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21" t="s">
        <v>194</v>
      </c>
      <c r="AU514" s="21" t="s">
        <v>83</v>
      </c>
    </row>
    <row r="515" s="13" customFormat="1">
      <c r="A515" s="13"/>
      <c r="B515" s="195"/>
      <c r="C515" s="13"/>
      <c r="D515" s="188" t="s">
        <v>166</v>
      </c>
      <c r="E515" s="196" t="s">
        <v>3</v>
      </c>
      <c r="F515" s="197" t="s">
        <v>735</v>
      </c>
      <c r="G515" s="13"/>
      <c r="H515" s="198">
        <v>334.36000000000001</v>
      </c>
      <c r="I515" s="199"/>
      <c r="J515" s="13"/>
      <c r="K515" s="13"/>
      <c r="L515" s="195"/>
      <c r="M515" s="200"/>
      <c r="N515" s="201"/>
      <c r="O515" s="201"/>
      <c r="P515" s="201"/>
      <c r="Q515" s="201"/>
      <c r="R515" s="201"/>
      <c r="S515" s="201"/>
      <c r="T515" s="20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96" t="s">
        <v>166</v>
      </c>
      <c r="AU515" s="196" t="s">
        <v>83</v>
      </c>
      <c r="AV515" s="13" t="s">
        <v>83</v>
      </c>
      <c r="AW515" s="13" t="s">
        <v>35</v>
      </c>
      <c r="AX515" s="13" t="s">
        <v>73</v>
      </c>
      <c r="AY515" s="196" t="s">
        <v>153</v>
      </c>
    </row>
    <row r="516" s="14" customFormat="1">
      <c r="A516" s="14"/>
      <c r="B516" s="203"/>
      <c r="C516" s="14"/>
      <c r="D516" s="188" t="s">
        <v>166</v>
      </c>
      <c r="E516" s="204" t="s">
        <v>3</v>
      </c>
      <c r="F516" s="205" t="s">
        <v>181</v>
      </c>
      <c r="G516" s="14"/>
      <c r="H516" s="206">
        <v>334.36000000000001</v>
      </c>
      <c r="I516" s="207"/>
      <c r="J516" s="14"/>
      <c r="K516" s="14"/>
      <c r="L516" s="203"/>
      <c r="M516" s="208"/>
      <c r="N516" s="209"/>
      <c r="O516" s="209"/>
      <c r="P516" s="209"/>
      <c r="Q516" s="209"/>
      <c r="R516" s="209"/>
      <c r="S516" s="209"/>
      <c r="T516" s="210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04" t="s">
        <v>166</v>
      </c>
      <c r="AU516" s="204" t="s">
        <v>83</v>
      </c>
      <c r="AV516" s="14" t="s">
        <v>160</v>
      </c>
      <c r="AW516" s="14" t="s">
        <v>35</v>
      </c>
      <c r="AX516" s="14" t="s">
        <v>81</v>
      </c>
      <c r="AY516" s="204" t="s">
        <v>153</v>
      </c>
    </row>
    <row r="517" s="13" customFormat="1">
      <c r="A517" s="13"/>
      <c r="B517" s="195"/>
      <c r="C517" s="13"/>
      <c r="D517" s="188" t="s">
        <v>166</v>
      </c>
      <c r="E517" s="13"/>
      <c r="F517" s="197" t="s">
        <v>736</v>
      </c>
      <c r="G517" s="13"/>
      <c r="H517" s="198">
        <v>341.04700000000003</v>
      </c>
      <c r="I517" s="199"/>
      <c r="J517" s="13"/>
      <c r="K517" s="13"/>
      <c r="L517" s="195"/>
      <c r="M517" s="200"/>
      <c r="N517" s="201"/>
      <c r="O517" s="201"/>
      <c r="P517" s="201"/>
      <c r="Q517" s="201"/>
      <c r="R517" s="201"/>
      <c r="S517" s="201"/>
      <c r="T517" s="20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6" t="s">
        <v>166</v>
      </c>
      <c r="AU517" s="196" t="s">
        <v>83</v>
      </c>
      <c r="AV517" s="13" t="s">
        <v>83</v>
      </c>
      <c r="AW517" s="13" t="s">
        <v>4</v>
      </c>
      <c r="AX517" s="13" t="s">
        <v>81</v>
      </c>
      <c r="AY517" s="196" t="s">
        <v>153</v>
      </c>
    </row>
    <row r="518" s="2" customFormat="1" ht="24.15" customHeight="1">
      <c r="A518" s="40"/>
      <c r="B518" s="174"/>
      <c r="C518" s="220" t="s">
        <v>737</v>
      </c>
      <c r="D518" s="220" t="s">
        <v>216</v>
      </c>
      <c r="E518" s="221" t="s">
        <v>738</v>
      </c>
      <c r="F518" s="222" t="s">
        <v>739</v>
      </c>
      <c r="G518" s="223" t="s">
        <v>614</v>
      </c>
      <c r="H518" s="224">
        <v>28.835000000000001</v>
      </c>
      <c r="I518" s="225"/>
      <c r="J518" s="226">
        <f>ROUND(I518*H518,2)</f>
        <v>0</v>
      </c>
      <c r="K518" s="222" t="s">
        <v>3</v>
      </c>
      <c r="L518" s="227"/>
      <c r="M518" s="228" t="s">
        <v>3</v>
      </c>
      <c r="N518" s="229" t="s">
        <v>44</v>
      </c>
      <c r="O518" s="74"/>
      <c r="P518" s="184">
        <f>O518*H518</f>
        <v>0</v>
      </c>
      <c r="Q518" s="184">
        <v>0.20000000000000001</v>
      </c>
      <c r="R518" s="184">
        <f>Q518*H518</f>
        <v>5.7670000000000003</v>
      </c>
      <c r="S518" s="184">
        <v>0</v>
      </c>
      <c r="T518" s="185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186" t="s">
        <v>215</v>
      </c>
      <c r="AT518" s="186" t="s">
        <v>216</v>
      </c>
      <c r="AU518" s="186" t="s">
        <v>83</v>
      </c>
      <c r="AY518" s="21" t="s">
        <v>153</v>
      </c>
      <c r="BE518" s="187">
        <f>IF(N518="základní",J518,0)</f>
        <v>0</v>
      </c>
      <c r="BF518" s="187">
        <f>IF(N518="snížená",J518,0)</f>
        <v>0</v>
      </c>
      <c r="BG518" s="187">
        <f>IF(N518="zákl. přenesená",J518,0)</f>
        <v>0</v>
      </c>
      <c r="BH518" s="187">
        <f>IF(N518="sníž. přenesená",J518,0)</f>
        <v>0</v>
      </c>
      <c r="BI518" s="187">
        <f>IF(N518="nulová",J518,0)</f>
        <v>0</v>
      </c>
      <c r="BJ518" s="21" t="s">
        <v>81</v>
      </c>
      <c r="BK518" s="187">
        <f>ROUND(I518*H518,2)</f>
        <v>0</v>
      </c>
      <c r="BL518" s="21" t="s">
        <v>160</v>
      </c>
      <c r="BM518" s="186" t="s">
        <v>740</v>
      </c>
    </row>
    <row r="519" s="2" customFormat="1">
      <c r="A519" s="40"/>
      <c r="B519" s="41"/>
      <c r="C519" s="40"/>
      <c r="D519" s="188" t="s">
        <v>162</v>
      </c>
      <c r="E519" s="40"/>
      <c r="F519" s="189" t="s">
        <v>739</v>
      </c>
      <c r="G519" s="40"/>
      <c r="H519" s="40"/>
      <c r="I519" s="190"/>
      <c r="J519" s="40"/>
      <c r="K519" s="40"/>
      <c r="L519" s="41"/>
      <c r="M519" s="191"/>
      <c r="N519" s="192"/>
      <c r="O519" s="74"/>
      <c r="P519" s="74"/>
      <c r="Q519" s="74"/>
      <c r="R519" s="74"/>
      <c r="S519" s="74"/>
      <c r="T519" s="75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21" t="s">
        <v>162</v>
      </c>
      <c r="AU519" s="21" t="s">
        <v>83</v>
      </c>
    </row>
    <row r="520" s="2" customFormat="1">
      <c r="A520" s="40"/>
      <c r="B520" s="41"/>
      <c r="C520" s="40"/>
      <c r="D520" s="188" t="s">
        <v>194</v>
      </c>
      <c r="E520" s="40"/>
      <c r="F520" s="211" t="s">
        <v>734</v>
      </c>
      <c r="G520" s="40"/>
      <c r="H520" s="40"/>
      <c r="I520" s="190"/>
      <c r="J520" s="40"/>
      <c r="K520" s="40"/>
      <c r="L520" s="41"/>
      <c r="M520" s="191"/>
      <c r="N520" s="192"/>
      <c r="O520" s="74"/>
      <c r="P520" s="74"/>
      <c r="Q520" s="74"/>
      <c r="R520" s="74"/>
      <c r="S520" s="74"/>
      <c r="T520" s="75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21" t="s">
        <v>194</v>
      </c>
      <c r="AU520" s="21" t="s">
        <v>83</v>
      </c>
    </row>
    <row r="521" s="13" customFormat="1">
      <c r="A521" s="13"/>
      <c r="B521" s="195"/>
      <c r="C521" s="13"/>
      <c r="D521" s="188" t="s">
        <v>166</v>
      </c>
      <c r="E521" s="196" t="s">
        <v>3</v>
      </c>
      <c r="F521" s="197" t="s">
        <v>741</v>
      </c>
      <c r="G521" s="13"/>
      <c r="H521" s="198">
        <v>28.27</v>
      </c>
      <c r="I521" s="199"/>
      <c r="J521" s="13"/>
      <c r="K521" s="13"/>
      <c r="L521" s="195"/>
      <c r="M521" s="200"/>
      <c r="N521" s="201"/>
      <c r="O521" s="201"/>
      <c r="P521" s="201"/>
      <c r="Q521" s="201"/>
      <c r="R521" s="201"/>
      <c r="S521" s="201"/>
      <c r="T521" s="20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6" t="s">
        <v>166</v>
      </c>
      <c r="AU521" s="196" t="s">
        <v>83</v>
      </c>
      <c r="AV521" s="13" t="s">
        <v>83</v>
      </c>
      <c r="AW521" s="13" t="s">
        <v>35</v>
      </c>
      <c r="AX521" s="13" t="s">
        <v>81</v>
      </c>
      <c r="AY521" s="196" t="s">
        <v>153</v>
      </c>
    </row>
    <row r="522" s="13" customFormat="1">
      <c r="A522" s="13"/>
      <c r="B522" s="195"/>
      <c r="C522" s="13"/>
      <c r="D522" s="188" t="s">
        <v>166</v>
      </c>
      <c r="E522" s="13"/>
      <c r="F522" s="197" t="s">
        <v>742</v>
      </c>
      <c r="G522" s="13"/>
      <c r="H522" s="198">
        <v>28.835000000000001</v>
      </c>
      <c r="I522" s="199"/>
      <c r="J522" s="13"/>
      <c r="K522" s="13"/>
      <c r="L522" s="195"/>
      <c r="M522" s="200"/>
      <c r="N522" s="201"/>
      <c r="O522" s="201"/>
      <c r="P522" s="201"/>
      <c r="Q522" s="201"/>
      <c r="R522" s="201"/>
      <c r="S522" s="201"/>
      <c r="T522" s="20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6" t="s">
        <v>166</v>
      </c>
      <c r="AU522" s="196" t="s">
        <v>83</v>
      </c>
      <c r="AV522" s="13" t="s">
        <v>83</v>
      </c>
      <c r="AW522" s="13" t="s">
        <v>4</v>
      </c>
      <c r="AX522" s="13" t="s">
        <v>81</v>
      </c>
      <c r="AY522" s="196" t="s">
        <v>153</v>
      </c>
    </row>
    <row r="523" s="2" customFormat="1" ht="24.15" customHeight="1">
      <c r="A523" s="40"/>
      <c r="B523" s="174"/>
      <c r="C523" s="220" t="s">
        <v>743</v>
      </c>
      <c r="D523" s="220" t="s">
        <v>216</v>
      </c>
      <c r="E523" s="221" t="s">
        <v>744</v>
      </c>
      <c r="F523" s="222" t="s">
        <v>745</v>
      </c>
      <c r="G523" s="223" t="s">
        <v>614</v>
      </c>
      <c r="H523" s="224">
        <v>60.985999999999997</v>
      </c>
      <c r="I523" s="225"/>
      <c r="J523" s="226">
        <f>ROUND(I523*H523,2)</f>
        <v>0</v>
      </c>
      <c r="K523" s="222" t="s">
        <v>159</v>
      </c>
      <c r="L523" s="227"/>
      <c r="M523" s="228" t="s">
        <v>3</v>
      </c>
      <c r="N523" s="229" t="s">
        <v>44</v>
      </c>
      <c r="O523" s="74"/>
      <c r="P523" s="184">
        <f>O523*H523</f>
        <v>0</v>
      </c>
      <c r="Q523" s="184">
        <v>0.125</v>
      </c>
      <c r="R523" s="184">
        <f>Q523*H523</f>
        <v>7.6232499999999996</v>
      </c>
      <c r="S523" s="184">
        <v>0</v>
      </c>
      <c r="T523" s="185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186" t="s">
        <v>215</v>
      </c>
      <c r="AT523" s="186" t="s">
        <v>216</v>
      </c>
      <c r="AU523" s="186" t="s">
        <v>83</v>
      </c>
      <c r="AY523" s="21" t="s">
        <v>153</v>
      </c>
      <c r="BE523" s="187">
        <f>IF(N523="základní",J523,0)</f>
        <v>0</v>
      </c>
      <c r="BF523" s="187">
        <f>IF(N523="snížená",J523,0)</f>
        <v>0</v>
      </c>
      <c r="BG523" s="187">
        <f>IF(N523="zákl. přenesená",J523,0)</f>
        <v>0</v>
      </c>
      <c r="BH523" s="187">
        <f>IF(N523="sníž. přenesená",J523,0)</f>
        <v>0</v>
      </c>
      <c r="BI523" s="187">
        <f>IF(N523="nulová",J523,0)</f>
        <v>0</v>
      </c>
      <c r="BJ523" s="21" t="s">
        <v>81</v>
      </c>
      <c r="BK523" s="187">
        <f>ROUND(I523*H523,2)</f>
        <v>0</v>
      </c>
      <c r="BL523" s="21" t="s">
        <v>160</v>
      </c>
      <c r="BM523" s="186" t="s">
        <v>746</v>
      </c>
    </row>
    <row r="524" s="2" customFormat="1">
      <c r="A524" s="40"/>
      <c r="B524" s="41"/>
      <c r="C524" s="40"/>
      <c r="D524" s="188" t="s">
        <v>162</v>
      </c>
      <c r="E524" s="40"/>
      <c r="F524" s="189" t="s">
        <v>745</v>
      </c>
      <c r="G524" s="40"/>
      <c r="H524" s="40"/>
      <c r="I524" s="190"/>
      <c r="J524" s="40"/>
      <c r="K524" s="40"/>
      <c r="L524" s="41"/>
      <c r="M524" s="191"/>
      <c r="N524" s="192"/>
      <c r="O524" s="74"/>
      <c r="P524" s="74"/>
      <c r="Q524" s="74"/>
      <c r="R524" s="74"/>
      <c r="S524" s="74"/>
      <c r="T524" s="75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21" t="s">
        <v>162</v>
      </c>
      <c r="AU524" s="21" t="s">
        <v>83</v>
      </c>
    </row>
    <row r="525" s="2" customFormat="1">
      <c r="A525" s="40"/>
      <c r="B525" s="41"/>
      <c r="C525" s="40"/>
      <c r="D525" s="188" t="s">
        <v>194</v>
      </c>
      <c r="E525" s="40"/>
      <c r="F525" s="211" t="s">
        <v>747</v>
      </c>
      <c r="G525" s="40"/>
      <c r="H525" s="40"/>
      <c r="I525" s="190"/>
      <c r="J525" s="40"/>
      <c r="K525" s="40"/>
      <c r="L525" s="41"/>
      <c r="M525" s="191"/>
      <c r="N525" s="192"/>
      <c r="O525" s="74"/>
      <c r="P525" s="74"/>
      <c r="Q525" s="74"/>
      <c r="R525" s="74"/>
      <c r="S525" s="74"/>
      <c r="T525" s="75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21" t="s">
        <v>194</v>
      </c>
      <c r="AU525" s="21" t="s">
        <v>83</v>
      </c>
    </row>
    <row r="526" s="13" customFormat="1">
      <c r="A526" s="13"/>
      <c r="B526" s="195"/>
      <c r="C526" s="13"/>
      <c r="D526" s="188" t="s">
        <v>166</v>
      </c>
      <c r="E526" s="196" t="s">
        <v>3</v>
      </c>
      <c r="F526" s="197" t="s">
        <v>748</v>
      </c>
      <c r="G526" s="13"/>
      <c r="H526" s="198">
        <v>24.510000000000002</v>
      </c>
      <c r="I526" s="199"/>
      <c r="J526" s="13"/>
      <c r="K526" s="13"/>
      <c r="L526" s="195"/>
      <c r="M526" s="200"/>
      <c r="N526" s="201"/>
      <c r="O526" s="201"/>
      <c r="P526" s="201"/>
      <c r="Q526" s="201"/>
      <c r="R526" s="201"/>
      <c r="S526" s="201"/>
      <c r="T526" s="20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6" t="s">
        <v>166</v>
      </c>
      <c r="AU526" s="196" t="s">
        <v>83</v>
      </c>
      <c r="AV526" s="13" t="s">
        <v>83</v>
      </c>
      <c r="AW526" s="13" t="s">
        <v>35</v>
      </c>
      <c r="AX526" s="13" t="s">
        <v>73</v>
      </c>
      <c r="AY526" s="196" t="s">
        <v>153</v>
      </c>
    </row>
    <row r="527" s="13" customFormat="1">
      <c r="A527" s="13"/>
      <c r="B527" s="195"/>
      <c r="C527" s="13"/>
      <c r="D527" s="188" t="s">
        <v>166</v>
      </c>
      <c r="E527" s="196" t="s">
        <v>3</v>
      </c>
      <c r="F527" s="197" t="s">
        <v>749</v>
      </c>
      <c r="G527" s="13"/>
      <c r="H527" s="198">
        <v>1.8700000000000001</v>
      </c>
      <c r="I527" s="199"/>
      <c r="J527" s="13"/>
      <c r="K527" s="13"/>
      <c r="L527" s="195"/>
      <c r="M527" s="200"/>
      <c r="N527" s="201"/>
      <c r="O527" s="201"/>
      <c r="P527" s="201"/>
      <c r="Q527" s="201"/>
      <c r="R527" s="201"/>
      <c r="S527" s="201"/>
      <c r="T527" s="20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6" t="s">
        <v>166</v>
      </c>
      <c r="AU527" s="196" t="s">
        <v>83</v>
      </c>
      <c r="AV527" s="13" t="s">
        <v>83</v>
      </c>
      <c r="AW527" s="13" t="s">
        <v>35</v>
      </c>
      <c r="AX527" s="13" t="s">
        <v>73</v>
      </c>
      <c r="AY527" s="196" t="s">
        <v>153</v>
      </c>
    </row>
    <row r="528" s="13" customFormat="1">
      <c r="A528" s="13"/>
      <c r="B528" s="195"/>
      <c r="C528" s="13"/>
      <c r="D528" s="188" t="s">
        <v>166</v>
      </c>
      <c r="E528" s="196" t="s">
        <v>3</v>
      </c>
      <c r="F528" s="197" t="s">
        <v>750</v>
      </c>
      <c r="G528" s="13"/>
      <c r="H528" s="198">
        <v>4.2300000000000004</v>
      </c>
      <c r="I528" s="199"/>
      <c r="J528" s="13"/>
      <c r="K528" s="13"/>
      <c r="L528" s="195"/>
      <c r="M528" s="200"/>
      <c r="N528" s="201"/>
      <c r="O528" s="201"/>
      <c r="P528" s="201"/>
      <c r="Q528" s="201"/>
      <c r="R528" s="201"/>
      <c r="S528" s="201"/>
      <c r="T528" s="20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96" t="s">
        <v>166</v>
      </c>
      <c r="AU528" s="196" t="s">
        <v>83</v>
      </c>
      <c r="AV528" s="13" t="s">
        <v>83</v>
      </c>
      <c r="AW528" s="13" t="s">
        <v>35</v>
      </c>
      <c r="AX528" s="13" t="s">
        <v>73</v>
      </c>
      <c r="AY528" s="196" t="s">
        <v>153</v>
      </c>
    </row>
    <row r="529" s="13" customFormat="1">
      <c r="A529" s="13"/>
      <c r="B529" s="195"/>
      <c r="C529" s="13"/>
      <c r="D529" s="188" t="s">
        <v>166</v>
      </c>
      <c r="E529" s="196" t="s">
        <v>3</v>
      </c>
      <c r="F529" s="197" t="s">
        <v>751</v>
      </c>
      <c r="G529" s="13"/>
      <c r="H529" s="198">
        <v>2.3300000000000001</v>
      </c>
      <c r="I529" s="199"/>
      <c r="J529" s="13"/>
      <c r="K529" s="13"/>
      <c r="L529" s="195"/>
      <c r="M529" s="200"/>
      <c r="N529" s="201"/>
      <c r="O529" s="201"/>
      <c r="P529" s="201"/>
      <c r="Q529" s="201"/>
      <c r="R529" s="201"/>
      <c r="S529" s="201"/>
      <c r="T529" s="20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6" t="s">
        <v>166</v>
      </c>
      <c r="AU529" s="196" t="s">
        <v>83</v>
      </c>
      <c r="AV529" s="13" t="s">
        <v>83</v>
      </c>
      <c r="AW529" s="13" t="s">
        <v>35</v>
      </c>
      <c r="AX529" s="13" t="s">
        <v>73</v>
      </c>
      <c r="AY529" s="196" t="s">
        <v>153</v>
      </c>
    </row>
    <row r="530" s="13" customFormat="1">
      <c r="A530" s="13"/>
      <c r="B530" s="195"/>
      <c r="C530" s="13"/>
      <c r="D530" s="188" t="s">
        <v>166</v>
      </c>
      <c r="E530" s="196" t="s">
        <v>3</v>
      </c>
      <c r="F530" s="197" t="s">
        <v>752</v>
      </c>
      <c r="G530" s="13"/>
      <c r="H530" s="198">
        <v>26.850000000000001</v>
      </c>
      <c r="I530" s="199"/>
      <c r="J530" s="13"/>
      <c r="K530" s="13"/>
      <c r="L530" s="195"/>
      <c r="M530" s="200"/>
      <c r="N530" s="201"/>
      <c r="O530" s="201"/>
      <c r="P530" s="201"/>
      <c r="Q530" s="201"/>
      <c r="R530" s="201"/>
      <c r="S530" s="201"/>
      <c r="T530" s="20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196" t="s">
        <v>166</v>
      </c>
      <c r="AU530" s="196" t="s">
        <v>83</v>
      </c>
      <c r="AV530" s="13" t="s">
        <v>83</v>
      </c>
      <c r="AW530" s="13" t="s">
        <v>35</v>
      </c>
      <c r="AX530" s="13" t="s">
        <v>73</v>
      </c>
      <c r="AY530" s="196" t="s">
        <v>153</v>
      </c>
    </row>
    <row r="531" s="14" customFormat="1">
      <c r="A531" s="14"/>
      <c r="B531" s="203"/>
      <c r="C531" s="14"/>
      <c r="D531" s="188" t="s">
        <v>166</v>
      </c>
      <c r="E531" s="204" t="s">
        <v>3</v>
      </c>
      <c r="F531" s="205" t="s">
        <v>181</v>
      </c>
      <c r="G531" s="14"/>
      <c r="H531" s="206">
        <v>59.790000000000006</v>
      </c>
      <c r="I531" s="207"/>
      <c r="J531" s="14"/>
      <c r="K531" s="14"/>
      <c r="L531" s="203"/>
      <c r="M531" s="208"/>
      <c r="N531" s="209"/>
      <c r="O531" s="209"/>
      <c r="P531" s="209"/>
      <c r="Q531" s="209"/>
      <c r="R531" s="209"/>
      <c r="S531" s="209"/>
      <c r="T531" s="210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04" t="s">
        <v>166</v>
      </c>
      <c r="AU531" s="204" t="s">
        <v>83</v>
      </c>
      <c r="AV531" s="14" t="s">
        <v>160</v>
      </c>
      <c r="AW531" s="14" t="s">
        <v>35</v>
      </c>
      <c r="AX531" s="14" t="s">
        <v>81</v>
      </c>
      <c r="AY531" s="204" t="s">
        <v>153</v>
      </c>
    </row>
    <row r="532" s="13" customFormat="1">
      <c r="A532" s="13"/>
      <c r="B532" s="195"/>
      <c r="C532" s="13"/>
      <c r="D532" s="188" t="s">
        <v>166</v>
      </c>
      <c r="E532" s="13"/>
      <c r="F532" s="197" t="s">
        <v>753</v>
      </c>
      <c r="G532" s="13"/>
      <c r="H532" s="198">
        <v>60.985999999999997</v>
      </c>
      <c r="I532" s="199"/>
      <c r="J532" s="13"/>
      <c r="K532" s="13"/>
      <c r="L532" s="195"/>
      <c r="M532" s="200"/>
      <c r="N532" s="201"/>
      <c r="O532" s="201"/>
      <c r="P532" s="201"/>
      <c r="Q532" s="201"/>
      <c r="R532" s="201"/>
      <c r="S532" s="201"/>
      <c r="T532" s="20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96" t="s">
        <v>166</v>
      </c>
      <c r="AU532" s="196" t="s">
        <v>83</v>
      </c>
      <c r="AV532" s="13" t="s">
        <v>83</v>
      </c>
      <c r="AW532" s="13" t="s">
        <v>4</v>
      </c>
      <c r="AX532" s="13" t="s">
        <v>81</v>
      </c>
      <c r="AY532" s="196" t="s">
        <v>153</v>
      </c>
    </row>
    <row r="533" s="2" customFormat="1" ht="24.15" customHeight="1">
      <c r="A533" s="40"/>
      <c r="B533" s="174"/>
      <c r="C533" s="220" t="s">
        <v>754</v>
      </c>
      <c r="D533" s="220" t="s">
        <v>216</v>
      </c>
      <c r="E533" s="221" t="s">
        <v>755</v>
      </c>
      <c r="F533" s="222" t="s">
        <v>756</v>
      </c>
      <c r="G533" s="223" t="s">
        <v>614</v>
      </c>
      <c r="H533" s="224">
        <v>13.923</v>
      </c>
      <c r="I533" s="225"/>
      <c r="J533" s="226">
        <f>ROUND(I533*H533,2)</f>
        <v>0</v>
      </c>
      <c r="K533" s="222" t="s">
        <v>159</v>
      </c>
      <c r="L533" s="227"/>
      <c r="M533" s="228" t="s">
        <v>3</v>
      </c>
      <c r="N533" s="229" t="s">
        <v>44</v>
      </c>
      <c r="O533" s="74"/>
      <c r="P533" s="184">
        <f>O533*H533</f>
        <v>0</v>
      </c>
      <c r="Q533" s="184">
        <v>0.125</v>
      </c>
      <c r="R533" s="184">
        <f>Q533*H533</f>
        <v>1.740375</v>
      </c>
      <c r="S533" s="184">
        <v>0</v>
      </c>
      <c r="T533" s="185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186" t="s">
        <v>215</v>
      </c>
      <c r="AT533" s="186" t="s">
        <v>216</v>
      </c>
      <c r="AU533" s="186" t="s">
        <v>83</v>
      </c>
      <c r="AY533" s="21" t="s">
        <v>153</v>
      </c>
      <c r="BE533" s="187">
        <f>IF(N533="základní",J533,0)</f>
        <v>0</v>
      </c>
      <c r="BF533" s="187">
        <f>IF(N533="snížená",J533,0)</f>
        <v>0</v>
      </c>
      <c r="BG533" s="187">
        <f>IF(N533="zákl. přenesená",J533,0)</f>
        <v>0</v>
      </c>
      <c r="BH533" s="187">
        <f>IF(N533="sníž. přenesená",J533,0)</f>
        <v>0</v>
      </c>
      <c r="BI533" s="187">
        <f>IF(N533="nulová",J533,0)</f>
        <v>0</v>
      </c>
      <c r="BJ533" s="21" t="s">
        <v>81</v>
      </c>
      <c r="BK533" s="187">
        <f>ROUND(I533*H533,2)</f>
        <v>0</v>
      </c>
      <c r="BL533" s="21" t="s">
        <v>160</v>
      </c>
      <c r="BM533" s="186" t="s">
        <v>757</v>
      </c>
    </row>
    <row r="534" s="2" customFormat="1">
      <c r="A534" s="40"/>
      <c r="B534" s="41"/>
      <c r="C534" s="40"/>
      <c r="D534" s="188" t="s">
        <v>162</v>
      </c>
      <c r="E534" s="40"/>
      <c r="F534" s="189" t="s">
        <v>756</v>
      </c>
      <c r="G534" s="40"/>
      <c r="H534" s="40"/>
      <c r="I534" s="190"/>
      <c r="J534" s="40"/>
      <c r="K534" s="40"/>
      <c r="L534" s="41"/>
      <c r="M534" s="191"/>
      <c r="N534" s="192"/>
      <c r="O534" s="74"/>
      <c r="P534" s="74"/>
      <c r="Q534" s="74"/>
      <c r="R534" s="74"/>
      <c r="S534" s="74"/>
      <c r="T534" s="75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21" t="s">
        <v>162</v>
      </c>
      <c r="AU534" s="21" t="s">
        <v>83</v>
      </c>
    </row>
    <row r="535" s="2" customFormat="1">
      <c r="A535" s="40"/>
      <c r="B535" s="41"/>
      <c r="C535" s="40"/>
      <c r="D535" s="188" t="s">
        <v>194</v>
      </c>
      <c r="E535" s="40"/>
      <c r="F535" s="211" t="s">
        <v>747</v>
      </c>
      <c r="G535" s="40"/>
      <c r="H535" s="40"/>
      <c r="I535" s="190"/>
      <c r="J535" s="40"/>
      <c r="K535" s="40"/>
      <c r="L535" s="41"/>
      <c r="M535" s="191"/>
      <c r="N535" s="192"/>
      <c r="O535" s="74"/>
      <c r="P535" s="74"/>
      <c r="Q535" s="74"/>
      <c r="R535" s="74"/>
      <c r="S535" s="74"/>
      <c r="T535" s="75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21" t="s">
        <v>194</v>
      </c>
      <c r="AU535" s="21" t="s">
        <v>83</v>
      </c>
    </row>
    <row r="536" s="13" customFormat="1">
      <c r="A536" s="13"/>
      <c r="B536" s="195"/>
      <c r="C536" s="13"/>
      <c r="D536" s="188" t="s">
        <v>166</v>
      </c>
      <c r="E536" s="196" t="s">
        <v>3</v>
      </c>
      <c r="F536" s="197" t="s">
        <v>758</v>
      </c>
      <c r="G536" s="13"/>
      <c r="H536" s="198">
        <v>4.0099999999999998</v>
      </c>
      <c r="I536" s="199"/>
      <c r="J536" s="13"/>
      <c r="K536" s="13"/>
      <c r="L536" s="195"/>
      <c r="M536" s="200"/>
      <c r="N536" s="201"/>
      <c r="O536" s="201"/>
      <c r="P536" s="201"/>
      <c r="Q536" s="201"/>
      <c r="R536" s="201"/>
      <c r="S536" s="201"/>
      <c r="T536" s="20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96" t="s">
        <v>166</v>
      </c>
      <c r="AU536" s="196" t="s">
        <v>83</v>
      </c>
      <c r="AV536" s="13" t="s">
        <v>83</v>
      </c>
      <c r="AW536" s="13" t="s">
        <v>35</v>
      </c>
      <c r="AX536" s="13" t="s">
        <v>73</v>
      </c>
      <c r="AY536" s="196" t="s">
        <v>153</v>
      </c>
    </row>
    <row r="537" s="13" customFormat="1">
      <c r="A537" s="13"/>
      <c r="B537" s="195"/>
      <c r="C537" s="13"/>
      <c r="D537" s="188" t="s">
        <v>166</v>
      </c>
      <c r="E537" s="196" t="s">
        <v>3</v>
      </c>
      <c r="F537" s="197" t="s">
        <v>759</v>
      </c>
      <c r="G537" s="13"/>
      <c r="H537" s="198">
        <v>4.5300000000000002</v>
      </c>
      <c r="I537" s="199"/>
      <c r="J537" s="13"/>
      <c r="K537" s="13"/>
      <c r="L537" s="195"/>
      <c r="M537" s="200"/>
      <c r="N537" s="201"/>
      <c r="O537" s="201"/>
      <c r="P537" s="201"/>
      <c r="Q537" s="201"/>
      <c r="R537" s="201"/>
      <c r="S537" s="201"/>
      <c r="T537" s="20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6" t="s">
        <v>166</v>
      </c>
      <c r="AU537" s="196" t="s">
        <v>83</v>
      </c>
      <c r="AV537" s="13" t="s">
        <v>83</v>
      </c>
      <c r="AW537" s="13" t="s">
        <v>35</v>
      </c>
      <c r="AX537" s="13" t="s">
        <v>73</v>
      </c>
      <c r="AY537" s="196" t="s">
        <v>153</v>
      </c>
    </row>
    <row r="538" s="13" customFormat="1">
      <c r="A538" s="13"/>
      <c r="B538" s="195"/>
      <c r="C538" s="13"/>
      <c r="D538" s="188" t="s">
        <v>166</v>
      </c>
      <c r="E538" s="196" t="s">
        <v>3</v>
      </c>
      <c r="F538" s="197" t="s">
        <v>760</v>
      </c>
      <c r="G538" s="13"/>
      <c r="H538" s="198">
        <v>5.1100000000000003</v>
      </c>
      <c r="I538" s="199"/>
      <c r="J538" s="13"/>
      <c r="K538" s="13"/>
      <c r="L538" s="195"/>
      <c r="M538" s="200"/>
      <c r="N538" s="201"/>
      <c r="O538" s="201"/>
      <c r="P538" s="201"/>
      <c r="Q538" s="201"/>
      <c r="R538" s="201"/>
      <c r="S538" s="201"/>
      <c r="T538" s="20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6" t="s">
        <v>166</v>
      </c>
      <c r="AU538" s="196" t="s">
        <v>83</v>
      </c>
      <c r="AV538" s="13" t="s">
        <v>83</v>
      </c>
      <c r="AW538" s="13" t="s">
        <v>35</v>
      </c>
      <c r="AX538" s="13" t="s">
        <v>73</v>
      </c>
      <c r="AY538" s="196" t="s">
        <v>153</v>
      </c>
    </row>
    <row r="539" s="14" customFormat="1">
      <c r="A539" s="14"/>
      <c r="B539" s="203"/>
      <c r="C539" s="14"/>
      <c r="D539" s="188" t="s">
        <v>166</v>
      </c>
      <c r="E539" s="204" t="s">
        <v>3</v>
      </c>
      <c r="F539" s="205" t="s">
        <v>181</v>
      </c>
      <c r="G539" s="14"/>
      <c r="H539" s="206">
        <v>13.649999999999999</v>
      </c>
      <c r="I539" s="207"/>
      <c r="J539" s="14"/>
      <c r="K539" s="14"/>
      <c r="L539" s="203"/>
      <c r="M539" s="208"/>
      <c r="N539" s="209"/>
      <c r="O539" s="209"/>
      <c r="P539" s="209"/>
      <c r="Q539" s="209"/>
      <c r="R539" s="209"/>
      <c r="S539" s="209"/>
      <c r="T539" s="21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4" t="s">
        <v>166</v>
      </c>
      <c r="AU539" s="204" t="s">
        <v>83</v>
      </c>
      <c r="AV539" s="14" t="s">
        <v>160</v>
      </c>
      <c r="AW539" s="14" t="s">
        <v>35</v>
      </c>
      <c r="AX539" s="14" t="s">
        <v>81</v>
      </c>
      <c r="AY539" s="204" t="s">
        <v>153</v>
      </c>
    </row>
    <row r="540" s="13" customFormat="1">
      <c r="A540" s="13"/>
      <c r="B540" s="195"/>
      <c r="C540" s="13"/>
      <c r="D540" s="188" t="s">
        <v>166</v>
      </c>
      <c r="E540" s="13"/>
      <c r="F540" s="197" t="s">
        <v>761</v>
      </c>
      <c r="G540" s="13"/>
      <c r="H540" s="198">
        <v>13.923</v>
      </c>
      <c r="I540" s="199"/>
      <c r="J540" s="13"/>
      <c r="K540" s="13"/>
      <c r="L540" s="195"/>
      <c r="M540" s="200"/>
      <c r="N540" s="201"/>
      <c r="O540" s="201"/>
      <c r="P540" s="201"/>
      <c r="Q540" s="201"/>
      <c r="R540" s="201"/>
      <c r="S540" s="201"/>
      <c r="T540" s="20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96" t="s">
        <v>166</v>
      </c>
      <c r="AU540" s="196" t="s">
        <v>83</v>
      </c>
      <c r="AV540" s="13" t="s">
        <v>83</v>
      </c>
      <c r="AW540" s="13" t="s">
        <v>4</v>
      </c>
      <c r="AX540" s="13" t="s">
        <v>81</v>
      </c>
      <c r="AY540" s="196" t="s">
        <v>153</v>
      </c>
    </row>
    <row r="541" s="2" customFormat="1" ht="24.15" customHeight="1">
      <c r="A541" s="40"/>
      <c r="B541" s="174"/>
      <c r="C541" s="220" t="s">
        <v>762</v>
      </c>
      <c r="D541" s="220" t="s">
        <v>216</v>
      </c>
      <c r="E541" s="221" t="s">
        <v>763</v>
      </c>
      <c r="F541" s="222" t="s">
        <v>764</v>
      </c>
      <c r="G541" s="223" t="s">
        <v>614</v>
      </c>
      <c r="H541" s="224">
        <v>10.741</v>
      </c>
      <c r="I541" s="225"/>
      <c r="J541" s="226">
        <f>ROUND(I541*H541,2)</f>
        <v>0</v>
      </c>
      <c r="K541" s="222" t="s">
        <v>159</v>
      </c>
      <c r="L541" s="227"/>
      <c r="M541" s="228" t="s">
        <v>3</v>
      </c>
      <c r="N541" s="229" t="s">
        <v>44</v>
      </c>
      <c r="O541" s="74"/>
      <c r="P541" s="184">
        <f>O541*H541</f>
        <v>0</v>
      </c>
      <c r="Q541" s="184">
        <v>0.125</v>
      </c>
      <c r="R541" s="184">
        <f>Q541*H541</f>
        <v>1.342625</v>
      </c>
      <c r="S541" s="184">
        <v>0</v>
      </c>
      <c r="T541" s="185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186" t="s">
        <v>215</v>
      </c>
      <c r="AT541" s="186" t="s">
        <v>216</v>
      </c>
      <c r="AU541" s="186" t="s">
        <v>83</v>
      </c>
      <c r="AY541" s="21" t="s">
        <v>153</v>
      </c>
      <c r="BE541" s="187">
        <f>IF(N541="základní",J541,0)</f>
        <v>0</v>
      </c>
      <c r="BF541" s="187">
        <f>IF(N541="snížená",J541,0)</f>
        <v>0</v>
      </c>
      <c r="BG541" s="187">
        <f>IF(N541="zákl. přenesená",J541,0)</f>
        <v>0</v>
      </c>
      <c r="BH541" s="187">
        <f>IF(N541="sníž. přenesená",J541,0)</f>
        <v>0</v>
      </c>
      <c r="BI541" s="187">
        <f>IF(N541="nulová",J541,0)</f>
        <v>0</v>
      </c>
      <c r="BJ541" s="21" t="s">
        <v>81</v>
      </c>
      <c r="BK541" s="187">
        <f>ROUND(I541*H541,2)</f>
        <v>0</v>
      </c>
      <c r="BL541" s="21" t="s">
        <v>160</v>
      </c>
      <c r="BM541" s="186" t="s">
        <v>765</v>
      </c>
    </row>
    <row r="542" s="2" customFormat="1">
      <c r="A542" s="40"/>
      <c r="B542" s="41"/>
      <c r="C542" s="40"/>
      <c r="D542" s="188" t="s">
        <v>162</v>
      </c>
      <c r="E542" s="40"/>
      <c r="F542" s="189" t="s">
        <v>764</v>
      </c>
      <c r="G542" s="40"/>
      <c r="H542" s="40"/>
      <c r="I542" s="190"/>
      <c r="J542" s="40"/>
      <c r="K542" s="40"/>
      <c r="L542" s="41"/>
      <c r="M542" s="191"/>
      <c r="N542" s="192"/>
      <c r="O542" s="74"/>
      <c r="P542" s="74"/>
      <c r="Q542" s="74"/>
      <c r="R542" s="74"/>
      <c r="S542" s="74"/>
      <c r="T542" s="75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21" t="s">
        <v>162</v>
      </c>
      <c r="AU542" s="21" t="s">
        <v>83</v>
      </c>
    </row>
    <row r="543" s="2" customFormat="1">
      <c r="A543" s="40"/>
      <c r="B543" s="41"/>
      <c r="C543" s="40"/>
      <c r="D543" s="188" t="s">
        <v>194</v>
      </c>
      <c r="E543" s="40"/>
      <c r="F543" s="211" t="s">
        <v>747</v>
      </c>
      <c r="G543" s="40"/>
      <c r="H543" s="40"/>
      <c r="I543" s="190"/>
      <c r="J543" s="40"/>
      <c r="K543" s="40"/>
      <c r="L543" s="41"/>
      <c r="M543" s="191"/>
      <c r="N543" s="192"/>
      <c r="O543" s="74"/>
      <c r="P543" s="74"/>
      <c r="Q543" s="74"/>
      <c r="R543" s="74"/>
      <c r="S543" s="74"/>
      <c r="T543" s="75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21" t="s">
        <v>194</v>
      </c>
      <c r="AU543" s="21" t="s">
        <v>83</v>
      </c>
    </row>
    <row r="544" s="13" customFormat="1">
      <c r="A544" s="13"/>
      <c r="B544" s="195"/>
      <c r="C544" s="13"/>
      <c r="D544" s="188" t="s">
        <v>166</v>
      </c>
      <c r="E544" s="196" t="s">
        <v>3</v>
      </c>
      <c r="F544" s="197" t="s">
        <v>766</v>
      </c>
      <c r="G544" s="13"/>
      <c r="H544" s="198">
        <v>10.529999999999999</v>
      </c>
      <c r="I544" s="199"/>
      <c r="J544" s="13"/>
      <c r="K544" s="13"/>
      <c r="L544" s="195"/>
      <c r="M544" s="200"/>
      <c r="N544" s="201"/>
      <c r="O544" s="201"/>
      <c r="P544" s="201"/>
      <c r="Q544" s="201"/>
      <c r="R544" s="201"/>
      <c r="S544" s="201"/>
      <c r="T544" s="20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96" t="s">
        <v>166</v>
      </c>
      <c r="AU544" s="196" t="s">
        <v>83</v>
      </c>
      <c r="AV544" s="13" t="s">
        <v>83</v>
      </c>
      <c r="AW544" s="13" t="s">
        <v>35</v>
      </c>
      <c r="AX544" s="13" t="s">
        <v>73</v>
      </c>
      <c r="AY544" s="196" t="s">
        <v>153</v>
      </c>
    </row>
    <row r="545" s="14" customFormat="1">
      <c r="A545" s="14"/>
      <c r="B545" s="203"/>
      <c r="C545" s="14"/>
      <c r="D545" s="188" t="s">
        <v>166</v>
      </c>
      <c r="E545" s="204" t="s">
        <v>3</v>
      </c>
      <c r="F545" s="205" t="s">
        <v>181</v>
      </c>
      <c r="G545" s="14"/>
      <c r="H545" s="206">
        <v>10.529999999999999</v>
      </c>
      <c r="I545" s="207"/>
      <c r="J545" s="14"/>
      <c r="K545" s="14"/>
      <c r="L545" s="203"/>
      <c r="M545" s="208"/>
      <c r="N545" s="209"/>
      <c r="O545" s="209"/>
      <c r="P545" s="209"/>
      <c r="Q545" s="209"/>
      <c r="R545" s="209"/>
      <c r="S545" s="209"/>
      <c r="T545" s="21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4" t="s">
        <v>166</v>
      </c>
      <c r="AU545" s="204" t="s">
        <v>83</v>
      </c>
      <c r="AV545" s="14" t="s">
        <v>160</v>
      </c>
      <c r="AW545" s="14" t="s">
        <v>35</v>
      </c>
      <c r="AX545" s="14" t="s">
        <v>81</v>
      </c>
      <c r="AY545" s="204" t="s">
        <v>153</v>
      </c>
    </row>
    <row r="546" s="13" customFormat="1">
      <c r="A546" s="13"/>
      <c r="B546" s="195"/>
      <c r="C546" s="13"/>
      <c r="D546" s="188" t="s">
        <v>166</v>
      </c>
      <c r="E546" s="13"/>
      <c r="F546" s="197" t="s">
        <v>767</v>
      </c>
      <c r="G546" s="13"/>
      <c r="H546" s="198">
        <v>10.741</v>
      </c>
      <c r="I546" s="199"/>
      <c r="J546" s="13"/>
      <c r="K546" s="13"/>
      <c r="L546" s="195"/>
      <c r="M546" s="200"/>
      <c r="N546" s="201"/>
      <c r="O546" s="201"/>
      <c r="P546" s="201"/>
      <c r="Q546" s="201"/>
      <c r="R546" s="201"/>
      <c r="S546" s="201"/>
      <c r="T546" s="20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96" t="s">
        <v>166</v>
      </c>
      <c r="AU546" s="196" t="s">
        <v>83</v>
      </c>
      <c r="AV546" s="13" t="s">
        <v>83</v>
      </c>
      <c r="AW546" s="13" t="s">
        <v>4</v>
      </c>
      <c r="AX546" s="13" t="s">
        <v>81</v>
      </c>
      <c r="AY546" s="196" t="s">
        <v>153</v>
      </c>
    </row>
    <row r="547" s="2" customFormat="1" ht="16.5" customHeight="1">
      <c r="A547" s="40"/>
      <c r="B547" s="174"/>
      <c r="C547" s="220" t="s">
        <v>768</v>
      </c>
      <c r="D547" s="220" t="s">
        <v>216</v>
      </c>
      <c r="E547" s="221" t="s">
        <v>769</v>
      </c>
      <c r="F547" s="222" t="s">
        <v>770</v>
      </c>
      <c r="G547" s="223" t="s">
        <v>614</v>
      </c>
      <c r="H547" s="224">
        <v>89.739999999999995</v>
      </c>
      <c r="I547" s="225"/>
      <c r="J547" s="226">
        <f>ROUND(I547*H547,2)</f>
        <v>0</v>
      </c>
      <c r="K547" s="222" t="s">
        <v>3</v>
      </c>
      <c r="L547" s="227"/>
      <c r="M547" s="228" t="s">
        <v>3</v>
      </c>
      <c r="N547" s="229" t="s">
        <v>44</v>
      </c>
      <c r="O547" s="74"/>
      <c r="P547" s="184">
        <f>O547*H547</f>
        <v>0</v>
      </c>
      <c r="Q547" s="184">
        <v>0.082000000000000003</v>
      </c>
      <c r="R547" s="184">
        <f>Q547*H547</f>
        <v>7.3586799999999997</v>
      </c>
      <c r="S547" s="184">
        <v>0</v>
      </c>
      <c r="T547" s="185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186" t="s">
        <v>215</v>
      </c>
      <c r="AT547" s="186" t="s">
        <v>216</v>
      </c>
      <c r="AU547" s="186" t="s">
        <v>83</v>
      </c>
      <c r="AY547" s="21" t="s">
        <v>153</v>
      </c>
      <c r="BE547" s="187">
        <f>IF(N547="základní",J547,0)</f>
        <v>0</v>
      </c>
      <c r="BF547" s="187">
        <f>IF(N547="snížená",J547,0)</f>
        <v>0</v>
      </c>
      <c r="BG547" s="187">
        <f>IF(N547="zákl. přenesená",J547,0)</f>
        <v>0</v>
      </c>
      <c r="BH547" s="187">
        <f>IF(N547="sníž. přenesená",J547,0)</f>
        <v>0</v>
      </c>
      <c r="BI547" s="187">
        <f>IF(N547="nulová",J547,0)</f>
        <v>0</v>
      </c>
      <c r="BJ547" s="21" t="s">
        <v>81</v>
      </c>
      <c r="BK547" s="187">
        <f>ROUND(I547*H547,2)</f>
        <v>0</v>
      </c>
      <c r="BL547" s="21" t="s">
        <v>160</v>
      </c>
      <c r="BM547" s="186" t="s">
        <v>771</v>
      </c>
    </row>
    <row r="548" s="2" customFormat="1">
      <c r="A548" s="40"/>
      <c r="B548" s="41"/>
      <c r="C548" s="40"/>
      <c r="D548" s="188" t="s">
        <v>162</v>
      </c>
      <c r="E548" s="40"/>
      <c r="F548" s="189" t="s">
        <v>770</v>
      </c>
      <c r="G548" s="40"/>
      <c r="H548" s="40"/>
      <c r="I548" s="190"/>
      <c r="J548" s="40"/>
      <c r="K548" s="40"/>
      <c r="L548" s="41"/>
      <c r="M548" s="191"/>
      <c r="N548" s="192"/>
      <c r="O548" s="74"/>
      <c r="P548" s="74"/>
      <c r="Q548" s="74"/>
      <c r="R548" s="74"/>
      <c r="S548" s="74"/>
      <c r="T548" s="75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21" t="s">
        <v>162</v>
      </c>
      <c r="AU548" s="21" t="s">
        <v>83</v>
      </c>
    </row>
    <row r="549" s="13" customFormat="1">
      <c r="A549" s="13"/>
      <c r="B549" s="195"/>
      <c r="C549" s="13"/>
      <c r="D549" s="188" t="s">
        <v>166</v>
      </c>
      <c r="E549" s="196" t="s">
        <v>3</v>
      </c>
      <c r="F549" s="197" t="s">
        <v>772</v>
      </c>
      <c r="G549" s="13"/>
      <c r="H549" s="198">
        <v>87.980000000000004</v>
      </c>
      <c r="I549" s="199"/>
      <c r="J549" s="13"/>
      <c r="K549" s="13"/>
      <c r="L549" s="195"/>
      <c r="M549" s="200"/>
      <c r="N549" s="201"/>
      <c r="O549" s="201"/>
      <c r="P549" s="201"/>
      <c r="Q549" s="201"/>
      <c r="R549" s="201"/>
      <c r="S549" s="201"/>
      <c r="T549" s="20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96" t="s">
        <v>166</v>
      </c>
      <c r="AU549" s="196" t="s">
        <v>83</v>
      </c>
      <c r="AV549" s="13" t="s">
        <v>83</v>
      </c>
      <c r="AW549" s="13" t="s">
        <v>35</v>
      </c>
      <c r="AX549" s="13" t="s">
        <v>81</v>
      </c>
      <c r="AY549" s="196" t="s">
        <v>153</v>
      </c>
    </row>
    <row r="550" s="13" customFormat="1">
      <c r="A550" s="13"/>
      <c r="B550" s="195"/>
      <c r="C550" s="13"/>
      <c r="D550" s="188" t="s">
        <v>166</v>
      </c>
      <c r="E550" s="13"/>
      <c r="F550" s="197" t="s">
        <v>773</v>
      </c>
      <c r="G550" s="13"/>
      <c r="H550" s="198">
        <v>89.739999999999995</v>
      </c>
      <c r="I550" s="199"/>
      <c r="J550" s="13"/>
      <c r="K550" s="13"/>
      <c r="L550" s="195"/>
      <c r="M550" s="200"/>
      <c r="N550" s="201"/>
      <c r="O550" s="201"/>
      <c r="P550" s="201"/>
      <c r="Q550" s="201"/>
      <c r="R550" s="201"/>
      <c r="S550" s="201"/>
      <c r="T550" s="20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6" t="s">
        <v>166</v>
      </c>
      <c r="AU550" s="196" t="s">
        <v>83</v>
      </c>
      <c r="AV550" s="13" t="s">
        <v>83</v>
      </c>
      <c r="AW550" s="13" t="s">
        <v>4</v>
      </c>
      <c r="AX550" s="13" t="s">
        <v>81</v>
      </c>
      <c r="AY550" s="196" t="s">
        <v>153</v>
      </c>
    </row>
    <row r="551" s="2" customFormat="1" ht="16.5" customHeight="1">
      <c r="A551" s="40"/>
      <c r="B551" s="174"/>
      <c r="C551" s="220" t="s">
        <v>774</v>
      </c>
      <c r="D551" s="220" t="s">
        <v>216</v>
      </c>
      <c r="E551" s="221" t="s">
        <v>775</v>
      </c>
      <c r="F551" s="222" t="s">
        <v>776</v>
      </c>
      <c r="G551" s="223" t="s">
        <v>614</v>
      </c>
      <c r="H551" s="224">
        <v>99.552000000000007</v>
      </c>
      <c r="I551" s="225"/>
      <c r="J551" s="226">
        <f>ROUND(I551*H551,2)</f>
        <v>0</v>
      </c>
      <c r="K551" s="222" t="s">
        <v>159</v>
      </c>
      <c r="L551" s="227"/>
      <c r="M551" s="228" t="s">
        <v>3</v>
      </c>
      <c r="N551" s="229" t="s">
        <v>44</v>
      </c>
      <c r="O551" s="74"/>
      <c r="P551" s="184">
        <f>O551*H551</f>
        <v>0</v>
      </c>
      <c r="Q551" s="184">
        <v>0.105</v>
      </c>
      <c r="R551" s="184">
        <f>Q551*H551</f>
        <v>10.452960000000001</v>
      </c>
      <c r="S551" s="184">
        <v>0</v>
      </c>
      <c r="T551" s="185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186" t="s">
        <v>215</v>
      </c>
      <c r="AT551" s="186" t="s">
        <v>216</v>
      </c>
      <c r="AU551" s="186" t="s">
        <v>83</v>
      </c>
      <c r="AY551" s="21" t="s">
        <v>153</v>
      </c>
      <c r="BE551" s="187">
        <f>IF(N551="základní",J551,0)</f>
        <v>0</v>
      </c>
      <c r="BF551" s="187">
        <f>IF(N551="snížená",J551,0)</f>
        <v>0</v>
      </c>
      <c r="BG551" s="187">
        <f>IF(N551="zákl. přenesená",J551,0)</f>
        <v>0</v>
      </c>
      <c r="BH551" s="187">
        <f>IF(N551="sníž. přenesená",J551,0)</f>
        <v>0</v>
      </c>
      <c r="BI551" s="187">
        <f>IF(N551="nulová",J551,0)</f>
        <v>0</v>
      </c>
      <c r="BJ551" s="21" t="s">
        <v>81</v>
      </c>
      <c r="BK551" s="187">
        <f>ROUND(I551*H551,2)</f>
        <v>0</v>
      </c>
      <c r="BL551" s="21" t="s">
        <v>160</v>
      </c>
      <c r="BM551" s="186" t="s">
        <v>777</v>
      </c>
    </row>
    <row r="552" s="2" customFormat="1">
      <c r="A552" s="40"/>
      <c r="B552" s="41"/>
      <c r="C552" s="40"/>
      <c r="D552" s="188" t="s">
        <v>162</v>
      </c>
      <c r="E552" s="40"/>
      <c r="F552" s="189" t="s">
        <v>776</v>
      </c>
      <c r="G552" s="40"/>
      <c r="H552" s="40"/>
      <c r="I552" s="190"/>
      <c r="J552" s="40"/>
      <c r="K552" s="40"/>
      <c r="L552" s="41"/>
      <c r="M552" s="191"/>
      <c r="N552" s="192"/>
      <c r="O552" s="74"/>
      <c r="P552" s="74"/>
      <c r="Q552" s="74"/>
      <c r="R552" s="74"/>
      <c r="S552" s="74"/>
      <c r="T552" s="75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21" t="s">
        <v>162</v>
      </c>
      <c r="AU552" s="21" t="s">
        <v>83</v>
      </c>
    </row>
    <row r="553" s="2" customFormat="1">
      <c r="A553" s="40"/>
      <c r="B553" s="41"/>
      <c r="C553" s="40"/>
      <c r="D553" s="188" t="s">
        <v>194</v>
      </c>
      <c r="E553" s="40"/>
      <c r="F553" s="211" t="s">
        <v>734</v>
      </c>
      <c r="G553" s="40"/>
      <c r="H553" s="40"/>
      <c r="I553" s="190"/>
      <c r="J553" s="40"/>
      <c r="K553" s="40"/>
      <c r="L553" s="41"/>
      <c r="M553" s="191"/>
      <c r="N553" s="192"/>
      <c r="O553" s="74"/>
      <c r="P553" s="74"/>
      <c r="Q553" s="74"/>
      <c r="R553" s="74"/>
      <c r="S553" s="74"/>
      <c r="T553" s="75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21" t="s">
        <v>194</v>
      </c>
      <c r="AU553" s="21" t="s">
        <v>83</v>
      </c>
    </row>
    <row r="554" s="13" customFormat="1">
      <c r="A554" s="13"/>
      <c r="B554" s="195"/>
      <c r="C554" s="13"/>
      <c r="D554" s="188" t="s">
        <v>166</v>
      </c>
      <c r="E554" s="196" t="s">
        <v>3</v>
      </c>
      <c r="F554" s="197" t="s">
        <v>778</v>
      </c>
      <c r="G554" s="13"/>
      <c r="H554" s="198">
        <v>97.599999999999994</v>
      </c>
      <c r="I554" s="199"/>
      <c r="J554" s="13"/>
      <c r="K554" s="13"/>
      <c r="L554" s="195"/>
      <c r="M554" s="200"/>
      <c r="N554" s="201"/>
      <c r="O554" s="201"/>
      <c r="P554" s="201"/>
      <c r="Q554" s="201"/>
      <c r="R554" s="201"/>
      <c r="S554" s="201"/>
      <c r="T554" s="20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6" t="s">
        <v>166</v>
      </c>
      <c r="AU554" s="196" t="s">
        <v>83</v>
      </c>
      <c r="AV554" s="13" t="s">
        <v>83</v>
      </c>
      <c r="AW554" s="13" t="s">
        <v>35</v>
      </c>
      <c r="AX554" s="13" t="s">
        <v>73</v>
      </c>
      <c r="AY554" s="196" t="s">
        <v>153</v>
      </c>
    </row>
    <row r="555" s="14" customFormat="1">
      <c r="A555" s="14"/>
      <c r="B555" s="203"/>
      <c r="C555" s="14"/>
      <c r="D555" s="188" t="s">
        <v>166</v>
      </c>
      <c r="E555" s="204" t="s">
        <v>3</v>
      </c>
      <c r="F555" s="205" t="s">
        <v>181</v>
      </c>
      <c r="G555" s="14"/>
      <c r="H555" s="206">
        <v>97.599999999999994</v>
      </c>
      <c r="I555" s="207"/>
      <c r="J555" s="14"/>
      <c r="K555" s="14"/>
      <c r="L555" s="203"/>
      <c r="M555" s="208"/>
      <c r="N555" s="209"/>
      <c r="O555" s="209"/>
      <c r="P555" s="209"/>
      <c r="Q555" s="209"/>
      <c r="R555" s="209"/>
      <c r="S555" s="209"/>
      <c r="T555" s="21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4" t="s">
        <v>166</v>
      </c>
      <c r="AU555" s="204" t="s">
        <v>83</v>
      </c>
      <c r="AV555" s="14" t="s">
        <v>160</v>
      </c>
      <c r="AW555" s="14" t="s">
        <v>35</v>
      </c>
      <c r="AX555" s="14" t="s">
        <v>81</v>
      </c>
      <c r="AY555" s="204" t="s">
        <v>153</v>
      </c>
    </row>
    <row r="556" s="13" customFormat="1">
      <c r="A556" s="13"/>
      <c r="B556" s="195"/>
      <c r="C556" s="13"/>
      <c r="D556" s="188" t="s">
        <v>166</v>
      </c>
      <c r="E556" s="13"/>
      <c r="F556" s="197" t="s">
        <v>779</v>
      </c>
      <c r="G556" s="13"/>
      <c r="H556" s="198">
        <v>99.552000000000007</v>
      </c>
      <c r="I556" s="199"/>
      <c r="J556" s="13"/>
      <c r="K556" s="13"/>
      <c r="L556" s="195"/>
      <c r="M556" s="200"/>
      <c r="N556" s="201"/>
      <c r="O556" s="201"/>
      <c r="P556" s="201"/>
      <c r="Q556" s="201"/>
      <c r="R556" s="201"/>
      <c r="S556" s="201"/>
      <c r="T556" s="20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96" t="s">
        <v>166</v>
      </c>
      <c r="AU556" s="196" t="s">
        <v>83</v>
      </c>
      <c r="AV556" s="13" t="s">
        <v>83</v>
      </c>
      <c r="AW556" s="13" t="s">
        <v>4</v>
      </c>
      <c r="AX556" s="13" t="s">
        <v>81</v>
      </c>
      <c r="AY556" s="196" t="s">
        <v>153</v>
      </c>
    </row>
    <row r="557" s="2" customFormat="1" ht="24.15" customHeight="1">
      <c r="A557" s="40"/>
      <c r="B557" s="174"/>
      <c r="C557" s="220" t="s">
        <v>780</v>
      </c>
      <c r="D557" s="220" t="s">
        <v>216</v>
      </c>
      <c r="E557" s="221" t="s">
        <v>781</v>
      </c>
      <c r="F557" s="222" t="s">
        <v>782</v>
      </c>
      <c r="G557" s="223" t="s">
        <v>614</v>
      </c>
      <c r="H557" s="224">
        <v>0.81599999999999995</v>
      </c>
      <c r="I557" s="225"/>
      <c r="J557" s="226">
        <f>ROUND(I557*H557,2)</f>
        <v>0</v>
      </c>
      <c r="K557" s="222" t="s">
        <v>159</v>
      </c>
      <c r="L557" s="227"/>
      <c r="M557" s="228" t="s">
        <v>3</v>
      </c>
      <c r="N557" s="229" t="s">
        <v>44</v>
      </c>
      <c r="O557" s="74"/>
      <c r="P557" s="184">
        <f>O557*H557</f>
        <v>0</v>
      </c>
      <c r="Q557" s="184">
        <v>0.105</v>
      </c>
      <c r="R557" s="184">
        <f>Q557*H557</f>
        <v>0.085679999999999992</v>
      </c>
      <c r="S557" s="184">
        <v>0</v>
      </c>
      <c r="T557" s="185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186" t="s">
        <v>215</v>
      </c>
      <c r="AT557" s="186" t="s">
        <v>216</v>
      </c>
      <c r="AU557" s="186" t="s">
        <v>83</v>
      </c>
      <c r="AY557" s="21" t="s">
        <v>153</v>
      </c>
      <c r="BE557" s="187">
        <f>IF(N557="základní",J557,0)</f>
        <v>0</v>
      </c>
      <c r="BF557" s="187">
        <f>IF(N557="snížená",J557,0)</f>
        <v>0</v>
      </c>
      <c r="BG557" s="187">
        <f>IF(N557="zákl. přenesená",J557,0)</f>
        <v>0</v>
      </c>
      <c r="BH557" s="187">
        <f>IF(N557="sníž. přenesená",J557,0)</f>
        <v>0</v>
      </c>
      <c r="BI557" s="187">
        <f>IF(N557="nulová",J557,0)</f>
        <v>0</v>
      </c>
      <c r="BJ557" s="21" t="s">
        <v>81</v>
      </c>
      <c r="BK557" s="187">
        <f>ROUND(I557*H557,2)</f>
        <v>0</v>
      </c>
      <c r="BL557" s="21" t="s">
        <v>160</v>
      </c>
      <c r="BM557" s="186" t="s">
        <v>783</v>
      </c>
    </row>
    <row r="558" s="2" customFormat="1">
      <c r="A558" s="40"/>
      <c r="B558" s="41"/>
      <c r="C558" s="40"/>
      <c r="D558" s="188" t="s">
        <v>162</v>
      </c>
      <c r="E558" s="40"/>
      <c r="F558" s="189" t="s">
        <v>782</v>
      </c>
      <c r="G558" s="40"/>
      <c r="H558" s="40"/>
      <c r="I558" s="190"/>
      <c r="J558" s="40"/>
      <c r="K558" s="40"/>
      <c r="L558" s="41"/>
      <c r="M558" s="191"/>
      <c r="N558" s="192"/>
      <c r="O558" s="74"/>
      <c r="P558" s="74"/>
      <c r="Q558" s="74"/>
      <c r="R558" s="74"/>
      <c r="S558" s="74"/>
      <c r="T558" s="75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21" t="s">
        <v>162</v>
      </c>
      <c r="AU558" s="21" t="s">
        <v>83</v>
      </c>
    </row>
    <row r="559" s="2" customFormat="1">
      <c r="A559" s="40"/>
      <c r="B559" s="41"/>
      <c r="C559" s="40"/>
      <c r="D559" s="188" t="s">
        <v>194</v>
      </c>
      <c r="E559" s="40"/>
      <c r="F559" s="211" t="s">
        <v>747</v>
      </c>
      <c r="G559" s="40"/>
      <c r="H559" s="40"/>
      <c r="I559" s="190"/>
      <c r="J559" s="40"/>
      <c r="K559" s="40"/>
      <c r="L559" s="41"/>
      <c r="M559" s="191"/>
      <c r="N559" s="192"/>
      <c r="O559" s="74"/>
      <c r="P559" s="74"/>
      <c r="Q559" s="74"/>
      <c r="R559" s="74"/>
      <c r="S559" s="74"/>
      <c r="T559" s="75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21" t="s">
        <v>194</v>
      </c>
      <c r="AU559" s="21" t="s">
        <v>83</v>
      </c>
    </row>
    <row r="560" s="13" customFormat="1">
      <c r="A560" s="13"/>
      <c r="B560" s="195"/>
      <c r="C560" s="13"/>
      <c r="D560" s="188" t="s">
        <v>166</v>
      </c>
      <c r="E560" s="196" t="s">
        <v>3</v>
      </c>
      <c r="F560" s="197" t="s">
        <v>784</v>
      </c>
      <c r="G560" s="13"/>
      <c r="H560" s="198">
        <v>0.80000000000000004</v>
      </c>
      <c r="I560" s="199"/>
      <c r="J560" s="13"/>
      <c r="K560" s="13"/>
      <c r="L560" s="195"/>
      <c r="M560" s="200"/>
      <c r="N560" s="201"/>
      <c r="O560" s="201"/>
      <c r="P560" s="201"/>
      <c r="Q560" s="201"/>
      <c r="R560" s="201"/>
      <c r="S560" s="201"/>
      <c r="T560" s="20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96" t="s">
        <v>166</v>
      </c>
      <c r="AU560" s="196" t="s">
        <v>83</v>
      </c>
      <c r="AV560" s="13" t="s">
        <v>83</v>
      </c>
      <c r="AW560" s="13" t="s">
        <v>35</v>
      </c>
      <c r="AX560" s="13" t="s">
        <v>73</v>
      </c>
      <c r="AY560" s="196" t="s">
        <v>153</v>
      </c>
    </row>
    <row r="561" s="14" customFormat="1">
      <c r="A561" s="14"/>
      <c r="B561" s="203"/>
      <c r="C561" s="14"/>
      <c r="D561" s="188" t="s">
        <v>166</v>
      </c>
      <c r="E561" s="204" t="s">
        <v>3</v>
      </c>
      <c r="F561" s="205" t="s">
        <v>181</v>
      </c>
      <c r="G561" s="14"/>
      <c r="H561" s="206">
        <v>0.80000000000000004</v>
      </c>
      <c r="I561" s="207"/>
      <c r="J561" s="14"/>
      <c r="K561" s="14"/>
      <c r="L561" s="203"/>
      <c r="M561" s="208"/>
      <c r="N561" s="209"/>
      <c r="O561" s="209"/>
      <c r="P561" s="209"/>
      <c r="Q561" s="209"/>
      <c r="R561" s="209"/>
      <c r="S561" s="209"/>
      <c r="T561" s="210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04" t="s">
        <v>166</v>
      </c>
      <c r="AU561" s="204" t="s">
        <v>83</v>
      </c>
      <c r="AV561" s="14" t="s">
        <v>160</v>
      </c>
      <c r="AW561" s="14" t="s">
        <v>35</v>
      </c>
      <c r="AX561" s="14" t="s">
        <v>81</v>
      </c>
      <c r="AY561" s="204" t="s">
        <v>153</v>
      </c>
    </row>
    <row r="562" s="13" customFormat="1">
      <c r="A562" s="13"/>
      <c r="B562" s="195"/>
      <c r="C562" s="13"/>
      <c r="D562" s="188" t="s">
        <v>166</v>
      </c>
      <c r="E562" s="13"/>
      <c r="F562" s="197" t="s">
        <v>785</v>
      </c>
      <c r="G562" s="13"/>
      <c r="H562" s="198">
        <v>0.81599999999999995</v>
      </c>
      <c r="I562" s="199"/>
      <c r="J562" s="13"/>
      <c r="K562" s="13"/>
      <c r="L562" s="195"/>
      <c r="M562" s="200"/>
      <c r="N562" s="201"/>
      <c r="O562" s="201"/>
      <c r="P562" s="201"/>
      <c r="Q562" s="201"/>
      <c r="R562" s="201"/>
      <c r="S562" s="201"/>
      <c r="T562" s="20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196" t="s">
        <v>166</v>
      </c>
      <c r="AU562" s="196" t="s">
        <v>83</v>
      </c>
      <c r="AV562" s="13" t="s">
        <v>83</v>
      </c>
      <c r="AW562" s="13" t="s">
        <v>4</v>
      </c>
      <c r="AX562" s="13" t="s">
        <v>81</v>
      </c>
      <c r="AY562" s="196" t="s">
        <v>153</v>
      </c>
    </row>
    <row r="563" s="2" customFormat="1" ht="24.15" customHeight="1">
      <c r="A563" s="40"/>
      <c r="B563" s="174"/>
      <c r="C563" s="220" t="s">
        <v>786</v>
      </c>
      <c r="D563" s="220" t="s">
        <v>216</v>
      </c>
      <c r="E563" s="221" t="s">
        <v>787</v>
      </c>
      <c r="F563" s="222" t="s">
        <v>788</v>
      </c>
      <c r="G563" s="223" t="s">
        <v>614</v>
      </c>
      <c r="H563" s="224">
        <v>41.656999999999996</v>
      </c>
      <c r="I563" s="225"/>
      <c r="J563" s="226">
        <f>ROUND(I563*H563,2)</f>
        <v>0</v>
      </c>
      <c r="K563" s="222" t="s">
        <v>159</v>
      </c>
      <c r="L563" s="227"/>
      <c r="M563" s="228" t="s">
        <v>3</v>
      </c>
      <c r="N563" s="229" t="s">
        <v>44</v>
      </c>
      <c r="O563" s="74"/>
      <c r="P563" s="184">
        <f>O563*H563</f>
        <v>0</v>
      </c>
      <c r="Q563" s="184">
        <v>0.105</v>
      </c>
      <c r="R563" s="184">
        <f>Q563*H563</f>
        <v>4.3739849999999993</v>
      </c>
      <c r="S563" s="184">
        <v>0</v>
      </c>
      <c r="T563" s="185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186" t="s">
        <v>215</v>
      </c>
      <c r="AT563" s="186" t="s">
        <v>216</v>
      </c>
      <c r="AU563" s="186" t="s">
        <v>83</v>
      </c>
      <c r="AY563" s="21" t="s">
        <v>153</v>
      </c>
      <c r="BE563" s="187">
        <f>IF(N563="základní",J563,0)</f>
        <v>0</v>
      </c>
      <c r="BF563" s="187">
        <f>IF(N563="snížená",J563,0)</f>
        <v>0</v>
      </c>
      <c r="BG563" s="187">
        <f>IF(N563="zákl. přenesená",J563,0)</f>
        <v>0</v>
      </c>
      <c r="BH563" s="187">
        <f>IF(N563="sníž. přenesená",J563,0)</f>
        <v>0</v>
      </c>
      <c r="BI563" s="187">
        <f>IF(N563="nulová",J563,0)</f>
        <v>0</v>
      </c>
      <c r="BJ563" s="21" t="s">
        <v>81</v>
      </c>
      <c r="BK563" s="187">
        <f>ROUND(I563*H563,2)</f>
        <v>0</v>
      </c>
      <c r="BL563" s="21" t="s">
        <v>160</v>
      </c>
      <c r="BM563" s="186" t="s">
        <v>789</v>
      </c>
    </row>
    <row r="564" s="2" customFormat="1">
      <c r="A564" s="40"/>
      <c r="B564" s="41"/>
      <c r="C564" s="40"/>
      <c r="D564" s="188" t="s">
        <v>162</v>
      </c>
      <c r="E564" s="40"/>
      <c r="F564" s="189" t="s">
        <v>788</v>
      </c>
      <c r="G564" s="40"/>
      <c r="H564" s="40"/>
      <c r="I564" s="190"/>
      <c r="J564" s="40"/>
      <c r="K564" s="40"/>
      <c r="L564" s="41"/>
      <c r="M564" s="191"/>
      <c r="N564" s="192"/>
      <c r="O564" s="74"/>
      <c r="P564" s="74"/>
      <c r="Q564" s="74"/>
      <c r="R564" s="74"/>
      <c r="S564" s="74"/>
      <c r="T564" s="75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21" t="s">
        <v>162</v>
      </c>
      <c r="AU564" s="21" t="s">
        <v>83</v>
      </c>
    </row>
    <row r="565" s="13" customFormat="1">
      <c r="A565" s="13"/>
      <c r="B565" s="195"/>
      <c r="C565" s="13"/>
      <c r="D565" s="188" t="s">
        <v>166</v>
      </c>
      <c r="E565" s="196" t="s">
        <v>3</v>
      </c>
      <c r="F565" s="197" t="s">
        <v>790</v>
      </c>
      <c r="G565" s="13"/>
      <c r="H565" s="198">
        <v>40.840000000000003</v>
      </c>
      <c r="I565" s="199"/>
      <c r="J565" s="13"/>
      <c r="K565" s="13"/>
      <c r="L565" s="195"/>
      <c r="M565" s="200"/>
      <c r="N565" s="201"/>
      <c r="O565" s="201"/>
      <c r="P565" s="201"/>
      <c r="Q565" s="201"/>
      <c r="R565" s="201"/>
      <c r="S565" s="201"/>
      <c r="T565" s="20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196" t="s">
        <v>166</v>
      </c>
      <c r="AU565" s="196" t="s">
        <v>83</v>
      </c>
      <c r="AV565" s="13" t="s">
        <v>83</v>
      </c>
      <c r="AW565" s="13" t="s">
        <v>35</v>
      </c>
      <c r="AX565" s="13" t="s">
        <v>81</v>
      </c>
      <c r="AY565" s="196" t="s">
        <v>153</v>
      </c>
    </row>
    <row r="566" s="13" customFormat="1">
      <c r="A566" s="13"/>
      <c r="B566" s="195"/>
      <c r="C566" s="13"/>
      <c r="D566" s="188" t="s">
        <v>166</v>
      </c>
      <c r="E566" s="13"/>
      <c r="F566" s="197" t="s">
        <v>791</v>
      </c>
      <c r="G566" s="13"/>
      <c r="H566" s="198">
        <v>41.656999999999996</v>
      </c>
      <c r="I566" s="199"/>
      <c r="J566" s="13"/>
      <c r="K566" s="13"/>
      <c r="L566" s="195"/>
      <c r="M566" s="200"/>
      <c r="N566" s="201"/>
      <c r="O566" s="201"/>
      <c r="P566" s="201"/>
      <c r="Q566" s="201"/>
      <c r="R566" s="201"/>
      <c r="S566" s="201"/>
      <c r="T566" s="20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6" t="s">
        <v>166</v>
      </c>
      <c r="AU566" s="196" t="s">
        <v>83</v>
      </c>
      <c r="AV566" s="13" t="s">
        <v>83</v>
      </c>
      <c r="AW566" s="13" t="s">
        <v>4</v>
      </c>
      <c r="AX566" s="13" t="s">
        <v>81</v>
      </c>
      <c r="AY566" s="196" t="s">
        <v>153</v>
      </c>
    </row>
    <row r="567" s="2" customFormat="1" ht="24.15" customHeight="1">
      <c r="A567" s="40"/>
      <c r="B567" s="174"/>
      <c r="C567" s="175" t="s">
        <v>792</v>
      </c>
      <c r="D567" s="175" t="s">
        <v>155</v>
      </c>
      <c r="E567" s="176" t="s">
        <v>793</v>
      </c>
      <c r="F567" s="177" t="s">
        <v>794</v>
      </c>
      <c r="G567" s="178" t="s">
        <v>158</v>
      </c>
      <c r="H567" s="179">
        <v>19.516999999999999</v>
      </c>
      <c r="I567" s="180"/>
      <c r="J567" s="181">
        <f>ROUND(I567*H567,2)</f>
        <v>0</v>
      </c>
      <c r="K567" s="177" t="s">
        <v>159</v>
      </c>
      <c r="L567" s="41"/>
      <c r="M567" s="182" t="s">
        <v>3</v>
      </c>
      <c r="N567" s="183" t="s">
        <v>44</v>
      </c>
      <c r="O567" s="74"/>
      <c r="P567" s="184">
        <f>O567*H567</f>
        <v>0</v>
      </c>
      <c r="Q567" s="184">
        <v>2.2563399999999998</v>
      </c>
      <c r="R567" s="184">
        <f>Q567*H567</f>
        <v>44.036987779999997</v>
      </c>
      <c r="S567" s="184">
        <v>0</v>
      </c>
      <c r="T567" s="185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186" t="s">
        <v>160</v>
      </c>
      <c r="AT567" s="186" t="s">
        <v>155</v>
      </c>
      <c r="AU567" s="186" t="s">
        <v>83</v>
      </c>
      <c r="AY567" s="21" t="s">
        <v>153</v>
      </c>
      <c r="BE567" s="187">
        <f>IF(N567="základní",J567,0)</f>
        <v>0</v>
      </c>
      <c r="BF567" s="187">
        <f>IF(N567="snížená",J567,0)</f>
        <v>0</v>
      </c>
      <c r="BG567" s="187">
        <f>IF(N567="zákl. přenesená",J567,0)</f>
        <v>0</v>
      </c>
      <c r="BH567" s="187">
        <f>IF(N567="sníž. přenesená",J567,0)</f>
        <v>0</v>
      </c>
      <c r="BI567" s="187">
        <f>IF(N567="nulová",J567,0)</f>
        <v>0</v>
      </c>
      <c r="BJ567" s="21" t="s">
        <v>81</v>
      </c>
      <c r="BK567" s="187">
        <f>ROUND(I567*H567,2)</f>
        <v>0</v>
      </c>
      <c r="BL567" s="21" t="s">
        <v>160</v>
      </c>
      <c r="BM567" s="186" t="s">
        <v>795</v>
      </c>
    </row>
    <row r="568" s="2" customFormat="1">
      <c r="A568" s="40"/>
      <c r="B568" s="41"/>
      <c r="C568" s="40"/>
      <c r="D568" s="188" t="s">
        <v>162</v>
      </c>
      <c r="E568" s="40"/>
      <c r="F568" s="189" t="s">
        <v>794</v>
      </c>
      <c r="G568" s="40"/>
      <c r="H568" s="40"/>
      <c r="I568" s="190"/>
      <c r="J568" s="40"/>
      <c r="K568" s="40"/>
      <c r="L568" s="41"/>
      <c r="M568" s="191"/>
      <c r="N568" s="192"/>
      <c r="O568" s="74"/>
      <c r="P568" s="74"/>
      <c r="Q568" s="74"/>
      <c r="R568" s="74"/>
      <c r="S568" s="74"/>
      <c r="T568" s="75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21" t="s">
        <v>162</v>
      </c>
      <c r="AU568" s="21" t="s">
        <v>83</v>
      </c>
    </row>
    <row r="569" s="2" customFormat="1">
      <c r="A569" s="40"/>
      <c r="B569" s="41"/>
      <c r="C569" s="40"/>
      <c r="D569" s="193" t="s">
        <v>164</v>
      </c>
      <c r="E569" s="40"/>
      <c r="F569" s="194" t="s">
        <v>796</v>
      </c>
      <c r="G569" s="40"/>
      <c r="H569" s="40"/>
      <c r="I569" s="190"/>
      <c r="J569" s="40"/>
      <c r="K569" s="40"/>
      <c r="L569" s="41"/>
      <c r="M569" s="191"/>
      <c r="N569" s="192"/>
      <c r="O569" s="74"/>
      <c r="P569" s="74"/>
      <c r="Q569" s="74"/>
      <c r="R569" s="74"/>
      <c r="S569" s="74"/>
      <c r="T569" s="75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21" t="s">
        <v>164</v>
      </c>
      <c r="AU569" s="21" t="s">
        <v>83</v>
      </c>
    </row>
    <row r="570" s="2" customFormat="1">
      <c r="A570" s="40"/>
      <c r="B570" s="41"/>
      <c r="C570" s="40"/>
      <c r="D570" s="188" t="s">
        <v>194</v>
      </c>
      <c r="E570" s="40"/>
      <c r="F570" s="211" t="s">
        <v>459</v>
      </c>
      <c r="G570" s="40"/>
      <c r="H570" s="40"/>
      <c r="I570" s="190"/>
      <c r="J570" s="40"/>
      <c r="K570" s="40"/>
      <c r="L570" s="41"/>
      <c r="M570" s="191"/>
      <c r="N570" s="192"/>
      <c r="O570" s="74"/>
      <c r="P570" s="74"/>
      <c r="Q570" s="74"/>
      <c r="R570" s="74"/>
      <c r="S570" s="74"/>
      <c r="T570" s="75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21" t="s">
        <v>194</v>
      </c>
      <c r="AU570" s="21" t="s">
        <v>83</v>
      </c>
    </row>
    <row r="571" s="16" customFormat="1">
      <c r="A571" s="16"/>
      <c r="B571" s="230"/>
      <c r="C571" s="16"/>
      <c r="D571" s="188" t="s">
        <v>166</v>
      </c>
      <c r="E571" s="231" t="s">
        <v>3</v>
      </c>
      <c r="F571" s="232" t="s">
        <v>797</v>
      </c>
      <c r="G571" s="16"/>
      <c r="H571" s="231" t="s">
        <v>3</v>
      </c>
      <c r="I571" s="233"/>
      <c r="J571" s="16"/>
      <c r="K571" s="16"/>
      <c r="L571" s="230"/>
      <c r="M571" s="234"/>
      <c r="N571" s="235"/>
      <c r="O571" s="235"/>
      <c r="P571" s="235"/>
      <c r="Q571" s="235"/>
      <c r="R571" s="235"/>
      <c r="S571" s="235"/>
      <c r="T571" s="23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T571" s="231" t="s">
        <v>166</v>
      </c>
      <c r="AU571" s="231" t="s">
        <v>83</v>
      </c>
      <c r="AV571" s="16" t="s">
        <v>81</v>
      </c>
      <c r="AW571" s="16" t="s">
        <v>35</v>
      </c>
      <c r="AX571" s="16" t="s">
        <v>73</v>
      </c>
      <c r="AY571" s="231" t="s">
        <v>153</v>
      </c>
    </row>
    <row r="572" s="13" customFormat="1">
      <c r="A572" s="13"/>
      <c r="B572" s="195"/>
      <c r="C572" s="13"/>
      <c r="D572" s="188" t="s">
        <v>166</v>
      </c>
      <c r="E572" s="196" t="s">
        <v>3</v>
      </c>
      <c r="F572" s="197" t="s">
        <v>798</v>
      </c>
      <c r="G572" s="13"/>
      <c r="H572" s="198">
        <v>1.2250000000000001</v>
      </c>
      <c r="I572" s="199"/>
      <c r="J572" s="13"/>
      <c r="K572" s="13"/>
      <c r="L572" s="195"/>
      <c r="M572" s="200"/>
      <c r="N572" s="201"/>
      <c r="O572" s="201"/>
      <c r="P572" s="201"/>
      <c r="Q572" s="201"/>
      <c r="R572" s="201"/>
      <c r="S572" s="201"/>
      <c r="T572" s="20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96" t="s">
        <v>166</v>
      </c>
      <c r="AU572" s="196" t="s">
        <v>83</v>
      </c>
      <c r="AV572" s="13" t="s">
        <v>83</v>
      </c>
      <c r="AW572" s="13" t="s">
        <v>35</v>
      </c>
      <c r="AX572" s="13" t="s">
        <v>73</v>
      </c>
      <c r="AY572" s="196" t="s">
        <v>153</v>
      </c>
    </row>
    <row r="573" s="13" customFormat="1">
      <c r="A573" s="13"/>
      <c r="B573" s="195"/>
      <c r="C573" s="13"/>
      <c r="D573" s="188" t="s">
        <v>166</v>
      </c>
      <c r="E573" s="196" t="s">
        <v>3</v>
      </c>
      <c r="F573" s="197" t="s">
        <v>799</v>
      </c>
      <c r="G573" s="13"/>
      <c r="H573" s="198">
        <v>6.0469999999999997</v>
      </c>
      <c r="I573" s="199"/>
      <c r="J573" s="13"/>
      <c r="K573" s="13"/>
      <c r="L573" s="195"/>
      <c r="M573" s="200"/>
      <c r="N573" s="201"/>
      <c r="O573" s="201"/>
      <c r="P573" s="201"/>
      <c r="Q573" s="201"/>
      <c r="R573" s="201"/>
      <c r="S573" s="201"/>
      <c r="T573" s="20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196" t="s">
        <v>166</v>
      </c>
      <c r="AU573" s="196" t="s">
        <v>83</v>
      </c>
      <c r="AV573" s="13" t="s">
        <v>83</v>
      </c>
      <c r="AW573" s="13" t="s">
        <v>35</v>
      </c>
      <c r="AX573" s="13" t="s">
        <v>73</v>
      </c>
      <c r="AY573" s="196" t="s">
        <v>153</v>
      </c>
    </row>
    <row r="574" s="13" customFormat="1">
      <c r="A574" s="13"/>
      <c r="B574" s="195"/>
      <c r="C574" s="13"/>
      <c r="D574" s="188" t="s">
        <v>166</v>
      </c>
      <c r="E574" s="196" t="s">
        <v>3</v>
      </c>
      <c r="F574" s="197" t="s">
        <v>800</v>
      </c>
      <c r="G574" s="13"/>
      <c r="H574" s="198">
        <v>6.2439999999999998</v>
      </c>
      <c r="I574" s="199"/>
      <c r="J574" s="13"/>
      <c r="K574" s="13"/>
      <c r="L574" s="195"/>
      <c r="M574" s="200"/>
      <c r="N574" s="201"/>
      <c r="O574" s="201"/>
      <c r="P574" s="201"/>
      <c r="Q574" s="201"/>
      <c r="R574" s="201"/>
      <c r="S574" s="201"/>
      <c r="T574" s="20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196" t="s">
        <v>166</v>
      </c>
      <c r="AU574" s="196" t="s">
        <v>83</v>
      </c>
      <c r="AV574" s="13" t="s">
        <v>83</v>
      </c>
      <c r="AW574" s="13" t="s">
        <v>35</v>
      </c>
      <c r="AX574" s="13" t="s">
        <v>73</v>
      </c>
      <c r="AY574" s="196" t="s">
        <v>153</v>
      </c>
    </row>
    <row r="575" s="13" customFormat="1">
      <c r="A575" s="13"/>
      <c r="B575" s="195"/>
      <c r="C575" s="13"/>
      <c r="D575" s="188" t="s">
        <v>166</v>
      </c>
      <c r="E575" s="196" t="s">
        <v>3</v>
      </c>
      <c r="F575" s="197" t="s">
        <v>801</v>
      </c>
      <c r="G575" s="13"/>
      <c r="H575" s="198">
        <v>4.8700000000000001</v>
      </c>
      <c r="I575" s="199"/>
      <c r="J575" s="13"/>
      <c r="K575" s="13"/>
      <c r="L575" s="195"/>
      <c r="M575" s="200"/>
      <c r="N575" s="201"/>
      <c r="O575" s="201"/>
      <c r="P575" s="201"/>
      <c r="Q575" s="201"/>
      <c r="R575" s="201"/>
      <c r="S575" s="201"/>
      <c r="T575" s="20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96" t="s">
        <v>166</v>
      </c>
      <c r="AU575" s="196" t="s">
        <v>83</v>
      </c>
      <c r="AV575" s="13" t="s">
        <v>83</v>
      </c>
      <c r="AW575" s="13" t="s">
        <v>35</v>
      </c>
      <c r="AX575" s="13" t="s">
        <v>73</v>
      </c>
      <c r="AY575" s="196" t="s">
        <v>153</v>
      </c>
    </row>
    <row r="576" s="13" customFormat="1">
      <c r="A576" s="13"/>
      <c r="B576" s="195"/>
      <c r="C576" s="13"/>
      <c r="D576" s="188" t="s">
        <v>166</v>
      </c>
      <c r="E576" s="196" t="s">
        <v>3</v>
      </c>
      <c r="F576" s="197" t="s">
        <v>802</v>
      </c>
      <c r="G576" s="13"/>
      <c r="H576" s="198">
        <v>1.131</v>
      </c>
      <c r="I576" s="199"/>
      <c r="J576" s="13"/>
      <c r="K576" s="13"/>
      <c r="L576" s="195"/>
      <c r="M576" s="200"/>
      <c r="N576" s="201"/>
      <c r="O576" s="201"/>
      <c r="P576" s="201"/>
      <c r="Q576" s="201"/>
      <c r="R576" s="201"/>
      <c r="S576" s="201"/>
      <c r="T576" s="20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196" t="s">
        <v>166</v>
      </c>
      <c r="AU576" s="196" t="s">
        <v>83</v>
      </c>
      <c r="AV576" s="13" t="s">
        <v>83</v>
      </c>
      <c r="AW576" s="13" t="s">
        <v>35</v>
      </c>
      <c r="AX576" s="13" t="s">
        <v>73</v>
      </c>
      <c r="AY576" s="196" t="s">
        <v>153</v>
      </c>
    </row>
    <row r="577" s="14" customFormat="1">
      <c r="A577" s="14"/>
      <c r="B577" s="203"/>
      <c r="C577" s="14"/>
      <c r="D577" s="188" t="s">
        <v>166</v>
      </c>
      <c r="E577" s="204" t="s">
        <v>3</v>
      </c>
      <c r="F577" s="205" t="s">
        <v>181</v>
      </c>
      <c r="G577" s="14"/>
      <c r="H577" s="206">
        <v>19.516999999999999</v>
      </c>
      <c r="I577" s="207"/>
      <c r="J577" s="14"/>
      <c r="K577" s="14"/>
      <c r="L577" s="203"/>
      <c r="M577" s="208"/>
      <c r="N577" s="209"/>
      <c r="O577" s="209"/>
      <c r="P577" s="209"/>
      <c r="Q577" s="209"/>
      <c r="R577" s="209"/>
      <c r="S577" s="209"/>
      <c r="T577" s="210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04" t="s">
        <v>166</v>
      </c>
      <c r="AU577" s="204" t="s">
        <v>83</v>
      </c>
      <c r="AV577" s="14" t="s">
        <v>160</v>
      </c>
      <c r="AW577" s="14" t="s">
        <v>35</v>
      </c>
      <c r="AX577" s="14" t="s">
        <v>81</v>
      </c>
      <c r="AY577" s="204" t="s">
        <v>153</v>
      </c>
    </row>
    <row r="578" s="2" customFormat="1" ht="33" customHeight="1">
      <c r="A578" s="40"/>
      <c r="B578" s="174"/>
      <c r="C578" s="175" t="s">
        <v>803</v>
      </c>
      <c r="D578" s="175" t="s">
        <v>155</v>
      </c>
      <c r="E578" s="176" t="s">
        <v>804</v>
      </c>
      <c r="F578" s="177" t="s">
        <v>805</v>
      </c>
      <c r="G578" s="178" t="s">
        <v>614</v>
      </c>
      <c r="H578" s="179">
        <v>510</v>
      </c>
      <c r="I578" s="180"/>
      <c r="J578" s="181">
        <f>ROUND(I578*H578,2)</f>
        <v>0</v>
      </c>
      <c r="K578" s="177" t="s">
        <v>159</v>
      </c>
      <c r="L578" s="41"/>
      <c r="M578" s="182" t="s">
        <v>3</v>
      </c>
      <c r="N578" s="183" t="s">
        <v>44</v>
      </c>
      <c r="O578" s="74"/>
      <c r="P578" s="184">
        <f>O578*H578</f>
        <v>0</v>
      </c>
      <c r="Q578" s="184">
        <v>1.0000000000000001E-05</v>
      </c>
      <c r="R578" s="184">
        <f>Q578*H578</f>
        <v>0.0051000000000000004</v>
      </c>
      <c r="S578" s="184">
        <v>0</v>
      </c>
      <c r="T578" s="185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186" t="s">
        <v>160</v>
      </c>
      <c r="AT578" s="186" t="s">
        <v>155</v>
      </c>
      <c r="AU578" s="186" t="s">
        <v>83</v>
      </c>
      <c r="AY578" s="21" t="s">
        <v>153</v>
      </c>
      <c r="BE578" s="187">
        <f>IF(N578="základní",J578,0)</f>
        <v>0</v>
      </c>
      <c r="BF578" s="187">
        <f>IF(N578="snížená",J578,0)</f>
        <v>0</v>
      </c>
      <c r="BG578" s="187">
        <f>IF(N578="zákl. přenesená",J578,0)</f>
        <v>0</v>
      </c>
      <c r="BH578" s="187">
        <f>IF(N578="sníž. přenesená",J578,0)</f>
        <v>0</v>
      </c>
      <c r="BI578" s="187">
        <f>IF(N578="nulová",J578,0)</f>
        <v>0</v>
      </c>
      <c r="BJ578" s="21" t="s">
        <v>81</v>
      </c>
      <c r="BK578" s="187">
        <f>ROUND(I578*H578,2)</f>
        <v>0</v>
      </c>
      <c r="BL578" s="21" t="s">
        <v>160</v>
      </c>
      <c r="BM578" s="186" t="s">
        <v>806</v>
      </c>
    </row>
    <row r="579" s="2" customFormat="1">
      <c r="A579" s="40"/>
      <c r="B579" s="41"/>
      <c r="C579" s="40"/>
      <c r="D579" s="188" t="s">
        <v>162</v>
      </c>
      <c r="E579" s="40"/>
      <c r="F579" s="189" t="s">
        <v>807</v>
      </c>
      <c r="G579" s="40"/>
      <c r="H579" s="40"/>
      <c r="I579" s="190"/>
      <c r="J579" s="40"/>
      <c r="K579" s="40"/>
      <c r="L579" s="41"/>
      <c r="M579" s="191"/>
      <c r="N579" s="192"/>
      <c r="O579" s="74"/>
      <c r="P579" s="74"/>
      <c r="Q579" s="74"/>
      <c r="R579" s="74"/>
      <c r="S579" s="74"/>
      <c r="T579" s="75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21" t="s">
        <v>162</v>
      </c>
      <c r="AU579" s="21" t="s">
        <v>83</v>
      </c>
    </row>
    <row r="580" s="2" customFormat="1">
      <c r="A580" s="40"/>
      <c r="B580" s="41"/>
      <c r="C580" s="40"/>
      <c r="D580" s="193" t="s">
        <v>164</v>
      </c>
      <c r="E580" s="40"/>
      <c r="F580" s="194" t="s">
        <v>808</v>
      </c>
      <c r="G580" s="40"/>
      <c r="H580" s="40"/>
      <c r="I580" s="190"/>
      <c r="J580" s="40"/>
      <c r="K580" s="40"/>
      <c r="L580" s="41"/>
      <c r="M580" s="191"/>
      <c r="N580" s="192"/>
      <c r="O580" s="74"/>
      <c r="P580" s="74"/>
      <c r="Q580" s="74"/>
      <c r="R580" s="74"/>
      <c r="S580" s="74"/>
      <c r="T580" s="75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21" t="s">
        <v>164</v>
      </c>
      <c r="AU580" s="21" t="s">
        <v>83</v>
      </c>
    </row>
    <row r="581" s="16" customFormat="1">
      <c r="A581" s="16"/>
      <c r="B581" s="230"/>
      <c r="C581" s="16"/>
      <c r="D581" s="188" t="s">
        <v>166</v>
      </c>
      <c r="E581" s="231" t="s">
        <v>3</v>
      </c>
      <c r="F581" s="232" t="s">
        <v>809</v>
      </c>
      <c r="G581" s="16"/>
      <c r="H581" s="231" t="s">
        <v>3</v>
      </c>
      <c r="I581" s="233"/>
      <c r="J581" s="16"/>
      <c r="K581" s="16"/>
      <c r="L581" s="230"/>
      <c r="M581" s="234"/>
      <c r="N581" s="235"/>
      <c r="O581" s="235"/>
      <c r="P581" s="235"/>
      <c r="Q581" s="235"/>
      <c r="R581" s="235"/>
      <c r="S581" s="235"/>
      <c r="T581" s="23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T581" s="231" t="s">
        <v>166</v>
      </c>
      <c r="AU581" s="231" t="s">
        <v>83</v>
      </c>
      <c r="AV581" s="16" t="s">
        <v>81</v>
      </c>
      <c r="AW581" s="16" t="s">
        <v>35</v>
      </c>
      <c r="AX581" s="16" t="s">
        <v>73</v>
      </c>
      <c r="AY581" s="231" t="s">
        <v>153</v>
      </c>
    </row>
    <row r="582" s="13" customFormat="1">
      <c r="A582" s="13"/>
      <c r="B582" s="195"/>
      <c r="C582" s="13"/>
      <c r="D582" s="188" t="s">
        <v>166</v>
      </c>
      <c r="E582" s="196" t="s">
        <v>3</v>
      </c>
      <c r="F582" s="197" t="s">
        <v>810</v>
      </c>
      <c r="G582" s="13"/>
      <c r="H582" s="198">
        <v>510</v>
      </c>
      <c r="I582" s="199"/>
      <c r="J582" s="13"/>
      <c r="K582" s="13"/>
      <c r="L582" s="195"/>
      <c r="M582" s="200"/>
      <c r="N582" s="201"/>
      <c r="O582" s="201"/>
      <c r="P582" s="201"/>
      <c r="Q582" s="201"/>
      <c r="R582" s="201"/>
      <c r="S582" s="201"/>
      <c r="T582" s="20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96" t="s">
        <v>166</v>
      </c>
      <c r="AU582" s="196" t="s">
        <v>83</v>
      </c>
      <c r="AV582" s="13" t="s">
        <v>83</v>
      </c>
      <c r="AW582" s="13" t="s">
        <v>35</v>
      </c>
      <c r="AX582" s="13" t="s">
        <v>81</v>
      </c>
      <c r="AY582" s="196" t="s">
        <v>153</v>
      </c>
    </row>
    <row r="583" s="2" customFormat="1" ht="33" customHeight="1">
      <c r="A583" s="40"/>
      <c r="B583" s="174"/>
      <c r="C583" s="175" t="s">
        <v>811</v>
      </c>
      <c r="D583" s="175" t="s">
        <v>155</v>
      </c>
      <c r="E583" s="176" t="s">
        <v>812</v>
      </c>
      <c r="F583" s="177" t="s">
        <v>813</v>
      </c>
      <c r="G583" s="178" t="s">
        <v>614</v>
      </c>
      <c r="H583" s="179">
        <v>28</v>
      </c>
      <c r="I583" s="180"/>
      <c r="J583" s="181">
        <f>ROUND(I583*H583,2)</f>
        <v>0</v>
      </c>
      <c r="K583" s="177" t="s">
        <v>159</v>
      </c>
      <c r="L583" s="41"/>
      <c r="M583" s="182" t="s">
        <v>3</v>
      </c>
      <c r="N583" s="183" t="s">
        <v>44</v>
      </c>
      <c r="O583" s="74"/>
      <c r="P583" s="184">
        <f>O583*H583</f>
        <v>0</v>
      </c>
      <c r="Q583" s="184">
        <v>1.0000000000000001E-05</v>
      </c>
      <c r="R583" s="184">
        <f>Q583*H583</f>
        <v>0.00028000000000000003</v>
      </c>
      <c r="S583" s="184">
        <v>0</v>
      </c>
      <c r="T583" s="185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186" t="s">
        <v>160</v>
      </c>
      <c r="AT583" s="186" t="s">
        <v>155</v>
      </c>
      <c r="AU583" s="186" t="s">
        <v>83</v>
      </c>
      <c r="AY583" s="21" t="s">
        <v>153</v>
      </c>
      <c r="BE583" s="187">
        <f>IF(N583="základní",J583,0)</f>
        <v>0</v>
      </c>
      <c r="BF583" s="187">
        <f>IF(N583="snížená",J583,0)</f>
        <v>0</v>
      </c>
      <c r="BG583" s="187">
        <f>IF(N583="zákl. přenesená",J583,0)</f>
        <v>0</v>
      </c>
      <c r="BH583" s="187">
        <f>IF(N583="sníž. přenesená",J583,0)</f>
        <v>0</v>
      </c>
      <c r="BI583" s="187">
        <f>IF(N583="nulová",J583,0)</f>
        <v>0</v>
      </c>
      <c r="BJ583" s="21" t="s">
        <v>81</v>
      </c>
      <c r="BK583" s="187">
        <f>ROUND(I583*H583,2)</f>
        <v>0</v>
      </c>
      <c r="BL583" s="21" t="s">
        <v>160</v>
      </c>
      <c r="BM583" s="186" t="s">
        <v>814</v>
      </c>
    </row>
    <row r="584" s="2" customFormat="1">
      <c r="A584" s="40"/>
      <c r="B584" s="41"/>
      <c r="C584" s="40"/>
      <c r="D584" s="188" t="s">
        <v>162</v>
      </c>
      <c r="E584" s="40"/>
      <c r="F584" s="189" t="s">
        <v>815</v>
      </c>
      <c r="G584" s="40"/>
      <c r="H584" s="40"/>
      <c r="I584" s="190"/>
      <c r="J584" s="40"/>
      <c r="K584" s="40"/>
      <c r="L584" s="41"/>
      <c r="M584" s="191"/>
      <c r="N584" s="192"/>
      <c r="O584" s="74"/>
      <c r="P584" s="74"/>
      <c r="Q584" s="74"/>
      <c r="R584" s="74"/>
      <c r="S584" s="74"/>
      <c r="T584" s="75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21" t="s">
        <v>162</v>
      </c>
      <c r="AU584" s="21" t="s">
        <v>83</v>
      </c>
    </row>
    <row r="585" s="2" customFormat="1">
      <c r="A585" s="40"/>
      <c r="B585" s="41"/>
      <c r="C585" s="40"/>
      <c r="D585" s="193" t="s">
        <v>164</v>
      </c>
      <c r="E585" s="40"/>
      <c r="F585" s="194" t="s">
        <v>816</v>
      </c>
      <c r="G585" s="40"/>
      <c r="H585" s="40"/>
      <c r="I585" s="190"/>
      <c r="J585" s="40"/>
      <c r="K585" s="40"/>
      <c r="L585" s="41"/>
      <c r="M585" s="191"/>
      <c r="N585" s="192"/>
      <c r="O585" s="74"/>
      <c r="P585" s="74"/>
      <c r="Q585" s="74"/>
      <c r="R585" s="74"/>
      <c r="S585" s="74"/>
      <c r="T585" s="75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21" t="s">
        <v>164</v>
      </c>
      <c r="AU585" s="21" t="s">
        <v>83</v>
      </c>
    </row>
    <row r="586" s="16" customFormat="1">
      <c r="A586" s="16"/>
      <c r="B586" s="230"/>
      <c r="C586" s="16"/>
      <c r="D586" s="188" t="s">
        <v>166</v>
      </c>
      <c r="E586" s="231" t="s">
        <v>3</v>
      </c>
      <c r="F586" s="232" t="s">
        <v>809</v>
      </c>
      <c r="G586" s="16"/>
      <c r="H586" s="231" t="s">
        <v>3</v>
      </c>
      <c r="I586" s="233"/>
      <c r="J586" s="16"/>
      <c r="K586" s="16"/>
      <c r="L586" s="230"/>
      <c r="M586" s="234"/>
      <c r="N586" s="235"/>
      <c r="O586" s="235"/>
      <c r="P586" s="235"/>
      <c r="Q586" s="235"/>
      <c r="R586" s="235"/>
      <c r="S586" s="235"/>
      <c r="T586" s="23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T586" s="231" t="s">
        <v>166</v>
      </c>
      <c r="AU586" s="231" t="s">
        <v>83</v>
      </c>
      <c r="AV586" s="16" t="s">
        <v>81</v>
      </c>
      <c r="AW586" s="16" t="s">
        <v>35</v>
      </c>
      <c r="AX586" s="16" t="s">
        <v>73</v>
      </c>
      <c r="AY586" s="231" t="s">
        <v>153</v>
      </c>
    </row>
    <row r="587" s="13" customFormat="1">
      <c r="A587" s="13"/>
      <c r="B587" s="195"/>
      <c r="C587" s="13"/>
      <c r="D587" s="188" t="s">
        <v>166</v>
      </c>
      <c r="E587" s="196" t="s">
        <v>3</v>
      </c>
      <c r="F587" s="197" t="s">
        <v>817</v>
      </c>
      <c r="G587" s="13"/>
      <c r="H587" s="198">
        <v>28</v>
      </c>
      <c r="I587" s="199"/>
      <c r="J587" s="13"/>
      <c r="K587" s="13"/>
      <c r="L587" s="195"/>
      <c r="M587" s="200"/>
      <c r="N587" s="201"/>
      <c r="O587" s="201"/>
      <c r="P587" s="201"/>
      <c r="Q587" s="201"/>
      <c r="R587" s="201"/>
      <c r="S587" s="201"/>
      <c r="T587" s="20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96" t="s">
        <v>166</v>
      </c>
      <c r="AU587" s="196" t="s">
        <v>83</v>
      </c>
      <c r="AV587" s="13" t="s">
        <v>83</v>
      </c>
      <c r="AW587" s="13" t="s">
        <v>35</v>
      </c>
      <c r="AX587" s="13" t="s">
        <v>81</v>
      </c>
      <c r="AY587" s="196" t="s">
        <v>153</v>
      </c>
    </row>
    <row r="588" s="2" customFormat="1" ht="33" customHeight="1">
      <c r="A588" s="40"/>
      <c r="B588" s="174"/>
      <c r="C588" s="175" t="s">
        <v>818</v>
      </c>
      <c r="D588" s="175" t="s">
        <v>155</v>
      </c>
      <c r="E588" s="176" t="s">
        <v>819</v>
      </c>
      <c r="F588" s="177" t="s">
        <v>820</v>
      </c>
      <c r="G588" s="178" t="s">
        <v>241</v>
      </c>
      <c r="H588" s="179">
        <v>11</v>
      </c>
      <c r="I588" s="180"/>
      <c r="J588" s="181">
        <f>ROUND(I588*H588,2)</f>
        <v>0</v>
      </c>
      <c r="K588" s="177" t="s">
        <v>3</v>
      </c>
      <c r="L588" s="41"/>
      <c r="M588" s="182" t="s">
        <v>3</v>
      </c>
      <c r="N588" s="183" t="s">
        <v>44</v>
      </c>
      <c r="O588" s="74"/>
      <c r="P588" s="184">
        <f>O588*H588</f>
        <v>0</v>
      </c>
      <c r="Q588" s="184">
        <v>0.0038800000000000002</v>
      </c>
      <c r="R588" s="184">
        <f>Q588*H588</f>
        <v>0.042680000000000003</v>
      </c>
      <c r="S588" s="184">
        <v>0</v>
      </c>
      <c r="T588" s="185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186" t="s">
        <v>160</v>
      </c>
      <c r="AT588" s="186" t="s">
        <v>155</v>
      </c>
      <c r="AU588" s="186" t="s">
        <v>83</v>
      </c>
      <c r="AY588" s="21" t="s">
        <v>153</v>
      </c>
      <c r="BE588" s="187">
        <f>IF(N588="základní",J588,0)</f>
        <v>0</v>
      </c>
      <c r="BF588" s="187">
        <f>IF(N588="snížená",J588,0)</f>
        <v>0</v>
      </c>
      <c r="BG588" s="187">
        <f>IF(N588="zákl. přenesená",J588,0)</f>
        <v>0</v>
      </c>
      <c r="BH588" s="187">
        <f>IF(N588="sníž. přenesená",J588,0)</f>
        <v>0</v>
      </c>
      <c r="BI588" s="187">
        <f>IF(N588="nulová",J588,0)</f>
        <v>0</v>
      </c>
      <c r="BJ588" s="21" t="s">
        <v>81</v>
      </c>
      <c r="BK588" s="187">
        <f>ROUND(I588*H588,2)</f>
        <v>0</v>
      </c>
      <c r="BL588" s="21" t="s">
        <v>160</v>
      </c>
      <c r="BM588" s="186" t="s">
        <v>821</v>
      </c>
    </row>
    <row r="589" s="2" customFormat="1">
      <c r="A589" s="40"/>
      <c r="B589" s="41"/>
      <c r="C589" s="40"/>
      <c r="D589" s="188" t="s">
        <v>162</v>
      </c>
      <c r="E589" s="40"/>
      <c r="F589" s="189" t="s">
        <v>822</v>
      </c>
      <c r="G589" s="40"/>
      <c r="H589" s="40"/>
      <c r="I589" s="190"/>
      <c r="J589" s="40"/>
      <c r="K589" s="40"/>
      <c r="L589" s="41"/>
      <c r="M589" s="191"/>
      <c r="N589" s="192"/>
      <c r="O589" s="74"/>
      <c r="P589" s="74"/>
      <c r="Q589" s="74"/>
      <c r="R589" s="74"/>
      <c r="S589" s="74"/>
      <c r="T589" s="75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21" t="s">
        <v>162</v>
      </c>
      <c r="AU589" s="21" t="s">
        <v>83</v>
      </c>
    </row>
    <row r="590" s="2" customFormat="1">
      <c r="A590" s="40"/>
      <c r="B590" s="41"/>
      <c r="C590" s="40"/>
      <c r="D590" s="188" t="s">
        <v>194</v>
      </c>
      <c r="E590" s="40"/>
      <c r="F590" s="211" t="s">
        <v>823</v>
      </c>
      <c r="G590" s="40"/>
      <c r="H590" s="40"/>
      <c r="I590" s="190"/>
      <c r="J590" s="40"/>
      <c r="K590" s="40"/>
      <c r="L590" s="41"/>
      <c r="M590" s="191"/>
      <c r="N590" s="192"/>
      <c r="O590" s="74"/>
      <c r="P590" s="74"/>
      <c r="Q590" s="74"/>
      <c r="R590" s="74"/>
      <c r="S590" s="74"/>
      <c r="T590" s="75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21" t="s">
        <v>194</v>
      </c>
      <c r="AU590" s="21" t="s">
        <v>83</v>
      </c>
    </row>
    <row r="591" s="13" customFormat="1">
      <c r="A591" s="13"/>
      <c r="B591" s="195"/>
      <c r="C591" s="13"/>
      <c r="D591" s="188" t="s">
        <v>166</v>
      </c>
      <c r="E591" s="196" t="s">
        <v>3</v>
      </c>
      <c r="F591" s="197" t="s">
        <v>238</v>
      </c>
      <c r="G591" s="13"/>
      <c r="H591" s="198">
        <v>11</v>
      </c>
      <c r="I591" s="199"/>
      <c r="J591" s="13"/>
      <c r="K591" s="13"/>
      <c r="L591" s="195"/>
      <c r="M591" s="200"/>
      <c r="N591" s="201"/>
      <c r="O591" s="201"/>
      <c r="P591" s="201"/>
      <c r="Q591" s="201"/>
      <c r="R591" s="201"/>
      <c r="S591" s="201"/>
      <c r="T591" s="20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196" t="s">
        <v>166</v>
      </c>
      <c r="AU591" s="196" t="s">
        <v>83</v>
      </c>
      <c r="AV591" s="13" t="s">
        <v>83</v>
      </c>
      <c r="AW591" s="13" t="s">
        <v>35</v>
      </c>
      <c r="AX591" s="13" t="s">
        <v>81</v>
      </c>
      <c r="AY591" s="196" t="s">
        <v>153</v>
      </c>
    </row>
    <row r="592" s="2" customFormat="1" ht="33" customHeight="1">
      <c r="A592" s="40"/>
      <c r="B592" s="174"/>
      <c r="C592" s="175" t="s">
        <v>824</v>
      </c>
      <c r="D592" s="175" t="s">
        <v>155</v>
      </c>
      <c r="E592" s="176" t="s">
        <v>825</v>
      </c>
      <c r="F592" s="177" t="s">
        <v>826</v>
      </c>
      <c r="G592" s="178" t="s">
        <v>614</v>
      </c>
      <c r="H592" s="179">
        <v>21.93</v>
      </c>
      <c r="I592" s="180"/>
      <c r="J592" s="181">
        <f>ROUND(I592*H592,2)</f>
        <v>0</v>
      </c>
      <c r="K592" s="177" t="s">
        <v>159</v>
      </c>
      <c r="L592" s="41"/>
      <c r="M592" s="182" t="s">
        <v>3</v>
      </c>
      <c r="N592" s="183" t="s">
        <v>44</v>
      </c>
      <c r="O592" s="74"/>
      <c r="P592" s="184">
        <f>O592*H592</f>
        <v>0</v>
      </c>
      <c r="Q592" s="184">
        <v>0.00060999999999999997</v>
      </c>
      <c r="R592" s="184">
        <f>Q592*H592</f>
        <v>0.0133773</v>
      </c>
      <c r="S592" s="184">
        <v>0</v>
      </c>
      <c r="T592" s="185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186" t="s">
        <v>160</v>
      </c>
      <c r="AT592" s="186" t="s">
        <v>155</v>
      </c>
      <c r="AU592" s="186" t="s">
        <v>83</v>
      </c>
      <c r="AY592" s="21" t="s">
        <v>153</v>
      </c>
      <c r="BE592" s="187">
        <f>IF(N592="základní",J592,0)</f>
        <v>0</v>
      </c>
      <c r="BF592" s="187">
        <f>IF(N592="snížená",J592,0)</f>
        <v>0</v>
      </c>
      <c r="BG592" s="187">
        <f>IF(N592="zákl. přenesená",J592,0)</f>
        <v>0</v>
      </c>
      <c r="BH592" s="187">
        <f>IF(N592="sníž. přenesená",J592,0)</f>
        <v>0</v>
      </c>
      <c r="BI592" s="187">
        <f>IF(N592="nulová",J592,0)</f>
        <v>0</v>
      </c>
      <c r="BJ592" s="21" t="s">
        <v>81</v>
      </c>
      <c r="BK592" s="187">
        <f>ROUND(I592*H592,2)</f>
        <v>0</v>
      </c>
      <c r="BL592" s="21" t="s">
        <v>160</v>
      </c>
      <c r="BM592" s="186" t="s">
        <v>827</v>
      </c>
    </row>
    <row r="593" s="2" customFormat="1">
      <c r="A593" s="40"/>
      <c r="B593" s="41"/>
      <c r="C593" s="40"/>
      <c r="D593" s="188" t="s">
        <v>162</v>
      </c>
      <c r="E593" s="40"/>
      <c r="F593" s="189" t="s">
        <v>828</v>
      </c>
      <c r="G593" s="40"/>
      <c r="H593" s="40"/>
      <c r="I593" s="190"/>
      <c r="J593" s="40"/>
      <c r="K593" s="40"/>
      <c r="L593" s="41"/>
      <c r="M593" s="191"/>
      <c r="N593" s="192"/>
      <c r="O593" s="74"/>
      <c r="P593" s="74"/>
      <c r="Q593" s="74"/>
      <c r="R593" s="74"/>
      <c r="S593" s="74"/>
      <c r="T593" s="75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21" t="s">
        <v>162</v>
      </c>
      <c r="AU593" s="21" t="s">
        <v>83</v>
      </c>
    </row>
    <row r="594" s="2" customFormat="1">
      <c r="A594" s="40"/>
      <c r="B594" s="41"/>
      <c r="C594" s="40"/>
      <c r="D594" s="193" t="s">
        <v>164</v>
      </c>
      <c r="E594" s="40"/>
      <c r="F594" s="194" t="s">
        <v>829</v>
      </c>
      <c r="G594" s="40"/>
      <c r="H594" s="40"/>
      <c r="I594" s="190"/>
      <c r="J594" s="40"/>
      <c r="K594" s="40"/>
      <c r="L594" s="41"/>
      <c r="M594" s="191"/>
      <c r="N594" s="192"/>
      <c r="O594" s="74"/>
      <c r="P594" s="74"/>
      <c r="Q594" s="74"/>
      <c r="R594" s="74"/>
      <c r="S594" s="74"/>
      <c r="T594" s="75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21" t="s">
        <v>164</v>
      </c>
      <c r="AU594" s="21" t="s">
        <v>83</v>
      </c>
    </row>
    <row r="595" s="13" customFormat="1">
      <c r="A595" s="13"/>
      <c r="B595" s="195"/>
      <c r="C595" s="13"/>
      <c r="D595" s="188" t="s">
        <v>166</v>
      </c>
      <c r="E595" s="196" t="s">
        <v>3</v>
      </c>
      <c r="F595" s="197" t="s">
        <v>830</v>
      </c>
      <c r="G595" s="13"/>
      <c r="H595" s="198">
        <v>21.93</v>
      </c>
      <c r="I595" s="199"/>
      <c r="J595" s="13"/>
      <c r="K595" s="13"/>
      <c r="L595" s="195"/>
      <c r="M595" s="200"/>
      <c r="N595" s="201"/>
      <c r="O595" s="201"/>
      <c r="P595" s="201"/>
      <c r="Q595" s="201"/>
      <c r="R595" s="201"/>
      <c r="S595" s="201"/>
      <c r="T595" s="20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96" t="s">
        <v>166</v>
      </c>
      <c r="AU595" s="196" t="s">
        <v>83</v>
      </c>
      <c r="AV595" s="13" t="s">
        <v>83</v>
      </c>
      <c r="AW595" s="13" t="s">
        <v>35</v>
      </c>
      <c r="AX595" s="13" t="s">
        <v>73</v>
      </c>
      <c r="AY595" s="196" t="s">
        <v>153</v>
      </c>
    </row>
    <row r="596" s="14" customFormat="1">
      <c r="A596" s="14"/>
      <c r="B596" s="203"/>
      <c r="C596" s="14"/>
      <c r="D596" s="188" t="s">
        <v>166</v>
      </c>
      <c r="E596" s="204" t="s">
        <v>3</v>
      </c>
      <c r="F596" s="205" t="s">
        <v>181</v>
      </c>
      <c r="G596" s="14"/>
      <c r="H596" s="206">
        <v>21.93</v>
      </c>
      <c r="I596" s="207"/>
      <c r="J596" s="14"/>
      <c r="K596" s="14"/>
      <c r="L596" s="203"/>
      <c r="M596" s="208"/>
      <c r="N596" s="209"/>
      <c r="O596" s="209"/>
      <c r="P596" s="209"/>
      <c r="Q596" s="209"/>
      <c r="R596" s="209"/>
      <c r="S596" s="209"/>
      <c r="T596" s="21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04" t="s">
        <v>166</v>
      </c>
      <c r="AU596" s="204" t="s">
        <v>83</v>
      </c>
      <c r="AV596" s="14" t="s">
        <v>160</v>
      </c>
      <c r="AW596" s="14" t="s">
        <v>35</v>
      </c>
      <c r="AX596" s="14" t="s">
        <v>81</v>
      </c>
      <c r="AY596" s="204" t="s">
        <v>153</v>
      </c>
    </row>
    <row r="597" s="2" customFormat="1" ht="33" customHeight="1">
      <c r="A597" s="40"/>
      <c r="B597" s="174"/>
      <c r="C597" s="175" t="s">
        <v>831</v>
      </c>
      <c r="D597" s="175" t="s">
        <v>155</v>
      </c>
      <c r="E597" s="176" t="s">
        <v>832</v>
      </c>
      <c r="F597" s="177" t="s">
        <v>833</v>
      </c>
      <c r="G597" s="178" t="s">
        <v>614</v>
      </c>
      <c r="H597" s="179">
        <v>608.71199999999999</v>
      </c>
      <c r="I597" s="180"/>
      <c r="J597" s="181">
        <f>ROUND(I597*H597,2)</f>
        <v>0</v>
      </c>
      <c r="K597" s="177" t="s">
        <v>3</v>
      </c>
      <c r="L597" s="41"/>
      <c r="M597" s="182" t="s">
        <v>3</v>
      </c>
      <c r="N597" s="183" t="s">
        <v>44</v>
      </c>
      <c r="O597" s="74"/>
      <c r="P597" s="184">
        <f>O597*H597</f>
        <v>0</v>
      </c>
      <c r="Q597" s="184">
        <v>0.00060999999999999997</v>
      </c>
      <c r="R597" s="184">
        <f>Q597*H597</f>
        <v>0.37131431999999998</v>
      </c>
      <c r="S597" s="184">
        <v>0</v>
      </c>
      <c r="T597" s="185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186" t="s">
        <v>160</v>
      </c>
      <c r="AT597" s="186" t="s">
        <v>155</v>
      </c>
      <c r="AU597" s="186" t="s">
        <v>83</v>
      </c>
      <c r="AY597" s="21" t="s">
        <v>153</v>
      </c>
      <c r="BE597" s="187">
        <f>IF(N597="základní",J597,0)</f>
        <v>0</v>
      </c>
      <c r="BF597" s="187">
        <f>IF(N597="snížená",J597,0)</f>
        <v>0</v>
      </c>
      <c r="BG597" s="187">
        <f>IF(N597="zákl. přenesená",J597,0)</f>
        <v>0</v>
      </c>
      <c r="BH597" s="187">
        <f>IF(N597="sníž. přenesená",J597,0)</f>
        <v>0</v>
      </c>
      <c r="BI597" s="187">
        <f>IF(N597="nulová",J597,0)</f>
        <v>0</v>
      </c>
      <c r="BJ597" s="21" t="s">
        <v>81</v>
      </c>
      <c r="BK597" s="187">
        <f>ROUND(I597*H597,2)</f>
        <v>0</v>
      </c>
      <c r="BL597" s="21" t="s">
        <v>160</v>
      </c>
      <c r="BM597" s="186" t="s">
        <v>834</v>
      </c>
    </row>
    <row r="598" s="2" customFormat="1">
      <c r="A598" s="40"/>
      <c r="B598" s="41"/>
      <c r="C598" s="40"/>
      <c r="D598" s="188" t="s">
        <v>162</v>
      </c>
      <c r="E598" s="40"/>
      <c r="F598" s="189" t="s">
        <v>835</v>
      </c>
      <c r="G598" s="40"/>
      <c r="H598" s="40"/>
      <c r="I598" s="190"/>
      <c r="J598" s="40"/>
      <c r="K598" s="40"/>
      <c r="L598" s="41"/>
      <c r="M598" s="191"/>
      <c r="N598" s="192"/>
      <c r="O598" s="74"/>
      <c r="P598" s="74"/>
      <c r="Q598" s="74"/>
      <c r="R598" s="74"/>
      <c r="S598" s="74"/>
      <c r="T598" s="75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21" t="s">
        <v>162</v>
      </c>
      <c r="AU598" s="21" t="s">
        <v>83</v>
      </c>
    </row>
    <row r="599" s="13" customFormat="1">
      <c r="A599" s="13"/>
      <c r="B599" s="195"/>
      <c r="C599" s="13"/>
      <c r="D599" s="188" t="s">
        <v>166</v>
      </c>
      <c r="E599" s="196" t="s">
        <v>3</v>
      </c>
      <c r="F599" s="197" t="s">
        <v>836</v>
      </c>
      <c r="G599" s="13"/>
      <c r="H599" s="198">
        <v>11.304</v>
      </c>
      <c r="I599" s="199"/>
      <c r="J599" s="13"/>
      <c r="K599" s="13"/>
      <c r="L599" s="195"/>
      <c r="M599" s="200"/>
      <c r="N599" s="201"/>
      <c r="O599" s="201"/>
      <c r="P599" s="201"/>
      <c r="Q599" s="201"/>
      <c r="R599" s="201"/>
      <c r="S599" s="201"/>
      <c r="T599" s="20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6" t="s">
        <v>166</v>
      </c>
      <c r="AU599" s="196" t="s">
        <v>83</v>
      </c>
      <c r="AV599" s="13" t="s">
        <v>83</v>
      </c>
      <c r="AW599" s="13" t="s">
        <v>35</v>
      </c>
      <c r="AX599" s="13" t="s">
        <v>73</v>
      </c>
      <c r="AY599" s="196" t="s">
        <v>153</v>
      </c>
    </row>
    <row r="600" s="13" customFormat="1">
      <c r="A600" s="13"/>
      <c r="B600" s="195"/>
      <c r="C600" s="13"/>
      <c r="D600" s="188" t="s">
        <v>166</v>
      </c>
      <c r="E600" s="196" t="s">
        <v>3</v>
      </c>
      <c r="F600" s="197" t="s">
        <v>837</v>
      </c>
      <c r="G600" s="13"/>
      <c r="H600" s="198">
        <v>6.9080000000000004</v>
      </c>
      <c r="I600" s="199"/>
      <c r="J600" s="13"/>
      <c r="K600" s="13"/>
      <c r="L600" s="195"/>
      <c r="M600" s="200"/>
      <c r="N600" s="201"/>
      <c r="O600" s="201"/>
      <c r="P600" s="201"/>
      <c r="Q600" s="201"/>
      <c r="R600" s="201"/>
      <c r="S600" s="201"/>
      <c r="T600" s="20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96" t="s">
        <v>166</v>
      </c>
      <c r="AU600" s="196" t="s">
        <v>83</v>
      </c>
      <c r="AV600" s="13" t="s">
        <v>83</v>
      </c>
      <c r="AW600" s="13" t="s">
        <v>35</v>
      </c>
      <c r="AX600" s="13" t="s">
        <v>73</v>
      </c>
      <c r="AY600" s="196" t="s">
        <v>153</v>
      </c>
    </row>
    <row r="601" s="13" customFormat="1">
      <c r="A601" s="13"/>
      <c r="B601" s="195"/>
      <c r="C601" s="13"/>
      <c r="D601" s="188" t="s">
        <v>166</v>
      </c>
      <c r="E601" s="196" t="s">
        <v>3</v>
      </c>
      <c r="F601" s="197" t="s">
        <v>838</v>
      </c>
      <c r="G601" s="13"/>
      <c r="H601" s="198">
        <v>4.8200000000000003</v>
      </c>
      <c r="I601" s="199"/>
      <c r="J601" s="13"/>
      <c r="K601" s="13"/>
      <c r="L601" s="195"/>
      <c r="M601" s="200"/>
      <c r="N601" s="201"/>
      <c r="O601" s="201"/>
      <c r="P601" s="201"/>
      <c r="Q601" s="201"/>
      <c r="R601" s="201"/>
      <c r="S601" s="201"/>
      <c r="T601" s="20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96" t="s">
        <v>166</v>
      </c>
      <c r="AU601" s="196" t="s">
        <v>83</v>
      </c>
      <c r="AV601" s="13" t="s">
        <v>83</v>
      </c>
      <c r="AW601" s="13" t="s">
        <v>35</v>
      </c>
      <c r="AX601" s="13" t="s">
        <v>73</v>
      </c>
      <c r="AY601" s="196" t="s">
        <v>153</v>
      </c>
    </row>
    <row r="602" s="13" customFormat="1">
      <c r="A602" s="13"/>
      <c r="B602" s="195"/>
      <c r="C602" s="13"/>
      <c r="D602" s="188" t="s">
        <v>166</v>
      </c>
      <c r="E602" s="196" t="s">
        <v>3</v>
      </c>
      <c r="F602" s="197" t="s">
        <v>839</v>
      </c>
      <c r="G602" s="13"/>
      <c r="H602" s="198">
        <v>40.840000000000003</v>
      </c>
      <c r="I602" s="199"/>
      <c r="J602" s="13"/>
      <c r="K602" s="13"/>
      <c r="L602" s="195"/>
      <c r="M602" s="200"/>
      <c r="N602" s="201"/>
      <c r="O602" s="201"/>
      <c r="P602" s="201"/>
      <c r="Q602" s="201"/>
      <c r="R602" s="201"/>
      <c r="S602" s="201"/>
      <c r="T602" s="20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96" t="s">
        <v>166</v>
      </c>
      <c r="AU602" s="196" t="s">
        <v>83</v>
      </c>
      <c r="AV602" s="13" t="s">
        <v>83</v>
      </c>
      <c r="AW602" s="13" t="s">
        <v>35</v>
      </c>
      <c r="AX602" s="13" t="s">
        <v>73</v>
      </c>
      <c r="AY602" s="196" t="s">
        <v>153</v>
      </c>
    </row>
    <row r="603" s="13" customFormat="1">
      <c r="A603" s="13"/>
      <c r="B603" s="195"/>
      <c r="C603" s="13"/>
      <c r="D603" s="188" t="s">
        <v>166</v>
      </c>
      <c r="E603" s="196" t="s">
        <v>3</v>
      </c>
      <c r="F603" s="197" t="s">
        <v>840</v>
      </c>
      <c r="G603" s="13"/>
      <c r="H603" s="198">
        <v>31.75</v>
      </c>
      <c r="I603" s="199"/>
      <c r="J603" s="13"/>
      <c r="K603" s="13"/>
      <c r="L603" s="195"/>
      <c r="M603" s="200"/>
      <c r="N603" s="201"/>
      <c r="O603" s="201"/>
      <c r="P603" s="201"/>
      <c r="Q603" s="201"/>
      <c r="R603" s="201"/>
      <c r="S603" s="201"/>
      <c r="T603" s="20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196" t="s">
        <v>166</v>
      </c>
      <c r="AU603" s="196" t="s">
        <v>83</v>
      </c>
      <c r="AV603" s="13" t="s">
        <v>83</v>
      </c>
      <c r="AW603" s="13" t="s">
        <v>35</v>
      </c>
      <c r="AX603" s="13" t="s">
        <v>73</v>
      </c>
      <c r="AY603" s="196" t="s">
        <v>153</v>
      </c>
    </row>
    <row r="604" s="13" customFormat="1">
      <c r="A604" s="13"/>
      <c r="B604" s="195"/>
      <c r="C604" s="13"/>
      <c r="D604" s="188" t="s">
        <v>166</v>
      </c>
      <c r="E604" s="196" t="s">
        <v>3</v>
      </c>
      <c r="F604" s="197" t="s">
        <v>841</v>
      </c>
      <c r="G604" s="13"/>
      <c r="H604" s="198">
        <v>513.09000000000003</v>
      </c>
      <c r="I604" s="199"/>
      <c r="J604" s="13"/>
      <c r="K604" s="13"/>
      <c r="L604" s="195"/>
      <c r="M604" s="200"/>
      <c r="N604" s="201"/>
      <c r="O604" s="201"/>
      <c r="P604" s="201"/>
      <c r="Q604" s="201"/>
      <c r="R604" s="201"/>
      <c r="S604" s="201"/>
      <c r="T604" s="20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6" t="s">
        <v>166</v>
      </c>
      <c r="AU604" s="196" t="s">
        <v>83</v>
      </c>
      <c r="AV604" s="13" t="s">
        <v>83</v>
      </c>
      <c r="AW604" s="13" t="s">
        <v>35</v>
      </c>
      <c r="AX604" s="13" t="s">
        <v>73</v>
      </c>
      <c r="AY604" s="196" t="s">
        <v>153</v>
      </c>
    </row>
    <row r="605" s="14" customFormat="1">
      <c r="A605" s="14"/>
      <c r="B605" s="203"/>
      <c r="C605" s="14"/>
      <c r="D605" s="188" t="s">
        <v>166</v>
      </c>
      <c r="E605" s="204" t="s">
        <v>3</v>
      </c>
      <c r="F605" s="205" t="s">
        <v>181</v>
      </c>
      <c r="G605" s="14"/>
      <c r="H605" s="206">
        <v>608.71199999999999</v>
      </c>
      <c r="I605" s="207"/>
      <c r="J605" s="14"/>
      <c r="K605" s="14"/>
      <c r="L605" s="203"/>
      <c r="M605" s="208"/>
      <c r="N605" s="209"/>
      <c r="O605" s="209"/>
      <c r="P605" s="209"/>
      <c r="Q605" s="209"/>
      <c r="R605" s="209"/>
      <c r="S605" s="209"/>
      <c r="T605" s="210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4" t="s">
        <v>166</v>
      </c>
      <c r="AU605" s="204" t="s">
        <v>83</v>
      </c>
      <c r="AV605" s="14" t="s">
        <v>160</v>
      </c>
      <c r="AW605" s="14" t="s">
        <v>35</v>
      </c>
      <c r="AX605" s="14" t="s">
        <v>81</v>
      </c>
      <c r="AY605" s="204" t="s">
        <v>153</v>
      </c>
    </row>
    <row r="606" s="2" customFormat="1" ht="16.5" customHeight="1">
      <c r="A606" s="40"/>
      <c r="B606" s="174"/>
      <c r="C606" s="175" t="s">
        <v>842</v>
      </c>
      <c r="D606" s="175" t="s">
        <v>155</v>
      </c>
      <c r="E606" s="176" t="s">
        <v>843</v>
      </c>
      <c r="F606" s="177" t="s">
        <v>844</v>
      </c>
      <c r="G606" s="178" t="s">
        <v>614</v>
      </c>
      <c r="H606" s="179">
        <v>51.93</v>
      </c>
      <c r="I606" s="180"/>
      <c r="J606" s="181">
        <f>ROUND(I606*H606,2)</f>
        <v>0</v>
      </c>
      <c r="K606" s="177" t="s">
        <v>159</v>
      </c>
      <c r="L606" s="41"/>
      <c r="M606" s="182" t="s">
        <v>3</v>
      </c>
      <c r="N606" s="183" t="s">
        <v>44</v>
      </c>
      <c r="O606" s="74"/>
      <c r="P606" s="184">
        <f>O606*H606</f>
        <v>0</v>
      </c>
      <c r="Q606" s="184">
        <v>0</v>
      </c>
      <c r="R606" s="184">
        <f>Q606*H606</f>
        <v>0</v>
      </c>
      <c r="S606" s="184">
        <v>0</v>
      </c>
      <c r="T606" s="185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186" t="s">
        <v>160</v>
      </c>
      <c r="AT606" s="186" t="s">
        <v>155</v>
      </c>
      <c r="AU606" s="186" t="s">
        <v>83</v>
      </c>
      <c r="AY606" s="21" t="s">
        <v>153</v>
      </c>
      <c r="BE606" s="187">
        <f>IF(N606="základní",J606,0)</f>
        <v>0</v>
      </c>
      <c r="BF606" s="187">
        <f>IF(N606="snížená",J606,0)</f>
        <v>0</v>
      </c>
      <c r="BG606" s="187">
        <f>IF(N606="zákl. přenesená",J606,0)</f>
        <v>0</v>
      </c>
      <c r="BH606" s="187">
        <f>IF(N606="sníž. přenesená",J606,0)</f>
        <v>0</v>
      </c>
      <c r="BI606" s="187">
        <f>IF(N606="nulová",J606,0)</f>
        <v>0</v>
      </c>
      <c r="BJ606" s="21" t="s">
        <v>81</v>
      </c>
      <c r="BK606" s="187">
        <f>ROUND(I606*H606,2)</f>
        <v>0</v>
      </c>
      <c r="BL606" s="21" t="s">
        <v>160</v>
      </c>
      <c r="BM606" s="186" t="s">
        <v>845</v>
      </c>
    </row>
    <row r="607" s="2" customFormat="1">
      <c r="A607" s="40"/>
      <c r="B607" s="41"/>
      <c r="C607" s="40"/>
      <c r="D607" s="188" t="s">
        <v>162</v>
      </c>
      <c r="E607" s="40"/>
      <c r="F607" s="189" t="s">
        <v>846</v>
      </c>
      <c r="G607" s="40"/>
      <c r="H607" s="40"/>
      <c r="I607" s="190"/>
      <c r="J607" s="40"/>
      <c r="K607" s="40"/>
      <c r="L607" s="41"/>
      <c r="M607" s="191"/>
      <c r="N607" s="192"/>
      <c r="O607" s="74"/>
      <c r="P607" s="74"/>
      <c r="Q607" s="74"/>
      <c r="R607" s="74"/>
      <c r="S607" s="74"/>
      <c r="T607" s="75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21" t="s">
        <v>162</v>
      </c>
      <c r="AU607" s="21" t="s">
        <v>83</v>
      </c>
    </row>
    <row r="608" s="2" customFormat="1">
      <c r="A608" s="40"/>
      <c r="B608" s="41"/>
      <c r="C608" s="40"/>
      <c r="D608" s="193" t="s">
        <v>164</v>
      </c>
      <c r="E608" s="40"/>
      <c r="F608" s="194" t="s">
        <v>847</v>
      </c>
      <c r="G608" s="40"/>
      <c r="H608" s="40"/>
      <c r="I608" s="190"/>
      <c r="J608" s="40"/>
      <c r="K608" s="40"/>
      <c r="L608" s="41"/>
      <c r="M608" s="191"/>
      <c r="N608" s="192"/>
      <c r="O608" s="74"/>
      <c r="P608" s="74"/>
      <c r="Q608" s="74"/>
      <c r="R608" s="74"/>
      <c r="S608" s="74"/>
      <c r="T608" s="75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21" t="s">
        <v>164</v>
      </c>
      <c r="AU608" s="21" t="s">
        <v>83</v>
      </c>
    </row>
    <row r="609" s="13" customFormat="1">
      <c r="A609" s="13"/>
      <c r="B609" s="195"/>
      <c r="C609" s="13"/>
      <c r="D609" s="188" t="s">
        <v>166</v>
      </c>
      <c r="E609" s="196" t="s">
        <v>3</v>
      </c>
      <c r="F609" s="197" t="s">
        <v>848</v>
      </c>
      <c r="G609" s="13"/>
      <c r="H609" s="198">
        <v>51.93</v>
      </c>
      <c r="I609" s="199"/>
      <c r="J609" s="13"/>
      <c r="K609" s="13"/>
      <c r="L609" s="195"/>
      <c r="M609" s="200"/>
      <c r="N609" s="201"/>
      <c r="O609" s="201"/>
      <c r="P609" s="201"/>
      <c r="Q609" s="201"/>
      <c r="R609" s="201"/>
      <c r="S609" s="201"/>
      <c r="T609" s="20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96" t="s">
        <v>166</v>
      </c>
      <c r="AU609" s="196" t="s">
        <v>83</v>
      </c>
      <c r="AV609" s="13" t="s">
        <v>83</v>
      </c>
      <c r="AW609" s="13" t="s">
        <v>35</v>
      </c>
      <c r="AX609" s="13" t="s">
        <v>81</v>
      </c>
      <c r="AY609" s="196" t="s">
        <v>153</v>
      </c>
    </row>
    <row r="610" s="2" customFormat="1" ht="24.15" customHeight="1">
      <c r="A610" s="40"/>
      <c r="B610" s="174"/>
      <c r="C610" s="175" t="s">
        <v>849</v>
      </c>
      <c r="D610" s="175" t="s">
        <v>155</v>
      </c>
      <c r="E610" s="176" t="s">
        <v>850</v>
      </c>
      <c r="F610" s="177" t="s">
        <v>851</v>
      </c>
      <c r="G610" s="178" t="s">
        <v>614</v>
      </c>
      <c r="H610" s="179">
        <v>42.380000000000003</v>
      </c>
      <c r="I610" s="180"/>
      <c r="J610" s="181">
        <f>ROUND(I610*H610,2)</f>
        <v>0</v>
      </c>
      <c r="K610" s="177" t="s">
        <v>159</v>
      </c>
      <c r="L610" s="41"/>
      <c r="M610" s="182" t="s">
        <v>3</v>
      </c>
      <c r="N610" s="183" t="s">
        <v>44</v>
      </c>
      <c r="O610" s="74"/>
      <c r="P610" s="184">
        <f>O610*H610</f>
        <v>0</v>
      </c>
      <c r="Q610" s="184">
        <v>0.00011</v>
      </c>
      <c r="R610" s="184">
        <f>Q610*H610</f>
        <v>0.0046618000000000007</v>
      </c>
      <c r="S610" s="184">
        <v>0</v>
      </c>
      <c r="T610" s="185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186" t="s">
        <v>160</v>
      </c>
      <c r="AT610" s="186" t="s">
        <v>155</v>
      </c>
      <c r="AU610" s="186" t="s">
        <v>83</v>
      </c>
      <c r="AY610" s="21" t="s">
        <v>153</v>
      </c>
      <c r="BE610" s="187">
        <f>IF(N610="základní",J610,0)</f>
        <v>0</v>
      </c>
      <c r="BF610" s="187">
        <f>IF(N610="snížená",J610,0)</f>
        <v>0</v>
      </c>
      <c r="BG610" s="187">
        <f>IF(N610="zákl. přenesená",J610,0)</f>
        <v>0</v>
      </c>
      <c r="BH610" s="187">
        <f>IF(N610="sníž. přenesená",J610,0)</f>
        <v>0</v>
      </c>
      <c r="BI610" s="187">
        <f>IF(N610="nulová",J610,0)</f>
        <v>0</v>
      </c>
      <c r="BJ610" s="21" t="s">
        <v>81</v>
      </c>
      <c r="BK610" s="187">
        <f>ROUND(I610*H610,2)</f>
        <v>0</v>
      </c>
      <c r="BL610" s="21" t="s">
        <v>160</v>
      </c>
      <c r="BM610" s="186" t="s">
        <v>852</v>
      </c>
    </row>
    <row r="611" s="2" customFormat="1">
      <c r="A611" s="40"/>
      <c r="B611" s="41"/>
      <c r="C611" s="40"/>
      <c r="D611" s="188" t="s">
        <v>162</v>
      </c>
      <c r="E611" s="40"/>
      <c r="F611" s="189" t="s">
        <v>853</v>
      </c>
      <c r="G611" s="40"/>
      <c r="H611" s="40"/>
      <c r="I611" s="190"/>
      <c r="J611" s="40"/>
      <c r="K611" s="40"/>
      <c r="L611" s="41"/>
      <c r="M611" s="191"/>
      <c r="N611" s="192"/>
      <c r="O611" s="74"/>
      <c r="P611" s="74"/>
      <c r="Q611" s="74"/>
      <c r="R611" s="74"/>
      <c r="S611" s="74"/>
      <c r="T611" s="75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21" t="s">
        <v>162</v>
      </c>
      <c r="AU611" s="21" t="s">
        <v>83</v>
      </c>
    </row>
    <row r="612" s="2" customFormat="1">
      <c r="A612" s="40"/>
      <c r="B612" s="41"/>
      <c r="C612" s="40"/>
      <c r="D612" s="193" t="s">
        <v>164</v>
      </c>
      <c r="E612" s="40"/>
      <c r="F612" s="194" t="s">
        <v>854</v>
      </c>
      <c r="G612" s="40"/>
      <c r="H612" s="40"/>
      <c r="I612" s="190"/>
      <c r="J612" s="40"/>
      <c r="K612" s="40"/>
      <c r="L612" s="41"/>
      <c r="M612" s="191"/>
      <c r="N612" s="192"/>
      <c r="O612" s="74"/>
      <c r="P612" s="74"/>
      <c r="Q612" s="74"/>
      <c r="R612" s="74"/>
      <c r="S612" s="74"/>
      <c r="T612" s="75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21" t="s">
        <v>164</v>
      </c>
      <c r="AU612" s="21" t="s">
        <v>83</v>
      </c>
    </row>
    <row r="613" s="2" customFormat="1">
      <c r="A613" s="40"/>
      <c r="B613" s="41"/>
      <c r="C613" s="40"/>
      <c r="D613" s="188" t="s">
        <v>194</v>
      </c>
      <c r="E613" s="40"/>
      <c r="F613" s="211" t="s">
        <v>855</v>
      </c>
      <c r="G613" s="40"/>
      <c r="H613" s="40"/>
      <c r="I613" s="190"/>
      <c r="J613" s="40"/>
      <c r="K613" s="40"/>
      <c r="L613" s="41"/>
      <c r="M613" s="191"/>
      <c r="N613" s="192"/>
      <c r="O613" s="74"/>
      <c r="P613" s="74"/>
      <c r="Q613" s="74"/>
      <c r="R613" s="74"/>
      <c r="S613" s="74"/>
      <c r="T613" s="75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21" t="s">
        <v>194</v>
      </c>
      <c r="AU613" s="21" t="s">
        <v>83</v>
      </c>
    </row>
    <row r="614" s="13" customFormat="1">
      <c r="A614" s="13"/>
      <c r="B614" s="195"/>
      <c r="C614" s="13"/>
      <c r="D614" s="188" t="s">
        <v>166</v>
      </c>
      <c r="E614" s="196" t="s">
        <v>3</v>
      </c>
      <c r="F614" s="197" t="s">
        <v>856</v>
      </c>
      <c r="G614" s="13"/>
      <c r="H614" s="198">
        <v>42.380000000000003</v>
      </c>
      <c r="I614" s="199"/>
      <c r="J614" s="13"/>
      <c r="K614" s="13"/>
      <c r="L614" s="195"/>
      <c r="M614" s="200"/>
      <c r="N614" s="201"/>
      <c r="O614" s="201"/>
      <c r="P614" s="201"/>
      <c r="Q614" s="201"/>
      <c r="R614" s="201"/>
      <c r="S614" s="201"/>
      <c r="T614" s="20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196" t="s">
        <v>166</v>
      </c>
      <c r="AU614" s="196" t="s">
        <v>83</v>
      </c>
      <c r="AV614" s="13" t="s">
        <v>83</v>
      </c>
      <c r="AW614" s="13" t="s">
        <v>35</v>
      </c>
      <c r="AX614" s="13" t="s">
        <v>81</v>
      </c>
      <c r="AY614" s="196" t="s">
        <v>153</v>
      </c>
    </row>
    <row r="615" s="2" customFormat="1" ht="24.15" customHeight="1">
      <c r="A615" s="40"/>
      <c r="B615" s="174"/>
      <c r="C615" s="175" t="s">
        <v>857</v>
      </c>
      <c r="D615" s="175" t="s">
        <v>155</v>
      </c>
      <c r="E615" s="176" t="s">
        <v>858</v>
      </c>
      <c r="F615" s="177" t="s">
        <v>859</v>
      </c>
      <c r="G615" s="178" t="s">
        <v>241</v>
      </c>
      <c r="H615" s="179">
        <v>1634.49</v>
      </c>
      <c r="I615" s="180"/>
      <c r="J615" s="181">
        <f>ROUND(I615*H615,2)</f>
        <v>0</v>
      </c>
      <c r="K615" s="177" t="s">
        <v>159</v>
      </c>
      <c r="L615" s="41"/>
      <c r="M615" s="182" t="s">
        <v>3</v>
      </c>
      <c r="N615" s="183" t="s">
        <v>44</v>
      </c>
      <c r="O615" s="74"/>
      <c r="P615" s="184">
        <f>O615*H615</f>
        <v>0</v>
      </c>
      <c r="Q615" s="184">
        <v>0</v>
      </c>
      <c r="R615" s="184">
        <f>Q615*H615</f>
        <v>0</v>
      </c>
      <c r="S615" s="184">
        <v>0.02</v>
      </c>
      <c r="T615" s="185">
        <f>S615*H615</f>
        <v>32.689799999999998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186" t="s">
        <v>160</v>
      </c>
      <c r="AT615" s="186" t="s">
        <v>155</v>
      </c>
      <c r="AU615" s="186" t="s">
        <v>83</v>
      </c>
      <c r="AY615" s="21" t="s">
        <v>153</v>
      </c>
      <c r="BE615" s="187">
        <f>IF(N615="základní",J615,0)</f>
        <v>0</v>
      </c>
      <c r="BF615" s="187">
        <f>IF(N615="snížená",J615,0)</f>
        <v>0</v>
      </c>
      <c r="BG615" s="187">
        <f>IF(N615="zákl. přenesená",J615,0)</f>
        <v>0</v>
      </c>
      <c r="BH615" s="187">
        <f>IF(N615="sníž. přenesená",J615,0)</f>
        <v>0</v>
      </c>
      <c r="BI615" s="187">
        <f>IF(N615="nulová",J615,0)</f>
        <v>0</v>
      </c>
      <c r="BJ615" s="21" t="s">
        <v>81</v>
      </c>
      <c r="BK615" s="187">
        <f>ROUND(I615*H615,2)</f>
        <v>0</v>
      </c>
      <c r="BL615" s="21" t="s">
        <v>160</v>
      </c>
      <c r="BM615" s="186" t="s">
        <v>860</v>
      </c>
    </row>
    <row r="616" s="2" customFormat="1">
      <c r="A616" s="40"/>
      <c r="B616" s="41"/>
      <c r="C616" s="40"/>
      <c r="D616" s="188" t="s">
        <v>162</v>
      </c>
      <c r="E616" s="40"/>
      <c r="F616" s="189" t="s">
        <v>861</v>
      </c>
      <c r="G616" s="40"/>
      <c r="H616" s="40"/>
      <c r="I616" s="190"/>
      <c r="J616" s="40"/>
      <c r="K616" s="40"/>
      <c r="L616" s="41"/>
      <c r="M616" s="191"/>
      <c r="N616" s="192"/>
      <c r="O616" s="74"/>
      <c r="P616" s="74"/>
      <c r="Q616" s="74"/>
      <c r="R616" s="74"/>
      <c r="S616" s="74"/>
      <c r="T616" s="75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21" t="s">
        <v>162</v>
      </c>
      <c r="AU616" s="21" t="s">
        <v>83</v>
      </c>
    </row>
    <row r="617" s="2" customFormat="1">
      <c r="A617" s="40"/>
      <c r="B617" s="41"/>
      <c r="C617" s="40"/>
      <c r="D617" s="193" t="s">
        <v>164</v>
      </c>
      <c r="E617" s="40"/>
      <c r="F617" s="194" t="s">
        <v>862</v>
      </c>
      <c r="G617" s="40"/>
      <c r="H617" s="40"/>
      <c r="I617" s="190"/>
      <c r="J617" s="40"/>
      <c r="K617" s="40"/>
      <c r="L617" s="41"/>
      <c r="M617" s="191"/>
      <c r="N617" s="192"/>
      <c r="O617" s="74"/>
      <c r="P617" s="74"/>
      <c r="Q617" s="74"/>
      <c r="R617" s="74"/>
      <c r="S617" s="74"/>
      <c r="T617" s="75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21" t="s">
        <v>164</v>
      </c>
      <c r="AU617" s="21" t="s">
        <v>83</v>
      </c>
    </row>
    <row r="618" s="13" customFormat="1">
      <c r="A618" s="13"/>
      <c r="B618" s="195"/>
      <c r="C618" s="13"/>
      <c r="D618" s="188" t="s">
        <v>166</v>
      </c>
      <c r="E618" s="196" t="s">
        <v>3</v>
      </c>
      <c r="F618" s="197" t="s">
        <v>384</v>
      </c>
      <c r="G618" s="13"/>
      <c r="H618" s="198">
        <v>1634.49</v>
      </c>
      <c r="I618" s="199"/>
      <c r="J618" s="13"/>
      <c r="K618" s="13"/>
      <c r="L618" s="195"/>
      <c r="M618" s="200"/>
      <c r="N618" s="201"/>
      <c r="O618" s="201"/>
      <c r="P618" s="201"/>
      <c r="Q618" s="201"/>
      <c r="R618" s="201"/>
      <c r="S618" s="201"/>
      <c r="T618" s="20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196" t="s">
        <v>166</v>
      </c>
      <c r="AU618" s="196" t="s">
        <v>83</v>
      </c>
      <c r="AV618" s="13" t="s">
        <v>83</v>
      </c>
      <c r="AW618" s="13" t="s">
        <v>35</v>
      </c>
      <c r="AX618" s="13" t="s">
        <v>81</v>
      </c>
      <c r="AY618" s="196" t="s">
        <v>153</v>
      </c>
    </row>
    <row r="619" s="2" customFormat="1" ht="24.15" customHeight="1">
      <c r="A619" s="40"/>
      <c r="B619" s="174"/>
      <c r="C619" s="175" t="s">
        <v>863</v>
      </c>
      <c r="D619" s="175" t="s">
        <v>155</v>
      </c>
      <c r="E619" s="176" t="s">
        <v>864</v>
      </c>
      <c r="F619" s="177" t="s">
        <v>865</v>
      </c>
      <c r="G619" s="178" t="s">
        <v>241</v>
      </c>
      <c r="H619" s="179">
        <v>1520.76</v>
      </c>
      <c r="I619" s="180"/>
      <c r="J619" s="181">
        <f>ROUND(I619*H619,2)</f>
        <v>0</v>
      </c>
      <c r="K619" s="177" t="s">
        <v>159</v>
      </c>
      <c r="L619" s="41"/>
      <c r="M619" s="182" t="s">
        <v>3</v>
      </c>
      <c r="N619" s="183" t="s">
        <v>44</v>
      </c>
      <c r="O619" s="74"/>
      <c r="P619" s="184">
        <f>O619*H619</f>
        <v>0</v>
      </c>
      <c r="Q619" s="184">
        <v>0</v>
      </c>
      <c r="R619" s="184">
        <f>Q619*H619</f>
        <v>0</v>
      </c>
      <c r="S619" s="184">
        <v>0</v>
      </c>
      <c r="T619" s="185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186" t="s">
        <v>160</v>
      </c>
      <c r="AT619" s="186" t="s">
        <v>155</v>
      </c>
      <c r="AU619" s="186" t="s">
        <v>83</v>
      </c>
      <c r="AY619" s="21" t="s">
        <v>153</v>
      </c>
      <c r="BE619" s="187">
        <f>IF(N619="základní",J619,0)</f>
        <v>0</v>
      </c>
      <c r="BF619" s="187">
        <f>IF(N619="snížená",J619,0)</f>
        <v>0</v>
      </c>
      <c r="BG619" s="187">
        <f>IF(N619="zákl. přenesená",J619,0)</f>
        <v>0</v>
      </c>
      <c r="BH619" s="187">
        <f>IF(N619="sníž. přenesená",J619,0)</f>
        <v>0</v>
      </c>
      <c r="BI619" s="187">
        <f>IF(N619="nulová",J619,0)</f>
        <v>0</v>
      </c>
      <c r="BJ619" s="21" t="s">
        <v>81</v>
      </c>
      <c r="BK619" s="187">
        <f>ROUND(I619*H619,2)</f>
        <v>0</v>
      </c>
      <c r="BL619" s="21" t="s">
        <v>160</v>
      </c>
      <c r="BM619" s="186" t="s">
        <v>866</v>
      </c>
    </row>
    <row r="620" s="2" customFormat="1">
      <c r="A620" s="40"/>
      <c r="B620" s="41"/>
      <c r="C620" s="40"/>
      <c r="D620" s="188" t="s">
        <v>162</v>
      </c>
      <c r="E620" s="40"/>
      <c r="F620" s="189" t="s">
        <v>867</v>
      </c>
      <c r="G620" s="40"/>
      <c r="H620" s="40"/>
      <c r="I620" s="190"/>
      <c r="J620" s="40"/>
      <c r="K620" s="40"/>
      <c r="L620" s="41"/>
      <c r="M620" s="191"/>
      <c r="N620" s="192"/>
      <c r="O620" s="74"/>
      <c r="P620" s="74"/>
      <c r="Q620" s="74"/>
      <c r="R620" s="74"/>
      <c r="S620" s="74"/>
      <c r="T620" s="75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21" t="s">
        <v>162</v>
      </c>
      <c r="AU620" s="21" t="s">
        <v>83</v>
      </c>
    </row>
    <row r="621" s="2" customFormat="1">
      <c r="A621" s="40"/>
      <c r="B621" s="41"/>
      <c r="C621" s="40"/>
      <c r="D621" s="193" t="s">
        <v>164</v>
      </c>
      <c r="E621" s="40"/>
      <c r="F621" s="194" t="s">
        <v>868</v>
      </c>
      <c r="G621" s="40"/>
      <c r="H621" s="40"/>
      <c r="I621" s="190"/>
      <c r="J621" s="40"/>
      <c r="K621" s="40"/>
      <c r="L621" s="41"/>
      <c r="M621" s="191"/>
      <c r="N621" s="192"/>
      <c r="O621" s="74"/>
      <c r="P621" s="74"/>
      <c r="Q621" s="74"/>
      <c r="R621" s="74"/>
      <c r="S621" s="74"/>
      <c r="T621" s="75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21" t="s">
        <v>164</v>
      </c>
      <c r="AU621" s="21" t="s">
        <v>83</v>
      </c>
    </row>
    <row r="622" s="13" customFormat="1">
      <c r="A622" s="13"/>
      <c r="B622" s="195"/>
      <c r="C622" s="13"/>
      <c r="D622" s="188" t="s">
        <v>166</v>
      </c>
      <c r="E622" s="196" t="s">
        <v>3</v>
      </c>
      <c r="F622" s="197" t="s">
        <v>869</v>
      </c>
      <c r="G622" s="13"/>
      <c r="H622" s="198">
        <v>1520.76</v>
      </c>
      <c r="I622" s="199"/>
      <c r="J622" s="13"/>
      <c r="K622" s="13"/>
      <c r="L622" s="195"/>
      <c r="M622" s="200"/>
      <c r="N622" s="201"/>
      <c r="O622" s="201"/>
      <c r="P622" s="201"/>
      <c r="Q622" s="201"/>
      <c r="R622" s="201"/>
      <c r="S622" s="201"/>
      <c r="T622" s="20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6" t="s">
        <v>166</v>
      </c>
      <c r="AU622" s="196" t="s">
        <v>83</v>
      </c>
      <c r="AV622" s="13" t="s">
        <v>83</v>
      </c>
      <c r="AW622" s="13" t="s">
        <v>35</v>
      </c>
      <c r="AX622" s="13" t="s">
        <v>81</v>
      </c>
      <c r="AY622" s="196" t="s">
        <v>153</v>
      </c>
    </row>
    <row r="623" s="12" customFormat="1" ht="20.88" customHeight="1">
      <c r="A623" s="12"/>
      <c r="B623" s="161"/>
      <c r="C623" s="12"/>
      <c r="D623" s="162" t="s">
        <v>72</v>
      </c>
      <c r="E623" s="172" t="s">
        <v>824</v>
      </c>
      <c r="F623" s="172" t="s">
        <v>870</v>
      </c>
      <c r="G623" s="12"/>
      <c r="H623" s="12"/>
      <c r="I623" s="164"/>
      <c r="J623" s="173">
        <f>BK623</f>
        <v>0</v>
      </c>
      <c r="K623" s="12"/>
      <c r="L623" s="161"/>
      <c r="M623" s="166"/>
      <c r="N623" s="167"/>
      <c r="O623" s="167"/>
      <c r="P623" s="168">
        <f>SUM(P624:P716)</f>
        <v>0</v>
      </c>
      <c r="Q623" s="167"/>
      <c r="R623" s="168">
        <f>SUM(R624:R716)</f>
        <v>0.078708100000000003</v>
      </c>
      <c r="S623" s="167"/>
      <c r="T623" s="169">
        <f>SUM(T624:T716)</f>
        <v>2295.5981000000002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162" t="s">
        <v>81</v>
      </c>
      <c r="AT623" s="170" t="s">
        <v>72</v>
      </c>
      <c r="AU623" s="170" t="s">
        <v>83</v>
      </c>
      <c r="AY623" s="162" t="s">
        <v>153</v>
      </c>
      <c r="BK623" s="171">
        <f>SUM(BK624:BK716)</f>
        <v>0</v>
      </c>
    </row>
    <row r="624" s="2" customFormat="1" ht="24.15" customHeight="1">
      <c r="A624" s="40"/>
      <c r="B624" s="174"/>
      <c r="C624" s="175" t="s">
        <v>871</v>
      </c>
      <c r="D624" s="175" t="s">
        <v>155</v>
      </c>
      <c r="E624" s="176" t="s">
        <v>872</v>
      </c>
      <c r="F624" s="177" t="s">
        <v>873</v>
      </c>
      <c r="G624" s="178" t="s">
        <v>241</v>
      </c>
      <c r="H624" s="179">
        <v>1520.76</v>
      </c>
      <c r="I624" s="180"/>
      <c r="J624" s="181">
        <f>ROUND(I624*H624,2)</f>
        <v>0</v>
      </c>
      <c r="K624" s="177" t="s">
        <v>159</v>
      </c>
      <c r="L624" s="41"/>
      <c r="M624" s="182" t="s">
        <v>3</v>
      </c>
      <c r="N624" s="183" t="s">
        <v>44</v>
      </c>
      <c r="O624" s="74"/>
      <c r="P624" s="184">
        <f>O624*H624</f>
        <v>0</v>
      </c>
      <c r="Q624" s="184">
        <v>0</v>
      </c>
      <c r="R624" s="184">
        <f>Q624*H624</f>
        <v>0</v>
      </c>
      <c r="S624" s="184">
        <v>0.38800000000000001</v>
      </c>
      <c r="T624" s="185">
        <f>S624*H624</f>
        <v>590.05488000000003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186" t="s">
        <v>160</v>
      </c>
      <c r="AT624" s="186" t="s">
        <v>155</v>
      </c>
      <c r="AU624" s="186" t="s">
        <v>174</v>
      </c>
      <c r="AY624" s="21" t="s">
        <v>153</v>
      </c>
      <c r="BE624" s="187">
        <f>IF(N624="základní",J624,0)</f>
        <v>0</v>
      </c>
      <c r="BF624" s="187">
        <f>IF(N624="snížená",J624,0)</f>
        <v>0</v>
      </c>
      <c r="BG624" s="187">
        <f>IF(N624="zákl. přenesená",J624,0)</f>
        <v>0</v>
      </c>
      <c r="BH624" s="187">
        <f>IF(N624="sníž. přenesená",J624,0)</f>
        <v>0</v>
      </c>
      <c r="BI624" s="187">
        <f>IF(N624="nulová",J624,0)</f>
        <v>0</v>
      </c>
      <c r="BJ624" s="21" t="s">
        <v>81</v>
      </c>
      <c r="BK624" s="187">
        <f>ROUND(I624*H624,2)</f>
        <v>0</v>
      </c>
      <c r="BL624" s="21" t="s">
        <v>160</v>
      </c>
      <c r="BM624" s="186" t="s">
        <v>874</v>
      </c>
    </row>
    <row r="625" s="2" customFormat="1">
      <c r="A625" s="40"/>
      <c r="B625" s="41"/>
      <c r="C625" s="40"/>
      <c r="D625" s="188" t="s">
        <v>162</v>
      </c>
      <c r="E625" s="40"/>
      <c r="F625" s="189" t="s">
        <v>875</v>
      </c>
      <c r="G625" s="40"/>
      <c r="H625" s="40"/>
      <c r="I625" s="190"/>
      <c r="J625" s="40"/>
      <c r="K625" s="40"/>
      <c r="L625" s="41"/>
      <c r="M625" s="191"/>
      <c r="N625" s="192"/>
      <c r="O625" s="74"/>
      <c r="P625" s="74"/>
      <c r="Q625" s="74"/>
      <c r="R625" s="74"/>
      <c r="S625" s="74"/>
      <c r="T625" s="75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21" t="s">
        <v>162</v>
      </c>
      <c r="AU625" s="21" t="s">
        <v>174</v>
      </c>
    </row>
    <row r="626" s="2" customFormat="1">
      <c r="A626" s="40"/>
      <c r="B626" s="41"/>
      <c r="C626" s="40"/>
      <c r="D626" s="193" t="s">
        <v>164</v>
      </c>
      <c r="E626" s="40"/>
      <c r="F626" s="194" t="s">
        <v>876</v>
      </c>
      <c r="G626" s="40"/>
      <c r="H626" s="40"/>
      <c r="I626" s="190"/>
      <c r="J626" s="40"/>
      <c r="K626" s="40"/>
      <c r="L626" s="41"/>
      <c r="M626" s="191"/>
      <c r="N626" s="192"/>
      <c r="O626" s="74"/>
      <c r="P626" s="74"/>
      <c r="Q626" s="74"/>
      <c r="R626" s="74"/>
      <c r="S626" s="74"/>
      <c r="T626" s="75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21" t="s">
        <v>164</v>
      </c>
      <c r="AU626" s="21" t="s">
        <v>174</v>
      </c>
    </row>
    <row r="627" s="2" customFormat="1">
      <c r="A627" s="40"/>
      <c r="B627" s="41"/>
      <c r="C627" s="40"/>
      <c r="D627" s="188" t="s">
        <v>194</v>
      </c>
      <c r="E627" s="40"/>
      <c r="F627" s="211" t="s">
        <v>877</v>
      </c>
      <c r="G627" s="40"/>
      <c r="H627" s="40"/>
      <c r="I627" s="190"/>
      <c r="J627" s="40"/>
      <c r="K627" s="40"/>
      <c r="L627" s="41"/>
      <c r="M627" s="191"/>
      <c r="N627" s="192"/>
      <c r="O627" s="74"/>
      <c r="P627" s="74"/>
      <c r="Q627" s="74"/>
      <c r="R627" s="74"/>
      <c r="S627" s="74"/>
      <c r="T627" s="75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21" t="s">
        <v>194</v>
      </c>
      <c r="AU627" s="21" t="s">
        <v>174</v>
      </c>
    </row>
    <row r="628" s="13" customFormat="1">
      <c r="A628" s="13"/>
      <c r="B628" s="195"/>
      <c r="C628" s="13"/>
      <c r="D628" s="188" t="s">
        <v>166</v>
      </c>
      <c r="E628" s="196" t="s">
        <v>3</v>
      </c>
      <c r="F628" s="197" t="s">
        <v>869</v>
      </c>
      <c r="G628" s="13"/>
      <c r="H628" s="198">
        <v>1520.76</v>
      </c>
      <c r="I628" s="199"/>
      <c r="J628" s="13"/>
      <c r="K628" s="13"/>
      <c r="L628" s="195"/>
      <c r="M628" s="200"/>
      <c r="N628" s="201"/>
      <c r="O628" s="201"/>
      <c r="P628" s="201"/>
      <c r="Q628" s="201"/>
      <c r="R628" s="201"/>
      <c r="S628" s="201"/>
      <c r="T628" s="20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96" t="s">
        <v>166</v>
      </c>
      <c r="AU628" s="196" t="s">
        <v>174</v>
      </c>
      <c r="AV628" s="13" t="s">
        <v>83</v>
      </c>
      <c r="AW628" s="13" t="s">
        <v>35</v>
      </c>
      <c r="AX628" s="13" t="s">
        <v>81</v>
      </c>
      <c r="AY628" s="196" t="s">
        <v>153</v>
      </c>
    </row>
    <row r="629" s="2" customFormat="1" ht="24.15" customHeight="1">
      <c r="A629" s="40"/>
      <c r="B629" s="174"/>
      <c r="C629" s="175" t="s">
        <v>878</v>
      </c>
      <c r="D629" s="175" t="s">
        <v>155</v>
      </c>
      <c r="E629" s="176" t="s">
        <v>879</v>
      </c>
      <c r="F629" s="177" t="s">
        <v>880</v>
      </c>
      <c r="G629" s="178" t="s">
        <v>241</v>
      </c>
      <c r="H629" s="179">
        <v>1203.79</v>
      </c>
      <c r="I629" s="180"/>
      <c r="J629" s="181">
        <f>ROUND(I629*H629,2)</f>
        <v>0</v>
      </c>
      <c r="K629" s="177" t="s">
        <v>159</v>
      </c>
      <c r="L629" s="41"/>
      <c r="M629" s="182" t="s">
        <v>3</v>
      </c>
      <c r="N629" s="183" t="s">
        <v>44</v>
      </c>
      <c r="O629" s="74"/>
      <c r="P629" s="184">
        <f>O629*H629</f>
        <v>0</v>
      </c>
      <c r="Q629" s="184">
        <v>0</v>
      </c>
      <c r="R629" s="184">
        <f>Q629*H629</f>
        <v>0</v>
      </c>
      <c r="S629" s="184">
        <v>0.17000000000000001</v>
      </c>
      <c r="T629" s="185">
        <f>S629*H629</f>
        <v>204.64430000000002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186" t="s">
        <v>160</v>
      </c>
      <c r="AT629" s="186" t="s">
        <v>155</v>
      </c>
      <c r="AU629" s="186" t="s">
        <v>174</v>
      </c>
      <c r="AY629" s="21" t="s">
        <v>153</v>
      </c>
      <c r="BE629" s="187">
        <f>IF(N629="základní",J629,0)</f>
        <v>0</v>
      </c>
      <c r="BF629" s="187">
        <f>IF(N629="snížená",J629,0)</f>
        <v>0</v>
      </c>
      <c r="BG629" s="187">
        <f>IF(N629="zákl. přenesená",J629,0)</f>
        <v>0</v>
      </c>
      <c r="BH629" s="187">
        <f>IF(N629="sníž. přenesená",J629,0)</f>
        <v>0</v>
      </c>
      <c r="BI629" s="187">
        <f>IF(N629="nulová",J629,0)</f>
        <v>0</v>
      </c>
      <c r="BJ629" s="21" t="s">
        <v>81</v>
      </c>
      <c r="BK629" s="187">
        <f>ROUND(I629*H629,2)</f>
        <v>0</v>
      </c>
      <c r="BL629" s="21" t="s">
        <v>160</v>
      </c>
      <c r="BM629" s="186" t="s">
        <v>881</v>
      </c>
    </row>
    <row r="630" s="2" customFormat="1">
      <c r="A630" s="40"/>
      <c r="B630" s="41"/>
      <c r="C630" s="40"/>
      <c r="D630" s="188" t="s">
        <v>162</v>
      </c>
      <c r="E630" s="40"/>
      <c r="F630" s="189" t="s">
        <v>882</v>
      </c>
      <c r="G630" s="40"/>
      <c r="H630" s="40"/>
      <c r="I630" s="190"/>
      <c r="J630" s="40"/>
      <c r="K630" s="40"/>
      <c r="L630" s="41"/>
      <c r="M630" s="191"/>
      <c r="N630" s="192"/>
      <c r="O630" s="74"/>
      <c r="P630" s="74"/>
      <c r="Q630" s="74"/>
      <c r="R630" s="74"/>
      <c r="S630" s="74"/>
      <c r="T630" s="75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21" t="s">
        <v>162</v>
      </c>
      <c r="AU630" s="21" t="s">
        <v>174</v>
      </c>
    </row>
    <row r="631" s="2" customFormat="1">
      <c r="A631" s="40"/>
      <c r="B631" s="41"/>
      <c r="C631" s="40"/>
      <c r="D631" s="193" t="s">
        <v>164</v>
      </c>
      <c r="E631" s="40"/>
      <c r="F631" s="194" t="s">
        <v>883</v>
      </c>
      <c r="G631" s="40"/>
      <c r="H631" s="40"/>
      <c r="I631" s="190"/>
      <c r="J631" s="40"/>
      <c r="K631" s="40"/>
      <c r="L631" s="41"/>
      <c r="M631" s="191"/>
      <c r="N631" s="192"/>
      <c r="O631" s="74"/>
      <c r="P631" s="74"/>
      <c r="Q631" s="74"/>
      <c r="R631" s="74"/>
      <c r="S631" s="74"/>
      <c r="T631" s="75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21" t="s">
        <v>164</v>
      </c>
      <c r="AU631" s="21" t="s">
        <v>174</v>
      </c>
    </row>
    <row r="632" s="13" customFormat="1">
      <c r="A632" s="13"/>
      <c r="B632" s="195"/>
      <c r="C632" s="13"/>
      <c r="D632" s="188" t="s">
        <v>166</v>
      </c>
      <c r="E632" s="196" t="s">
        <v>3</v>
      </c>
      <c r="F632" s="197" t="s">
        <v>884</v>
      </c>
      <c r="G632" s="13"/>
      <c r="H632" s="198">
        <v>777.40999999999997</v>
      </c>
      <c r="I632" s="199"/>
      <c r="J632" s="13"/>
      <c r="K632" s="13"/>
      <c r="L632" s="195"/>
      <c r="M632" s="200"/>
      <c r="N632" s="201"/>
      <c r="O632" s="201"/>
      <c r="P632" s="201"/>
      <c r="Q632" s="201"/>
      <c r="R632" s="201"/>
      <c r="S632" s="201"/>
      <c r="T632" s="202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96" t="s">
        <v>166</v>
      </c>
      <c r="AU632" s="196" t="s">
        <v>174</v>
      </c>
      <c r="AV632" s="13" t="s">
        <v>83</v>
      </c>
      <c r="AW632" s="13" t="s">
        <v>35</v>
      </c>
      <c r="AX632" s="13" t="s">
        <v>73</v>
      </c>
      <c r="AY632" s="196" t="s">
        <v>153</v>
      </c>
    </row>
    <row r="633" s="13" customFormat="1">
      <c r="A633" s="13"/>
      <c r="B633" s="195"/>
      <c r="C633" s="13"/>
      <c r="D633" s="188" t="s">
        <v>166</v>
      </c>
      <c r="E633" s="196" t="s">
        <v>3</v>
      </c>
      <c r="F633" s="197" t="s">
        <v>885</v>
      </c>
      <c r="G633" s="13"/>
      <c r="H633" s="198">
        <v>221.5</v>
      </c>
      <c r="I633" s="199"/>
      <c r="J633" s="13"/>
      <c r="K633" s="13"/>
      <c r="L633" s="195"/>
      <c r="M633" s="200"/>
      <c r="N633" s="201"/>
      <c r="O633" s="201"/>
      <c r="P633" s="201"/>
      <c r="Q633" s="201"/>
      <c r="R633" s="201"/>
      <c r="S633" s="201"/>
      <c r="T633" s="20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6" t="s">
        <v>166</v>
      </c>
      <c r="AU633" s="196" t="s">
        <v>174</v>
      </c>
      <c r="AV633" s="13" t="s">
        <v>83</v>
      </c>
      <c r="AW633" s="13" t="s">
        <v>35</v>
      </c>
      <c r="AX633" s="13" t="s">
        <v>73</v>
      </c>
      <c r="AY633" s="196" t="s">
        <v>153</v>
      </c>
    </row>
    <row r="634" s="13" customFormat="1">
      <c r="A634" s="13"/>
      <c r="B634" s="195"/>
      <c r="C634" s="13"/>
      <c r="D634" s="188" t="s">
        <v>166</v>
      </c>
      <c r="E634" s="196" t="s">
        <v>3</v>
      </c>
      <c r="F634" s="197" t="s">
        <v>886</v>
      </c>
      <c r="G634" s="13"/>
      <c r="H634" s="198">
        <v>204.88</v>
      </c>
      <c r="I634" s="199"/>
      <c r="J634" s="13"/>
      <c r="K634" s="13"/>
      <c r="L634" s="195"/>
      <c r="M634" s="200"/>
      <c r="N634" s="201"/>
      <c r="O634" s="201"/>
      <c r="P634" s="201"/>
      <c r="Q634" s="201"/>
      <c r="R634" s="201"/>
      <c r="S634" s="201"/>
      <c r="T634" s="20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196" t="s">
        <v>166</v>
      </c>
      <c r="AU634" s="196" t="s">
        <v>174</v>
      </c>
      <c r="AV634" s="13" t="s">
        <v>83</v>
      </c>
      <c r="AW634" s="13" t="s">
        <v>35</v>
      </c>
      <c r="AX634" s="13" t="s">
        <v>73</v>
      </c>
      <c r="AY634" s="196" t="s">
        <v>153</v>
      </c>
    </row>
    <row r="635" s="14" customFormat="1">
      <c r="A635" s="14"/>
      <c r="B635" s="203"/>
      <c r="C635" s="14"/>
      <c r="D635" s="188" t="s">
        <v>166</v>
      </c>
      <c r="E635" s="204" t="s">
        <v>3</v>
      </c>
      <c r="F635" s="205" t="s">
        <v>181</v>
      </c>
      <c r="G635" s="14"/>
      <c r="H635" s="206">
        <v>1203.79</v>
      </c>
      <c r="I635" s="207"/>
      <c r="J635" s="14"/>
      <c r="K635" s="14"/>
      <c r="L635" s="203"/>
      <c r="M635" s="208"/>
      <c r="N635" s="209"/>
      <c r="O635" s="209"/>
      <c r="P635" s="209"/>
      <c r="Q635" s="209"/>
      <c r="R635" s="209"/>
      <c r="S635" s="209"/>
      <c r="T635" s="210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4" t="s">
        <v>166</v>
      </c>
      <c r="AU635" s="204" t="s">
        <v>174</v>
      </c>
      <c r="AV635" s="14" t="s">
        <v>160</v>
      </c>
      <c r="AW635" s="14" t="s">
        <v>35</v>
      </c>
      <c r="AX635" s="14" t="s">
        <v>81</v>
      </c>
      <c r="AY635" s="204" t="s">
        <v>153</v>
      </c>
    </row>
    <row r="636" s="2" customFormat="1" ht="24.15" customHeight="1">
      <c r="A636" s="40"/>
      <c r="B636" s="174"/>
      <c r="C636" s="175" t="s">
        <v>887</v>
      </c>
      <c r="D636" s="175" t="s">
        <v>155</v>
      </c>
      <c r="E636" s="176" t="s">
        <v>888</v>
      </c>
      <c r="F636" s="177" t="s">
        <v>889</v>
      </c>
      <c r="G636" s="178" t="s">
        <v>241</v>
      </c>
      <c r="H636" s="179">
        <v>359.44999999999999</v>
      </c>
      <c r="I636" s="180"/>
      <c r="J636" s="181">
        <f>ROUND(I636*H636,2)</f>
        <v>0</v>
      </c>
      <c r="K636" s="177" t="s">
        <v>159</v>
      </c>
      <c r="L636" s="41"/>
      <c r="M636" s="182" t="s">
        <v>3</v>
      </c>
      <c r="N636" s="183" t="s">
        <v>44</v>
      </c>
      <c r="O636" s="74"/>
      <c r="P636" s="184">
        <f>O636*H636</f>
        <v>0</v>
      </c>
      <c r="Q636" s="184">
        <v>0</v>
      </c>
      <c r="R636" s="184">
        <f>Q636*H636</f>
        <v>0</v>
      </c>
      <c r="S636" s="184">
        <v>0.44</v>
      </c>
      <c r="T636" s="185">
        <f>S636*H636</f>
        <v>158.15799999999999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186" t="s">
        <v>160</v>
      </c>
      <c r="AT636" s="186" t="s">
        <v>155</v>
      </c>
      <c r="AU636" s="186" t="s">
        <v>174</v>
      </c>
      <c r="AY636" s="21" t="s">
        <v>153</v>
      </c>
      <c r="BE636" s="187">
        <f>IF(N636="základní",J636,0)</f>
        <v>0</v>
      </c>
      <c r="BF636" s="187">
        <f>IF(N636="snížená",J636,0)</f>
        <v>0</v>
      </c>
      <c r="BG636" s="187">
        <f>IF(N636="zákl. přenesená",J636,0)</f>
        <v>0</v>
      </c>
      <c r="BH636" s="187">
        <f>IF(N636="sníž. přenesená",J636,0)</f>
        <v>0</v>
      </c>
      <c r="BI636" s="187">
        <f>IF(N636="nulová",J636,0)</f>
        <v>0</v>
      </c>
      <c r="BJ636" s="21" t="s">
        <v>81</v>
      </c>
      <c r="BK636" s="187">
        <f>ROUND(I636*H636,2)</f>
        <v>0</v>
      </c>
      <c r="BL636" s="21" t="s">
        <v>160</v>
      </c>
      <c r="BM636" s="186" t="s">
        <v>890</v>
      </c>
    </row>
    <row r="637" s="2" customFormat="1">
      <c r="A637" s="40"/>
      <c r="B637" s="41"/>
      <c r="C637" s="40"/>
      <c r="D637" s="188" t="s">
        <v>162</v>
      </c>
      <c r="E637" s="40"/>
      <c r="F637" s="189" t="s">
        <v>891</v>
      </c>
      <c r="G637" s="40"/>
      <c r="H637" s="40"/>
      <c r="I637" s="190"/>
      <c r="J637" s="40"/>
      <c r="K637" s="40"/>
      <c r="L637" s="41"/>
      <c r="M637" s="191"/>
      <c r="N637" s="192"/>
      <c r="O637" s="74"/>
      <c r="P637" s="74"/>
      <c r="Q637" s="74"/>
      <c r="R637" s="74"/>
      <c r="S637" s="74"/>
      <c r="T637" s="75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21" t="s">
        <v>162</v>
      </c>
      <c r="AU637" s="21" t="s">
        <v>174</v>
      </c>
    </row>
    <row r="638" s="2" customFormat="1">
      <c r="A638" s="40"/>
      <c r="B638" s="41"/>
      <c r="C638" s="40"/>
      <c r="D638" s="193" t="s">
        <v>164</v>
      </c>
      <c r="E638" s="40"/>
      <c r="F638" s="194" t="s">
        <v>892</v>
      </c>
      <c r="G638" s="40"/>
      <c r="H638" s="40"/>
      <c r="I638" s="190"/>
      <c r="J638" s="40"/>
      <c r="K638" s="40"/>
      <c r="L638" s="41"/>
      <c r="M638" s="191"/>
      <c r="N638" s="192"/>
      <c r="O638" s="74"/>
      <c r="P638" s="74"/>
      <c r="Q638" s="74"/>
      <c r="R638" s="74"/>
      <c r="S638" s="74"/>
      <c r="T638" s="75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21" t="s">
        <v>164</v>
      </c>
      <c r="AU638" s="21" t="s">
        <v>174</v>
      </c>
    </row>
    <row r="639" s="13" customFormat="1">
      <c r="A639" s="13"/>
      <c r="B639" s="195"/>
      <c r="C639" s="13"/>
      <c r="D639" s="188" t="s">
        <v>166</v>
      </c>
      <c r="E639" s="196" t="s">
        <v>3</v>
      </c>
      <c r="F639" s="197" t="s">
        <v>893</v>
      </c>
      <c r="G639" s="13"/>
      <c r="H639" s="198">
        <v>359.44999999999999</v>
      </c>
      <c r="I639" s="199"/>
      <c r="J639" s="13"/>
      <c r="K639" s="13"/>
      <c r="L639" s="195"/>
      <c r="M639" s="200"/>
      <c r="N639" s="201"/>
      <c r="O639" s="201"/>
      <c r="P639" s="201"/>
      <c r="Q639" s="201"/>
      <c r="R639" s="201"/>
      <c r="S639" s="201"/>
      <c r="T639" s="20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96" t="s">
        <v>166</v>
      </c>
      <c r="AU639" s="196" t="s">
        <v>174</v>
      </c>
      <c r="AV639" s="13" t="s">
        <v>83</v>
      </c>
      <c r="AW639" s="13" t="s">
        <v>35</v>
      </c>
      <c r="AX639" s="13" t="s">
        <v>81</v>
      </c>
      <c r="AY639" s="196" t="s">
        <v>153</v>
      </c>
    </row>
    <row r="640" s="2" customFormat="1" ht="24.15" customHeight="1">
      <c r="A640" s="40"/>
      <c r="B640" s="174"/>
      <c r="C640" s="175" t="s">
        <v>894</v>
      </c>
      <c r="D640" s="175" t="s">
        <v>155</v>
      </c>
      <c r="E640" s="176" t="s">
        <v>895</v>
      </c>
      <c r="F640" s="177" t="s">
        <v>896</v>
      </c>
      <c r="G640" s="178" t="s">
        <v>241</v>
      </c>
      <c r="H640" s="179">
        <v>715.70000000000005</v>
      </c>
      <c r="I640" s="180"/>
      <c r="J640" s="181">
        <f>ROUND(I640*H640,2)</f>
        <v>0</v>
      </c>
      <c r="K640" s="177" t="s">
        <v>159</v>
      </c>
      <c r="L640" s="41"/>
      <c r="M640" s="182" t="s">
        <v>3</v>
      </c>
      <c r="N640" s="183" t="s">
        <v>44</v>
      </c>
      <c r="O640" s="74"/>
      <c r="P640" s="184">
        <f>O640*H640</f>
        <v>0</v>
      </c>
      <c r="Q640" s="184">
        <v>0</v>
      </c>
      <c r="R640" s="184">
        <f>Q640*H640</f>
        <v>0</v>
      </c>
      <c r="S640" s="184">
        <v>0.93000000000000005</v>
      </c>
      <c r="T640" s="185">
        <f>S640*H640</f>
        <v>665.60100000000011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186" t="s">
        <v>160</v>
      </c>
      <c r="AT640" s="186" t="s">
        <v>155</v>
      </c>
      <c r="AU640" s="186" t="s">
        <v>174</v>
      </c>
      <c r="AY640" s="21" t="s">
        <v>153</v>
      </c>
      <c r="BE640" s="187">
        <f>IF(N640="základní",J640,0)</f>
        <v>0</v>
      </c>
      <c r="BF640" s="187">
        <f>IF(N640="snížená",J640,0)</f>
        <v>0</v>
      </c>
      <c r="BG640" s="187">
        <f>IF(N640="zákl. přenesená",J640,0)</f>
        <v>0</v>
      </c>
      <c r="BH640" s="187">
        <f>IF(N640="sníž. přenesená",J640,0)</f>
        <v>0</v>
      </c>
      <c r="BI640" s="187">
        <f>IF(N640="nulová",J640,0)</f>
        <v>0</v>
      </c>
      <c r="BJ640" s="21" t="s">
        <v>81</v>
      </c>
      <c r="BK640" s="187">
        <f>ROUND(I640*H640,2)</f>
        <v>0</v>
      </c>
      <c r="BL640" s="21" t="s">
        <v>160</v>
      </c>
      <c r="BM640" s="186" t="s">
        <v>897</v>
      </c>
    </row>
    <row r="641" s="2" customFormat="1">
      <c r="A641" s="40"/>
      <c r="B641" s="41"/>
      <c r="C641" s="40"/>
      <c r="D641" s="188" t="s">
        <v>162</v>
      </c>
      <c r="E641" s="40"/>
      <c r="F641" s="189" t="s">
        <v>898</v>
      </c>
      <c r="G641" s="40"/>
      <c r="H641" s="40"/>
      <c r="I641" s="190"/>
      <c r="J641" s="40"/>
      <c r="K641" s="40"/>
      <c r="L641" s="41"/>
      <c r="M641" s="191"/>
      <c r="N641" s="192"/>
      <c r="O641" s="74"/>
      <c r="P641" s="74"/>
      <c r="Q641" s="74"/>
      <c r="R641" s="74"/>
      <c r="S641" s="74"/>
      <c r="T641" s="75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21" t="s">
        <v>162</v>
      </c>
      <c r="AU641" s="21" t="s">
        <v>174</v>
      </c>
    </row>
    <row r="642" s="2" customFormat="1">
      <c r="A642" s="40"/>
      <c r="B642" s="41"/>
      <c r="C642" s="40"/>
      <c r="D642" s="193" t="s">
        <v>164</v>
      </c>
      <c r="E642" s="40"/>
      <c r="F642" s="194" t="s">
        <v>899</v>
      </c>
      <c r="G642" s="40"/>
      <c r="H642" s="40"/>
      <c r="I642" s="190"/>
      <c r="J642" s="40"/>
      <c r="K642" s="40"/>
      <c r="L642" s="41"/>
      <c r="M642" s="191"/>
      <c r="N642" s="192"/>
      <c r="O642" s="74"/>
      <c r="P642" s="74"/>
      <c r="Q642" s="74"/>
      <c r="R642" s="74"/>
      <c r="S642" s="74"/>
      <c r="T642" s="75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21" t="s">
        <v>164</v>
      </c>
      <c r="AU642" s="21" t="s">
        <v>174</v>
      </c>
    </row>
    <row r="643" s="13" customFormat="1">
      <c r="A643" s="13"/>
      <c r="B643" s="195"/>
      <c r="C643" s="13"/>
      <c r="D643" s="188" t="s">
        <v>166</v>
      </c>
      <c r="E643" s="196" t="s">
        <v>3</v>
      </c>
      <c r="F643" s="197" t="s">
        <v>900</v>
      </c>
      <c r="G643" s="13"/>
      <c r="H643" s="198">
        <v>715.70000000000005</v>
      </c>
      <c r="I643" s="199"/>
      <c r="J643" s="13"/>
      <c r="K643" s="13"/>
      <c r="L643" s="195"/>
      <c r="M643" s="200"/>
      <c r="N643" s="201"/>
      <c r="O643" s="201"/>
      <c r="P643" s="201"/>
      <c r="Q643" s="201"/>
      <c r="R643" s="201"/>
      <c r="S643" s="201"/>
      <c r="T643" s="20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6" t="s">
        <v>166</v>
      </c>
      <c r="AU643" s="196" t="s">
        <v>174</v>
      </c>
      <c r="AV643" s="13" t="s">
        <v>83</v>
      </c>
      <c r="AW643" s="13" t="s">
        <v>35</v>
      </c>
      <c r="AX643" s="13" t="s">
        <v>81</v>
      </c>
      <c r="AY643" s="196" t="s">
        <v>153</v>
      </c>
    </row>
    <row r="644" s="2" customFormat="1" ht="24.15" customHeight="1">
      <c r="A644" s="40"/>
      <c r="B644" s="174"/>
      <c r="C644" s="175" t="s">
        <v>901</v>
      </c>
      <c r="D644" s="175" t="s">
        <v>155</v>
      </c>
      <c r="E644" s="176" t="s">
        <v>902</v>
      </c>
      <c r="F644" s="177" t="s">
        <v>903</v>
      </c>
      <c r="G644" s="178" t="s">
        <v>241</v>
      </c>
      <c r="H644" s="179">
        <v>32.5</v>
      </c>
      <c r="I644" s="180"/>
      <c r="J644" s="181">
        <f>ROUND(I644*H644,2)</f>
        <v>0</v>
      </c>
      <c r="K644" s="177" t="s">
        <v>159</v>
      </c>
      <c r="L644" s="41"/>
      <c r="M644" s="182" t="s">
        <v>3</v>
      </c>
      <c r="N644" s="183" t="s">
        <v>44</v>
      </c>
      <c r="O644" s="74"/>
      <c r="P644" s="184">
        <f>O644*H644</f>
        <v>0</v>
      </c>
      <c r="Q644" s="184">
        <v>0</v>
      </c>
      <c r="R644" s="184">
        <f>Q644*H644</f>
        <v>0</v>
      </c>
      <c r="S644" s="184">
        <v>0.44</v>
      </c>
      <c r="T644" s="185">
        <f>S644*H644</f>
        <v>14.300000000000001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186" t="s">
        <v>160</v>
      </c>
      <c r="AT644" s="186" t="s">
        <v>155</v>
      </c>
      <c r="AU644" s="186" t="s">
        <v>174</v>
      </c>
      <c r="AY644" s="21" t="s">
        <v>153</v>
      </c>
      <c r="BE644" s="187">
        <f>IF(N644="základní",J644,0)</f>
        <v>0</v>
      </c>
      <c r="BF644" s="187">
        <f>IF(N644="snížená",J644,0)</f>
        <v>0</v>
      </c>
      <c r="BG644" s="187">
        <f>IF(N644="zákl. přenesená",J644,0)</f>
        <v>0</v>
      </c>
      <c r="BH644" s="187">
        <f>IF(N644="sníž. přenesená",J644,0)</f>
        <v>0</v>
      </c>
      <c r="BI644" s="187">
        <f>IF(N644="nulová",J644,0)</f>
        <v>0</v>
      </c>
      <c r="BJ644" s="21" t="s">
        <v>81</v>
      </c>
      <c r="BK644" s="187">
        <f>ROUND(I644*H644,2)</f>
        <v>0</v>
      </c>
      <c r="BL644" s="21" t="s">
        <v>160</v>
      </c>
      <c r="BM644" s="186" t="s">
        <v>904</v>
      </c>
    </row>
    <row r="645" s="2" customFormat="1">
      <c r="A645" s="40"/>
      <c r="B645" s="41"/>
      <c r="C645" s="40"/>
      <c r="D645" s="188" t="s">
        <v>162</v>
      </c>
      <c r="E645" s="40"/>
      <c r="F645" s="189" t="s">
        <v>905</v>
      </c>
      <c r="G645" s="40"/>
      <c r="H645" s="40"/>
      <c r="I645" s="190"/>
      <c r="J645" s="40"/>
      <c r="K645" s="40"/>
      <c r="L645" s="41"/>
      <c r="M645" s="191"/>
      <c r="N645" s="192"/>
      <c r="O645" s="74"/>
      <c r="P645" s="74"/>
      <c r="Q645" s="74"/>
      <c r="R645" s="74"/>
      <c r="S645" s="74"/>
      <c r="T645" s="75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21" t="s">
        <v>162</v>
      </c>
      <c r="AU645" s="21" t="s">
        <v>174</v>
      </c>
    </row>
    <row r="646" s="2" customFormat="1">
      <c r="A646" s="40"/>
      <c r="B646" s="41"/>
      <c r="C646" s="40"/>
      <c r="D646" s="193" t="s">
        <v>164</v>
      </c>
      <c r="E646" s="40"/>
      <c r="F646" s="194" t="s">
        <v>906</v>
      </c>
      <c r="G646" s="40"/>
      <c r="H646" s="40"/>
      <c r="I646" s="190"/>
      <c r="J646" s="40"/>
      <c r="K646" s="40"/>
      <c r="L646" s="41"/>
      <c r="M646" s="191"/>
      <c r="N646" s="192"/>
      <c r="O646" s="74"/>
      <c r="P646" s="74"/>
      <c r="Q646" s="74"/>
      <c r="R646" s="74"/>
      <c r="S646" s="74"/>
      <c r="T646" s="75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21" t="s">
        <v>164</v>
      </c>
      <c r="AU646" s="21" t="s">
        <v>174</v>
      </c>
    </row>
    <row r="647" s="13" customFormat="1">
      <c r="A647" s="13"/>
      <c r="B647" s="195"/>
      <c r="C647" s="13"/>
      <c r="D647" s="188" t="s">
        <v>166</v>
      </c>
      <c r="E647" s="196" t="s">
        <v>3</v>
      </c>
      <c r="F647" s="197" t="s">
        <v>907</v>
      </c>
      <c r="G647" s="13"/>
      <c r="H647" s="198">
        <v>32.5</v>
      </c>
      <c r="I647" s="199"/>
      <c r="J647" s="13"/>
      <c r="K647" s="13"/>
      <c r="L647" s="195"/>
      <c r="M647" s="200"/>
      <c r="N647" s="201"/>
      <c r="O647" s="201"/>
      <c r="P647" s="201"/>
      <c r="Q647" s="201"/>
      <c r="R647" s="201"/>
      <c r="S647" s="201"/>
      <c r="T647" s="20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6" t="s">
        <v>166</v>
      </c>
      <c r="AU647" s="196" t="s">
        <v>174</v>
      </c>
      <c r="AV647" s="13" t="s">
        <v>83</v>
      </c>
      <c r="AW647" s="13" t="s">
        <v>35</v>
      </c>
      <c r="AX647" s="13" t="s">
        <v>81</v>
      </c>
      <c r="AY647" s="196" t="s">
        <v>153</v>
      </c>
    </row>
    <row r="648" s="2" customFormat="1" ht="24.15" customHeight="1">
      <c r="A648" s="40"/>
      <c r="B648" s="174"/>
      <c r="C648" s="175" t="s">
        <v>908</v>
      </c>
      <c r="D648" s="175" t="s">
        <v>155</v>
      </c>
      <c r="E648" s="176" t="s">
        <v>909</v>
      </c>
      <c r="F648" s="177" t="s">
        <v>910</v>
      </c>
      <c r="G648" s="178" t="s">
        <v>241</v>
      </c>
      <c r="H648" s="179">
        <v>30.140000000000001</v>
      </c>
      <c r="I648" s="180"/>
      <c r="J648" s="181">
        <f>ROUND(I648*H648,2)</f>
        <v>0</v>
      </c>
      <c r="K648" s="177" t="s">
        <v>159</v>
      </c>
      <c r="L648" s="41"/>
      <c r="M648" s="182" t="s">
        <v>3</v>
      </c>
      <c r="N648" s="183" t="s">
        <v>44</v>
      </c>
      <c r="O648" s="74"/>
      <c r="P648" s="184">
        <f>O648*H648</f>
        <v>0</v>
      </c>
      <c r="Q648" s="184">
        <v>0</v>
      </c>
      <c r="R648" s="184">
        <f>Q648*H648</f>
        <v>0</v>
      </c>
      <c r="S648" s="184">
        <v>0.625</v>
      </c>
      <c r="T648" s="185">
        <f>S648*H648</f>
        <v>18.837499999999999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186" t="s">
        <v>160</v>
      </c>
      <c r="AT648" s="186" t="s">
        <v>155</v>
      </c>
      <c r="AU648" s="186" t="s">
        <v>174</v>
      </c>
      <c r="AY648" s="21" t="s">
        <v>153</v>
      </c>
      <c r="BE648" s="187">
        <f>IF(N648="základní",J648,0)</f>
        <v>0</v>
      </c>
      <c r="BF648" s="187">
        <f>IF(N648="snížená",J648,0)</f>
        <v>0</v>
      </c>
      <c r="BG648" s="187">
        <f>IF(N648="zákl. přenesená",J648,0)</f>
        <v>0</v>
      </c>
      <c r="BH648" s="187">
        <f>IF(N648="sníž. přenesená",J648,0)</f>
        <v>0</v>
      </c>
      <c r="BI648" s="187">
        <f>IF(N648="nulová",J648,0)</f>
        <v>0</v>
      </c>
      <c r="BJ648" s="21" t="s">
        <v>81</v>
      </c>
      <c r="BK648" s="187">
        <f>ROUND(I648*H648,2)</f>
        <v>0</v>
      </c>
      <c r="BL648" s="21" t="s">
        <v>160</v>
      </c>
      <c r="BM648" s="186" t="s">
        <v>911</v>
      </c>
    </row>
    <row r="649" s="2" customFormat="1">
      <c r="A649" s="40"/>
      <c r="B649" s="41"/>
      <c r="C649" s="40"/>
      <c r="D649" s="188" t="s">
        <v>162</v>
      </c>
      <c r="E649" s="40"/>
      <c r="F649" s="189" t="s">
        <v>912</v>
      </c>
      <c r="G649" s="40"/>
      <c r="H649" s="40"/>
      <c r="I649" s="190"/>
      <c r="J649" s="40"/>
      <c r="K649" s="40"/>
      <c r="L649" s="41"/>
      <c r="M649" s="191"/>
      <c r="N649" s="192"/>
      <c r="O649" s="74"/>
      <c r="P649" s="74"/>
      <c r="Q649" s="74"/>
      <c r="R649" s="74"/>
      <c r="S649" s="74"/>
      <c r="T649" s="75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21" t="s">
        <v>162</v>
      </c>
      <c r="AU649" s="21" t="s">
        <v>174</v>
      </c>
    </row>
    <row r="650" s="2" customFormat="1">
      <c r="A650" s="40"/>
      <c r="B650" s="41"/>
      <c r="C650" s="40"/>
      <c r="D650" s="193" t="s">
        <v>164</v>
      </c>
      <c r="E650" s="40"/>
      <c r="F650" s="194" t="s">
        <v>913</v>
      </c>
      <c r="G650" s="40"/>
      <c r="H650" s="40"/>
      <c r="I650" s="190"/>
      <c r="J650" s="40"/>
      <c r="K650" s="40"/>
      <c r="L650" s="41"/>
      <c r="M650" s="191"/>
      <c r="N650" s="192"/>
      <c r="O650" s="74"/>
      <c r="P650" s="74"/>
      <c r="Q650" s="74"/>
      <c r="R650" s="74"/>
      <c r="S650" s="74"/>
      <c r="T650" s="75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21" t="s">
        <v>164</v>
      </c>
      <c r="AU650" s="21" t="s">
        <v>174</v>
      </c>
    </row>
    <row r="651" s="13" customFormat="1">
      <c r="A651" s="13"/>
      <c r="B651" s="195"/>
      <c r="C651" s="13"/>
      <c r="D651" s="188" t="s">
        <v>166</v>
      </c>
      <c r="E651" s="196" t="s">
        <v>3</v>
      </c>
      <c r="F651" s="197" t="s">
        <v>914</v>
      </c>
      <c r="G651" s="13"/>
      <c r="H651" s="198">
        <v>28.440000000000001</v>
      </c>
      <c r="I651" s="199"/>
      <c r="J651" s="13"/>
      <c r="K651" s="13"/>
      <c r="L651" s="195"/>
      <c r="M651" s="200"/>
      <c r="N651" s="201"/>
      <c r="O651" s="201"/>
      <c r="P651" s="201"/>
      <c r="Q651" s="201"/>
      <c r="R651" s="201"/>
      <c r="S651" s="201"/>
      <c r="T651" s="20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96" t="s">
        <v>166</v>
      </c>
      <c r="AU651" s="196" t="s">
        <v>174</v>
      </c>
      <c r="AV651" s="13" t="s">
        <v>83</v>
      </c>
      <c r="AW651" s="13" t="s">
        <v>35</v>
      </c>
      <c r="AX651" s="13" t="s">
        <v>73</v>
      </c>
      <c r="AY651" s="196" t="s">
        <v>153</v>
      </c>
    </row>
    <row r="652" s="13" customFormat="1">
      <c r="A652" s="13"/>
      <c r="B652" s="195"/>
      <c r="C652" s="13"/>
      <c r="D652" s="188" t="s">
        <v>166</v>
      </c>
      <c r="E652" s="196" t="s">
        <v>3</v>
      </c>
      <c r="F652" s="197" t="s">
        <v>915</v>
      </c>
      <c r="G652" s="13"/>
      <c r="H652" s="198">
        <v>1.7</v>
      </c>
      <c r="I652" s="199"/>
      <c r="J652" s="13"/>
      <c r="K652" s="13"/>
      <c r="L652" s="195"/>
      <c r="M652" s="200"/>
      <c r="N652" s="201"/>
      <c r="O652" s="201"/>
      <c r="P652" s="201"/>
      <c r="Q652" s="201"/>
      <c r="R652" s="201"/>
      <c r="S652" s="201"/>
      <c r="T652" s="20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96" t="s">
        <v>166</v>
      </c>
      <c r="AU652" s="196" t="s">
        <v>174</v>
      </c>
      <c r="AV652" s="13" t="s">
        <v>83</v>
      </c>
      <c r="AW652" s="13" t="s">
        <v>35</v>
      </c>
      <c r="AX652" s="13" t="s">
        <v>73</v>
      </c>
      <c r="AY652" s="196" t="s">
        <v>153</v>
      </c>
    </row>
    <row r="653" s="14" customFormat="1">
      <c r="A653" s="14"/>
      <c r="B653" s="203"/>
      <c r="C653" s="14"/>
      <c r="D653" s="188" t="s">
        <v>166</v>
      </c>
      <c r="E653" s="204" t="s">
        <v>3</v>
      </c>
      <c r="F653" s="205" t="s">
        <v>181</v>
      </c>
      <c r="G653" s="14"/>
      <c r="H653" s="206">
        <v>30.140000000000001</v>
      </c>
      <c r="I653" s="207"/>
      <c r="J653" s="14"/>
      <c r="K653" s="14"/>
      <c r="L653" s="203"/>
      <c r="M653" s="208"/>
      <c r="N653" s="209"/>
      <c r="O653" s="209"/>
      <c r="P653" s="209"/>
      <c r="Q653" s="209"/>
      <c r="R653" s="209"/>
      <c r="S653" s="209"/>
      <c r="T653" s="210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04" t="s">
        <v>166</v>
      </c>
      <c r="AU653" s="204" t="s">
        <v>174</v>
      </c>
      <c r="AV653" s="14" t="s">
        <v>160</v>
      </c>
      <c r="AW653" s="14" t="s">
        <v>35</v>
      </c>
      <c r="AX653" s="14" t="s">
        <v>81</v>
      </c>
      <c r="AY653" s="204" t="s">
        <v>153</v>
      </c>
    </row>
    <row r="654" s="2" customFormat="1" ht="24.15" customHeight="1">
      <c r="A654" s="40"/>
      <c r="B654" s="174"/>
      <c r="C654" s="175" t="s">
        <v>916</v>
      </c>
      <c r="D654" s="175" t="s">
        <v>155</v>
      </c>
      <c r="E654" s="176" t="s">
        <v>917</v>
      </c>
      <c r="F654" s="177" t="s">
        <v>918</v>
      </c>
      <c r="G654" s="178" t="s">
        <v>241</v>
      </c>
      <c r="H654" s="179">
        <v>371.75</v>
      </c>
      <c r="I654" s="180"/>
      <c r="J654" s="181">
        <f>ROUND(I654*H654,2)</f>
        <v>0</v>
      </c>
      <c r="K654" s="177" t="s">
        <v>159</v>
      </c>
      <c r="L654" s="41"/>
      <c r="M654" s="182" t="s">
        <v>3</v>
      </c>
      <c r="N654" s="183" t="s">
        <v>44</v>
      </c>
      <c r="O654" s="74"/>
      <c r="P654" s="184">
        <f>O654*H654</f>
        <v>0</v>
      </c>
      <c r="Q654" s="184">
        <v>1.0000000000000001E-05</v>
      </c>
      <c r="R654" s="184">
        <f>Q654*H654</f>
        <v>0.0037175000000000003</v>
      </c>
      <c r="S654" s="184">
        <v>0.091999999999999998</v>
      </c>
      <c r="T654" s="185">
        <f>S654*H654</f>
        <v>34.201000000000001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186" t="s">
        <v>160</v>
      </c>
      <c r="AT654" s="186" t="s">
        <v>155</v>
      </c>
      <c r="AU654" s="186" t="s">
        <v>174</v>
      </c>
      <c r="AY654" s="21" t="s">
        <v>153</v>
      </c>
      <c r="BE654" s="187">
        <f>IF(N654="základní",J654,0)</f>
        <v>0</v>
      </c>
      <c r="BF654" s="187">
        <f>IF(N654="snížená",J654,0)</f>
        <v>0</v>
      </c>
      <c r="BG654" s="187">
        <f>IF(N654="zákl. přenesená",J654,0)</f>
        <v>0</v>
      </c>
      <c r="BH654" s="187">
        <f>IF(N654="sníž. přenesená",J654,0)</f>
        <v>0</v>
      </c>
      <c r="BI654" s="187">
        <f>IF(N654="nulová",J654,0)</f>
        <v>0</v>
      </c>
      <c r="BJ654" s="21" t="s">
        <v>81</v>
      </c>
      <c r="BK654" s="187">
        <f>ROUND(I654*H654,2)</f>
        <v>0</v>
      </c>
      <c r="BL654" s="21" t="s">
        <v>160</v>
      </c>
      <c r="BM654" s="186" t="s">
        <v>919</v>
      </c>
    </row>
    <row r="655" s="2" customFormat="1">
      <c r="A655" s="40"/>
      <c r="B655" s="41"/>
      <c r="C655" s="40"/>
      <c r="D655" s="188" t="s">
        <v>162</v>
      </c>
      <c r="E655" s="40"/>
      <c r="F655" s="189" t="s">
        <v>920</v>
      </c>
      <c r="G655" s="40"/>
      <c r="H655" s="40"/>
      <c r="I655" s="190"/>
      <c r="J655" s="40"/>
      <c r="K655" s="40"/>
      <c r="L655" s="41"/>
      <c r="M655" s="191"/>
      <c r="N655" s="192"/>
      <c r="O655" s="74"/>
      <c r="P655" s="74"/>
      <c r="Q655" s="74"/>
      <c r="R655" s="74"/>
      <c r="S655" s="74"/>
      <c r="T655" s="75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21" t="s">
        <v>162</v>
      </c>
      <c r="AU655" s="21" t="s">
        <v>174</v>
      </c>
    </row>
    <row r="656" s="2" customFormat="1">
      <c r="A656" s="40"/>
      <c r="B656" s="41"/>
      <c r="C656" s="40"/>
      <c r="D656" s="193" t="s">
        <v>164</v>
      </c>
      <c r="E656" s="40"/>
      <c r="F656" s="194" t="s">
        <v>921</v>
      </c>
      <c r="G656" s="40"/>
      <c r="H656" s="40"/>
      <c r="I656" s="190"/>
      <c r="J656" s="40"/>
      <c r="K656" s="40"/>
      <c r="L656" s="41"/>
      <c r="M656" s="191"/>
      <c r="N656" s="192"/>
      <c r="O656" s="74"/>
      <c r="P656" s="74"/>
      <c r="Q656" s="74"/>
      <c r="R656" s="74"/>
      <c r="S656" s="74"/>
      <c r="T656" s="75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21" t="s">
        <v>164</v>
      </c>
      <c r="AU656" s="21" t="s">
        <v>174</v>
      </c>
    </row>
    <row r="657" s="2" customFormat="1">
      <c r="A657" s="40"/>
      <c r="B657" s="41"/>
      <c r="C657" s="40"/>
      <c r="D657" s="188" t="s">
        <v>194</v>
      </c>
      <c r="E657" s="40"/>
      <c r="F657" s="211" t="s">
        <v>922</v>
      </c>
      <c r="G657" s="40"/>
      <c r="H657" s="40"/>
      <c r="I657" s="190"/>
      <c r="J657" s="40"/>
      <c r="K657" s="40"/>
      <c r="L657" s="41"/>
      <c r="M657" s="191"/>
      <c r="N657" s="192"/>
      <c r="O657" s="74"/>
      <c r="P657" s="74"/>
      <c r="Q657" s="74"/>
      <c r="R657" s="74"/>
      <c r="S657" s="74"/>
      <c r="T657" s="75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21" t="s">
        <v>194</v>
      </c>
      <c r="AU657" s="21" t="s">
        <v>174</v>
      </c>
    </row>
    <row r="658" s="13" customFormat="1">
      <c r="A658" s="13"/>
      <c r="B658" s="195"/>
      <c r="C658" s="13"/>
      <c r="D658" s="188" t="s">
        <v>166</v>
      </c>
      <c r="E658" s="196" t="s">
        <v>3</v>
      </c>
      <c r="F658" s="197" t="s">
        <v>923</v>
      </c>
      <c r="G658" s="13"/>
      <c r="H658" s="198">
        <v>133.99000000000001</v>
      </c>
      <c r="I658" s="199"/>
      <c r="J658" s="13"/>
      <c r="K658" s="13"/>
      <c r="L658" s="195"/>
      <c r="M658" s="200"/>
      <c r="N658" s="201"/>
      <c r="O658" s="201"/>
      <c r="P658" s="201"/>
      <c r="Q658" s="201"/>
      <c r="R658" s="201"/>
      <c r="S658" s="201"/>
      <c r="T658" s="20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96" t="s">
        <v>166</v>
      </c>
      <c r="AU658" s="196" t="s">
        <v>174</v>
      </c>
      <c r="AV658" s="13" t="s">
        <v>83</v>
      </c>
      <c r="AW658" s="13" t="s">
        <v>35</v>
      </c>
      <c r="AX658" s="13" t="s">
        <v>73</v>
      </c>
      <c r="AY658" s="196" t="s">
        <v>153</v>
      </c>
    </row>
    <row r="659" s="13" customFormat="1">
      <c r="A659" s="13"/>
      <c r="B659" s="195"/>
      <c r="C659" s="13"/>
      <c r="D659" s="188" t="s">
        <v>166</v>
      </c>
      <c r="E659" s="196" t="s">
        <v>3</v>
      </c>
      <c r="F659" s="197" t="s">
        <v>924</v>
      </c>
      <c r="G659" s="13"/>
      <c r="H659" s="198">
        <v>237.75999999999999</v>
      </c>
      <c r="I659" s="199"/>
      <c r="J659" s="13"/>
      <c r="K659" s="13"/>
      <c r="L659" s="195"/>
      <c r="M659" s="200"/>
      <c r="N659" s="201"/>
      <c r="O659" s="201"/>
      <c r="P659" s="201"/>
      <c r="Q659" s="201"/>
      <c r="R659" s="201"/>
      <c r="S659" s="201"/>
      <c r="T659" s="20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196" t="s">
        <v>166</v>
      </c>
      <c r="AU659" s="196" t="s">
        <v>174</v>
      </c>
      <c r="AV659" s="13" t="s">
        <v>83</v>
      </c>
      <c r="AW659" s="13" t="s">
        <v>35</v>
      </c>
      <c r="AX659" s="13" t="s">
        <v>73</v>
      </c>
      <c r="AY659" s="196" t="s">
        <v>153</v>
      </c>
    </row>
    <row r="660" s="14" customFormat="1">
      <c r="A660" s="14"/>
      <c r="B660" s="203"/>
      <c r="C660" s="14"/>
      <c r="D660" s="188" t="s">
        <v>166</v>
      </c>
      <c r="E660" s="204" t="s">
        <v>3</v>
      </c>
      <c r="F660" s="205" t="s">
        <v>181</v>
      </c>
      <c r="G660" s="14"/>
      <c r="H660" s="206">
        <v>371.75</v>
      </c>
      <c r="I660" s="207"/>
      <c r="J660" s="14"/>
      <c r="K660" s="14"/>
      <c r="L660" s="203"/>
      <c r="M660" s="208"/>
      <c r="N660" s="209"/>
      <c r="O660" s="209"/>
      <c r="P660" s="209"/>
      <c r="Q660" s="209"/>
      <c r="R660" s="209"/>
      <c r="S660" s="209"/>
      <c r="T660" s="210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04" t="s">
        <v>166</v>
      </c>
      <c r="AU660" s="204" t="s">
        <v>174</v>
      </c>
      <c r="AV660" s="14" t="s">
        <v>160</v>
      </c>
      <c r="AW660" s="14" t="s">
        <v>35</v>
      </c>
      <c r="AX660" s="14" t="s">
        <v>81</v>
      </c>
      <c r="AY660" s="204" t="s">
        <v>153</v>
      </c>
    </row>
    <row r="661" s="2" customFormat="1" ht="24.15" customHeight="1">
      <c r="A661" s="40"/>
      <c r="B661" s="174"/>
      <c r="C661" s="175" t="s">
        <v>925</v>
      </c>
      <c r="D661" s="175" t="s">
        <v>155</v>
      </c>
      <c r="E661" s="176" t="s">
        <v>926</v>
      </c>
      <c r="F661" s="177" t="s">
        <v>927</v>
      </c>
      <c r="G661" s="178" t="s">
        <v>241</v>
      </c>
      <c r="H661" s="179">
        <v>297.75999999999999</v>
      </c>
      <c r="I661" s="180"/>
      <c r="J661" s="181">
        <f>ROUND(I661*H661,2)</f>
        <v>0</v>
      </c>
      <c r="K661" s="177" t="s">
        <v>159</v>
      </c>
      <c r="L661" s="41"/>
      <c r="M661" s="182" t="s">
        <v>3</v>
      </c>
      <c r="N661" s="183" t="s">
        <v>44</v>
      </c>
      <c r="O661" s="74"/>
      <c r="P661" s="184">
        <f>O661*H661</f>
        <v>0</v>
      </c>
      <c r="Q661" s="184">
        <v>3.0000000000000001E-05</v>
      </c>
      <c r="R661" s="184">
        <f>Q661*H661</f>
        <v>0.0089327999999999994</v>
      </c>
      <c r="S661" s="184">
        <v>0.23000000000000001</v>
      </c>
      <c r="T661" s="185">
        <f>S661*H661</f>
        <v>68.484800000000007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186" t="s">
        <v>160</v>
      </c>
      <c r="AT661" s="186" t="s">
        <v>155</v>
      </c>
      <c r="AU661" s="186" t="s">
        <v>174</v>
      </c>
      <c r="AY661" s="21" t="s">
        <v>153</v>
      </c>
      <c r="BE661" s="187">
        <f>IF(N661="základní",J661,0)</f>
        <v>0</v>
      </c>
      <c r="BF661" s="187">
        <f>IF(N661="snížená",J661,0)</f>
        <v>0</v>
      </c>
      <c r="BG661" s="187">
        <f>IF(N661="zákl. přenesená",J661,0)</f>
        <v>0</v>
      </c>
      <c r="BH661" s="187">
        <f>IF(N661="sníž. přenesená",J661,0)</f>
        <v>0</v>
      </c>
      <c r="BI661" s="187">
        <f>IF(N661="nulová",J661,0)</f>
        <v>0</v>
      </c>
      <c r="BJ661" s="21" t="s">
        <v>81</v>
      </c>
      <c r="BK661" s="187">
        <f>ROUND(I661*H661,2)</f>
        <v>0</v>
      </c>
      <c r="BL661" s="21" t="s">
        <v>160</v>
      </c>
      <c r="BM661" s="186" t="s">
        <v>928</v>
      </c>
    </row>
    <row r="662" s="2" customFormat="1">
      <c r="A662" s="40"/>
      <c r="B662" s="41"/>
      <c r="C662" s="40"/>
      <c r="D662" s="188" t="s">
        <v>162</v>
      </c>
      <c r="E662" s="40"/>
      <c r="F662" s="189" t="s">
        <v>929</v>
      </c>
      <c r="G662" s="40"/>
      <c r="H662" s="40"/>
      <c r="I662" s="190"/>
      <c r="J662" s="40"/>
      <c r="K662" s="40"/>
      <c r="L662" s="41"/>
      <c r="M662" s="191"/>
      <c r="N662" s="192"/>
      <c r="O662" s="74"/>
      <c r="P662" s="74"/>
      <c r="Q662" s="74"/>
      <c r="R662" s="74"/>
      <c r="S662" s="74"/>
      <c r="T662" s="75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21" t="s">
        <v>162</v>
      </c>
      <c r="AU662" s="21" t="s">
        <v>174</v>
      </c>
    </row>
    <row r="663" s="2" customFormat="1">
      <c r="A663" s="40"/>
      <c r="B663" s="41"/>
      <c r="C663" s="40"/>
      <c r="D663" s="193" t="s">
        <v>164</v>
      </c>
      <c r="E663" s="40"/>
      <c r="F663" s="194" t="s">
        <v>930</v>
      </c>
      <c r="G663" s="40"/>
      <c r="H663" s="40"/>
      <c r="I663" s="190"/>
      <c r="J663" s="40"/>
      <c r="K663" s="40"/>
      <c r="L663" s="41"/>
      <c r="M663" s="191"/>
      <c r="N663" s="192"/>
      <c r="O663" s="74"/>
      <c r="P663" s="74"/>
      <c r="Q663" s="74"/>
      <c r="R663" s="74"/>
      <c r="S663" s="74"/>
      <c r="T663" s="75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21" t="s">
        <v>164</v>
      </c>
      <c r="AU663" s="21" t="s">
        <v>174</v>
      </c>
    </row>
    <row r="664" s="2" customFormat="1">
      <c r="A664" s="40"/>
      <c r="B664" s="41"/>
      <c r="C664" s="40"/>
      <c r="D664" s="188" t="s">
        <v>194</v>
      </c>
      <c r="E664" s="40"/>
      <c r="F664" s="211" t="s">
        <v>922</v>
      </c>
      <c r="G664" s="40"/>
      <c r="H664" s="40"/>
      <c r="I664" s="190"/>
      <c r="J664" s="40"/>
      <c r="K664" s="40"/>
      <c r="L664" s="41"/>
      <c r="M664" s="191"/>
      <c r="N664" s="192"/>
      <c r="O664" s="74"/>
      <c r="P664" s="74"/>
      <c r="Q664" s="74"/>
      <c r="R664" s="74"/>
      <c r="S664" s="74"/>
      <c r="T664" s="75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21" t="s">
        <v>194</v>
      </c>
      <c r="AU664" s="21" t="s">
        <v>174</v>
      </c>
    </row>
    <row r="665" s="13" customFormat="1">
      <c r="A665" s="13"/>
      <c r="B665" s="195"/>
      <c r="C665" s="13"/>
      <c r="D665" s="188" t="s">
        <v>166</v>
      </c>
      <c r="E665" s="196" t="s">
        <v>3</v>
      </c>
      <c r="F665" s="197" t="s">
        <v>579</v>
      </c>
      <c r="G665" s="13"/>
      <c r="H665" s="198">
        <v>60</v>
      </c>
      <c r="I665" s="199"/>
      <c r="J665" s="13"/>
      <c r="K665" s="13"/>
      <c r="L665" s="195"/>
      <c r="M665" s="200"/>
      <c r="N665" s="201"/>
      <c r="O665" s="201"/>
      <c r="P665" s="201"/>
      <c r="Q665" s="201"/>
      <c r="R665" s="201"/>
      <c r="S665" s="201"/>
      <c r="T665" s="20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96" t="s">
        <v>166</v>
      </c>
      <c r="AU665" s="196" t="s">
        <v>174</v>
      </c>
      <c r="AV665" s="13" t="s">
        <v>83</v>
      </c>
      <c r="AW665" s="13" t="s">
        <v>35</v>
      </c>
      <c r="AX665" s="13" t="s">
        <v>73</v>
      </c>
      <c r="AY665" s="196" t="s">
        <v>153</v>
      </c>
    </row>
    <row r="666" s="13" customFormat="1">
      <c r="A666" s="13"/>
      <c r="B666" s="195"/>
      <c r="C666" s="13"/>
      <c r="D666" s="188" t="s">
        <v>166</v>
      </c>
      <c r="E666" s="196" t="s">
        <v>3</v>
      </c>
      <c r="F666" s="197" t="s">
        <v>924</v>
      </c>
      <c r="G666" s="13"/>
      <c r="H666" s="198">
        <v>237.75999999999999</v>
      </c>
      <c r="I666" s="199"/>
      <c r="J666" s="13"/>
      <c r="K666" s="13"/>
      <c r="L666" s="195"/>
      <c r="M666" s="200"/>
      <c r="N666" s="201"/>
      <c r="O666" s="201"/>
      <c r="P666" s="201"/>
      <c r="Q666" s="201"/>
      <c r="R666" s="201"/>
      <c r="S666" s="201"/>
      <c r="T666" s="20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96" t="s">
        <v>166</v>
      </c>
      <c r="AU666" s="196" t="s">
        <v>174</v>
      </c>
      <c r="AV666" s="13" t="s">
        <v>83</v>
      </c>
      <c r="AW666" s="13" t="s">
        <v>35</v>
      </c>
      <c r="AX666" s="13" t="s">
        <v>73</v>
      </c>
      <c r="AY666" s="196" t="s">
        <v>153</v>
      </c>
    </row>
    <row r="667" s="14" customFormat="1">
      <c r="A667" s="14"/>
      <c r="B667" s="203"/>
      <c r="C667" s="14"/>
      <c r="D667" s="188" t="s">
        <v>166</v>
      </c>
      <c r="E667" s="204" t="s">
        <v>3</v>
      </c>
      <c r="F667" s="205" t="s">
        <v>181</v>
      </c>
      <c r="G667" s="14"/>
      <c r="H667" s="206">
        <v>297.75999999999999</v>
      </c>
      <c r="I667" s="207"/>
      <c r="J667" s="14"/>
      <c r="K667" s="14"/>
      <c r="L667" s="203"/>
      <c r="M667" s="208"/>
      <c r="N667" s="209"/>
      <c r="O667" s="209"/>
      <c r="P667" s="209"/>
      <c r="Q667" s="209"/>
      <c r="R667" s="209"/>
      <c r="S667" s="209"/>
      <c r="T667" s="210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04" t="s">
        <v>166</v>
      </c>
      <c r="AU667" s="204" t="s">
        <v>174</v>
      </c>
      <c r="AV667" s="14" t="s">
        <v>160</v>
      </c>
      <c r="AW667" s="14" t="s">
        <v>35</v>
      </c>
      <c r="AX667" s="14" t="s">
        <v>81</v>
      </c>
      <c r="AY667" s="204" t="s">
        <v>153</v>
      </c>
    </row>
    <row r="668" s="2" customFormat="1" ht="24.15" customHeight="1">
      <c r="A668" s="40"/>
      <c r="B668" s="174"/>
      <c r="C668" s="175" t="s">
        <v>931</v>
      </c>
      <c r="D668" s="175" t="s">
        <v>155</v>
      </c>
      <c r="E668" s="176" t="s">
        <v>932</v>
      </c>
      <c r="F668" s="177" t="s">
        <v>933</v>
      </c>
      <c r="G668" s="178" t="s">
        <v>241</v>
      </c>
      <c r="H668" s="179">
        <v>1325.3800000000001</v>
      </c>
      <c r="I668" s="180"/>
      <c r="J668" s="181">
        <f>ROUND(I668*H668,2)</f>
        <v>0</v>
      </c>
      <c r="K668" s="177" t="s">
        <v>159</v>
      </c>
      <c r="L668" s="41"/>
      <c r="M668" s="182" t="s">
        <v>3</v>
      </c>
      <c r="N668" s="183" t="s">
        <v>44</v>
      </c>
      <c r="O668" s="74"/>
      <c r="P668" s="184">
        <f>O668*H668</f>
        <v>0</v>
      </c>
      <c r="Q668" s="184">
        <v>1.0000000000000001E-05</v>
      </c>
      <c r="R668" s="184">
        <f>Q668*H668</f>
        <v>0.013253800000000001</v>
      </c>
      <c r="S668" s="184">
        <v>0.069000000000000006</v>
      </c>
      <c r="T668" s="185">
        <f>S668*H668</f>
        <v>91.451220000000021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186" t="s">
        <v>160</v>
      </c>
      <c r="AT668" s="186" t="s">
        <v>155</v>
      </c>
      <c r="AU668" s="186" t="s">
        <v>174</v>
      </c>
      <c r="AY668" s="21" t="s">
        <v>153</v>
      </c>
      <c r="BE668" s="187">
        <f>IF(N668="základní",J668,0)</f>
        <v>0</v>
      </c>
      <c r="BF668" s="187">
        <f>IF(N668="snížená",J668,0)</f>
        <v>0</v>
      </c>
      <c r="BG668" s="187">
        <f>IF(N668="zákl. přenesená",J668,0)</f>
        <v>0</v>
      </c>
      <c r="BH668" s="187">
        <f>IF(N668="sníž. přenesená",J668,0)</f>
        <v>0</v>
      </c>
      <c r="BI668" s="187">
        <f>IF(N668="nulová",J668,0)</f>
        <v>0</v>
      </c>
      <c r="BJ668" s="21" t="s">
        <v>81</v>
      </c>
      <c r="BK668" s="187">
        <f>ROUND(I668*H668,2)</f>
        <v>0</v>
      </c>
      <c r="BL668" s="21" t="s">
        <v>160</v>
      </c>
      <c r="BM668" s="186" t="s">
        <v>934</v>
      </c>
    </row>
    <row r="669" s="2" customFormat="1">
      <c r="A669" s="40"/>
      <c r="B669" s="41"/>
      <c r="C669" s="40"/>
      <c r="D669" s="188" t="s">
        <v>162</v>
      </c>
      <c r="E669" s="40"/>
      <c r="F669" s="189" t="s">
        <v>935</v>
      </c>
      <c r="G669" s="40"/>
      <c r="H669" s="40"/>
      <c r="I669" s="190"/>
      <c r="J669" s="40"/>
      <c r="K669" s="40"/>
      <c r="L669" s="41"/>
      <c r="M669" s="191"/>
      <c r="N669" s="192"/>
      <c r="O669" s="74"/>
      <c r="P669" s="74"/>
      <c r="Q669" s="74"/>
      <c r="R669" s="74"/>
      <c r="S669" s="74"/>
      <c r="T669" s="75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21" t="s">
        <v>162</v>
      </c>
      <c r="AU669" s="21" t="s">
        <v>174</v>
      </c>
    </row>
    <row r="670" s="2" customFormat="1">
      <c r="A670" s="40"/>
      <c r="B670" s="41"/>
      <c r="C670" s="40"/>
      <c r="D670" s="193" t="s">
        <v>164</v>
      </c>
      <c r="E670" s="40"/>
      <c r="F670" s="194" t="s">
        <v>936</v>
      </c>
      <c r="G670" s="40"/>
      <c r="H670" s="40"/>
      <c r="I670" s="190"/>
      <c r="J670" s="40"/>
      <c r="K670" s="40"/>
      <c r="L670" s="41"/>
      <c r="M670" s="191"/>
      <c r="N670" s="192"/>
      <c r="O670" s="74"/>
      <c r="P670" s="74"/>
      <c r="Q670" s="74"/>
      <c r="R670" s="74"/>
      <c r="S670" s="74"/>
      <c r="T670" s="75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21" t="s">
        <v>164</v>
      </c>
      <c r="AU670" s="21" t="s">
        <v>174</v>
      </c>
    </row>
    <row r="671" s="2" customFormat="1">
      <c r="A671" s="40"/>
      <c r="B671" s="41"/>
      <c r="C671" s="40"/>
      <c r="D671" s="188" t="s">
        <v>194</v>
      </c>
      <c r="E671" s="40"/>
      <c r="F671" s="211" t="s">
        <v>922</v>
      </c>
      <c r="G671" s="40"/>
      <c r="H671" s="40"/>
      <c r="I671" s="190"/>
      <c r="J671" s="40"/>
      <c r="K671" s="40"/>
      <c r="L671" s="41"/>
      <c r="M671" s="191"/>
      <c r="N671" s="192"/>
      <c r="O671" s="74"/>
      <c r="P671" s="74"/>
      <c r="Q671" s="74"/>
      <c r="R671" s="74"/>
      <c r="S671" s="74"/>
      <c r="T671" s="75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21" t="s">
        <v>194</v>
      </c>
      <c r="AU671" s="21" t="s">
        <v>174</v>
      </c>
    </row>
    <row r="672" s="13" customFormat="1">
      <c r="A672" s="13"/>
      <c r="B672" s="195"/>
      <c r="C672" s="13"/>
      <c r="D672" s="188" t="s">
        <v>166</v>
      </c>
      <c r="E672" s="196" t="s">
        <v>3</v>
      </c>
      <c r="F672" s="197" t="s">
        <v>937</v>
      </c>
      <c r="G672" s="13"/>
      <c r="H672" s="198">
        <v>1283</v>
      </c>
      <c r="I672" s="199"/>
      <c r="J672" s="13"/>
      <c r="K672" s="13"/>
      <c r="L672" s="195"/>
      <c r="M672" s="200"/>
      <c r="N672" s="201"/>
      <c r="O672" s="201"/>
      <c r="P672" s="201"/>
      <c r="Q672" s="201"/>
      <c r="R672" s="201"/>
      <c r="S672" s="201"/>
      <c r="T672" s="20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6" t="s">
        <v>166</v>
      </c>
      <c r="AU672" s="196" t="s">
        <v>174</v>
      </c>
      <c r="AV672" s="13" t="s">
        <v>83</v>
      </c>
      <c r="AW672" s="13" t="s">
        <v>35</v>
      </c>
      <c r="AX672" s="13" t="s">
        <v>73</v>
      </c>
      <c r="AY672" s="196" t="s">
        <v>153</v>
      </c>
    </row>
    <row r="673" s="13" customFormat="1">
      <c r="A673" s="13"/>
      <c r="B673" s="195"/>
      <c r="C673" s="13"/>
      <c r="D673" s="188" t="s">
        <v>166</v>
      </c>
      <c r="E673" s="196" t="s">
        <v>3</v>
      </c>
      <c r="F673" s="197" t="s">
        <v>938</v>
      </c>
      <c r="G673" s="13"/>
      <c r="H673" s="198">
        <v>42.380000000000003</v>
      </c>
      <c r="I673" s="199"/>
      <c r="J673" s="13"/>
      <c r="K673" s="13"/>
      <c r="L673" s="195"/>
      <c r="M673" s="200"/>
      <c r="N673" s="201"/>
      <c r="O673" s="201"/>
      <c r="P673" s="201"/>
      <c r="Q673" s="201"/>
      <c r="R673" s="201"/>
      <c r="S673" s="201"/>
      <c r="T673" s="20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96" t="s">
        <v>166</v>
      </c>
      <c r="AU673" s="196" t="s">
        <v>174</v>
      </c>
      <c r="AV673" s="13" t="s">
        <v>83</v>
      </c>
      <c r="AW673" s="13" t="s">
        <v>35</v>
      </c>
      <c r="AX673" s="13" t="s">
        <v>73</v>
      </c>
      <c r="AY673" s="196" t="s">
        <v>153</v>
      </c>
    </row>
    <row r="674" s="14" customFormat="1">
      <c r="A674" s="14"/>
      <c r="B674" s="203"/>
      <c r="C674" s="14"/>
      <c r="D674" s="188" t="s">
        <v>166</v>
      </c>
      <c r="E674" s="204" t="s">
        <v>3</v>
      </c>
      <c r="F674" s="205" t="s">
        <v>181</v>
      </c>
      <c r="G674" s="14"/>
      <c r="H674" s="206">
        <v>1325.3800000000001</v>
      </c>
      <c r="I674" s="207"/>
      <c r="J674" s="14"/>
      <c r="K674" s="14"/>
      <c r="L674" s="203"/>
      <c r="M674" s="208"/>
      <c r="N674" s="209"/>
      <c r="O674" s="209"/>
      <c r="P674" s="209"/>
      <c r="Q674" s="209"/>
      <c r="R674" s="209"/>
      <c r="S674" s="209"/>
      <c r="T674" s="21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04" t="s">
        <v>166</v>
      </c>
      <c r="AU674" s="204" t="s">
        <v>174</v>
      </c>
      <c r="AV674" s="14" t="s">
        <v>160</v>
      </c>
      <c r="AW674" s="14" t="s">
        <v>35</v>
      </c>
      <c r="AX674" s="14" t="s">
        <v>81</v>
      </c>
      <c r="AY674" s="204" t="s">
        <v>153</v>
      </c>
    </row>
    <row r="675" s="2" customFormat="1" ht="24.15" customHeight="1">
      <c r="A675" s="40"/>
      <c r="B675" s="174"/>
      <c r="C675" s="175" t="s">
        <v>939</v>
      </c>
      <c r="D675" s="175" t="s">
        <v>155</v>
      </c>
      <c r="E675" s="176" t="s">
        <v>940</v>
      </c>
      <c r="F675" s="177" t="s">
        <v>941</v>
      </c>
      <c r="G675" s="178" t="s">
        <v>241</v>
      </c>
      <c r="H675" s="179">
        <v>715.70000000000005</v>
      </c>
      <c r="I675" s="180"/>
      <c r="J675" s="181">
        <f>ROUND(I675*H675,2)</f>
        <v>0</v>
      </c>
      <c r="K675" s="177" t="s">
        <v>159</v>
      </c>
      <c r="L675" s="41"/>
      <c r="M675" s="182" t="s">
        <v>3</v>
      </c>
      <c r="N675" s="183" t="s">
        <v>44</v>
      </c>
      <c r="O675" s="74"/>
      <c r="P675" s="184">
        <f>O675*H675</f>
        <v>0</v>
      </c>
      <c r="Q675" s="184">
        <v>2.0000000000000002E-05</v>
      </c>
      <c r="R675" s="184">
        <f>Q675*H675</f>
        <v>0.014314000000000002</v>
      </c>
      <c r="S675" s="184">
        <v>0.13800000000000001</v>
      </c>
      <c r="T675" s="185">
        <f>S675*H675</f>
        <v>98.766600000000011</v>
      </c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R675" s="186" t="s">
        <v>160</v>
      </c>
      <c r="AT675" s="186" t="s">
        <v>155</v>
      </c>
      <c r="AU675" s="186" t="s">
        <v>174</v>
      </c>
      <c r="AY675" s="21" t="s">
        <v>153</v>
      </c>
      <c r="BE675" s="187">
        <f>IF(N675="základní",J675,0)</f>
        <v>0</v>
      </c>
      <c r="BF675" s="187">
        <f>IF(N675="snížená",J675,0)</f>
        <v>0</v>
      </c>
      <c r="BG675" s="187">
        <f>IF(N675="zákl. přenesená",J675,0)</f>
        <v>0</v>
      </c>
      <c r="BH675" s="187">
        <f>IF(N675="sníž. přenesená",J675,0)</f>
        <v>0</v>
      </c>
      <c r="BI675" s="187">
        <f>IF(N675="nulová",J675,0)</f>
        <v>0</v>
      </c>
      <c r="BJ675" s="21" t="s">
        <v>81</v>
      </c>
      <c r="BK675" s="187">
        <f>ROUND(I675*H675,2)</f>
        <v>0</v>
      </c>
      <c r="BL675" s="21" t="s">
        <v>160</v>
      </c>
      <c r="BM675" s="186" t="s">
        <v>942</v>
      </c>
    </row>
    <row r="676" s="2" customFormat="1">
      <c r="A676" s="40"/>
      <c r="B676" s="41"/>
      <c r="C676" s="40"/>
      <c r="D676" s="188" t="s">
        <v>162</v>
      </c>
      <c r="E676" s="40"/>
      <c r="F676" s="189" t="s">
        <v>943</v>
      </c>
      <c r="G676" s="40"/>
      <c r="H676" s="40"/>
      <c r="I676" s="190"/>
      <c r="J676" s="40"/>
      <c r="K676" s="40"/>
      <c r="L676" s="41"/>
      <c r="M676" s="191"/>
      <c r="N676" s="192"/>
      <c r="O676" s="74"/>
      <c r="P676" s="74"/>
      <c r="Q676" s="74"/>
      <c r="R676" s="74"/>
      <c r="S676" s="74"/>
      <c r="T676" s="75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21" t="s">
        <v>162</v>
      </c>
      <c r="AU676" s="21" t="s">
        <v>174</v>
      </c>
    </row>
    <row r="677" s="2" customFormat="1">
      <c r="A677" s="40"/>
      <c r="B677" s="41"/>
      <c r="C677" s="40"/>
      <c r="D677" s="193" t="s">
        <v>164</v>
      </c>
      <c r="E677" s="40"/>
      <c r="F677" s="194" t="s">
        <v>944</v>
      </c>
      <c r="G677" s="40"/>
      <c r="H677" s="40"/>
      <c r="I677" s="190"/>
      <c r="J677" s="40"/>
      <c r="K677" s="40"/>
      <c r="L677" s="41"/>
      <c r="M677" s="191"/>
      <c r="N677" s="192"/>
      <c r="O677" s="74"/>
      <c r="P677" s="74"/>
      <c r="Q677" s="74"/>
      <c r="R677" s="74"/>
      <c r="S677" s="74"/>
      <c r="T677" s="75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21" t="s">
        <v>164</v>
      </c>
      <c r="AU677" s="21" t="s">
        <v>174</v>
      </c>
    </row>
    <row r="678" s="2" customFormat="1">
      <c r="A678" s="40"/>
      <c r="B678" s="41"/>
      <c r="C678" s="40"/>
      <c r="D678" s="188" t="s">
        <v>194</v>
      </c>
      <c r="E678" s="40"/>
      <c r="F678" s="211" t="s">
        <v>922</v>
      </c>
      <c r="G678" s="40"/>
      <c r="H678" s="40"/>
      <c r="I678" s="190"/>
      <c r="J678" s="40"/>
      <c r="K678" s="40"/>
      <c r="L678" s="41"/>
      <c r="M678" s="191"/>
      <c r="N678" s="192"/>
      <c r="O678" s="74"/>
      <c r="P678" s="74"/>
      <c r="Q678" s="74"/>
      <c r="R678" s="74"/>
      <c r="S678" s="74"/>
      <c r="T678" s="75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21" t="s">
        <v>194</v>
      </c>
      <c r="AU678" s="21" t="s">
        <v>174</v>
      </c>
    </row>
    <row r="679" s="13" customFormat="1">
      <c r="A679" s="13"/>
      <c r="B679" s="195"/>
      <c r="C679" s="13"/>
      <c r="D679" s="188" t="s">
        <v>166</v>
      </c>
      <c r="E679" s="196" t="s">
        <v>3</v>
      </c>
      <c r="F679" s="197" t="s">
        <v>945</v>
      </c>
      <c r="G679" s="13"/>
      <c r="H679" s="198">
        <v>715.70000000000005</v>
      </c>
      <c r="I679" s="199"/>
      <c r="J679" s="13"/>
      <c r="K679" s="13"/>
      <c r="L679" s="195"/>
      <c r="M679" s="200"/>
      <c r="N679" s="201"/>
      <c r="O679" s="201"/>
      <c r="P679" s="201"/>
      <c r="Q679" s="201"/>
      <c r="R679" s="201"/>
      <c r="S679" s="201"/>
      <c r="T679" s="20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96" t="s">
        <v>166</v>
      </c>
      <c r="AU679" s="196" t="s">
        <v>174</v>
      </c>
      <c r="AV679" s="13" t="s">
        <v>83</v>
      </c>
      <c r="AW679" s="13" t="s">
        <v>35</v>
      </c>
      <c r="AX679" s="13" t="s">
        <v>81</v>
      </c>
      <c r="AY679" s="196" t="s">
        <v>153</v>
      </c>
    </row>
    <row r="680" s="2" customFormat="1" ht="24.15" customHeight="1">
      <c r="A680" s="40"/>
      <c r="B680" s="174"/>
      <c r="C680" s="175" t="s">
        <v>946</v>
      </c>
      <c r="D680" s="175" t="s">
        <v>155</v>
      </c>
      <c r="E680" s="176" t="s">
        <v>947</v>
      </c>
      <c r="F680" s="177" t="s">
        <v>948</v>
      </c>
      <c r="G680" s="178" t="s">
        <v>241</v>
      </c>
      <c r="H680" s="179">
        <v>1283</v>
      </c>
      <c r="I680" s="180"/>
      <c r="J680" s="181">
        <f>ROUND(I680*H680,2)</f>
        <v>0</v>
      </c>
      <c r="K680" s="177" t="s">
        <v>159</v>
      </c>
      <c r="L680" s="41"/>
      <c r="M680" s="182" t="s">
        <v>3</v>
      </c>
      <c r="N680" s="183" t="s">
        <v>44</v>
      </c>
      <c r="O680" s="74"/>
      <c r="P680" s="184">
        <f>O680*H680</f>
        <v>0</v>
      </c>
      <c r="Q680" s="184">
        <v>3.0000000000000001E-05</v>
      </c>
      <c r="R680" s="184">
        <f>Q680*H680</f>
        <v>0.038490000000000003</v>
      </c>
      <c r="S680" s="184">
        <v>0.23000000000000001</v>
      </c>
      <c r="T680" s="185">
        <f>S680*H680</f>
        <v>295.09000000000003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186" t="s">
        <v>160</v>
      </c>
      <c r="AT680" s="186" t="s">
        <v>155</v>
      </c>
      <c r="AU680" s="186" t="s">
        <v>174</v>
      </c>
      <c r="AY680" s="21" t="s">
        <v>153</v>
      </c>
      <c r="BE680" s="187">
        <f>IF(N680="základní",J680,0)</f>
        <v>0</v>
      </c>
      <c r="BF680" s="187">
        <f>IF(N680="snížená",J680,0)</f>
        <v>0</v>
      </c>
      <c r="BG680" s="187">
        <f>IF(N680="zákl. přenesená",J680,0)</f>
        <v>0</v>
      </c>
      <c r="BH680" s="187">
        <f>IF(N680="sníž. přenesená",J680,0)</f>
        <v>0</v>
      </c>
      <c r="BI680" s="187">
        <f>IF(N680="nulová",J680,0)</f>
        <v>0</v>
      </c>
      <c r="BJ680" s="21" t="s">
        <v>81</v>
      </c>
      <c r="BK680" s="187">
        <f>ROUND(I680*H680,2)</f>
        <v>0</v>
      </c>
      <c r="BL680" s="21" t="s">
        <v>160</v>
      </c>
      <c r="BM680" s="186" t="s">
        <v>949</v>
      </c>
    </row>
    <row r="681" s="2" customFormat="1">
      <c r="A681" s="40"/>
      <c r="B681" s="41"/>
      <c r="C681" s="40"/>
      <c r="D681" s="188" t="s">
        <v>162</v>
      </c>
      <c r="E681" s="40"/>
      <c r="F681" s="189" t="s">
        <v>950</v>
      </c>
      <c r="G681" s="40"/>
      <c r="H681" s="40"/>
      <c r="I681" s="190"/>
      <c r="J681" s="40"/>
      <c r="K681" s="40"/>
      <c r="L681" s="41"/>
      <c r="M681" s="191"/>
      <c r="N681" s="192"/>
      <c r="O681" s="74"/>
      <c r="P681" s="74"/>
      <c r="Q681" s="74"/>
      <c r="R681" s="74"/>
      <c r="S681" s="74"/>
      <c r="T681" s="75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21" t="s">
        <v>162</v>
      </c>
      <c r="AU681" s="21" t="s">
        <v>174</v>
      </c>
    </row>
    <row r="682" s="2" customFormat="1">
      <c r="A682" s="40"/>
      <c r="B682" s="41"/>
      <c r="C682" s="40"/>
      <c r="D682" s="193" t="s">
        <v>164</v>
      </c>
      <c r="E682" s="40"/>
      <c r="F682" s="194" t="s">
        <v>951</v>
      </c>
      <c r="G682" s="40"/>
      <c r="H682" s="40"/>
      <c r="I682" s="190"/>
      <c r="J682" s="40"/>
      <c r="K682" s="40"/>
      <c r="L682" s="41"/>
      <c r="M682" s="191"/>
      <c r="N682" s="192"/>
      <c r="O682" s="74"/>
      <c r="P682" s="74"/>
      <c r="Q682" s="74"/>
      <c r="R682" s="74"/>
      <c r="S682" s="74"/>
      <c r="T682" s="75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21" t="s">
        <v>164</v>
      </c>
      <c r="AU682" s="21" t="s">
        <v>174</v>
      </c>
    </row>
    <row r="683" s="2" customFormat="1">
      <c r="A683" s="40"/>
      <c r="B683" s="41"/>
      <c r="C683" s="40"/>
      <c r="D683" s="188" t="s">
        <v>194</v>
      </c>
      <c r="E683" s="40"/>
      <c r="F683" s="211" t="s">
        <v>922</v>
      </c>
      <c r="G683" s="40"/>
      <c r="H683" s="40"/>
      <c r="I683" s="190"/>
      <c r="J683" s="40"/>
      <c r="K683" s="40"/>
      <c r="L683" s="41"/>
      <c r="M683" s="191"/>
      <c r="N683" s="192"/>
      <c r="O683" s="74"/>
      <c r="P683" s="74"/>
      <c r="Q683" s="74"/>
      <c r="R683" s="74"/>
      <c r="S683" s="74"/>
      <c r="T683" s="75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21" t="s">
        <v>194</v>
      </c>
      <c r="AU683" s="21" t="s">
        <v>174</v>
      </c>
    </row>
    <row r="684" s="13" customFormat="1">
      <c r="A684" s="13"/>
      <c r="B684" s="195"/>
      <c r="C684" s="13"/>
      <c r="D684" s="188" t="s">
        <v>166</v>
      </c>
      <c r="E684" s="196" t="s">
        <v>3</v>
      </c>
      <c r="F684" s="197" t="s">
        <v>937</v>
      </c>
      <c r="G684" s="13"/>
      <c r="H684" s="198">
        <v>1283</v>
      </c>
      <c r="I684" s="199"/>
      <c r="J684" s="13"/>
      <c r="K684" s="13"/>
      <c r="L684" s="195"/>
      <c r="M684" s="200"/>
      <c r="N684" s="201"/>
      <c r="O684" s="201"/>
      <c r="P684" s="201"/>
      <c r="Q684" s="201"/>
      <c r="R684" s="201"/>
      <c r="S684" s="201"/>
      <c r="T684" s="20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196" t="s">
        <v>166</v>
      </c>
      <c r="AU684" s="196" t="s">
        <v>174</v>
      </c>
      <c r="AV684" s="13" t="s">
        <v>83</v>
      </c>
      <c r="AW684" s="13" t="s">
        <v>35</v>
      </c>
      <c r="AX684" s="13" t="s">
        <v>81</v>
      </c>
      <c r="AY684" s="196" t="s">
        <v>153</v>
      </c>
    </row>
    <row r="685" s="2" customFormat="1" ht="16.5" customHeight="1">
      <c r="A685" s="40"/>
      <c r="B685" s="174"/>
      <c r="C685" s="175" t="s">
        <v>952</v>
      </c>
      <c r="D685" s="175" t="s">
        <v>155</v>
      </c>
      <c r="E685" s="176" t="s">
        <v>953</v>
      </c>
      <c r="F685" s="177" t="s">
        <v>954</v>
      </c>
      <c r="G685" s="178" t="s">
        <v>614</v>
      </c>
      <c r="H685" s="179">
        <v>44.270000000000003</v>
      </c>
      <c r="I685" s="180"/>
      <c r="J685" s="181">
        <f>ROUND(I685*H685,2)</f>
        <v>0</v>
      </c>
      <c r="K685" s="177" t="s">
        <v>159</v>
      </c>
      <c r="L685" s="41"/>
      <c r="M685" s="182" t="s">
        <v>3</v>
      </c>
      <c r="N685" s="183" t="s">
        <v>44</v>
      </c>
      <c r="O685" s="74"/>
      <c r="P685" s="184">
        <f>O685*H685</f>
        <v>0</v>
      </c>
      <c r="Q685" s="184">
        <v>0</v>
      </c>
      <c r="R685" s="184">
        <f>Q685*H685</f>
        <v>0</v>
      </c>
      <c r="S685" s="184">
        <v>0.28999999999999998</v>
      </c>
      <c r="T685" s="185">
        <f>S685*H685</f>
        <v>12.8383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186" t="s">
        <v>160</v>
      </c>
      <c r="AT685" s="186" t="s">
        <v>155</v>
      </c>
      <c r="AU685" s="186" t="s">
        <v>174</v>
      </c>
      <c r="AY685" s="21" t="s">
        <v>153</v>
      </c>
      <c r="BE685" s="187">
        <f>IF(N685="základní",J685,0)</f>
        <v>0</v>
      </c>
      <c r="BF685" s="187">
        <f>IF(N685="snížená",J685,0)</f>
        <v>0</v>
      </c>
      <c r="BG685" s="187">
        <f>IF(N685="zákl. přenesená",J685,0)</f>
        <v>0</v>
      </c>
      <c r="BH685" s="187">
        <f>IF(N685="sníž. přenesená",J685,0)</f>
        <v>0</v>
      </c>
      <c r="BI685" s="187">
        <f>IF(N685="nulová",J685,0)</f>
        <v>0</v>
      </c>
      <c r="BJ685" s="21" t="s">
        <v>81</v>
      </c>
      <c r="BK685" s="187">
        <f>ROUND(I685*H685,2)</f>
        <v>0</v>
      </c>
      <c r="BL685" s="21" t="s">
        <v>160</v>
      </c>
      <c r="BM685" s="186" t="s">
        <v>955</v>
      </c>
    </row>
    <row r="686" s="2" customFormat="1">
      <c r="A686" s="40"/>
      <c r="B686" s="41"/>
      <c r="C686" s="40"/>
      <c r="D686" s="188" t="s">
        <v>162</v>
      </c>
      <c r="E686" s="40"/>
      <c r="F686" s="189" t="s">
        <v>956</v>
      </c>
      <c r="G686" s="40"/>
      <c r="H686" s="40"/>
      <c r="I686" s="190"/>
      <c r="J686" s="40"/>
      <c r="K686" s="40"/>
      <c r="L686" s="41"/>
      <c r="M686" s="191"/>
      <c r="N686" s="192"/>
      <c r="O686" s="74"/>
      <c r="P686" s="74"/>
      <c r="Q686" s="74"/>
      <c r="R686" s="74"/>
      <c r="S686" s="74"/>
      <c r="T686" s="75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21" t="s">
        <v>162</v>
      </c>
      <c r="AU686" s="21" t="s">
        <v>174</v>
      </c>
    </row>
    <row r="687" s="2" customFormat="1">
      <c r="A687" s="40"/>
      <c r="B687" s="41"/>
      <c r="C687" s="40"/>
      <c r="D687" s="193" t="s">
        <v>164</v>
      </c>
      <c r="E687" s="40"/>
      <c r="F687" s="194" t="s">
        <v>957</v>
      </c>
      <c r="G687" s="40"/>
      <c r="H687" s="40"/>
      <c r="I687" s="190"/>
      <c r="J687" s="40"/>
      <c r="K687" s="40"/>
      <c r="L687" s="41"/>
      <c r="M687" s="191"/>
      <c r="N687" s="192"/>
      <c r="O687" s="74"/>
      <c r="P687" s="74"/>
      <c r="Q687" s="74"/>
      <c r="R687" s="74"/>
      <c r="S687" s="74"/>
      <c r="T687" s="75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21" t="s">
        <v>164</v>
      </c>
      <c r="AU687" s="21" t="s">
        <v>174</v>
      </c>
    </row>
    <row r="688" s="2" customFormat="1">
      <c r="A688" s="40"/>
      <c r="B688" s="41"/>
      <c r="C688" s="40"/>
      <c r="D688" s="188" t="s">
        <v>194</v>
      </c>
      <c r="E688" s="40"/>
      <c r="F688" s="211" t="s">
        <v>958</v>
      </c>
      <c r="G688" s="40"/>
      <c r="H688" s="40"/>
      <c r="I688" s="190"/>
      <c r="J688" s="40"/>
      <c r="K688" s="40"/>
      <c r="L688" s="41"/>
      <c r="M688" s="191"/>
      <c r="N688" s="192"/>
      <c r="O688" s="74"/>
      <c r="P688" s="74"/>
      <c r="Q688" s="74"/>
      <c r="R688" s="74"/>
      <c r="S688" s="74"/>
      <c r="T688" s="75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21" t="s">
        <v>194</v>
      </c>
      <c r="AU688" s="21" t="s">
        <v>174</v>
      </c>
    </row>
    <row r="689" s="16" customFormat="1">
      <c r="A689" s="16"/>
      <c r="B689" s="230"/>
      <c r="C689" s="16"/>
      <c r="D689" s="188" t="s">
        <v>166</v>
      </c>
      <c r="E689" s="231" t="s">
        <v>3</v>
      </c>
      <c r="F689" s="232" t="s">
        <v>959</v>
      </c>
      <c r="G689" s="16"/>
      <c r="H689" s="231" t="s">
        <v>3</v>
      </c>
      <c r="I689" s="233"/>
      <c r="J689" s="16"/>
      <c r="K689" s="16"/>
      <c r="L689" s="230"/>
      <c r="M689" s="234"/>
      <c r="N689" s="235"/>
      <c r="O689" s="235"/>
      <c r="P689" s="235"/>
      <c r="Q689" s="235"/>
      <c r="R689" s="235"/>
      <c r="S689" s="235"/>
      <c r="T689" s="23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T689" s="231" t="s">
        <v>166</v>
      </c>
      <c r="AU689" s="231" t="s">
        <v>174</v>
      </c>
      <c r="AV689" s="16" t="s">
        <v>81</v>
      </c>
      <c r="AW689" s="16" t="s">
        <v>35</v>
      </c>
      <c r="AX689" s="16" t="s">
        <v>73</v>
      </c>
      <c r="AY689" s="231" t="s">
        <v>153</v>
      </c>
    </row>
    <row r="690" s="13" customFormat="1">
      <c r="A690" s="13"/>
      <c r="B690" s="195"/>
      <c r="C690" s="13"/>
      <c r="D690" s="188" t="s">
        <v>166</v>
      </c>
      <c r="E690" s="196" t="s">
        <v>3</v>
      </c>
      <c r="F690" s="197" t="s">
        <v>960</v>
      </c>
      <c r="G690" s="13"/>
      <c r="H690" s="198">
        <v>44.270000000000003</v>
      </c>
      <c r="I690" s="199"/>
      <c r="J690" s="13"/>
      <c r="K690" s="13"/>
      <c r="L690" s="195"/>
      <c r="M690" s="200"/>
      <c r="N690" s="201"/>
      <c r="O690" s="201"/>
      <c r="P690" s="201"/>
      <c r="Q690" s="201"/>
      <c r="R690" s="201"/>
      <c r="S690" s="201"/>
      <c r="T690" s="20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96" t="s">
        <v>166</v>
      </c>
      <c r="AU690" s="196" t="s">
        <v>174</v>
      </c>
      <c r="AV690" s="13" t="s">
        <v>83</v>
      </c>
      <c r="AW690" s="13" t="s">
        <v>35</v>
      </c>
      <c r="AX690" s="13" t="s">
        <v>81</v>
      </c>
      <c r="AY690" s="196" t="s">
        <v>153</v>
      </c>
    </row>
    <row r="691" s="2" customFormat="1" ht="16.5" customHeight="1">
      <c r="A691" s="40"/>
      <c r="B691" s="174"/>
      <c r="C691" s="175" t="s">
        <v>961</v>
      </c>
      <c r="D691" s="175" t="s">
        <v>155</v>
      </c>
      <c r="E691" s="176" t="s">
        <v>962</v>
      </c>
      <c r="F691" s="177" t="s">
        <v>963</v>
      </c>
      <c r="G691" s="178" t="s">
        <v>614</v>
      </c>
      <c r="H691" s="179">
        <v>208.09999999999999</v>
      </c>
      <c r="I691" s="180"/>
      <c r="J691" s="181">
        <f>ROUND(I691*H691,2)</f>
        <v>0</v>
      </c>
      <c r="K691" s="177" t="s">
        <v>159</v>
      </c>
      <c r="L691" s="41"/>
      <c r="M691" s="182" t="s">
        <v>3</v>
      </c>
      <c r="N691" s="183" t="s">
        <v>44</v>
      </c>
      <c r="O691" s="74"/>
      <c r="P691" s="184">
        <f>O691*H691</f>
        <v>0</v>
      </c>
      <c r="Q691" s="184">
        <v>0</v>
      </c>
      <c r="R691" s="184">
        <f>Q691*H691</f>
        <v>0</v>
      </c>
      <c r="S691" s="184">
        <v>0.20499999999999999</v>
      </c>
      <c r="T691" s="185">
        <f>S691*H691</f>
        <v>42.660499999999999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186" t="s">
        <v>160</v>
      </c>
      <c r="AT691" s="186" t="s">
        <v>155</v>
      </c>
      <c r="AU691" s="186" t="s">
        <v>174</v>
      </c>
      <c r="AY691" s="21" t="s">
        <v>153</v>
      </c>
      <c r="BE691" s="187">
        <f>IF(N691="základní",J691,0)</f>
        <v>0</v>
      </c>
      <c r="BF691" s="187">
        <f>IF(N691="snížená",J691,0)</f>
        <v>0</v>
      </c>
      <c r="BG691" s="187">
        <f>IF(N691="zákl. přenesená",J691,0)</f>
        <v>0</v>
      </c>
      <c r="BH691" s="187">
        <f>IF(N691="sníž. přenesená",J691,0)</f>
        <v>0</v>
      </c>
      <c r="BI691" s="187">
        <f>IF(N691="nulová",J691,0)</f>
        <v>0</v>
      </c>
      <c r="BJ691" s="21" t="s">
        <v>81</v>
      </c>
      <c r="BK691" s="187">
        <f>ROUND(I691*H691,2)</f>
        <v>0</v>
      </c>
      <c r="BL691" s="21" t="s">
        <v>160</v>
      </c>
      <c r="BM691" s="186" t="s">
        <v>964</v>
      </c>
    </row>
    <row r="692" s="2" customFormat="1">
      <c r="A692" s="40"/>
      <c r="B692" s="41"/>
      <c r="C692" s="40"/>
      <c r="D692" s="188" t="s">
        <v>162</v>
      </c>
      <c r="E692" s="40"/>
      <c r="F692" s="189" t="s">
        <v>965</v>
      </c>
      <c r="G692" s="40"/>
      <c r="H692" s="40"/>
      <c r="I692" s="190"/>
      <c r="J692" s="40"/>
      <c r="K692" s="40"/>
      <c r="L692" s="41"/>
      <c r="M692" s="191"/>
      <c r="N692" s="192"/>
      <c r="O692" s="74"/>
      <c r="P692" s="74"/>
      <c r="Q692" s="74"/>
      <c r="R692" s="74"/>
      <c r="S692" s="74"/>
      <c r="T692" s="75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21" t="s">
        <v>162</v>
      </c>
      <c r="AU692" s="21" t="s">
        <v>174</v>
      </c>
    </row>
    <row r="693" s="2" customFormat="1">
      <c r="A693" s="40"/>
      <c r="B693" s="41"/>
      <c r="C693" s="40"/>
      <c r="D693" s="193" t="s">
        <v>164</v>
      </c>
      <c r="E693" s="40"/>
      <c r="F693" s="194" t="s">
        <v>966</v>
      </c>
      <c r="G693" s="40"/>
      <c r="H693" s="40"/>
      <c r="I693" s="190"/>
      <c r="J693" s="40"/>
      <c r="K693" s="40"/>
      <c r="L693" s="41"/>
      <c r="M693" s="191"/>
      <c r="N693" s="192"/>
      <c r="O693" s="74"/>
      <c r="P693" s="74"/>
      <c r="Q693" s="74"/>
      <c r="R693" s="74"/>
      <c r="S693" s="74"/>
      <c r="T693" s="75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21" t="s">
        <v>164</v>
      </c>
      <c r="AU693" s="21" t="s">
        <v>174</v>
      </c>
    </row>
    <row r="694" s="16" customFormat="1">
      <c r="A694" s="16"/>
      <c r="B694" s="230"/>
      <c r="C694" s="16"/>
      <c r="D694" s="188" t="s">
        <v>166</v>
      </c>
      <c r="E694" s="231" t="s">
        <v>3</v>
      </c>
      <c r="F694" s="232" t="s">
        <v>967</v>
      </c>
      <c r="G694" s="16"/>
      <c r="H694" s="231" t="s">
        <v>3</v>
      </c>
      <c r="I694" s="233"/>
      <c r="J694" s="16"/>
      <c r="K694" s="16"/>
      <c r="L694" s="230"/>
      <c r="M694" s="234"/>
      <c r="N694" s="235"/>
      <c r="O694" s="235"/>
      <c r="P694" s="235"/>
      <c r="Q694" s="235"/>
      <c r="R694" s="235"/>
      <c r="S694" s="235"/>
      <c r="T694" s="23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T694" s="231" t="s">
        <v>166</v>
      </c>
      <c r="AU694" s="231" t="s">
        <v>174</v>
      </c>
      <c r="AV694" s="16" t="s">
        <v>81</v>
      </c>
      <c r="AW694" s="16" t="s">
        <v>35</v>
      </c>
      <c r="AX694" s="16" t="s">
        <v>73</v>
      </c>
      <c r="AY694" s="231" t="s">
        <v>153</v>
      </c>
    </row>
    <row r="695" s="13" customFormat="1">
      <c r="A695" s="13"/>
      <c r="B695" s="195"/>
      <c r="C695" s="13"/>
      <c r="D695" s="188" t="s">
        <v>166</v>
      </c>
      <c r="E695" s="196" t="s">
        <v>3</v>
      </c>
      <c r="F695" s="197" t="s">
        <v>968</v>
      </c>
      <c r="G695" s="13"/>
      <c r="H695" s="198">
        <v>177.05000000000001</v>
      </c>
      <c r="I695" s="199"/>
      <c r="J695" s="13"/>
      <c r="K695" s="13"/>
      <c r="L695" s="195"/>
      <c r="M695" s="200"/>
      <c r="N695" s="201"/>
      <c r="O695" s="201"/>
      <c r="P695" s="201"/>
      <c r="Q695" s="201"/>
      <c r="R695" s="201"/>
      <c r="S695" s="201"/>
      <c r="T695" s="20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196" t="s">
        <v>166</v>
      </c>
      <c r="AU695" s="196" t="s">
        <v>174</v>
      </c>
      <c r="AV695" s="13" t="s">
        <v>83</v>
      </c>
      <c r="AW695" s="13" t="s">
        <v>35</v>
      </c>
      <c r="AX695" s="13" t="s">
        <v>73</v>
      </c>
      <c r="AY695" s="196" t="s">
        <v>153</v>
      </c>
    </row>
    <row r="696" s="13" customFormat="1">
      <c r="A696" s="13"/>
      <c r="B696" s="195"/>
      <c r="C696" s="13"/>
      <c r="D696" s="188" t="s">
        <v>166</v>
      </c>
      <c r="E696" s="196" t="s">
        <v>3</v>
      </c>
      <c r="F696" s="197" t="s">
        <v>969</v>
      </c>
      <c r="G696" s="13"/>
      <c r="H696" s="198">
        <v>31.050000000000001</v>
      </c>
      <c r="I696" s="199"/>
      <c r="J696" s="13"/>
      <c r="K696" s="13"/>
      <c r="L696" s="195"/>
      <c r="M696" s="200"/>
      <c r="N696" s="201"/>
      <c r="O696" s="201"/>
      <c r="P696" s="201"/>
      <c r="Q696" s="201"/>
      <c r="R696" s="201"/>
      <c r="S696" s="201"/>
      <c r="T696" s="20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196" t="s">
        <v>166</v>
      </c>
      <c r="AU696" s="196" t="s">
        <v>174</v>
      </c>
      <c r="AV696" s="13" t="s">
        <v>83</v>
      </c>
      <c r="AW696" s="13" t="s">
        <v>35</v>
      </c>
      <c r="AX696" s="13" t="s">
        <v>73</v>
      </c>
      <c r="AY696" s="196" t="s">
        <v>153</v>
      </c>
    </row>
    <row r="697" s="14" customFormat="1">
      <c r="A697" s="14"/>
      <c r="B697" s="203"/>
      <c r="C697" s="14"/>
      <c r="D697" s="188" t="s">
        <v>166</v>
      </c>
      <c r="E697" s="204" t="s">
        <v>3</v>
      </c>
      <c r="F697" s="205" t="s">
        <v>181</v>
      </c>
      <c r="G697" s="14"/>
      <c r="H697" s="206">
        <v>208.10000000000002</v>
      </c>
      <c r="I697" s="207"/>
      <c r="J697" s="14"/>
      <c r="K697" s="14"/>
      <c r="L697" s="203"/>
      <c r="M697" s="208"/>
      <c r="N697" s="209"/>
      <c r="O697" s="209"/>
      <c r="P697" s="209"/>
      <c r="Q697" s="209"/>
      <c r="R697" s="209"/>
      <c r="S697" s="209"/>
      <c r="T697" s="21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04" t="s">
        <v>166</v>
      </c>
      <c r="AU697" s="204" t="s">
        <v>174</v>
      </c>
      <c r="AV697" s="14" t="s">
        <v>160</v>
      </c>
      <c r="AW697" s="14" t="s">
        <v>35</v>
      </c>
      <c r="AX697" s="14" t="s">
        <v>81</v>
      </c>
      <c r="AY697" s="204" t="s">
        <v>153</v>
      </c>
    </row>
    <row r="698" s="2" customFormat="1" ht="24.15" customHeight="1">
      <c r="A698" s="40"/>
      <c r="B698" s="174"/>
      <c r="C698" s="175" t="s">
        <v>970</v>
      </c>
      <c r="D698" s="175" t="s">
        <v>155</v>
      </c>
      <c r="E698" s="176" t="s">
        <v>971</v>
      </c>
      <c r="F698" s="177" t="s">
        <v>972</v>
      </c>
      <c r="G698" s="178" t="s">
        <v>488</v>
      </c>
      <c r="H698" s="179">
        <v>5</v>
      </c>
      <c r="I698" s="180"/>
      <c r="J698" s="181">
        <f>ROUND(I698*H698,2)</f>
        <v>0</v>
      </c>
      <c r="K698" s="177" t="s">
        <v>159</v>
      </c>
      <c r="L698" s="41"/>
      <c r="M698" s="182" t="s">
        <v>3</v>
      </c>
      <c r="N698" s="183" t="s">
        <v>44</v>
      </c>
      <c r="O698" s="74"/>
      <c r="P698" s="184">
        <f>O698*H698</f>
        <v>0</v>
      </c>
      <c r="Q698" s="184">
        <v>0</v>
      </c>
      <c r="R698" s="184">
        <f>Q698*H698</f>
        <v>0</v>
      </c>
      <c r="S698" s="184">
        <v>0.082000000000000003</v>
      </c>
      <c r="T698" s="185">
        <f>S698*H698</f>
        <v>0.41000000000000003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186" t="s">
        <v>160</v>
      </c>
      <c r="AT698" s="186" t="s">
        <v>155</v>
      </c>
      <c r="AU698" s="186" t="s">
        <v>174</v>
      </c>
      <c r="AY698" s="21" t="s">
        <v>153</v>
      </c>
      <c r="BE698" s="187">
        <f>IF(N698="základní",J698,0)</f>
        <v>0</v>
      </c>
      <c r="BF698" s="187">
        <f>IF(N698="snížená",J698,0)</f>
        <v>0</v>
      </c>
      <c r="BG698" s="187">
        <f>IF(N698="zákl. přenesená",J698,0)</f>
        <v>0</v>
      </c>
      <c r="BH698" s="187">
        <f>IF(N698="sníž. přenesená",J698,0)</f>
        <v>0</v>
      </c>
      <c r="BI698" s="187">
        <f>IF(N698="nulová",J698,0)</f>
        <v>0</v>
      </c>
      <c r="BJ698" s="21" t="s">
        <v>81</v>
      </c>
      <c r="BK698" s="187">
        <f>ROUND(I698*H698,2)</f>
        <v>0</v>
      </c>
      <c r="BL698" s="21" t="s">
        <v>160</v>
      </c>
      <c r="BM698" s="186" t="s">
        <v>973</v>
      </c>
    </row>
    <row r="699" s="2" customFormat="1">
      <c r="A699" s="40"/>
      <c r="B699" s="41"/>
      <c r="C699" s="40"/>
      <c r="D699" s="188" t="s">
        <v>162</v>
      </c>
      <c r="E699" s="40"/>
      <c r="F699" s="189" t="s">
        <v>974</v>
      </c>
      <c r="G699" s="40"/>
      <c r="H699" s="40"/>
      <c r="I699" s="190"/>
      <c r="J699" s="40"/>
      <c r="K699" s="40"/>
      <c r="L699" s="41"/>
      <c r="M699" s="191"/>
      <c r="N699" s="192"/>
      <c r="O699" s="74"/>
      <c r="P699" s="74"/>
      <c r="Q699" s="74"/>
      <c r="R699" s="74"/>
      <c r="S699" s="74"/>
      <c r="T699" s="75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21" t="s">
        <v>162</v>
      </c>
      <c r="AU699" s="21" t="s">
        <v>174</v>
      </c>
    </row>
    <row r="700" s="2" customFormat="1">
      <c r="A700" s="40"/>
      <c r="B700" s="41"/>
      <c r="C700" s="40"/>
      <c r="D700" s="193" t="s">
        <v>164</v>
      </c>
      <c r="E700" s="40"/>
      <c r="F700" s="194" t="s">
        <v>975</v>
      </c>
      <c r="G700" s="40"/>
      <c r="H700" s="40"/>
      <c r="I700" s="190"/>
      <c r="J700" s="40"/>
      <c r="K700" s="40"/>
      <c r="L700" s="41"/>
      <c r="M700" s="191"/>
      <c r="N700" s="192"/>
      <c r="O700" s="74"/>
      <c r="P700" s="74"/>
      <c r="Q700" s="74"/>
      <c r="R700" s="74"/>
      <c r="S700" s="74"/>
      <c r="T700" s="75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21" t="s">
        <v>164</v>
      </c>
      <c r="AU700" s="21" t="s">
        <v>174</v>
      </c>
    </row>
    <row r="701" s="13" customFormat="1">
      <c r="A701" s="13"/>
      <c r="B701" s="195"/>
      <c r="C701" s="13"/>
      <c r="D701" s="188" t="s">
        <v>166</v>
      </c>
      <c r="E701" s="196" t="s">
        <v>3</v>
      </c>
      <c r="F701" s="197" t="s">
        <v>976</v>
      </c>
      <c r="G701" s="13"/>
      <c r="H701" s="198">
        <v>5</v>
      </c>
      <c r="I701" s="199"/>
      <c r="J701" s="13"/>
      <c r="K701" s="13"/>
      <c r="L701" s="195"/>
      <c r="M701" s="200"/>
      <c r="N701" s="201"/>
      <c r="O701" s="201"/>
      <c r="P701" s="201"/>
      <c r="Q701" s="201"/>
      <c r="R701" s="201"/>
      <c r="S701" s="201"/>
      <c r="T701" s="20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196" t="s">
        <v>166</v>
      </c>
      <c r="AU701" s="196" t="s">
        <v>174</v>
      </c>
      <c r="AV701" s="13" t="s">
        <v>83</v>
      </c>
      <c r="AW701" s="13" t="s">
        <v>35</v>
      </c>
      <c r="AX701" s="13" t="s">
        <v>81</v>
      </c>
      <c r="AY701" s="196" t="s">
        <v>153</v>
      </c>
    </row>
    <row r="702" s="2" customFormat="1" ht="24.15" customHeight="1">
      <c r="A702" s="40"/>
      <c r="B702" s="174"/>
      <c r="C702" s="175" t="s">
        <v>977</v>
      </c>
      <c r="D702" s="175" t="s">
        <v>155</v>
      </c>
      <c r="E702" s="176" t="s">
        <v>978</v>
      </c>
      <c r="F702" s="177" t="s">
        <v>979</v>
      </c>
      <c r="G702" s="178" t="s">
        <v>488</v>
      </c>
      <c r="H702" s="179">
        <v>25</v>
      </c>
      <c r="I702" s="180"/>
      <c r="J702" s="181">
        <f>ROUND(I702*H702,2)</f>
        <v>0</v>
      </c>
      <c r="K702" s="177" t="s">
        <v>159</v>
      </c>
      <c r="L702" s="41"/>
      <c r="M702" s="182" t="s">
        <v>3</v>
      </c>
      <c r="N702" s="183" t="s">
        <v>44</v>
      </c>
      <c r="O702" s="74"/>
      <c r="P702" s="184">
        <f>O702*H702</f>
        <v>0</v>
      </c>
      <c r="Q702" s="184">
        <v>0</v>
      </c>
      <c r="R702" s="184">
        <f>Q702*H702</f>
        <v>0</v>
      </c>
      <c r="S702" s="184">
        <v>0.0040000000000000001</v>
      </c>
      <c r="T702" s="185">
        <f>S702*H702</f>
        <v>0.10000000000000001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186" t="s">
        <v>160</v>
      </c>
      <c r="AT702" s="186" t="s">
        <v>155</v>
      </c>
      <c r="AU702" s="186" t="s">
        <v>174</v>
      </c>
      <c r="AY702" s="21" t="s">
        <v>153</v>
      </c>
      <c r="BE702" s="187">
        <f>IF(N702="základní",J702,0)</f>
        <v>0</v>
      </c>
      <c r="BF702" s="187">
        <f>IF(N702="snížená",J702,0)</f>
        <v>0</v>
      </c>
      <c r="BG702" s="187">
        <f>IF(N702="zákl. přenesená",J702,0)</f>
        <v>0</v>
      </c>
      <c r="BH702" s="187">
        <f>IF(N702="sníž. přenesená",J702,0)</f>
        <v>0</v>
      </c>
      <c r="BI702" s="187">
        <f>IF(N702="nulová",J702,0)</f>
        <v>0</v>
      </c>
      <c r="BJ702" s="21" t="s">
        <v>81</v>
      </c>
      <c r="BK702" s="187">
        <f>ROUND(I702*H702,2)</f>
        <v>0</v>
      </c>
      <c r="BL702" s="21" t="s">
        <v>160</v>
      </c>
      <c r="BM702" s="186" t="s">
        <v>980</v>
      </c>
    </row>
    <row r="703" s="2" customFormat="1">
      <c r="A703" s="40"/>
      <c r="B703" s="41"/>
      <c r="C703" s="40"/>
      <c r="D703" s="188" t="s">
        <v>162</v>
      </c>
      <c r="E703" s="40"/>
      <c r="F703" s="189" t="s">
        <v>981</v>
      </c>
      <c r="G703" s="40"/>
      <c r="H703" s="40"/>
      <c r="I703" s="190"/>
      <c r="J703" s="40"/>
      <c r="K703" s="40"/>
      <c r="L703" s="41"/>
      <c r="M703" s="191"/>
      <c r="N703" s="192"/>
      <c r="O703" s="74"/>
      <c r="P703" s="74"/>
      <c r="Q703" s="74"/>
      <c r="R703" s="74"/>
      <c r="S703" s="74"/>
      <c r="T703" s="75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21" t="s">
        <v>162</v>
      </c>
      <c r="AU703" s="21" t="s">
        <v>174</v>
      </c>
    </row>
    <row r="704" s="2" customFormat="1">
      <c r="A704" s="40"/>
      <c r="B704" s="41"/>
      <c r="C704" s="40"/>
      <c r="D704" s="193" t="s">
        <v>164</v>
      </c>
      <c r="E704" s="40"/>
      <c r="F704" s="194" t="s">
        <v>982</v>
      </c>
      <c r="G704" s="40"/>
      <c r="H704" s="40"/>
      <c r="I704" s="190"/>
      <c r="J704" s="40"/>
      <c r="K704" s="40"/>
      <c r="L704" s="41"/>
      <c r="M704" s="191"/>
      <c r="N704" s="192"/>
      <c r="O704" s="74"/>
      <c r="P704" s="74"/>
      <c r="Q704" s="74"/>
      <c r="R704" s="74"/>
      <c r="S704" s="74"/>
      <c r="T704" s="75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21" t="s">
        <v>164</v>
      </c>
      <c r="AU704" s="21" t="s">
        <v>174</v>
      </c>
    </row>
    <row r="705" s="2" customFormat="1">
      <c r="A705" s="40"/>
      <c r="B705" s="41"/>
      <c r="C705" s="40"/>
      <c r="D705" s="188" t="s">
        <v>194</v>
      </c>
      <c r="E705" s="40"/>
      <c r="F705" s="211" t="s">
        <v>525</v>
      </c>
      <c r="G705" s="40"/>
      <c r="H705" s="40"/>
      <c r="I705" s="190"/>
      <c r="J705" s="40"/>
      <c r="K705" s="40"/>
      <c r="L705" s="41"/>
      <c r="M705" s="191"/>
      <c r="N705" s="192"/>
      <c r="O705" s="74"/>
      <c r="P705" s="74"/>
      <c r="Q705" s="74"/>
      <c r="R705" s="74"/>
      <c r="S705" s="74"/>
      <c r="T705" s="75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21" t="s">
        <v>194</v>
      </c>
      <c r="AU705" s="21" t="s">
        <v>174</v>
      </c>
    </row>
    <row r="706" s="13" customFormat="1">
      <c r="A706" s="13"/>
      <c r="B706" s="195"/>
      <c r="C706" s="13"/>
      <c r="D706" s="188" t="s">
        <v>166</v>
      </c>
      <c r="E706" s="196" t="s">
        <v>3</v>
      </c>
      <c r="F706" s="197" t="s">
        <v>983</v>
      </c>
      <c r="G706" s="13"/>
      <c r="H706" s="198">
        <v>1</v>
      </c>
      <c r="I706" s="199"/>
      <c r="J706" s="13"/>
      <c r="K706" s="13"/>
      <c r="L706" s="195"/>
      <c r="M706" s="200"/>
      <c r="N706" s="201"/>
      <c r="O706" s="201"/>
      <c r="P706" s="201"/>
      <c r="Q706" s="201"/>
      <c r="R706" s="201"/>
      <c r="S706" s="201"/>
      <c r="T706" s="20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96" t="s">
        <v>166</v>
      </c>
      <c r="AU706" s="196" t="s">
        <v>174</v>
      </c>
      <c r="AV706" s="13" t="s">
        <v>83</v>
      </c>
      <c r="AW706" s="13" t="s">
        <v>35</v>
      </c>
      <c r="AX706" s="13" t="s">
        <v>73</v>
      </c>
      <c r="AY706" s="196" t="s">
        <v>153</v>
      </c>
    </row>
    <row r="707" s="13" customFormat="1">
      <c r="A707" s="13"/>
      <c r="B707" s="195"/>
      <c r="C707" s="13"/>
      <c r="D707" s="188" t="s">
        <v>166</v>
      </c>
      <c r="E707" s="196" t="s">
        <v>3</v>
      </c>
      <c r="F707" s="197" t="s">
        <v>984</v>
      </c>
      <c r="G707" s="13"/>
      <c r="H707" s="198">
        <v>1</v>
      </c>
      <c r="I707" s="199"/>
      <c r="J707" s="13"/>
      <c r="K707" s="13"/>
      <c r="L707" s="195"/>
      <c r="M707" s="200"/>
      <c r="N707" s="201"/>
      <c r="O707" s="201"/>
      <c r="P707" s="201"/>
      <c r="Q707" s="201"/>
      <c r="R707" s="201"/>
      <c r="S707" s="201"/>
      <c r="T707" s="20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196" t="s">
        <v>166</v>
      </c>
      <c r="AU707" s="196" t="s">
        <v>174</v>
      </c>
      <c r="AV707" s="13" t="s">
        <v>83</v>
      </c>
      <c r="AW707" s="13" t="s">
        <v>35</v>
      </c>
      <c r="AX707" s="13" t="s">
        <v>73</v>
      </c>
      <c r="AY707" s="196" t="s">
        <v>153</v>
      </c>
    </row>
    <row r="708" s="13" customFormat="1">
      <c r="A708" s="13"/>
      <c r="B708" s="195"/>
      <c r="C708" s="13"/>
      <c r="D708" s="188" t="s">
        <v>166</v>
      </c>
      <c r="E708" s="196" t="s">
        <v>3</v>
      </c>
      <c r="F708" s="197" t="s">
        <v>985</v>
      </c>
      <c r="G708" s="13"/>
      <c r="H708" s="198">
        <v>4</v>
      </c>
      <c r="I708" s="199"/>
      <c r="J708" s="13"/>
      <c r="K708" s="13"/>
      <c r="L708" s="195"/>
      <c r="M708" s="200"/>
      <c r="N708" s="201"/>
      <c r="O708" s="201"/>
      <c r="P708" s="201"/>
      <c r="Q708" s="201"/>
      <c r="R708" s="201"/>
      <c r="S708" s="201"/>
      <c r="T708" s="202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6" t="s">
        <v>166</v>
      </c>
      <c r="AU708" s="196" t="s">
        <v>174</v>
      </c>
      <c r="AV708" s="13" t="s">
        <v>83</v>
      </c>
      <c r="AW708" s="13" t="s">
        <v>35</v>
      </c>
      <c r="AX708" s="13" t="s">
        <v>73</v>
      </c>
      <c r="AY708" s="196" t="s">
        <v>153</v>
      </c>
    </row>
    <row r="709" s="13" customFormat="1">
      <c r="A709" s="13"/>
      <c r="B709" s="195"/>
      <c r="C709" s="13"/>
      <c r="D709" s="188" t="s">
        <v>166</v>
      </c>
      <c r="E709" s="196" t="s">
        <v>3</v>
      </c>
      <c r="F709" s="197" t="s">
        <v>986</v>
      </c>
      <c r="G709" s="13"/>
      <c r="H709" s="198">
        <v>4</v>
      </c>
      <c r="I709" s="199"/>
      <c r="J709" s="13"/>
      <c r="K709" s="13"/>
      <c r="L709" s="195"/>
      <c r="M709" s="200"/>
      <c r="N709" s="201"/>
      <c r="O709" s="201"/>
      <c r="P709" s="201"/>
      <c r="Q709" s="201"/>
      <c r="R709" s="201"/>
      <c r="S709" s="201"/>
      <c r="T709" s="20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196" t="s">
        <v>166</v>
      </c>
      <c r="AU709" s="196" t="s">
        <v>174</v>
      </c>
      <c r="AV709" s="13" t="s">
        <v>83</v>
      </c>
      <c r="AW709" s="13" t="s">
        <v>35</v>
      </c>
      <c r="AX709" s="13" t="s">
        <v>73</v>
      </c>
      <c r="AY709" s="196" t="s">
        <v>153</v>
      </c>
    </row>
    <row r="710" s="13" customFormat="1">
      <c r="A710" s="13"/>
      <c r="B710" s="195"/>
      <c r="C710" s="13"/>
      <c r="D710" s="188" t="s">
        <v>166</v>
      </c>
      <c r="E710" s="196" t="s">
        <v>3</v>
      </c>
      <c r="F710" s="197" t="s">
        <v>986</v>
      </c>
      <c r="G710" s="13"/>
      <c r="H710" s="198">
        <v>4</v>
      </c>
      <c r="I710" s="199"/>
      <c r="J710" s="13"/>
      <c r="K710" s="13"/>
      <c r="L710" s="195"/>
      <c r="M710" s="200"/>
      <c r="N710" s="201"/>
      <c r="O710" s="201"/>
      <c r="P710" s="201"/>
      <c r="Q710" s="201"/>
      <c r="R710" s="201"/>
      <c r="S710" s="201"/>
      <c r="T710" s="20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96" t="s">
        <v>166</v>
      </c>
      <c r="AU710" s="196" t="s">
        <v>174</v>
      </c>
      <c r="AV710" s="13" t="s">
        <v>83</v>
      </c>
      <c r="AW710" s="13" t="s">
        <v>35</v>
      </c>
      <c r="AX710" s="13" t="s">
        <v>73</v>
      </c>
      <c r="AY710" s="196" t="s">
        <v>153</v>
      </c>
    </row>
    <row r="711" s="13" customFormat="1">
      <c r="A711" s="13"/>
      <c r="B711" s="195"/>
      <c r="C711" s="13"/>
      <c r="D711" s="188" t="s">
        <v>166</v>
      </c>
      <c r="E711" s="196" t="s">
        <v>3</v>
      </c>
      <c r="F711" s="197" t="s">
        <v>987</v>
      </c>
      <c r="G711" s="13"/>
      <c r="H711" s="198">
        <v>4</v>
      </c>
      <c r="I711" s="199"/>
      <c r="J711" s="13"/>
      <c r="K711" s="13"/>
      <c r="L711" s="195"/>
      <c r="M711" s="200"/>
      <c r="N711" s="201"/>
      <c r="O711" s="201"/>
      <c r="P711" s="201"/>
      <c r="Q711" s="201"/>
      <c r="R711" s="201"/>
      <c r="S711" s="201"/>
      <c r="T711" s="20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96" t="s">
        <v>166</v>
      </c>
      <c r="AU711" s="196" t="s">
        <v>174</v>
      </c>
      <c r="AV711" s="13" t="s">
        <v>83</v>
      </c>
      <c r="AW711" s="13" t="s">
        <v>35</v>
      </c>
      <c r="AX711" s="13" t="s">
        <v>73</v>
      </c>
      <c r="AY711" s="196" t="s">
        <v>153</v>
      </c>
    </row>
    <row r="712" s="13" customFormat="1">
      <c r="A712" s="13"/>
      <c r="B712" s="195"/>
      <c r="C712" s="13"/>
      <c r="D712" s="188" t="s">
        <v>166</v>
      </c>
      <c r="E712" s="196" t="s">
        <v>3</v>
      </c>
      <c r="F712" s="197" t="s">
        <v>988</v>
      </c>
      <c r="G712" s="13"/>
      <c r="H712" s="198">
        <v>1</v>
      </c>
      <c r="I712" s="199"/>
      <c r="J712" s="13"/>
      <c r="K712" s="13"/>
      <c r="L712" s="195"/>
      <c r="M712" s="200"/>
      <c r="N712" s="201"/>
      <c r="O712" s="201"/>
      <c r="P712" s="201"/>
      <c r="Q712" s="201"/>
      <c r="R712" s="201"/>
      <c r="S712" s="201"/>
      <c r="T712" s="20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96" t="s">
        <v>166</v>
      </c>
      <c r="AU712" s="196" t="s">
        <v>174</v>
      </c>
      <c r="AV712" s="13" t="s">
        <v>83</v>
      </c>
      <c r="AW712" s="13" t="s">
        <v>35</v>
      </c>
      <c r="AX712" s="13" t="s">
        <v>73</v>
      </c>
      <c r="AY712" s="196" t="s">
        <v>153</v>
      </c>
    </row>
    <row r="713" s="13" customFormat="1">
      <c r="A713" s="13"/>
      <c r="B713" s="195"/>
      <c r="C713" s="13"/>
      <c r="D713" s="188" t="s">
        <v>166</v>
      </c>
      <c r="E713" s="196" t="s">
        <v>3</v>
      </c>
      <c r="F713" s="197" t="s">
        <v>989</v>
      </c>
      <c r="G713" s="13"/>
      <c r="H713" s="198">
        <v>3</v>
      </c>
      <c r="I713" s="199"/>
      <c r="J713" s="13"/>
      <c r="K713" s="13"/>
      <c r="L713" s="195"/>
      <c r="M713" s="200"/>
      <c r="N713" s="201"/>
      <c r="O713" s="201"/>
      <c r="P713" s="201"/>
      <c r="Q713" s="201"/>
      <c r="R713" s="201"/>
      <c r="S713" s="201"/>
      <c r="T713" s="202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96" t="s">
        <v>166</v>
      </c>
      <c r="AU713" s="196" t="s">
        <v>174</v>
      </c>
      <c r="AV713" s="13" t="s">
        <v>83</v>
      </c>
      <c r="AW713" s="13" t="s">
        <v>35</v>
      </c>
      <c r="AX713" s="13" t="s">
        <v>73</v>
      </c>
      <c r="AY713" s="196" t="s">
        <v>153</v>
      </c>
    </row>
    <row r="714" s="13" customFormat="1">
      <c r="A714" s="13"/>
      <c r="B714" s="195"/>
      <c r="C714" s="13"/>
      <c r="D714" s="188" t="s">
        <v>166</v>
      </c>
      <c r="E714" s="196" t="s">
        <v>3</v>
      </c>
      <c r="F714" s="197" t="s">
        <v>990</v>
      </c>
      <c r="G714" s="13"/>
      <c r="H714" s="198">
        <v>2</v>
      </c>
      <c r="I714" s="199"/>
      <c r="J714" s="13"/>
      <c r="K714" s="13"/>
      <c r="L714" s="195"/>
      <c r="M714" s="200"/>
      <c r="N714" s="201"/>
      <c r="O714" s="201"/>
      <c r="P714" s="201"/>
      <c r="Q714" s="201"/>
      <c r="R714" s="201"/>
      <c r="S714" s="201"/>
      <c r="T714" s="20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196" t="s">
        <v>166</v>
      </c>
      <c r="AU714" s="196" t="s">
        <v>174</v>
      </c>
      <c r="AV714" s="13" t="s">
        <v>83</v>
      </c>
      <c r="AW714" s="13" t="s">
        <v>35</v>
      </c>
      <c r="AX714" s="13" t="s">
        <v>73</v>
      </c>
      <c r="AY714" s="196" t="s">
        <v>153</v>
      </c>
    </row>
    <row r="715" s="13" customFormat="1">
      <c r="A715" s="13"/>
      <c r="B715" s="195"/>
      <c r="C715" s="13"/>
      <c r="D715" s="188" t="s">
        <v>166</v>
      </c>
      <c r="E715" s="196" t="s">
        <v>3</v>
      </c>
      <c r="F715" s="197" t="s">
        <v>991</v>
      </c>
      <c r="G715" s="13"/>
      <c r="H715" s="198">
        <v>1</v>
      </c>
      <c r="I715" s="199"/>
      <c r="J715" s="13"/>
      <c r="K715" s="13"/>
      <c r="L715" s="195"/>
      <c r="M715" s="200"/>
      <c r="N715" s="201"/>
      <c r="O715" s="201"/>
      <c r="P715" s="201"/>
      <c r="Q715" s="201"/>
      <c r="R715" s="201"/>
      <c r="S715" s="201"/>
      <c r="T715" s="20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96" t="s">
        <v>166</v>
      </c>
      <c r="AU715" s="196" t="s">
        <v>174</v>
      </c>
      <c r="AV715" s="13" t="s">
        <v>83</v>
      </c>
      <c r="AW715" s="13" t="s">
        <v>35</v>
      </c>
      <c r="AX715" s="13" t="s">
        <v>73</v>
      </c>
      <c r="AY715" s="196" t="s">
        <v>153</v>
      </c>
    </row>
    <row r="716" s="14" customFormat="1">
      <c r="A716" s="14"/>
      <c r="B716" s="203"/>
      <c r="C716" s="14"/>
      <c r="D716" s="188" t="s">
        <v>166</v>
      </c>
      <c r="E716" s="204" t="s">
        <v>3</v>
      </c>
      <c r="F716" s="205" t="s">
        <v>181</v>
      </c>
      <c r="G716" s="14"/>
      <c r="H716" s="206">
        <v>25</v>
      </c>
      <c r="I716" s="207"/>
      <c r="J716" s="14"/>
      <c r="K716" s="14"/>
      <c r="L716" s="203"/>
      <c r="M716" s="208"/>
      <c r="N716" s="209"/>
      <c r="O716" s="209"/>
      <c r="P716" s="209"/>
      <c r="Q716" s="209"/>
      <c r="R716" s="209"/>
      <c r="S716" s="209"/>
      <c r="T716" s="21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04" t="s">
        <v>166</v>
      </c>
      <c r="AU716" s="204" t="s">
        <v>174</v>
      </c>
      <c r="AV716" s="14" t="s">
        <v>160</v>
      </c>
      <c r="AW716" s="14" t="s">
        <v>35</v>
      </c>
      <c r="AX716" s="14" t="s">
        <v>81</v>
      </c>
      <c r="AY716" s="204" t="s">
        <v>153</v>
      </c>
    </row>
    <row r="717" s="12" customFormat="1" ht="22.8" customHeight="1">
      <c r="A717" s="12"/>
      <c r="B717" s="161"/>
      <c r="C717" s="12"/>
      <c r="D717" s="162" t="s">
        <v>72</v>
      </c>
      <c r="E717" s="172" t="s">
        <v>992</v>
      </c>
      <c r="F717" s="172" t="s">
        <v>993</v>
      </c>
      <c r="G717" s="12"/>
      <c r="H717" s="12"/>
      <c r="I717" s="164"/>
      <c r="J717" s="173">
        <f>BK717</f>
        <v>0</v>
      </c>
      <c r="K717" s="12"/>
      <c r="L717" s="161"/>
      <c r="M717" s="166"/>
      <c r="N717" s="167"/>
      <c r="O717" s="167"/>
      <c r="P717" s="168">
        <f>SUM(P718:P844)</f>
        <v>0</v>
      </c>
      <c r="Q717" s="167"/>
      <c r="R717" s="168">
        <f>SUM(R718:R844)</f>
        <v>0</v>
      </c>
      <c r="S717" s="167"/>
      <c r="T717" s="169">
        <f>SUM(T718:T844)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162" t="s">
        <v>81</v>
      </c>
      <c r="AT717" s="170" t="s">
        <v>72</v>
      </c>
      <c r="AU717" s="170" t="s">
        <v>81</v>
      </c>
      <c r="AY717" s="162" t="s">
        <v>153</v>
      </c>
      <c r="BK717" s="171">
        <f>SUM(BK718:BK844)</f>
        <v>0</v>
      </c>
    </row>
    <row r="718" s="2" customFormat="1" ht="21.75" customHeight="1">
      <c r="A718" s="40"/>
      <c r="B718" s="174"/>
      <c r="C718" s="175" t="s">
        <v>994</v>
      </c>
      <c r="D718" s="175" t="s">
        <v>155</v>
      </c>
      <c r="E718" s="176" t="s">
        <v>995</v>
      </c>
      <c r="F718" s="177" t="s">
        <v>996</v>
      </c>
      <c r="G718" s="178" t="s">
        <v>219</v>
      </c>
      <c r="H718" s="179">
        <v>997.78599999999994</v>
      </c>
      <c r="I718" s="180"/>
      <c r="J718" s="181">
        <f>ROUND(I718*H718,2)</f>
        <v>0</v>
      </c>
      <c r="K718" s="177" t="s">
        <v>159</v>
      </c>
      <c r="L718" s="41"/>
      <c r="M718" s="182" t="s">
        <v>3</v>
      </c>
      <c r="N718" s="183" t="s">
        <v>44</v>
      </c>
      <c r="O718" s="74"/>
      <c r="P718" s="184">
        <f>O718*H718</f>
        <v>0</v>
      </c>
      <c r="Q718" s="184">
        <v>0</v>
      </c>
      <c r="R718" s="184">
        <f>Q718*H718</f>
        <v>0</v>
      </c>
      <c r="S718" s="184">
        <v>0</v>
      </c>
      <c r="T718" s="185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186" t="s">
        <v>160</v>
      </c>
      <c r="AT718" s="186" t="s">
        <v>155</v>
      </c>
      <c r="AU718" s="186" t="s">
        <v>83</v>
      </c>
      <c r="AY718" s="21" t="s">
        <v>153</v>
      </c>
      <c r="BE718" s="187">
        <f>IF(N718="základní",J718,0)</f>
        <v>0</v>
      </c>
      <c r="BF718" s="187">
        <f>IF(N718="snížená",J718,0)</f>
        <v>0</v>
      </c>
      <c r="BG718" s="187">
        <f>IF(N718="zákl. přenesená",J718,0)</f>
        <v>0</v>
      </c>
      <c r="BH718" s="187">
        <f>IF(N718="sníž. přenesená",J718,0)</f>
        <v>0</v>
      </c>
      <c r="BI718" s="187">
        <f>IF(N718="nulová",J718,0)</f>
        <v>0</v>
      </c>
      <c r="BJ718" s="21" t="s">
        <v>81</v>
      </c>
      <c r="BK718" s="187">
        <f>ROUND(I718*H718,2)</f>
        <v>0</v>
      </c>
      <c r="BL718" s="21" t="s">
        <v>160</v>
      </c>
      <c r="BM718" s="186" t="s">
        <v>997</v>
      </c>
    </row>
    <row r="719" s="2" customFormat="1">
      <c r="A719" s="40"/>
      <c r="B719" s="41"/>
      <c r="C719" s="40"/>
      <c r="D719" s="188" t="s">
        <v>162</v>
      </c>
      <c r="E719" s="40"/>
      <c r="F719" s="189" t="s">
        <v>998</v>
      </c>
      <c r="G719" s="40"/>
      <c r="H719" s="40"/>
      <c r="I719" s="190"/>
      <c r="J719" s="40"/>
      <c r="K719" s="40"/>
      <c r="L719" s="41"/>
      <c r="M719" s="191"/>
      <c r="N719" s="192"/>
      <c r="O719" s="74"/>
      <c r="P719" s="74"/>
      <c r="Q719" s="74"/>
      <c r="R719" s="74"/>
      <c r="S719" s="74"/>
      <c r="T719" s="75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21" t="s">
        <v>162</v>
      </c>
      <c r="AU719" s="21" t="s">
        <v>83</v>
      </c>
    </row>
    <row r="720" s="2" customFormat="1">
      <c r="A720" s="40"/>
      <c r="B720" s="41"/>
      <c r="C720" s="40"/>
      <c r="D720" s="193" t="s">
        <v>164</v>
      </c>
      <c r="E720" s="40"/>
      <c r="F720" s="194" t="s">
        <v>999</v>
      </c>
      <c r="G720" s="40"/>
      <c r="H720" s="40"/>
      <c r="I720" s="190"/>
      <c r="J720" s="40"/>
      <c r="K720" s="40"/>
      <c r="L720" s="41"/>
      <c r="M720" s="191"/>
      <c r="N720" s="192"/>
      <c r="O720" s="74"/>
      <c r="P720" s="74"/>
      <c r="Q720" s="74"/>
      <c r="R720" s="74"/>
      <c r="S720" s="74"/>
      <c r="T720" s="75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21" t="s">
        <v>164</v>
      </c>
      <c r="AU720" s="21" t="s">
        <v>83</v>
      </c>
    </row>
    <row r="721" s="16" customFormat="1">
      <c r="A721" s="16"/>
      <c r="B721" s="230"/>
      <c r="C721" s="16"/>
      <c r="D721" s="188" t="s">
        <v>166</v>
      </c>
      <c r="E721" s="231" t="s">
        <v>3</v>
      </c>
      <c r="F721" s="232" t="s">
        <v>1000</v>
      </c>
      <c r="G721" s="16"/>
      <c r="H721" s="231" t="s">
        <v>3</v>
      </c>
      <c r="I721" s="233"/>
      <c r="J721" s="16"/>
      <c r="K721" s="16"/>
      <c r="L721" s="230"/>
      <c r="M721" s="234"/>
      <c r="N721" s="235"/>
      <c r="O721" s="235"/>
      <c r="P721" s="235"/>
      <c r="Q721" s="235"/>
      <c r="R721" s="235"/>
      <c r="S721" s="235"/>
      <c r="T721" s="23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T721" s="231" t="s">
        <v>166</v>
      </c>
      <c r="AU721" s="231" t="s">
        <v>83</v>
      </c>
      <c r="AV721" s="16" t="s">
        <v>81</v>
      </c>
      <c r="AW721" s="16" t="s">
        <v>35</v>
      </c>
      <c r="AX721" s="16" t="s">
        <v>73</v>
      </c>
      <c r="AY721" s="231" t="s">
        <v>153</v>
      </c>
    </row>
    <row r="722" s="13" customFormat="1">
      <c r="A722" s="13"/>
      <c r="B722" s="195"/>
      <c r="C722" s="13"/>
      <c r="D722" s="188" t="s">
        <v>166</v>
      </c>
      <c r="E722" s="196" t="s">
        <v>3</v>
      </c>
      <c r="F722" s="197" t="s">
        <v>1001</v>
      </c>
      <c r="G722" s="13"/>
      <c r="H722" s="198">
        <v>204.64400000000001</v>
      </c>
      <c r="I722" s="199"/>
      <c r="J722" s="13"/>
      <c r="K722" s="13"/>
      <c r="L722" s="195"/>
      <c r="M722" s="200"/>
      <c r="N722" s="201"/>
      <c r="O722" s="201"/>
      <c r="P722" s="201"/>
      <c r="Q722" s="201"/>
      <c r="R722" s="201"/>
      <c r="S722" s="201"/>
      <c r="T722" s="20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96" t="s">
        <v>166</v>
      </c>
      <c r="AU722" s="196" t="s">
        <v>83</v>
      </c>
      <c r="AV722" s="13" t="s">
        <v>83</v>
      </c>
      <c r="AW722" s="13" t="s">
        <v>35</v>
      </c>
      <c r="AX722" s="13" t="s">
        <v>73</v>
      </c>
      <c r="AY722" s="196" t="s">
        <v>153</v>
      </c>
    </row>
    <row r="723" s="13" customFormat="1">
      <c r="A723" s="13"/>
      <c r="B723" s="195"/>
      <c r="C723" s="13"/>
      <c r="D723" s="188" t="s">
        <v>166</v>
      </c>
      <c r="E723" s="196" t="s">
        <v>3</v>
      </c>
      <c r="F723" s="197" t="s">
        <v>1002</v>
      </c>
      <c r="G723" s="13"/>
      <c r="H723" s="198">
        <v>158.15799999999999</v>
      </c>
      <c r="I723" s="199"/>
      <c r="J723" s="13"/>
      <c r="K723" s="13"/>
      <c r="L723" s="195"/>
      <c r="M723" s="200"/>
      <c r="N723" s="201"/>
      <c r="O723" s="201"/>
      <c r="P723" s="201"/>
      <c r="Q723" s="201"/>
      <c r="R723" s="201"/>
      <c r="S723" s="201"/>
      <c r="T723" s="20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96" t="s">
        <v>166</v>
      </c>
      <c r="AU723" s="196" t="s">
        <v>83</v>
      </c>
      <c r="AV723" s="13" t="s">
        <v>83</v>
      </c>
      <c r="AW723" s="13" t="s">
        <v>35</v>
      </c>
      <c r="AX723" s="13" t="s">
        <v>73</v>
      </c>
      <c r="AY723" s="196" t="s">
        <v>153</v>
      </c>
    </row>
    <row r="724" s="13" customFormat="1">
      <c r="A724" s="13"/>
      <c r="B724" s="195"/>
      <c r="C724" s="13"/>
      <c r="D724" s="188" t="s">
        <v>166</v>
      </c>
      <c r="E724" s="196" t="s">
        <v>3</v>
      </c>
      <c r="F724" s="197" t="s">
        <v>1003</v>
      </c>
      <c r="G724" s="13"/>
      <c r="H724" s="198">
        <v>14.300000000000001</v>
      </c>
      <c r="I724" s="199"/>
      <c r="J724" s="13"/>
      <c r="K724" s="13"/>
      <c r="L724" s="195"/>
      <c r="M724" s="200"/>
      <c r="N724" s="201"/>
      <c r="O724" s="201"/>
      <c r="P724" s="201"/>
      <c r="Q724" s="201"/>
      <c r="R724" s="201"/>
      <c r="S724" s="201"/>
      <c r="T724" s="20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96" t="s">
        <v>166</v>
      </c>
      <c r="AU724" s="196" t="s">
        <v>83</v>
      </c>
      <c r="AV724" s="13" t="s">
        <v>83</v>
      </c>
      <c r="AW724" s="13" t="s">
        <v>35</v>
      </c>
      <c r="AX724" s="13" t="s">
        <v>73</v>
      </c>
      <c r="AY724" s="196" t="s">
        <v>153</v>
      </c>
    </row>
    <row r="725" s="15" customFormat="1">
      <c r="A725" s="15"/>
      <c r="B725" s="212"/>
      <c r="C725" s="15"/>
      <c r="D725" s="188" t="s">
        <v>166</v>
      </c>
      <c r="E725" s="213" t="s">
        <v>3</v>
      </c>
      <c r="F725" s="214" t="s">
        <v>199</v>
      </c>
      <c r="G725" s="15"/>
      <c r="H725" s="215">
        <v>377.10200000000003</v>
      </c>
      <c r="I725" s="216"/>
      <c r="J725" s="15"/>
      <c r="K725" s="15"/>
      <c r="L725" s="212"/>
      <c r="M725" s="217"/>
      <c r="N725" s="218"/>
      <c r="O725" s="218"/>
      <c r="P725" s="218"/>
      <c r="Q725" s="218"/>
      <c r="R725" s="218"/>
      <c r="S725" s="218"/>
      <c r="T725" s="219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13" t="s">
        <v>166</v>
      </c>
      <c r="AU725" s="213" t="s">
        <v>83</v>
      </c>
      <c r="AV725" s="15" t="s">
        <v>174</v>
      </c>
      <c r="AW725" s="15" t="s">
        <v>35</v>
      </c>
      <c r="AX725" s="15" t="s">
        <v>73</v>
      </c>
      <c r="AY725" s="213" t="s">
        <v>153</v>
      </c>
    </row>
    <row r="726" s="16" customFormat="1">
      <c r="A726" s="16"/>
      <c r="B726" s="230"/>
      <c r="C726" s="16"/>
      <c r="D726" s="188" t="s">
        <v>166</v>
      </c>
      <c r="E726" s="231" t="s">
        <v>3</v>
      </c>
      <c r="F726" s="232" t="s">
        <v>1004</v>
      </c>
      <c r="G726" s="16"/>
      <c r="H726" s="231" t="s">
        <v>3</v>
      </c>
      <c r="I726" s="233"/>
      <c r="J726" s="16"/>
      <c r="K726" s="16"/>
      <c r="L726" s="230"/>
      <c r="M726" s="234"/>
      <c r="N726" s="235"/>
      <c r="O726" s="235"/>
      <c r="P726" s="235"/>
      <c r="Q726" s="235"/>
      <c r="R726" s="235"/>
      <c r="S726" s="235"/>
      <c r="T726" s="23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T726" s="231" t="s">
        <v>166</v>
      </c>
      <c r="AU726" s="231" t="s">
        <v>83</v>
      </c>
      <c r="AV726" s="16" t="s">
        <v>81</v>
      </c>
      <c r="AW726" s="16" t="s">
        <v>35</v>
      </c>
      <c r="AX726" s="16" t="s">
        <v>73</v>
      </c>
      <c r="AY726" s="231" t="s">
        <v>153</v>
      </c>
    </row>
    <row r="727" s="13" customFormat="1">
      <c r="A727" s="13"/>
      <c r="B727" s="195"/>
      <c r="C727" s="13"/>
      <c r="D727" s="188" t="s">
        <v>166</v>
      </c>
      <c r="E727" s="196" t="s">
        <v>3</v>
      </c>
      <c r="F727" s="197" t="s">
        <v>1005</v>
      </c>
      <c r="G727" s="13"/>
      <c r="H727" s="198">
        <v>34.201000000000001</v>
      </c>
      <c r="I727" s="199"/>
      <c r="J727" s="13"/>
      <c r="K727" s="13"/>
      <c r="L727" s="195"/>
      <c r="M727" s="200"/>
      <c r="N727" s="201"/>
      <c r="O727" s="201"/>
      <c r="P727" s="201"/>
      <c r="Q727" s="201"/>
      <c r="R727" s="201"/>
      <c r="S727" s="201"/>
      <c r="T727" s="20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96" t="s">
        <v>166</v>
      </c>
      <c r="AU727" s="196" t="s">
        <v>83</v>
      </c>
      <c r="AV727" s="13" t="s">
        <v>83</v>
      </c>
      <c r="AW727" s="13" t="s">
        <v>35</v>
      </c>
      <c r="AX727" s="13" t="s">
        <v>73</v>
      </c>
      <c r="AY727" s="196" t="s">
        <v>153</v>
      </c>
    </row>
    <row r="728" s="13" customFormat="1">
      <c r="A728" s="13"/>
      <c r="B728" s="195"/>
      <c r="C728" s="13"/>
      <c r="D728" s="188" t="s">
        <v>166</v>
      </c>
      <c r="E728" s="196" t="s">
        <v>3</v>
      </c>
      <c r="F728" s="197" t="s">
        <v>1006</v>
      </c>
      <c r="G728" s="13"/>
      <c r="H728" s="198">
        <v>68.484999999999999</v>
      </c>
      <c r="I728" s="199"/>
      <c r="J728" s="13"/>
      <c r="K728" s="13"/>
      <c r="L728" s="195"/>
      <c r="M728" s="200"/>
      <c r="N728" s="201"/>
      <c r="O728" s="201"/>
      <c r="P728" s="201"/>
      <c r="Q728" s="201"/>
      <c r="R728" s="201"/>
      <c r="S728" s="201"/>
      <c r="T728" s="20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196" t="s">
        <v>166</v>
      </c>
      <c r="AU728" s="196" t="s">
        <v>83</v>
      </c>
      <c r="AV728" s="13" t="s">
        <v>83</v>
      </c>
      <c r="AW728" s="13" t="s">
        <v>35</v>
      </c>
      <c r="AX728" s="13" t="s">
        <v>73</v>
      </c>
      <c r="AY728" s="196" t="s">
        <v>153</v>
      </c>
    </row>
    <row r="729" s="13" customFormat="1">
      <c r="A729" s="13"/>
      <c r="B729" s="195"/>
      <c r="C729" s="13"/>
      <c r="D729" s="188" t="s">
        <v>166</v>
      </c>
      <c r="E729" s="196" t="s">
        <v>3</v>
      </c>
      <c r="F729" s="197" t="s">
        <v>1007</v>
      </c>
      <c r="G729" s="13"/>
      <c r="H729" s="198">
        <v>91.450999999999993</v>
      </c>
      <c r="I729" s="199"/>
      <c r="J729" s="13"/>
      <c r="K729" s="13"/>
      <c r="L729" s="195"/>
      <c r="M729" s="200"/>
      <c r="N729" s="201"/>
      <c r="O729" s="201"/>
      <c r="P729" s="201"/>
      <c r="Q729" s="201"/>
      <c r="R729" s="201"/>
      <c r="S729" s="201"/>
      <c r="T729" s="20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196" t="s">
        <v>166</v>
      </c>
      <c r="AU729" s="196" t="s">
        <v>83</v>
      </c>
      <c r="AV729" s="13" t="s">
        <v>83</v>
      </c>
      <c r="AW729" s="13" t="s">
        <v>35</v>
      </c>
      <c r="AX729" s="13" t="s">
        <v>73</v>
      </c>
      <c r="AY729" s="196" t="s">
        <v>153</v>
      </c>
    </row>
    <row r="730" s="13" customFormat="1">
      <c r="A730" s="13"/>
      <c r="B730" s="195"/>
      <c r="C730" s="13"/>
      <c r="D730" s="188" t="s">
        <v>166</v>
      </c>
      <c r="E730" s="196" t="s">
        <v>3</v>
      </c>
      <c r="F730" s="197" t="s">
        <v>1008</v>
      </c>
      <c r="G730" s="13"/>
      <c r="H730" s="198">
        <v>98.766999999999996</v>
      </c>
      <c r="I730" s="199"/>
      <c r="J730" s="13"/>
      <c r="K730" s="13"/>
      <c r="L730" s="195"/>
      <c r="M730" s="200"/>
      <c r="N730" s="201"/>
      <c r="O730" s="201"/>
      <c r="P730" s="201"/>
      <c r="Q730" s="201"/>
      <c r="R730" s="201"/>
      <c r="S730" s="201"/>
      <c r="T730" s="20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96" t="s">
        <v>166</v>
      </c>
      <c r="AU730" s="196" t="s">
        <v>83</v>
      </c>
      <c r="AV730" s="13" t="s">
        <v>83</v>
      </c>
      <c r="AW730" s="13" t="s">
        <v>35</v>
      </c>
      <c r="AX730" s="13" t="s">
        <v>73</v>
      </c>
      <c r="AY730" s="196" t="s">
        <v>153</v>
      </c>
    </row>
    <row r="731" s="13" customFormat="1">
      <c r="A731" s="13"/>
      <c r="B731" s="195"/>
      <c r="C731" s="13"/>
      <c r="D731" s="188" t="s">
        <v>166</v>
      </c>
      <c r="E731" s="196" t="s">
        <v>3</v>
      </c>
      <c r="F731" s="197" t="s">
        <v>1009</v>
      </c>
      <c r="G731" s="13"/>
      <c r="H731" s="198">
        <v>295.08999999999997</v>
      </c>
      <c r="I731" s="199"/>
      <c r="J731" s="13"/>
      <c r="K731" s="13"/>
      <c r="L731" s="195"/>
      <c r="M731" s="200"/>
      <c r="N731" s="201"/>
      <c r="O731" s="201"/>
      <c r="P731" s="201"/>
      <c r="Q731" s="201"/>
      <c r="R731" s="201"/>
      <c r="S731" s="201"/>
      <c r="T731" s="20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96" t="s">
        <v>166</v>
      </c>
      <c r="AU731" s="196" t="s">
        <v>83</v>
      </c>
      <c r="AV731" s="13" t="s">
        <v>83</v>
      </c>
      <c r="AW731" s="13" t="s">
        <v>35</v>
      </c>
      <c r="AX731" s="13" t="s">
        <v>73</v>
      </c>
      <c r="AY731" s="196" t="s">
        <v>153</v>
      </c>
    </row>
    <row r="732" s="15" customFormat="1">
      <c r="A732" s="15"/>
      <c r="B732" s="212"/>
      <c r="C732" s="15"/>
      <c r="D732" s="188" t="s">
        <v>166</v>
      </c>
      <c r="E732" s="213" t="s">
        <v>3</v>
      </c>
      <c r="F732" s="214" t="s">
        <v>199</v>
      </c>
      <c r="G732" s="15"/>
      <c r="H732" s="215">
        <v>587.99399999999991</v>
      </c>
      <c r="I732" s="216"/>
      <c r="J732" s="15"/>
      <c r="K732" s="15"/>
      <c r="L732" s="212"/>
      <c r="M732" s="217"/>
      <c r="N732" s="218"/>
      <c r="O732" s="218"/>
      <c r="P732" s="218"/>
      <c r="Q732" s="218"/>
      <c r="R732" s="218"/>
      <c r="S732" s="218"/>
      <c r="T732" s="219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13" t="s">
        <v>166</v>
      </c>
      <c r="AU732" s="213" t="s">
        <v>83</v>
      </c>
      <c r="AV732" s="15" t="s">
        <v>174</v>
      </c>
      <c r="AW732" s="15" t="s">
        <v>35</v>
      </c>
      <c r="AX732" s="15" t="s">
        <v>73</v>
      </c>
      <c r="AY732" s="213" t="s">
        <v>153</v>
      </c>
    </row>
    <row r="733" s="16" customFormat="1">
      <c r="A733" s="16"/>
      <c r="B733" s="230"/>
      <c r="C733" s="16"/>
      <c r="D733" s="188" t="s">
        <v>166</v>
      </c>
      <c r="E733" s="231" t="s">
        <v>3</v>
      </c>
      <c r="F733" s="232" t="s">
        <v>1010</v>
      </c>
      <c r="G733" s="16"/>
      <c r="H733" s="231" t="s">
        <v>3</v>
      </c>
      <c r="I733" s="233"/>
      <c r="J733" s="16"/>
      <c r="K733" s="16"/>
      <c r="L733" s="230"/>
      <c r="M733" s="234"/>
      <c r="N733" s="235"/>
      <c r="O733" s="235"/>
      <c r="P733" s="235"/>
      <c r="Q733" s="235"/>
      <c r="R733" s="235"/>
      <c r="S733" s="235"/>
      <c r="T733" s="23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T733" s="231" t="s">
        <v>166</v>
      </c>
      <c r="AU733" s="231" t="s">
        <v>83</v>
      </c>
      <c r="AV733" s="16" t="s">
        <v>81</v>
      </c>
      <c r="AW733" s="16" t="s">
        <v>35</v>
      </c>
      <c r="AX733" s="16" t="s">
        <v>73</v>
      </c>
      <c r="AY733" s="231" t="s">
        <v>153</v>
      </c>
    </row>
    <row r="734" s="13" customFormat="1">
      <c r="A734" s="13"/>
      <c r="B734" s="195"/>
      <c r="C734" s="13"/>
      <c r="D734" s="188" t="s">
        <v>166</v>
      </c>
      <c r="E734" s="196" t="s">
        <v>3</v>
      </c>
      <c r="F734" s="197" t="s">
        <v>1011</v>
      </c>
      <c r="G734" s="13"/>
      <c r="H734" s="198">
        <v>32.689999999999998</v>
      </c>
      <c r="I734" s="199"/>
      <c r="J734" s="13"/>
      <c r="K734" s="13"/>
      <c r="L734" s="195"/>
      <c r="M734" s="200"/>
      <c r="N734" s="201"/>
      <c r="O734" s="201"/>
      <c r="P734" s="201"/>
      <c r="Q734" s="201"/>
      <c r="R734" s="201"/>
      <c r="S734" s="201"/>
      <c r="T734" s="20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196" t="s">
        <v>166</v>
      </c>
      <c r="AU734" s="196" t="s">
        <v>83</v>
      </c>
      <c r="AV734" s="13" t="s">
        <v>83</v>
      </c>
      <c r="AW734" s="13" t="s">
        <v>35</v>
      </c>
      <c r="AX734" s="13" t="s">
        <v>73</v>
      </c>
      <c r="AY734" s="196" t="s">
        <v>153</v>
      </c>
    </row>
    <row r="735" s="14" customFormat="1">
      <c r="A735" s="14"/>
      <c r="B735" s="203"/>
      <c r="C735" s="14"/>
      <c r="D735" s="188" t="s">
        <v>166</v>
      </c>
      <c r="E735" s="204" t="s">
        <v>3</v>
      </c>
      <c r="F735" s="205" t="s">
        <v>181</v>
      </c>
      <c r="G735" s="14"/>
      <c r="H735" s="206">
        <v>997.78600000000006</v>
      </c>
      <c r="I735" s="207"/>
      <c r="J735" s="14"/>
      <c r="K735" s="14"/>
      <c r="L735" s="203"/>
      <c r="M735" s="208"/>
      <c r="N735" s="209"/>
      <c r="O735" s="209"/>
      <c r="P735" s="209"/>
      <c r="Q735" s="209"/>
      <c r="R735" s="209"/>
      <c r="S735" s="209"/>
      <c r="T735" s="210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04" t="s">
        <v>166</v>
      </c>
      <c r="AU735" s="204" t="s">
        <v>83</v>
      </c>
      <c r="AV735" s="14" t="s">
        <v>160</v>
      </c>
      <c r="AW735" s="14" t="s">
        <v>35</v>
      </c>
      <c r="AX735" s="14" t="s">
        <v>81</v>
      </c>
      <c r="AY735" s="204" t="s">
        <v>153</v>
      </c>
    </row>
    <row r="736" s="2" customFormat="1" ht="24.15" customHeight="1">
      <c r="A736" s="40"/>
      <c r="B736" s="174"/>
      <c r="C736" s="175" t="s">
        <v>1012</v>
      </c>
      <c r="D736" s="175" t="s">
        <v>155</v>
      </c>
      <c r="E736" s="176" t="s">
        <v>1013</v>
      </c>
      <c r="F736" s="177" t="s">
        <v>1014</v>
      </c>
      <c r="G736" s="178" t="s">
        <v>219</v>
      </c>
      <c r="H736" s="179">
        <v>8980.0740000000005</v>
      </c>
      <c r="I736" s="180"/>
      <c r="J736" s="181">
        <f>ROUND(I736*H736,2)</f>
        <v>0</v>
      </c>
      <c r="K736" s="177" t="s">
        <v>159</v>
      </c>
      <c r="L736" s="41"/>
      <c r="M736" s="182" t="s">
        <v>3</v>
      </c>
      <c r="N736" s="183" t="s">
        <v>44</v>
      </c>
      <c r="O736" s="74"/>
      <c r="P736" s="184">
        <f>O736*H736</f>
        <v>0</v>
      </c>
      <c r="Q736" s="184">
        <v>0</v>
      </c>
      <c r="R736" s="184">
        <f>Q736*H736</f>
        <v>0</v>
      </c>
      <c r="S736" s="184">
        <v>0</v>
      </c>
      <c r="T736" s="185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186" t="s">
        <v>160</v>
      </c>
      <c r="AT736" s="186" t="s">
        <v>155</v>
      </c>
      <c r="AU736" s="186" t="s">
        <v>83</v>
      </c>
      <c r="AY736" s="21" t="s">
        <v>153</v>
      </c>
      <c r="BE736" s="187">
        <f>IF(N736="základní",J736,0)</f>
        <v>0</v>
      </c>
      <c r="BF736" s="187">
        <f>IF(N736="snížená",J736,0)</f>
        <v>0</v>
      </c>
      <c r="BG736" s="187">
        <f>IF(N736="zákl. přenesená",J736,0)</f>
        <v>0</v>
      </c>
      <c r="BH736" s="187">
        <f>IF(N736="sníž. přenesená",J736,0)</f>
        <v>0</v>
      </c>
      <c r="BI736" s="187">
        <f>IF(N736="nulová",J736,0)</f>
        <v>0</v>
      </c>
      <c r="BJ736" s="21" t="s">
        <v>81</v>
      </c>
      <c r="BK736" s="187">
        <f>ROUND(I736*H736,2)</f>
        <v>0</v>
      </c>
      <c r="BL736" s="21" t="s">
        <v>160</v>
      </c>
      <c r="BM736" s="186" t="s">
        <v>1015</v>
      </c>
    </row>
    <row r="737" s="2" customFormat="1">
      <c r="A737" s="40"/>
      <c r="B737" s="41"/>
      <c r="C737" s="40"/>
      <c r="D737" s="188" t="s">
        <v>162</v>
      </c>
      <c r="E737" s="40"/>
      <c r="F737" s="189" t="s">
        <v>1016</v>
      </c>
      <c r="G737" s="40"/>
      <c r="H737" s="40"/>
      <c r="I737" s="190"/>
      <c r="J737" s="40"/>
      <c r="K737" s="40"/>
      <c r="L737" s="41"/>
      <c r="M737" s="191"/>
      <c r="N737" s="192"/>
      <c r="O737" s="74"/>
      <c r="P737" s="74"/>
      <c r="Q737" s="74"/>
      <c r="R737" s="74"/>
      <c r="S737" s="74"/>
      <c r="T737" s="75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21" t="s">
        <v>162</v>
      </c>
      <c r="AU737" s="21" t="s">
        <v>83</v>
      </c>
    </row>
    <row r="738" s="2" customFormat="1">
      <c r="A738" s="40"/>
      <c r="B738" s="41"/>
      <c r="C738" s="40"/>
      <c r="D738" s="193" t="s">
        <v>164</v>
      </c>
      <c r="E738" s="40"/>
      <c r="F738" s="194" t="s">
        <v>1017</v>
      </c>
      <c r="G738" s="40"/>
      <c r="H738" s="40"/>
      <c r="I738" s="190"/>
      <c r="J738" s="40"/>
      <c r="K738" s="40"/>
      <c r="L738" s="41"/>
      <c r="M738" s="191"/>
      <c r="N738" s="192"/>
      <c r="O738" s="74"/>
      <c r="P738" s="74"/>
      <c r="Q738" s="74"/>
      <c r="R738" s="74"/>
      <c r="S738" s="74"/>
      <c r="T738" s="75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21" t="s">
        <v>164</v>
      </c>
      <c r="AU738" s="21" t="s">
        <v>83</v>
      </c>
    </row>
    <row r="739" s="2" customFormat="1">
      <c r="A739" s="40"/>
      <c r="B739" s="41"/>
      <c r="C739" s="40"/>
      <c r="D739" s="188" t="s">
        <v>194</v>
      </c>
      <c r="E739" s="40"/>
      <c r="F739" s="211" t="s">
        <v>195</v>
      </c>
      <c r="G739" s="40"/>
      <c r="H739" s="40"/>
      <c r="I739" s="190"/>
      <c r="J739" s="40"/>
      <c r="K739" s="40"/>
      <c r="L739" s="41"/>
      <c r="M739" s="191"/>
      <c r="N739" s="192"/>
      <c r="O739" s="74"/>
      <c r="P739" s="74"/>
      <c r="Q739" s="74"/>
      <c r="R739" s="74"/>
      <c r="S739" s="74"/>
      <c r="T739" s="75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21" t="s">
        <v>194</v>
      </c>
      <c r="AU739" s="21" t="s">
        <v>83</v>
      </c>
    </row>
    <row r="740" s="16" customFormat="1">
      <c r="A740" s="16"/>
      <c r="B740" s="230"/>
      <c r="C740" s="16"/>
      <c r="D740" s="188" t="s">
        <v>166</v>
      </c>
      <c r="E740" s="231" t="s">
        <v>3</v>
      </c>
      <c r="F740" s="232" t="s">
        <v>1000</v>
      </c>
      <c r="G740" s="16"/>
      <c r="H740" s="231" t="s">
        <v>3</v>
      </c>
      <c r="I740" s="233"/>
      <c r="J740" s="16"/>
      <c r="K740" s="16"/>
      <c r="L740" s="230"/>
      <c r="M740" s="234"/>
      <c r="N740" s="235"/>
      <c r="O740" s="235"/>
      <c r="P740" s="235"/>
      <c r="Q740" s="235"/>
      <c r="R740" s="235"/>
      <c r="S740" s="235"/>
      <c r="T740" s="23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T740" s="231" t="s">
        <v>166</v>
      </c>
      <c r="AU740" s="231" t="s">
        <v>83</v>
      </c>
      <c r="AV740" s="16" t="s">
        <v>81</v>
      </c>
      <c r="AW740" s="16" t="s">
        <v>35</v>
      </c>
      <c r="AX740" s="16" t="s">
        <v>73</v>
      </c>
      <c r="AY740" s="231" t="s">
        <v>153</v>
      </c>
    </row>
    <row r="741" s="13" customFormat="1">
      <c r="A741" s="13"/>
      <c r="B741" s="195"/>
      <c r="C741" s="13"/>
      <c r="D741" s="188" t="s">
        <v>166</v>
      </c>
      <c r="E741" s="196" t="s">
        <v>3</v>
      </c>
      <c r="F741" s="197" t="s">
        <v>1018</v>
      </c>
      <c r="G741" s="13"/>
      <c r="H741" s="198">
        <v>1841.7960000000001</v>
      </c>
      <c r="I741" s="199"/>
      <c r="J741" s="13"/>
      <c r="K741" s="13"/>
      <c r="L741" s="195"/>
      <c r="M741" s="200"/>
      <c r="N741" s="201"/>
      <c r="O741" s="201"/>
      <c r="P741" s="201"/>
      <c r="Q741" s="201"/>
      <c r="R741" s="201"/>
      <c r="S741" s="201"/>
      <c r="T741" s="202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196" t="s">
        <v>166</v>
      </c>
      <c r="AU741" s="196" t="s">
        <v>83</v>
      </c>
      <c r="AV741" s="13" t="s">
        <v>83</v>
      </c>
      <c r="AW741" s="13" t="s">
        <v>35</v>
      </c>
      <c r="AX741" s="13" t="s">
        <v>73</v>
      </c>
      <c r="AY741" s="196" t="s">
        <v>153</v>
      </c>
    </row>
    <row r="742" s="13" customFormat="1">
      <c r="A742" s="13"/>
      <c r="B742" s="195"/>
      <c r="C742" s="13"/>
      <c r="D742" s="188" t="s">
        <v>166</v>
      </c>
      <c r="E742" s="196" t="s">
        <v>3</v>
      </c>
      <c r="F742" s="197" t="s">
        <v>1019</v>
      </c>
      <c r="G742" s="13"/>
      <c r="H742" s="198">
        <v>1423.422</v>
      </c>
      <c r="I742" s="199"/>
      <c r="J742" s="13"/>
      <c r="K742" s="13"/>
      <c r="L742" s="195"/>
      <c r="M742" s="200"/>
      <c r="N742" s="201"/>
      <c r="O742" s="201"/>
      <c r="P742" s="201"/>
      <c r="Q742" s="201"/>
      <c r="R742" s="201"/>
      <c r="S742" s="201"/>
      <c r="T742" s="20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96" t="s">
        <v>166</v>
      </c>
      <c r="AU742" s="196" t="s">
        <v>83</v>
      </c>
      <c r="AV742" s="13" t="s">
        <v>83</v>
      </c>
      <c r="AW742" s="13" t="s">
        <v>35</v>
      </c>
      <c r="AX742" s="13" t="s">
        <v>73</v>
      </c>
      <c r="AY742" s="196" t="s">
        <v>153</v>
      </c>
    </row>
    <row r="743" s="13" customFormat="1">
      <c r="A743" s="13"/>
      <c r="B743" s="195"/>
      <c r="C743" s="13"/>
      <c r="D743" s="188" t="s">
        <v>166</v>
      </c>
      <c r="E743" s="196" t="s">
        <v>3</v>
      </c>
      <c r="F743" s="197" t="s">
        <v>1020</v>
      </c>
      <c r="G743" s="13"/>
      <c r="H743" s="198">
        <v>128.69999999999999</v>
      </c>
      <c r="I743" s="199"/>
      <c r="J743" s="13"/>
      <c r="K743" s="13"/>
      <c r="L743" s="195"/>
      <c r="M743" s="200"/>
      <c r="N743" s="201"/>
      <c r="O743" s="201"/>
      <c r="P743" s="201"/>
      <c r="Q743" s="201"/>
      <c r="R743" s="201"/>
      <c r="S743" s="201"/>
      <c r="T743" s="20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196" t="s">
        <v>166</v>
      </c>
      <c r="AU743" s="196" t="s">
        <v>83</v>
      </c>
      <c r="AV743" s="13" t="s">
        <v>83</v>
      </c>
      <c r="AW743" s="13" t="s">
        <v>35</v>
      </c>
      <c r="AX743" s="13" t="s">
        <v>73</v>
      </c>
      <c r="AY743" s="196" t="s">
        <v>153</v>
      </c>
    </row>
    <row r="744" s="15" customFormat="1">
      <c r="A744" s="15"/>
      <c r="B744" s="212"/>
      <c r="C744" s="15"/>
      <c r="D744" s="188" t="s">
        <v>166</v>
      </c>
      <c r="E744" s="213" t="s">
        <v>3</v>
      </c>
      <c r="F744" s="214" t="s">
        <v>199</v>
      </c>
      <c r="G744" s="15"/>
      <c r="H744" s="215">
        <v>3393.9179999999997</v>
      </c>
      <c r="I744" s="216"/>
      <c r="J744" s="15"/>
      <c r="K744" s="15"/>
      <c r="L744" s="212"/>
      <c r="M744" s="217"/>
      <c r="N744" s="218"/>
      <c r="O744" s="218"/>
      <c r="P744" s="218"/>
      <c r="Q744" s="218"/>
      <c r="R744" s="218"/>
      <c r="S744" s="218"/>
      <c r="T744" s="219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13" t="s">
        <v>166</v>
      </c>
      <c r="AU744" s="213" t="s">
        <v>83</v>
      </c>
      <c r="AV744" s="15" t="s">
        <v>174</v>
      </c>
      <c r="AW744" s="15" t="s">
        <v>35</v>
      </c>
      <c r="AX744" s="15" t="s">
        <v>73</v>
      </c>
      <c r="AY744" s="213" t="s">
        <v>153</v>
      </c>
    </row>
    <row r="745" s="16" customFormat="1">
      <c r="A745" s="16"/>
      <c r="B745" s="230"/>
      <c r="C745" s="16"/>
      <c r="D745" s="188" t="s">
        <v>166</v>
      </c>
      <c r="E745" s="231" t="s">
        <v>3</v>
      </c>
      <c r="F745" s="232" t="s">
        <v>1004</v>
      </c>
      <c r="G745" s="16"/>
      <c r="H745" s="231" t="s">
        <v>3</v>
      </c>
      <c r="I745" s="233"/>
      <c r="J745" s="16"/>
      <c r="K745" s="16"/>
      <c r="L745" s="230"/>
      <c r="M745" s="234"/>
      <c r="N745" s="235"/>
      <c r="O745" s="235"/>
      <c r="P745" s="235"/>
      <c r="Q745" s="235"/>
      <c r="R745" s="235"/>
      <c r="S745" s="235"/>
      <c r="T745" s="23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T745" s="231" t="s">
        <v>166</v>
      </c>
      <c r="AU745" s="231" t="s">
        <v>83</v>
      </c>
      <c r="AV745" s="16" t="s">
        <v>81</v>
      </c>
      <c r="AW745" s="16" t="s">
        <v>35</v>
      </c>
      <c r="AX745" s="16" t="s">
        <v>73</v>
      </c>
      <c r="AY745" s="231" t="s">
        <v>153</v>
      </c>
    </row>
    <row r="746" s="13" customFormat="1">
      <c r="A746" s="13"/>
      <c r="B746" s="195"/>
      <c r="C746" s="13"/>
      <c r="D746" s="188" t="s">
        <v>166</v>
      </c>
      <c r="E746" s="196" t="s">
        <v>3</v>
      </c>
      <c r="F746" s="197" t="s">
        <v>1021</v>
      </c>
      <c r="G746" s="13"/>
      <c r="H746" s="198">
        <v>307.80900000000003</v>
      </c>
      <c r="I746" s="199"/>
      <c r="J746" s="13"/>
      <c r="K746" s="13"/>
      <c r="L746" s="195"/>
      <c r="M746" s="200"/>
      <c r="N746" s="201"/>
      <c r="O746" s="201"/>
      <c r="P746" s="201"/>
      <c r="Q746" s="201"/>
      <c r="R746" s="201"/>
      <c r="S746" s="201"/>
      <c r="T746" s="20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96" t="s">
        <v>166</v>
      </c>
      <c r="AU746" s="196" t="s">
        <v>83</v>
      </c>
      <c r="AV746" s="13" t="s">
        <v>83</v>
      </c>
      <c r="AW746" s="13" t="s">
        <v>35</v>
      </c>
      <c r="AX746" s="13" t="s">
        <v>73</v>
      </c>
      <c r="AY746" s="196" t="s">
        <v>153</v>
      </c>
    </row>
    <row r="747" s="13" customFormat="1">
      <c r="A747" s="13"/>
      <c r="B747" s="195"/>
      <c r="C747" s="13"/>
      <c r="D747" s="188" t="s">
        <v>166</v>
      </c>
      <c r="E747" s="196" t="s">
        <v>3</v>
      </c>
      <c r="F747" s="197" t="s">
        <v>1022</v>
      </c>
      <c r="G747" s="13"/>
      <c r="H747" s="198">
        <v>616.36500000000001</v>
      </c>
      <c r="I747" s="199"/>
      <c r="J747" s="13"/>
      <c r="K747" s="13"/>
      <c r="L747" s="195"/>
      <c r="M747" s="200"/>
      <c r="N747" s="201"/>
      <c r="O747" s="201"/>
      <c r="P747" s="201"/>
      <c r="Q747" s="201"/>
      <c r="R747" s="201"/>
      <c r="S747" s="201"/>
      <c r="T747" s="20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96" t="s">
        <v>166</v>
      </c>
      <c r="AU747" s="196" t="s">
        <v>83</v>
      </c>
      <c r="AV747" s="13" t="s">
        <v>83</v>
      </c>
      <c r="AW747" s="13" t="s">
        <v>35</v>
      </c>
      <c r="AX747" s="13" t="s">
        <v>73</v>
      </c>
      <c r="AY747" s="196" t="s">
        <v>153</v>
      </c>
    </row>
    <row r="748" s="13" customFormat="1">
      <c r="A748" s="13"/>
      <c r="B748" s="195"/>
      <c r="C748" s="13"/>
      <c r="D748" s="188" t="s">
        <v>166</v>
      </c>
      <c r="E748" s="196" t="s">
        <v>3</v>
      </c>
      <c r="F748" s="197" t="s">
        <v>1023</v>
      </c>
      <c r="G748" s="13"/>
      <c r="H748" s="198">
        <v>823.05899999999997</v>
      </c>
      <c r="I748" s="199"/>
      <c r="J748" s="13"/>
      <c r="K748" s="13"/>
      <c r="L748" s="195"/>
      <c r="M748" s="200"/>
      <c r="N748" s="201"/>
      <c r="O748" s="201"/>
      <c r="P748" s="201"/>
      <c r="Q748" s="201"/>
      <c r="R748" s="201"/>
      <c r="S748" s="201"/>
      <c r="T748" s="20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196" t="s">
        <v>166</v>
      </c>
      <c r="AU748" s="196" t="s">
        <v>83</v>
      </c>
      <c r="AV748" s="13" t="s">
        <v>83</v>
      </c>
      <c r="AW748" s="13" t="s">
        <v>35</v>
      </c>
      <c r="AX748" s="13" t="s">
        <v>73</v>
      </c>
      <c r="AY748" s="196" t="s">
        <v>153</v>
      </c>
    </row>
    <row r="749" s="13" customFormat="1">
      <c r="A749" s="13"/>
      <c r="B749" s="195"/>
      <c r="C749" s="13"/>
      <c r="D749" s="188" t="s">
        <v>166</v>
      </c>
      <c r="E749" s="196" t="s">
        <v>3</v>
      </c>
      <c r="F749" s="197" t="s">
        <v>1024</v>
      </c>
      <c r="G749" s="13"/>
      <c r="H749" s="198">
        <v>888.90300000000002</v>
      </c>
      <c r="I749" s="199"/>
      <c r="J749" s="13"/>
      <c r="K749" s="13"/>
      <c r="L749" s="195"/>
      <c r="M749" s="200"/>
      <c r="N749" s="201"/>
      <c r="O749" s="201"/>
      <c r="P749" s="201"/>
      <c r="Q749" s="201"/>
      <c r="R749" s="201"/>
      <c r="S749" s="201"/>
      <c r="T749" s="20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96" t="s">
        <v>166</v>
      </c>
      <c r="AU749" s="196" t="s">
        <v>83</v>
      </c>
      <c r="AV749" s="13" t="s">
        <v>83</v>
      </c>
      <c r="AW749" s="13" t="s">
        <v>35</v>
      </c>
      <c r="AX749" s="13" t="s">
        <v>73</v>
      </c>
      <c r="AY749" s="196" t="s">
        <v>153</v>
      </c>
    </row>
    <row r="750" s="13" customFormat="1">
      <c r="A750" s="13"/>
      <c r="B750" s="195"/>
      <c r="C750" s="13"/>
      <c r="D750" s="188" t="s">
        <v>166</v>
      </c>
      <c r="E750" s="196" t="s">
        <v>3</v>
      </c>
      <c r="F750" s="197" t="s">
        <v>1025</v>
      </c>
      <c r="G750" s="13"/>
      <c r="H750" s="198">
        <v>2655.8099999999999</v>
      </c>
      <c r="I750" s="199"/>
      <c r="J750" s="13"/>
      <c r="K750" s="13"/>
      <c r="L750" s="195"/>
      <c r="M750" s="200"/>
      <c r="N750" s="201"/>
      <c r="O750" s="201"/>
      <c r="P750" s="201"/>
      <c r="Q750" s="201"/>
      <c r="R750" s="201"/>
      <c r="S750" s="201"/>
      <c r="T750" s="20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196" t="s">
        <v>166</v>
      </c>
      <c r="AU750" s="196" t="s">
        <v>83</v>
      </c>
      <c r="AV750" s="13" t="s">
        <v>83</v>
      </c>
      <c r="AW750" s="13" t="s">
        <v>35</v>
      </c>
      <c r="AX750" s="13" t="s">
        <v>73</v>
      </c>
      <c r="AY750" s="196" t="s">
        <v>153</v>
      </c>
    </row>
    <row r="751" s="15" customFormat="1">
      <c r="A751" s="15"/>
      <c r="B751" s="212"/>
      <c r="C751" s="15"/>
      <c r="D751" s="188" t="s">
        <v>166</v>
      </c>
      <c r="E751" s="213" t="s">
        <v>3</v>
      </c>
      <c r="F751" s="214" t="s">
        <v>199</v>
      </c>
      <c r="G751" s="15"/>
      <c r="H751" s="215">
        <v>5291.9459999999999</v>
      </c>
      <c r="I751" s="216"/>
      <c r="J751" s="15"/>
      <c r="K751" s="15"/>
      <c r="L751" s="212"/>
      <c r="M751" s="217"/>
      <c r="N751" s="218"/>
      <c r="O751" s="218"/>
      <c r="P751" s="218"/>
      <c r="Q751" s="218"/>
      <c r="R751" s="218"/>
      <c r="S751" s="218"/>
      <c r="T751" s="219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13" t="s">
        <v>166</v>
      </c>
      <c r="AU751" s="213" t="s">
        <v>83</v>
      </c>
      <c r="AV751" s="15" t="s">
        <v>174</v>
      </c>
      <c r="AW751" s="15" t="s">
        <v>35</v>
      </c>
      <c r="AX751" s="15" t="s">
        <v>73</v>
      </c>
      <c r="AY751" s="213" t="s">
        <v>153</v>
      </c>
    </row>
    <row r="752" s="16" customFormat="1">
      <c r="A752" s="16"/>
      <c r="B752" s="230"/>
      <c r="C752" s="16"/>
      <c r="D752" s="188" t="s">
        <v>166</v>
      </c>
      <c r="E752" s="231" t="s">
        <v>3</v>
      </c>
      <c r="F752" s="232" t="s">
        <v>1010</v>
      </c>
      <c r="G752" s="16"/>
      <c r="H752" s="231" t="s">
        <v>3</v>
      </c>
      <c r="I752" s="233"/>
      <c r="J752" s="16"/>
      <c r="K752" s="16"/>
      <c r="L752" s="230"/>
      <c r="M752" s="234"/>
      <c r="N752" s="235"/>
      <c r="O752" s="235"/>
      <c r="P752" s="235"/>
      <c r="Q752" s="235"/>
      <c r="R752" s="235"/>
      <c r="S752" s="235"/>
      <c r="T752" s="23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T752" s="231" t="s">
        <v>166</v>
      </c>
      <c r="AU752" s="231" t="s">
        <v>83</v>
      </c>
      <c r="AV752" s="16" t="s">
        <v>81</v>
      </c>
      <c r="AW752" s="16" t="s">
        <v>35</v>
      </c>
      <c r="AX752" s="16" t="s">
        <v>73</v>
      </c>
      <c r="AY752" s="231" t="s">
        <v>153</v>
      </c>
    </row>
    <row r="753" s="13" customFormat="1">
      <c r="A753" s="13"/>
      <c r="B753" s="195"/>
      <c r="C753" s="13"/>
      <c r="D753" s="188" t="s">
        <v>166</v>
      </c>
      <c r="E753" s="196" t="s">
        <v>3</v>
      </c>
      <c r="F753" s="197" t="s">
        <v>1026</v>
      </c>
      <c r="G753" s="13"/>
      <c r="H753" s="198">
        <v>294.20999999999998</v>
      </c>
      <c r="I753" s="199"/>
      <c r="J753" s="13"/>
      <c r="K753" s="13"/>
      <c r="L753" s="195"/>
      <c r="M753" s="200"/>
      <c r="N753" s="201"/>
      <c r="O753" s="201"/>
      <c r="P753" s="201"/>
      <c r="Q753" s="201"/>
      <c r="R753" s="201"/>
      <c r="S753" s="201"/>
      <c r="T753" s="20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96" t="s">
        <v>166</v>
      </c>
      <c r="AU753" s="196" t="s">
        <v>83</v>
      </c>
      <c r="AV753" s="13" t="s">
        <v>83</v>
      </c>
      <c r="AW753" s="13" t="s">
        <v>35</v>
      </c>
      <c r="AX753" s="13" t="s">
        <v>73</v>
      </c>
      <c r="AY753" s="196" t="s">
        <v>153</v>
      </c>
    </row>
    <row r="754" s="14" customFormat="1">
      <c r="A754" s="14"/>
      <c r="B754" s="203"/>
      <c r="C754" s="14"/>
      <c r="D754" s="188" t="s">
        <v>166</v>
      </c>
      <c r="E754" s="204" t="s">
        <v>3</v>
      </c>
      <c r="F754" s="205" t="s">
        <v>181</v>
      </c>
      <c r="G754" s="14"/>
      <c r="H754" s="206">
        <v>8980.0739999999987</v>
      </c>
      <c r="I754" s="207"/>
      <c r="J754" s="14"/>
      <c r="K754" s="14"/>
      <c r="L754" s="203"/>
      <c r="M754" s="208"/>
      <c r="N754" s="209"/>
      <c r="O754" s="209"/>
      <c r="P754" s="209"/>
      <c r="Q754" s="209"/>
      <c r="R754" s="209"/>
      <c r="S754" s="209"/>
      <c r="T754" s="21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04" t="s">
        <v>166</v>
      </c>
      <c r="AU754" s="204" t="s">
        <v>83</v>
      </c>
      <c r="AV754" s="14" t="s">
        <v>160</v>
      </c>
      <c r="AW754" s="14" t="s">
        <v>35</v>
      </c>
      <c r="AX754" s="14" t="s">
        <v>81</v>
      </c>
      <c r="AY754" s="204" t="s">
        <v>153</v>
      </c>
    </row>
    <row r="755" s="2" customFormat="1" ht="21.75" customHeight="1">
      <c r="A755" s="40"/>
      <c r="B755" s="174"/>
      <c r="C755" s="175" t="s">
        <v>1027</v>
      </c>
      <c r="D755" s="175" t="s">
        <v>155</v>
      </c>
      <c r="E755" s="176" t="s">
        <v>1028</v>
      </c>
      <c r="F755" s="177" t="s">
        <v>1029</v>
      </c>
      <c r="G755" s="178" t="s">
        <v>219</v>
      </c>
      <c r="H755" s="179">
        <v>1339.5450000000001</v>
      </c>
      <c r="I755" s="180"/>
      <c r="J755" s="181">
        <f>ROUND(I755*H755,2)</f>
        <v>0</v>
      </c>
      <c r="K755" s="177" t="s">
        <v>159</v>
      </c>
      <c r="L755" s="41"/>
      <c r="M755" s="182" t="s">
        <v>3</v>
      </c>
      <c r="N755" s="183" t="s">
        <v>44</v>
      </c>
      <c r="O755" s="74"/>
      <c r="P755" s="184">
        <f>O755*H755</f>
        <v>0</v>
      </c>
      <c r="Q755" s="184">
        <v>0</v>
      </c>
      <c r="R755" s="184">
        <f>Q755*H755</f>
        <v>0</v>
      </c>
      <c r="S755" s="184">
        <v>0</v>
      </c>
      <c r="T755" s="185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186" t="s">
        <v>160</v>
      </c>
      <c r="AT755" s="186" t="s">
        <v>155</v>
      </c>
      <c r="AU755" s="186" t="s">
        <v>83</v>
      </c>
      <c r="AY755" s="21" t="s">
        <v>153</v>
      </c>
      <c r="BE755" s="187">
        <f>IF(N755="základní",J755,0)</f>
        <v>0</v>
      </c>
      <c r="BF755" s="187">
        <f>IF(N755="snížená",J755,0)</f>
        <v>0</v>
      </c>
      <c r="BG755" s="187">
        <f>IF(N755="zákl. přenesená",J755,0)</f>
        <v>0</v>
      </c>
      <c r="BH755" s="187">
        <f>IF(N755="sníž. přenesená",J755,0)</f>
        <v>0</v>
      </c>
      <c r="BI755" s="187">
        <f>IF(N755="nulová",J755,0)</f>
        <v>0</v>
      </c>
      <c r="BJ755" s="21" t="s">
        <v>81</v>
      </c>
      <c r="BK755" s="187">
        <f>ROUND(I755*H755,2)</f>
        <v>0</v>
      </c>
      <c r="BL755" s="21" t="s">
        <v>160</v>
      </c>
      <c r="BM755" s="186" t="s">
        <v>1030</v>
      </c>
    </row>
    <row r="756" s="2" customFormat="1">
      <c r="A756" s="40"/>
      <c r="B756" s="41"/>
      <c r="C756" s="40"/>
      <c r="D756" s="188" t="s">
        <v>162</v>
      </c>
      <c r="E756" s="40"/>
      <c r="F756" s="189" t="s">
        <v>1031</v>
      </c>
      <c r="G756" s="40"/>
      <c r="H756" s="40"/>
      <c r="I756" s="190"/>
      <c r="J756" s="40"/>
      <c r="K756" s="40"/>
      <c r="L756" s="41"/>
      <c r="M756" s="191"/>
      <c r="N756" s="192"/>
      <c r="O756" s="74"/>
      <c r="P756" s="74"/>
      <c r="Q756" s="74"/>
      <c r="R756" s="74"/>
      <c r="S756" s="74"/>
      <c r="T756" s="75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21" t="s">
        <v>162</v>
      </c>
      <c r="AU756" s="21" t="s">
        <v>83</v>
      </c>
    </row>
    <row r="757" s="2" customFormat="1">
      <c r="A757" s="40"/>
      <c r="B757" s="41"/>
      <c r="C757" s="40"/>
      <c r="D757" s="193" t="s">
        <v>164</v>
      </c>
      <c r="E757" s="40"/>
      <c r="F757" s="194" t="s">
        <v>1032</v>
      </c>
      <c r="G757" s="40"/>
      <c r="H757" s="40"/>
      <c r="I757" s="190"/>
      <c r="J757" s="40"/>
      <c r="K757" s="40"/>
      <c r="L757" s="41"/>
      <c r="M757" s="191"/>
      <c r="N757" s="192"/>
      <c r="O757" s="74"/>
      <c r="P757" s="74"/>
      <c r="Q757" s="74"/>
      <c r="R757" s="74"/>
      <c r="S757" s="74"/>
      <c r="T757" s="75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21" t="s">
        <v>164</v>
      </c>
      <c r="AU757" s="21" t="s">
        <v>83</v>
      </c>
    </row>
    <row r="758" s="16" customFormat="1">
      <c r="A758" s="16"/>
      <c r="B758" s="230"/>
      <c r="C758" s="16"/>
      <c r="D758" s="188" t="s">
        <v>166</v>
      </c>
      <c r="E758" s="231" t="s">
        <v>3</v>
      </c>
      <c r="F758" s="232" t="s">
        <v>1033</v>
      </c>
      <c r="G758" s="16"/>
      <c r="H758" s="231" t="s">
        <v>3</v>
      </c>
      <c r="I758" s="233"/>
      <c r="J758" s="16"/>
      <c r="K758" s="16"/>
      <c r="L758" s="230"/>
      <c r="M758" s="234"/>
      <c r="N758" s="235"/>
      <c r="O758" s="235"/>
      <c r="P758" s="235"/>
      <c r="Q758" s="235"/>
      <c r="R758" s="235"/>
      <c r="S758" s="235"/>
      <c r="T758" s="23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T758" s="231" t="s">
        <v>166</v>
      </c>
      <c r="AU758" s="231" t="s">
        <v>83</v>
      </c>
      <c r="AV758" s="16" t="s">
        <v>81</v>
      </c>
      <c r="AW758" s="16" t="s">
        <v>35</v>
      </c>
      <c r="AX758" s="16" t="s">
        <v>73</v>
      </c>
      <c r="AY758" s="231" t="s">
        <v>153</v>
      </c>
    </row>
    <row r="759" s="13" customFormat="1">
      <c r="A759" s="13"/>
      <c r="B759" s="195"/>
      <c r="C759" s="13"/>
      <c r="D759" s="188" t="s">
        <v>166</v>
      </c>
      <c r="E759" s="196" t="s">
        <v>3</v>
      </c>
      <c r="F759" s="197" t="s">
        <v>1034</v>
      </c>
      <c r="G759" s="13"/>
      <c r="H759" s="198">
        <v>337.60899999999998</v>
      </c>
      <c r="I759" s="199"/>
      <c r="J759" s="13"/>
      <c r="K759" s="13"/>
      <c r="L759" s="195"/>
      <c r="M759" s="200"/>
      <c r="N759" s="201"/>
      <c r="O759" s="201"/>
      <c r="P759" s="201"/>
      <c r="Q759" s="201"/>
      <c r="R759" s="201"/>
      <c r="S759" s="201"/>
      <c r="T759" s="202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196" t="s">
        <v>166</v>
      </c>
      <c r="AU759" s="196" t="s">
        <v>83</v>
      </c>
      <c r="AV759" s="13" t="s">
        <v>83</v>
      </c>
      <c r="AW759" s="13" t="s">
        <v>35</v>
      </c>
      <c r="AX759" s="13" t="s">
        <v>73</v>
      </c>
      <c r="AY759" s="196" t="s">
        <v>153</v>
      </c>
    </row>
    <row r="760" s="16" customFormat="1">
      <c r="A760" s="16"/>
      <c r="B760" s="230"/>
      <c r="C760" s="16"/>
      <c r="D760" s="188" t="s">
        <v>166</v>
      </c>
      <c r="E760" s="231" t="s">
        <v>3</v>
      </c>
      <c r="F760" s="232" t="s">
        <v>1035</v>
      </c>
      <c r="G760" s="16"/>
      <c r="H760" s="231" t="s">
        <v>3</v>
      </c>
      <c r="I760" s="233"/>
      <c r="J760" s="16"/>
      <c r="K760" s="16"/>
      <c r="L760" s="230"/>
      <c r="M760" s="234"/>
      <c r="N760" s="235"/>
      <c r="O760" s="235"/>
      <c r="P760" s="235"/>
      <c r="Q760" s="235"/>
      <c r="R760" s="235"/>
      <c r="S760" s="235"/>
      <c r="T760" s="23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T760" s="231" t="s">
        <v>166</v>
      </c>
      <c r="AU760" s="231" t="s">
        <v>83</v>
      </c>
      <c r="AV760" s="16" t="s">
        <v>81</v>
      </c>
      <c r="AW760" s="16" t="s">
        <v>35</v>
      </c>
      <c r="AX760" s="16" t="s">
        <v>73</v>
      </c>
      <c r="AY760" s="231" t="s">
        <v>153</v>
      </c>
    </row>
    <row r="761" s="13" customFormat="1">
      <c r="A761" s="13"/>
      <c r="B761" s="195"/>
      <c r="C761" s="13"/>
      <c r="D761" s="188" t="s">
        <v>166</v>
      </c>
      <c r="E761" s="196" t="s">
        <v>3</v>
      </c>
      <c r="F761" s="197" t="s">
        <v>1036</v>
      </c>
      <c r="G761" s="13"/>
      <c r="H761" s="198">
        <v>5.5339999999999998</v>
      </c>
      <c r="I761" s="199"/>
      <c r="J761" s="13"/>
      <c r="K761" s="13"/>
      <c r="L761" s="195"/>
      <c r="M761" s="200"/>
      <c r="N761" s="201"/>
      <c r="O761" s="201"/>
      <c r="P761" s="201"/>
      <c r="Q761" s="201"/>
      <c r="R761" s="201"/>
      <c r="S761" s="201"/>
      <c r="T761" s="20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196" t="s">
        <v>166</v>
      </c>
      <c r="AU761" s="196" t="s">
        <v>83</v>
      </c>
      <c r="AV761" s="13" t="s">
        <v>83</v>
      </c>
      <c r="AW761" s="13" t="s">
        <v>35</v>
      </c>
      <c r="AX761" s="13" t="s">
        <v>73</v>
      </c>
      <c r="AY761" s="196" t="s">
        <v>153</v>
      </c>
    </row>
    <row r="762" s="15" customFormat="1">
      <c r="A762" s="15"/>
      <c r="B762" s="212"/>
      <c r="C762" s="15"/>
      <c r="D762" s="188" t="s">
        <v>166</v>
      </c>
      <c r="E762" s="213" t="s">
        <v>3</v>
      </c>
      <c r="F762" s="214" t="s">
        <v>199</v>
      </c>
      <c r="G762" s="15"/>
      <c r="H762" s="215">
        <v>343.14299999999997</v>
      </c>
      <c r="I762" s="216"/>
      <c r="J762" s="15"/>
      <c r="K762" s="15"/>
      <c r="L762" s="212"/>
      <c r="M762" s="217"/>
      <c r="N762" s="218"/>
      <c r="O762" s="218"/>
      <c r="P762" s="218"/>
      <c r="Q762" s="218"/>
      <c r="R762" s="218"/>
      <c r="S762" s="218"/>
      <c r="T762" s="219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13" t="s">
        <v>166</v>
      </c>
      <c r="AU762" s="213" t="s">
        <v>83</v>
      </c>
      <c r="AV762" s="15" t="s">
        <v>174</v>
      </c>
      <c r="AW762" s="15" t="s">
        <v>35</v>
      </c>
      <c r="AX762" s="15" t="s">
        <v>73</v>
      </c>
      <c r="AY762" s="213" t="s">
        <v>153</v>
      </c>
    </row>
    <row r="763" s="16" customFormat="1">
      <c r="A763" s="16"/>
      <c r="B763" s="230"/>
      <c r="C763" s="16"/>
      <c r="D763" s="188" t="s">
        <v>166</v>
      </c>
      <c r="E763" s="231" t="s">
        <v>3</v>
      </c>
      <c r="F763" s="232" t="s">
        <v>1037</v>
      </c>
      <c r="G763" s="16"/>
      <c r="H763" s="231" t="s">
        <v>3</v>
      </c>
      <c r="I763" s="233"/>
      <c r="J763" s="16"/>
      <c r="K763" s="16"/>
      <c r="L763" s="230"/>
      <c r="M763" s="234"/>
      <c r="N763" s="235"/>
      <c r="O763" s="235"/>
      <c r="P763" s="235"/>
      <c r="Q763" s="235"/>
      <c r="R763" s="235"/>
      <c r="S763" s="235"/>
      <c r="T763" s="23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T763" s="231" t="s">
        <v>166</v>
      </c>
      <c r="AU763" s="231" t="s">
        <v>83</v>
      </c>
      <c r="AV763" s="16" t="s">
        <v>81</v>
      </c>
      <c r="AW763" s="16" t="s">
        <v>35</v>
      </c>
      <c r="AX763" s="16" t="s">
        <v>73</v>
      </c>
      <c r="AY763" s="231" t="s">
        <v>153</v>
      </c>
    </row>
    <row r="764" s="13" customFormat="1">
      <c r="A764" s="13"/>
      <c r="B764" s="195"/>
      <c r="C764" s="13"/>
      <c r="D764" s="188" t="s">
        <v>166</v>
      </c>
      <c r="E764" s="196" t="s">
        <v>3</v>
      </c>
      <c r="F764" s="197" t="s">
        <v>1038</v>
      </c>
      <c r="G764" s="13"/>
      <c r="H764" s="198">
        <v>252.446</v>
      </c>
      <c r="I764" s="199"/>
      <c r="J764" s="13"/>
      <c r="K764" s="13"/>
      <c r="L764" s="195"/>
      <c r="M764" s="200"/>
      <c r="N764" s="201"/>
      <c r="O764" s="201"/>
      <c r="P764" s="201"/>
      <c r="Q764" s="201"/>
      <c r="R764" s="201"/>
      <c r="S764" s="201"/>
      <c r="T764" s="20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196" t="s">
        <v>166</v>
      </c>
      <c r="AU764" s="196" t="s">
        <v>83</v>
      </c>
      <c r="AV764" s="13" t="s">
        <v>83</v>
      </c>
      <c r="AW764" s="13" t="s">
        <v>35</v>
      </c>
      <c r="AX764" s="13" t="s">
        <v>73</v>
      </c>
      <c r="AY764" s="196" t="s">
        <v>153</v>
      </c>
    </row>
    <row r="765" s="15" customFormat="1">
      <c r="A765" s="15"/>
      <c r="B765" s="212"/>
      <c r="C765" s="15"/>
      <c r="D765" s="188" t="s">
        <v>166</v>
      </c>
      <c r="E765" s="213" t="s">
        <v>3</v>
      </c>
      <c r="F765" s="214" t="s">
        <v>199</v>
      </c>
      <c r="G765" s="15"/>
      <c r="H765" s="215">
        <v>252.446</v>
      </c>
      <c r="I765" s="216"/>
      <c r="J765" s="15"/>
      <c r="K765" s="15"/>
      <c r="L765" s="212"/>
      <c r="M765" s="217"/>
      <c r="N765" s="218"/>
      <c r="O765" s="218"/>
      <c r="P765" s="218"/>
      <c r="Q765" s="218"/>
      <c r="R765" s="218"/>
      <c r="S765" s="218"/>
      <c r="T765" s="219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13" t="s">
        <v>166</v>
      </c>
      <c r="AU765" s="213" t="s">
        <v>83</v>
      </c>
      <c r="AV765" s="15" t="s">
        <v>174</v>
      </c>
      <c r="AW765" s="15" t="s">
        <v>35</v>
      </c>
      <c r="AX765" s="15" t="s">
        <v>73</v>
      </c>
      <c r="AY765" s="213" t="s">
        <v>153</v>
      </c>
    </row>
    <row r="766" s="16" customFormat="1">
      <c r="A766" s="16"/>
      <c r="B766" s="230"/>
      <c r="C766" s="16"/>
      <c r="D766" s="188" t="s">
        <v>166</v>
      </c>
      <c r="E766" s="231" t="s">
        <v>3</v>
      </c>
      <c r="F766" s="232" t="s">
        <v>1039</v>
      </c>
      <c r="G766" s="16"/>
      <c r="H766" s="231" t="s">
        <v>3</v>
      </c>
      <c r="I766" s="233"/>
      <c r="J766" s="16"/>
      <c r="K766" s="16"/>
      <c r="L766" s="230"/>
      <c r="M766" s="234"/>
      <c r="N766" s="235"/>
      <c r="O766" s="235"/>
      <c r="P766" s="235"/>
      <c r="Q766" s="235"/>
      <c r="R766" s="235"/>
      <c r="S766" s="235"/>
      <c r="T766" s="23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T766" s="231" t="s">
        <v>166</v>
      </c>
      <c r="AU766" s="231" t="s">
        <v>83</v>
      </c>
      <c r="AV766" s="16" t="s">
        <v>81</v>
      </c>
      <c r="AW766" s="16" t="s">
        <v>35</v>
      </c>
      <c r="AX766" s="16" t="s">
        <v>73</v>
      </c>
      <c r="AY766" s="231" t="s">
        <v>153</v>
      </c>
    </row>
    <row r="767" s="13" customFormat="1">
      <c r="A767" s="13"/>
      <c r="B767" s="195"/>
      <c r="C767" s="13"/>
      <c r="D767" s="188" t="s">
        <v>166</v>
      </c>
      <c r="E767" s="196" t="s">
        <v>3</v>
      </c>
      <c r="F767" s="197" t="s">
        <v>1040</v>
      </c>
      <c r="G767" s="13"/>
      <c r="H767" s="198">
        <v>7.3049999999999997</v>
      </c>
      <c r="I767" s="199"/>
      <c r="J767" s="13"/>
      <c r="K767" s="13"/>
      <c r="L767" s="195"/>
      <c r="M767" s="200"/>
      <c r="N767" s="201"/>
      <c r="O767" s="201"/>
      <c r="P767" s="201"/>
      <c r="Q767" s="201"/>
      <c r="R767" s="201"/>
      <c r="S767" s="201"/>
      <c r="T767" s="20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196" t="s">
        <v>166</v>
      </c>
      <c r="AU767" s="196" t="s">
        <v>83</v>
      </c>
      <c r="AV767" s="13" t="s">
        <v>83</v>
      </c>
      <c r="AW767" s="13" t="s">
        <v>35</v>
      </c>
      <c r="AX767" s="13" t="s">
        <v>73</v>
      </c>
      <c r="AY767" s="196" t="s">
        <v>153</v>
      </c>
    </row>
    <row r="768" s="13" customFormat="1">
      <c r="A768" s="13"/>
      <c r="B768" s="195"/>
      <c r="C768" s="13"/>
      <c r="D768" s="188" t="s">
        <v>166</v>
      </c>
      <c r="E768" s="196" t="s">
        <v>3</v>
      </c>
      <c r="F768" s="197" t="s">
        <v>1041</v>
      </c>
      <c r="G768" s="13"/>
      <c r="H768" s="198">
        <v>665.601</v>
      </c>
      <c r="I768" s="199"/>
      <c r="J768" s="13"/>
      <c r="K768" s="13"/>
      <c r="L768" s="195"/>
      <c r="M768" s="200"/>
      <c r="N768" s="201"/>
      <c r="O768" s="201"/>
      <c r="P768" s="201"/>
      <c r="Q768" s="201"/>
      <c r="R768" s="201"/>
      <c r="S768" s="201"/>
      <c r="T768" s="20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96" t="s">
        <v>166</v>
      </c>
      <c r="AU768" s="196" t="s">
        <v>83</v>
      </c>
      <c r="AV768" s="13" t="s">
        <v>83</v>
      </c>
      <c r="AW768" s="13" t="s">
        <v>35</v>
      </c>
      <c r="AX768" s="13" t="s">
        <v>73</v>
      </c>
      <c r="AY768" s="196" t="s">
        <v>153</v>
      </c>
    </row>
    <row r="769" s="13" customFormat="1">
      <c r="A769" s="13"/>
      <c r="B769" s="195"/>
      <c r="C769" s="13"/>
      <c r="D769" s="188" t="s">
        <v>166</v>
      </c>
      <c r="E769" s="196" t="s">
        <v>3</v>
      </c>
      <c r="F769" s="197" t="s">
        <v>1042</v>
      </c>
      <c r="G769" s="13"/>
      <c r="H769" s="198">
        <v>18.838000000000001</v>
      </c>
      <c r="I769" s="199"/>
      <c r="J769" s="13"/>
      <c r="K769" s="13"/>
      <c r="L769" s="195"/>
      <c r="M769" s="200"/>
      <c r="N769" s="201"/>
      <c r="O769" s="201"/>
      <c r="P769" s="201"/>
      <c r="Q769" s="201"/>
      <c r="R769" s="201"/>
      <c r="S769" s="201"/>
      <c r="T769" s="202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196" t="s">
        <v>166</v>
      </c>
      <c r="AU769" s="196" t="s">
        <v>83</v>
      </c>
      <c r="AV769" s="13" t="s">
        <v>83</v>
      </c>
      <c r="AW769" s="13" t="s">
        <v>35</v>
      </c>
      <c r="AX769" s="13" t="s">
        <v>73</v>
      </c>
      <c r="AY769" s="196" t="s">
        <v>153</v>
      </c>
    </row>
    <row r="770" s="13" customFormat="1">
      <c r="A770" s="13"/>
      <c r="B770" s="195"/>
      <c r="C770" s="13"/>
      <c r="D770" s="188" t="s">
        <v>166</v>
      </c>
      <c r="E770" s="196" t="s">
        <v>3</v>
      </c>
      <c r="F770" s="197" t="s">
        <v>1043</v>
      </c>
      <c r="G770" s="13"/>
      <c r="H770" s="198">
        <v>42.661000000000001</v>
      </c>
      <c r="I770" s="199"/>
      <c r="J770" s="13"/>
      <c r="K770" s="13"/>
      <c r="L770" s="195"/>
      <c r="M770" s="200"/>
      <c r="N770" s="201"/>
      <c r="O770" s="201"/>
      <c r="P770" s="201"/>
      <c r="Q770" s="201"/>
      <c r="R770" s="201"/>
      <c r="S770" s="201"/>
      <c r="T770" s="20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96" t="s">
        <v>166</v>
      </c>
      <c r="AU770" s="196" t="s">
        <v>83</v>
      </c>
      <c r="AV770" s="13" t="s">
        <v>83</v>
      </c>
      <c r="AW770" s="13" t="s">
        <v>35</v>
      </c>
      <c r="AX770" s="13" t="s">
        <v>73</v>
      </c>
      <c r="AY770" s="196" t="s">
        <v>153</v>
      </c>
    </row>
    <row r="771" s="13" customFormat="1">
      <c r="A771" s="13"/>
      <c r="B771" s="195"/>
      <c r="C771" s="13"/>
      <c r="D771" s="188" t="s">
        <v>166</v>
      </c>
      <c r="E771" s="196" t="s">
        <v>3</v>
      </c>
      <c r="F771" s="197" t="s">
        <v>1044</v>
      </c>
      <c r="G771" s="13"/>
      <c r="H771" s="198">
        <v>0.40999999999999998</v>
      </c>
      <c r="I771" s="199"/>
      <c r="J771" s="13"/>
      <c r="K771" s="13"/>
      <c r="L771" s="195"/>
      <c r="M771" s="200"/>
      <c r="N771" s="201"/>
      <c r="O771" s="201"/>
      <c r="P771" s="201"/>
      <c r="Q771" s="201"/>
      <c r="R771" s="201"/>
      <c r="S771" s="201"/>
      <c r="T771" s="202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196" t="s">
        <v>166</v>
      </c>
      <c r="AU771" s="196" t="s">
        <v>83</v>
      </c>
      <c r="AV771" s="13" t="s">
        <v>83</v>
      </c>
      <c r="AW771" s="13" t="s">
        <v>35</v>
      </c>
      <c r="AX771" s="13" t="s">
        <v>73</v>
      </c>
      <c r="AY771" s="196" t="s">
        <v>153</v>
      </c>
    </row>
    <row r="772" s="13" customFormat="1">
      <c r="A772" s="13"/>
      <c r="B772" s="195"/>
      <c r="C772" s="13"/>
      <c r="D772" s="188" t="s">
        <v>166</v>
      </c>
      <c r="E772" s="196" t="s">
        <v>3</v>
      </c>
      <c r="F772" s="197" t="s">
        <v>1045</v>
      </c>
      <c r="G772" s="13"/>
      <c r="H772" s="198">
        <v>1.8240000000000001</v>
      </c>
      <c r="I772" s="199"/>
      <c r="J772" s="13"/>
      <c r="K772" s="13"/>
      <c r="L772" s="195"/>
      <c r="M772" s="200"/>
      <c r="N772" s="201"/>
      <c r="O772" s="201"/>
      <c r="P772" s="201"/>
      <c r="Q772" s="201"/>
      <c r="R772" s="201"/>
      <c r="S772" s="201"/>
      <c r="T772" s="20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196" t="s">
        <v>166</v>
      </c>
      <c r="AU772" s="196" t="s">
        <v>83</v>
      </c>
      <c r="AV772" s="13" t="s">
        <v>83</v>
      </c>
      <c r="AW772" s="13" t="s">
        <v>35</v>
      </c>
      <c r="AX772" s="13" t="s">
        <v>73</v>
      </c>
      <c r="AY772" s="196" t="s">
        <v>153</v>
      </c>
    </row>
    <row r="773" s="13" customFormat="1">
      <c r="A773" s="13"/>
      <c r="B773" s="195"/>
      <c r="C773" s="13"/>
      <c r="D773" s="188" t="s">
        <v>166</v>
      </c>
      <c r="E773" s="196" t="s">
        <v>3</v>
      </c>
      <c r="F773" s="197" t="s">
        <v>1046</v>
      </c>
      <c r="G773" s="13"/>
      <c r="H773" s="198">
        <v>1.087</v>
      </c>
      <c r="I773" s="199"/>
      <c r="J773" s="13"/>
      <c r="K773" s="13"/>
      <c r="L773" s="195"/>
      <c r="M773" s="200"/>
      <c r="N773" s="201"/>
      <c r="O773" s="201"/>
      <c r="P773" s="201"/>
      <c r="Q773" s="201"/>
      <c r="R773" s="201"/>
      <c r="S773" s="201"/>
      <c r="T773" s="20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96" t="s">
        <v>166</v>
      </c>
      <c r="AU773" s="196" t="s">
        <v>83</v>
      </c>
      <c r="AV773" s="13" t="s">
        <v>83</v>
      </c>
      <c r="AW773" s="13" t="s">
        <v>35</v>
      </c>
      <c r="AX773" s="13" t="s">
        <v>73</v>
      </c>
      <c r="AY773" s="196" t="s">
        <v>153</v>
      </c>
    </row>
    <row r="774" s="13" customFormat="1">
      <c r="A774" s="13"/>
      <c r="B774" s="195"/>
      <c r="C774" s="13"/>
      <c r="D774" s="188" t="s">
        <v>166</v>
      </c>
      <c r="E774" s="196" t="s">
        <v>3</v>
      </c>
      <c r="F774" s="197" t="s">
        <v>1047</v>
      </c>
      <c r="G774" s="13"/>
      <c r="H774" s="198">
        <v>2.48</v>
      </c>
      <c r="I774" s="199"/>
      <c r="J774" s="13"/>
      <c r="K774" s="13"/>
      <c r="L774" s="195"/>
      <c r="M774" s="200"/>
      <c r="N774" s="201"/>
      <c r="O774" s="201"/>
      <c r="P774" s="201"/>
      <c r="Q774" s="201"/>
      <c r="R774" s="201"/>
      <c r="S774" s="201"/>
      <c r="T774" s="20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196" t="s">
        <v>166</v>
      </c>
      <c r="AU774" s="196" t="s">
        <v>83</v>
      </c>
      <c r="AV774" s="13" t="s">
        <v>83</v>
      </c>
      <c r="AW774" s="13" t="s">
        <v>35</v>
      </c>
      <c r="AX774" s="13" t="s">
        <v>73</v>
      </c>
      <c r="AY774" s="196" t="s">
        <v>153</v>
      </c>
    </row>
    <row r="775" s="13" customFormat="1">
      <c r="A775" s="13"/>
      <c r="B775" s="195"/>
      <c r="C775" s="13"/>
      <c r="D775" s="188" t="s">
        <v>166</v>
      </c>
      <c r="E775" s="196" t="s">
        <v>3</v>
      </c>
      <c r="F775" s="197" t="s">
        <v>1048</v>
      </c>
      <c r="G775" s="13"/>
      <c r="H775" s="198">
        <v>1.6499999999999999</v>
      </c>
      <c r="I775" s="199"/>
      <c r="J775" s="13"/>
      <c r="K775" s="13"/>
      <c r="L775" s="195"/>
      <c r="M775" s="200"/>
      <c r="N775" s="201"/>
      <c r="O775" s="201"/>
      <c r="P775" s="201"/>
      <c r="Q775" s="201"/>
      <c r="R775" s="201"/>
      <c r="S775" s="201"/>
      <c r="T775" s="20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96" t="s">
        <v>166</v>
      </c>
      <c r="AU775" s="196" t="s">
        <v>83</v>
      </c>
      <c r="AV775" s="13" t="s">
        <v>83</v>
      </c>
      <c r="AW775" s="13" t="s">
        <v>35</v>
      </c>
      <c r="AX775" s="13" t="s">
        <v>73</v>
      </c>
      <c r="AY775" s="196" t="s">
        <v>153</v>
      </c>
    </row>
    <row r="776" s="13" customFormat="1">
      <c r="A776" s="13"/>
      <c r="B776" s="195"/>
      <c r="C776" s="13"/>
      <c r="D776" s="188" t="s">
        <v>166</v>
      </c>
      <c r="E776" s="196" t="s">
        <v>3</v>
      </c>
      <c r="F776" s="197" t="s">
        <v>1049</v>
      </c>
      <c r="G776" s="13"/>
      <c r="H776" s="198">
        <v>1.2</v>
      </c>
      <c r="I776" s="199"/>
      <c r="J776" s="13"/>
      <c r="K776" s="13"/>
      <c r="L776" s="195"/>
      <c r="M776" s="200"/>
      <c r="N776" s="201"/>
      <c r="O776" s="201"/>
      <c r="P776" s="201"/>
      <c r="Q776" s="201"/>
      <c r="R776" s="201"/>
      <c r="S776" s="201"/>
      <c r="T776" s="20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196" t="s">
        <v>166</v>
      </c>
      <c r="AU776" s="196" t="s">
        <v>83</v>
      </c>
      <c r="AV776" s="13" t="s">
        <v>83</v>
      </c>
      <c r="AW776" s="13" t="s">
        <v>35</v>
      </c>
      <c r="AX776" s="13" t="s">
        <v>73</v>
      </c>
      <c r="AY776" s="196" t="s">
        <v>153</v>
      </c>
    </row>
    <row r="777" s="15" customFormat="1">
      <c r="A777" s="15"/>
      <c r="B777" s="212"/>
      <c r="C777" s="15"/>
      <c r="D777" s="188" t="s">
        <v>166</v>
      </c>
      <c r="E777" s="213" t="s">
        <v>3</v>
      </c>
      <c r="F777" s="214" t="s">
        <v>199</v>
      </c>
      <c r="G777" s="15"/>
      <c r="H777" s="215">
        <v>743.05599999999993</v>
      </c>
      <c r="I777" s="216"/>
      <c r="J777" s="15"/>
      <c r="K777" s="15"/>
      <c r="L777" s="212"/>
      <c r="M777" s="217"/>
      <c r="N777" s="218"/>
      <c r="O777" s="218"/>
      <c r="P777" s="218"/>
      <c r="Q777" s="218"/>
      <c r="R777" s="218"/>
      <c r="S777" s="218"/>
      <c r="T777" s="219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13" t="s">
        <v>166</v>
      </c>
      <c r="AU777" s="213" t="s">
        <v>83</v>
      </c>
      <c r="AV777" s="15" t="s">
        <v>174</v>
      </c>
      <c r="AW777" s="15" t="s">
        <v>35</v>
      </c>
      <c r="AX777" s="15" t="s">
        <v>73</v>
      </c>
      <c r="AY777" s="213" t="s">
        <v>153</v>
      </c>
    </row>
    <row r="778" s="16" customFormat="1">
      <c r="A778" s="16"/>
      <c r="B778" s="230"/>
      <c r="C778" s="16"/>
      <c r="D778" s="188" t="s">
        <v>166</v>
      </c>
      <c r="E778" s="231" t="s">
        <v>3</v>
      </c>
      <c r="F778" s="232" t="s">
        <v>1050</v>
      </c>
      <c r="G778" s="16"/>
      <c r="H778" s="231" t="s">
        <v>3</v>
      </c>
      <c r="I778" s="233"/>
      <c r="J778" s="16"/>
      <c r="K778" s="16"/>
      <c r="L778" s="230"/>
      <c r="M778" s="234"/>
      <c r="N778" s="235"/>
      <c r="O778" s="235"/>
      <c r="P778" s="235"/>
      <c r="Q778" s="235"/>
      <c r="R778" s="235"/>
      <c r="S778" s="235"/>
      <c r="T778" s="23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T778" s="231" t="s">
        <v>166</v>
      </c>
      <c r="AU778" s="231" t="s">
        <v>83</v>
      </c>
      <c r="AV778" s="16" t="s">
        <v>81</v>
      </c>
      <c r="AW778" s="16" t="s">
        <v>35</v>
      </c>
      <c r="AX778" s="16" t="s">
        <v>73</v>
      </c>
      <c r="AY778" s="231" t="s">
        <v>153</v>
      </c>
    </row>
    <row r="779" s="13" customFormat="1">
      <c r="A779" s="13"/>
      <c r="B779" s="195"/>
      <c r="C779" s="13"/>
      <c r="D779" s="188" t="s">
        <v>166</v>
      </c>
      <c r="E779" s="196" t="s">
        <v>3</v>
      </c>
      <c r="F779" s="197" t="s">
        <v>1051</v>
      </c>
      <c r="G779" s="13"/>
      <c r="H779" s="198">
        <v>0.20000000000000001</v>
      </c>
      <c r="I779" s="199"/>
      <c r="J779" s="13"/>
      <c r="K779" s="13"/>
      <c r="L779" s="195"/>
      <c r="M779" s="200"/>
      <c r="N779" s="201"/>
      <c r="O779" s="201"/>
      <c r="P779" s="201"/>
      <c r="Q779" s="201"/>
      <c r="R779" s="201"/>
      <c r="S779" s="201"/>
      <c r="T779" s="20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196" t="s">
        <v>166</v>
      </c>
      <c r="AU779" s="196" t="s">
        <v>83</v>
      </c>
      <c r="AV779" s="13" t="s">
        <v>83</v>
      </c>
      <c r="AW779" s="13" t="s">
        <v>35</v>
      </c>
      <c r="AX779" s="13" t="s">
        <v>73</v>
      </c>
      <c r="AY779" s="196" t="s">
        <v>153</v>
      </c>
    </row>
    <row r="780" s="13" customFormat="1">
      <c r="A780" s="13"/>
      <c r="B780" s="195"/>
      <c r="C780" s="13"/>
      <c r="D780" s="188" t="s">
        <v>166</v>
      </c>
      <c r="E780" s="196" t="s">
        <v>3</v>
      </c>
      <c r="F780" s="197" t="s">
        <v>1052</v>
      </c>
      <c r="G780" s="13"/>
      <c r="H780" s="198">
        <v>0.10000000000000001</v>
      </c>
      <c r="I780" s="199"/>
      <c r="J780" s="13"/>
      <c r="K780" s="13"/>
      <c r="L780" s="195"/>
      <c r="M780" s="200"/>
      <c r="N780" s="201"/>
      <c r="O780" s="201"/>
      <c r="P780" s="201"/>
      <c r="Q780" s="201"/>
      <c r="R780" s="201"/>
      <c r="S780" s="201"/>
      <c r="T780" s="20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96" t="s">
        <v>166</v>
      </c>
      <c r="AU780" s="196" t="s">
        <v>83</v>
      </c>
      <c r="AV780" s="13" t="s">
        <v>83</v>
      </c>
      <c r="AW780" s="13" t="s">
        <v>35</v>
      </c>
      <c r="AX780" s="13" t="s">
        <v>73</v>
      </c>
      <c r="AY780" s="196" t="s">
        <v>153</v>
      </c>
    </row>
    <row r="781" s="13" customFormat="1">
      <c r="A781" s="13"/>
      <c r="B781" s="195"/>
      <c r="C781" s="13"/>
      <c r="D781" s="188" t="s">
        <v>166</v>
      </c>
      <c r="E781" s="196" t="s">
        <v>3</v>
      </c>
      <c r="F781" s="197" t="s">
        <v>1053</v>
      </c>
      <c r="G781" s="13"/>
      <c r="H781" s="198">
        <v>0.59999999999999998</v>
      </c>
      <c r="I781" s="199"/>
      <c r="J781" s="13"/>
      <c r="K781" s="13"/>
      <c r="L781" s="195"/>
      <c r="M781" s="200"/>
      <c r="N781" s="201"/>
      <c r="O781" s="201"/>
      <c r="P781" s="201"/>
      <c r="Q781" s="201"/>
      <c r="R781" s="201"/>
      <c r="S781" s="201"/>
      <c r="T781" s="20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196" t="s">
        <v>166</v>
      </c>
      <c r="AU781" s="196" t="s">
        <v>83</v>
      </c>
      <c r="AV781" s="13" t="s">
        <v>83</v>
      </c>
      <c r="AW781" s="13" t="s">
        <v>35</v>
      </c>
      <c r="AX781" s="13" t="s">
        <v>73</v>
      </c>
      <c r="AY781" s="196" t="s">
        <v>153</v>
      </c>
    </row>
    <row r="782" s="15" customFormat="1">
      <c r="A782" s="15"/>
      <c r="B782" s="212"/>
      <c r="C782" s="15"/>
      <c r="D782" s="188" t="s">
        <v>166</v>
      </c>
      <c r="E782" s="213" t="s">
        <v>3</v>
      </c>
      <c r="F782" s="214" t="s">
        <v>199</v>
      </c>
      <c r="G782" s="15"/>
      <c r="H782" s="215">
        <v>0.90000000000000002</v>
      </c>
      <c r="I782" s="216"/>
      <c r="J782" s="15"/>
      <c r="K782" s="15"/>
      <c r="L782" s="212"/>
      <c r="M782" s="217"/>
      <c r="N782" s="218"/>
      <c r="O782" s="218"/>
      <c r="P782" s="218"/>
      <c r="Q782" s="218"/>
      <c r="R782" s="218"/>
      <c r="S782" s="218"/>
      <c r="T782" s="219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13" t="s">
        <v>166</v>
      </c>
      <c r="AU782" s="213" t="s">
        <v>83</v>
      </c>
      <c r="AV782" s="15" t="s">
        <v>174</v>
      </c>
      <c r="AW782" s="15" t="s">
        <v>35</v>
      </c>
      <c r="AX782" s="15" t="s">
        <v>73</v>
      </c>
      <c r="AY782" s="213" t="s">
        <v>153</v>
      </c>
    </row>
    <row r="783" s="14" customFormat="1">
      <c r="A783" s="14"/>
      <c r="B783" s="203"/>
      <c r="C783" s="14"/>
      <c r="D783" s="188" t="s">
        <v>166</v>
      </c>
      <c r="E783" s="204" t="s">
        <v>3</v>
      </c>
      <c r="F783" s="205" t="s">
        <v>181</v>
      </c>
      <c r="G783" s="14"/>
      <c r="H783" s="206">
        <v>1339.5450000000001</v>
      </c>
      <c r="I783" s="207"/>
      <c r="J783" s="14"/>
      <c r="K783" s="14"/>
      <c r="L783" s="203"/>
      <c r="M783" s="208"/>
      <c r="N783" s="209"/>
      <c r="O783" s="209"/>
      <c r="P783" s="209"/>
      <c r="Q783" s="209"/>
      <c r="R783" s="209"/>
      <c r="S783" s="209"/>
      <c r="T783" s="210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4" t="s">
        <v>166</v>
      </c>
      <c r="AU783" s="204" t="s">
        <v>83</v>
      </c>
      <c r="AV783" s="14" t="s">
        <v>160</v>
      </c>
      <c r="AW783" s="14" t="s">
        <v>35</v>
      </c>
      <c r="AX783" s="14" t="s">
        <v>81</v>
      </c>
      <c r="AY783" s="204" t="s">
        <v>153</v>
      </c>
    </row>
    <row r="784" s="2" customFormat="1" ht="24.15" customHeight="1">
      <c r="A784" s="40"/>
      <c r="B784" s="174"/>
      <c r="C784" s="175" t="s">
        <v>1054</v>
      </c>
      <c r="D784" s="175" t="s">
        <v>155</v>
      </c>
      <c r="E784" s="176" t="s">
        <v>1055</v>
      </c>
      <c r="F784" s="177" t="s">
        <v>1056</v>
      </c>
      <c r="G784" s="178" t="s">
        <v>219</v>
      </c>
      <c r="H784" s="179">
        <v>12055.897000000001</v>
      </c>
      <c r="I784" s="180"/>
      <c r="J784" s="181">
        <f>ROUND(I784*H784,2)</f>
        <v>0</v>
      </c>
      <c r="K784" s="177" t="s">
        <v>159</v>
      </c>
      <c r="L784" s="41"/>
      <c r="M784" s="182" t="s">
        <v>3</v>
      </c>
      <c r="N784" s="183" t="s">
        <v>44</v>
      </c>
      <c r="O784" s="74"/>
      <c r="P784" s="184">
        <f>O784*H784</f>
        <v>0</v>
      </c>
      <c r="Q784" s="184">
        <v>0</v>
      </c>
      <c r="R784" s="184">
        <f>Q784*H784</f>
        <v>0</v>
      </c>
      <c r="S784" s="184">
        <v>0</v>
      </c>
      <c r="T784" s="185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186" t="s">
        <v>160</v>
      </c>
      <c r="AT784" s="186" t="s">
        <v>155</v>
      </c>
      <c r="AU784" s="186" t="s">
        <v>83</v>
      </c>
      <c r="AY784" s="21" t="s">
        <v>153</v>
      </c>
      <c r="BE784" s="187">
        <f>IF(N784="základní",J784,0)</f>
        <v>0</v>
      </c>
      <c r="BF784" s="187">
        <f>IF(N784="snížená",J784,0)</f>
        <v>0</v>
      </c>
      <c r="BG784" s="187">
        <f>IF(N784="zákl. přenesená",J784,0)</f>
        <v>0</v>
      </c>
      <c r="BH784" s="187">
        <f>IF(N784="sníž. přenesená",J784,0)</f>
        <v>0</v>
      </c>
      <c r="BI784" s="187">
        <f>IF(N784="nulová",J784,0)</f>
        <v>0</v>
      </c>
      <c r="BJ784" s="21" t="s">
        <v>81</v>
      </c>
      <c r="BK784" s="187">
        <f>ROUND(I784*H784,2)</f>
        <v>0</v>
      </c>
      <c r="BL784" s="21" t="s">
        <v>160</v>
      </c>
      <c r="BM784" s="186" t="s">
        <v>1057</v>
      </c>
    </row>
    <row r="785" s="2" customFormat="1">
      <c r="A785" s="40"/>
      <c r="B785" s="41"/>
      <c r="C785" s="40"/>
      <c r="D785" s="188" t="s">
        <v>162</v>
      </c>
      <c r="E785" s="40"/>
      <c r="F785" s="189" t="s">
        <v>1016</v>
      </c>
      <c r="G785" s="40"/>
      <c r="H785" s="40"/>
      <c r="I785" s="190"/>
      <c r="J785" s="40"/>
      <c r="K785" s="40"/>
      <c r="L785" s="41"/>
      <c r="M785" s="191"/>
      <c r="N785" s="192"/>
      <c r="O785" s="74"/>
      <c r="P785" s="74"/>
      <c r="Q785" s="74"/>
      <c r="R785" s="74"/>
      <c r="S785" s="74"/>
      <c r="T785" s="75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21" t="s">
        <v>162</v>
      </c>
      <c r="AU785" s="21" t="s">
        <v>83</v>
      </c>
    </row>
    <row r="786" s="2" customFormat="1">
      <c r="A786" s="40"/>
      <c r="B786" s="41"/>
      <c r="C786" s="40"/>
      <c r="D786" s="193" t="s">
        <v>164</v>
      </c>
      <c r="E786" s="40"/>
      <c r="F786" s="194" t="s">
        <v>1058</v>
      </c>
      <c r="G786" s="40"/>
      <c r="H786" s="40"/>
      <c r="I786" s="190"/>
      <c r="J786" s="40"/>
      <c r="K786" s="40"/>
      <c r="L786" s="41"/>
      <c r="M786" s="191"/>
      <c r="N786" s="192"/>
      <c r="O786" s="74"/>
      <c r="P786" s="74"/>
      <c r="Q786" s="74"/>
      <c r="R786" s="74"/>
      <c r="S786" s="74"/>
      <c r="T786" s="75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21" t="s">
        <v>164</v>
      </c>
      <c r="AU786" s="21" t="s">
        <v>83</v>
      </c>
    </row>
    <row r="787" s="2" customFormat="1">
      <c r="A787" s="40"/>
      <c r="B787" s="41"/>
      <c r="C787" s="40"/>
      <c r="D787" s="188" t="s">
        <v>194</v>
      </c>
      <c r="E787" s="40"/>
      <c r="F787" s="211" t="s">
        <v>195</v>
      </c>
      <c r="G787" s="40"/>
      <c r="H787" s="40"/>
      <c r="I787" s="190"/>
      <c r="J787" s="40"/>
      <c r="K787" s="40"/>
      <c r="L787" s="41"/>
      <c r="M787" s="191"/>
      <c r="N787" s="192"/>
      <c r="O787" s="74"/>
      <c r="P787" s="74"/>
      <c r="Q787" s="74"/>
      <c r="R787" s="74"/>
      <c r="S787" s="74"/>
      <c r="T787" s="75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21" t="s">
        <v>194</v>
      </c>
      <c r="AU787" s="21" t="s">
        <v>83</v>
      </c>
    </row>
    <row r="788" s="16" customFormat="1">
      <c r="A788" s="16"/>
      <c r="B788" s="230"/>
      <c r="C788" s="16"/>
      <c r="D788" s="188" t="s">
        <v>166</v>
      </c>
      <c r="E788" s="231" t="s">
        <v>3</v>
      </c>
      <c r="F788" s="232" t="s">
        <v>1033</v>
      </c>
      <c r="G788" s="16"/>
      <c r="H788" s="231" t="s">
        <v>3</v>
      </c>
      <c r="I788" s="233"/>
      <c r="J788" s="16"/>
      <c r="K788" s="16"/>
      <c r="L788" s="230"/>
      <c r="M788" s="234"/>
      <c r="N788" s="235"/>
      <c r="O788" s="235"/>
      <c r="P788" s="235"/>
      <c r="Q788" s="235"/>
      <c r="R788" s="235"/>
      <c r="S788" s="235"/>
      <c r="T788" s="23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T788" s="231" t="s">
        <v>166</v>
      </c>
      <c r="AU788" s="231" t="s">
        <v>83</v>
      </c>
      <c r="AV788" s="16" t="s">
        <v>81</v>
      </c>
      <c r="AW788" s="16" t="s">
        <v>35</v>
      </c>
      <c r="AX788" s="16" t="s">
        <v>73</v>
      </c>
      <c r="AY788" s="231" t="s">
        <v>153</v>
      </c>
    </row>
    <row r="789" s="13" customFormat="1">
      <c r="A789" s="13"/>
      <c r="B789" s="195"/>
      <c r="C789" s="13"/>
      <c r="D789" s="188" t="s">
        <v>166</v>
      </c>
      <c r="E789" s="196" t="s">
        <v>3</v>
      </c>
      <c r="F789" s="197" t="s">
        <v>1059</v>
      </c>
      <c r="G789" s="13"/>
      <c r="H789" s="198">
        <v>3038.4780000000001</v>
      </c>
      <c r="I789" s="199"/>
      <c r="J789" s="13"/>
      <c r="K789" s="13"/>
      <c r="L789" s="195"/>
      <c r="M789" s="200"/>
      <c r="N789" s="201"/>
      <c r="O789" s="201"/>
      <c r="P789" s="201"/>
      <c r="Q789" s="201"/>
      <c r="R789" s="201"/>
      <c r="S789" s="201"/>
      <c r="T789" s="20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96" t="s">
        <v>166</v>
      </c>
      <c r="AU789" s="196" t="s">
        <v>83</v>
      </c>
      <c r="AV789" s="13" t="s">
        <v>83</v>
      </c>
      <c r="AW789" s="13" t="s">
        <v>35</v>
      </c>
      <c r="AX789" s="13" t="s">
        <v>73</v>
      </c>
      <c r="AY789" s="196" t="s">
        <v>153</v>
      </c>
    </row>
    <row r="790" s="16" customFormat="1">
      <c r="A790" s="16"/>
      <c r="B790" s="230"/>
      <c r="C790" s="16"/>
      <c r="D790" s="188" t="s">
        <v>166</v>
      </c>
      <c r="E790" s="231" t="s">
        <v>3</v>
      </c>
      <c r="F790" s="232" t="s">
        <v>1035</v>
      </c>
      <c r="G790" s="16"/>
      <c r="H790" s="231" t="s">
        <v>3</v>
      </c>
      <c r="I790" s="233"/>
      <c r="J790" s="16"/>
      <c r="K790" s="16"/>
      <c r="L790" s="230"/>
      <c r="M790" s="234"/>
      <c r="N790" s="235"/>
      <c r="O790" s="235"/>
      <c r="P790" s="235"/>
      <c r="Q790" s="235"/>
      <c r="R790" s="235"/>
      <c r="S790" s="235"/>
      <c r="T790" s="23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T790" s="231" t="s">
        <v>166</v>
      </c>
      <c r="AU790" s="231" t="s">
        <v>83</v>
      </c>
      <c r="AV790" s="16" t="s">
        <v>81</v>
      </c>
      <c r="AW790" s="16" t="s">
        <v>35</v>
      </c>
      <c r="AX790" s="16" t="s">
        <v>73</v>
      </c>
      <c r="AY790" s="231" t="s">
        <v>153</v>
      </c>
    </row>
    <row r="791" s="13" customFormat="1">
      <c r="A791" s="13"/>
      <c r="B791" s="195"/>
      <c r="C791" s="13"/>
      <c r="D791" s="188" t="s">
        <v>166</v>
      </c>
      <c r="E791" s="196" t="s">
        <v>3</v>
      </c>
      <c r="F791" s="197" t="s">
        <v>1060</v>
      </c>
      <c r="G791" s="13"/>
      <c r="H791" s="198">
        <v>49.804000000000002</v>
      </c>
      <c r="I791" s="199"/>
      <c r="J791" s="13"/>
      <c r="K791" s="13"/>
      <c r="L791" s="195"/>
      <c r="M791" s="200"/>
      <c r="N791" s="201"/>
      <c r="O791" s="201"/>
      <c r="P791" s="201"/>
      <c r="Q791" s="201"/>
      <c r="R791" s="201"/>
      <c r="S791" s="201"/>
      <c r="T791" s="202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196" t="s">
        <v>166</v>
      </c>
      <c r="AU791" s="196" t="s">
        <v>83</v>
      </c>
      <c r="AV791" s="13" t="s">
        <v>83</v>
      </c>
      <c r="AW791" s="13" t="s">
        <v>35</v>
      </c>
      <c r="AX791" s="13" t="s">
        <v>73</v>
      </c>
      <c r="AY791" s="196" t="s">
        <v>153</v>
      </c>
    </row>
    <row r="792" s="15" customFormat="1">
      <c r="A792" s="15"/>
      <c r="B792" s="212"/>
      <c r="C792" s="15"/>
      <c r="D792" s="188" t="s">
        <v>166</v>
      </c>
      <c r="E792" s="213" t="s">
        <v>3</v>
      </c>
      <c r="F792" s="214" t="s">
        <v>199</v>
      </c>
      <c r="G792" s="15"/>
      <c r="H792" s="215">
        <v>3088.2820000000002</v>
      </c>
      <c r="I792" s="216"/>
      <c r="J792" s="15"/>
      <c r="K792" s="15"/>
      <c r="L792" s="212"/>
      <c r="M792" s="217"/>
      <c r="N792" s="218"/>
      <c r="O792" s="218"/>
      <c r="P792" s="218"/>
      <c r="Q792" s="218"/>
      <c r="R792" s="218"/>
      <c r="S792" s="218"/>
      <c r="T792" s="219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13" t="s">
        <v>166</v>
      </c>
      <c r="AU792" s="213" t="s">
        <v>83</v>
      </c>
      <c r="AV792" s="15" t="s">
        <v>174</v>
      </c>
      <c r="AW792" s="15" t="s">
        <v>35</v>
      </c>
      <c r="AX792" s="15" t="s">
        <v>73</v>
      </c>
      <c r="AY792" s="213" t="s">
        <v>153</v>
      </c>
    </row>
    <row r="793" s="16" customFormat="1">
      <c r="A793" s="16"/>
      <c r="B793" s="230"/>
      <c r="C793" s="16"/>
      <c r="D793" s="188" t="s">
        <v>166</v>
      </c>
      <c r="E793" s="231" t="s">
        <v>3</v>
      </c>
      <c r="F793" s="232" t="s">
        <v>1037</v>
      </c>
      <c r="G793" s="16"/>
      <c r="H793" s="231" t="s">
        <v>3</v>
      </c>
      <c r="I793" s="233"/>
      <c r="J793" s="16"/>
      <c r="K793" s="16"/>
      <c r="L793" s="230"/>
      <c r="M793" s="234"/>
      <c r="N793" s="235"/>
      <c r="O793" s="235"/>
      <c r="P793" s="235"/>
      <c r="Q793" s="235"/>
      <c r="R793" s="235"/>
      <c r="S793" s="235"/>
      <c r="T793" s="23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T793" s="231" t="s">
        <v>166</v>
      </c>
      <c r="AU793" s="231" t="s">
        <v>83</v>
      </c>
      <c r="AV793" s="16" t="s">
        <v>81</v>
      </c>
      <c r="AW793" s="16" t="s">
        <v>35</v>
      </c>
      <c r="AX793" s="16" t="s">
        <v>73</v>
      </c>
      <c r="AY793" s="231" t="s">
        <v>153</v>
      </c>
    </row>
    <row r="794" s="13" customFormat="1">
      <c r="A794" s="13"/>
      <c r="B794" s="195"/>
      <c r="C794" s="13"/>
      <c r="D794" s="188" t="s">
        <v>166</v>
      </c>
      <c r="E794" s="196" t="s">
        <v>3</v>
      </c>
      <c r="F794" s="197" t="s">
        <v>1061</v>
      </c>
      <c r="G794" s="13"/>
      <c r="H794" s="198">
        <v>2272.0149999999999</v>
      </c>
      <c r="I794" s="199"/>
      <c r="J794" s="13"/>
      <c r="K794" s="13"/>
      <c r="L794" s="195"/>
      <c r="M794" s="200"/>
      <c r="N794" s="201"/>
      <c r="O794" s="201"/>
      <c r="P794" s="201"/>
      <c r="Q794" s="201"/>
      <c r="R794" s="201"/>
      <c r="S794" s="201"/>
      <c r="T794" s="20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196" t="s">
        <v>166</v>
      </c>
      <c r="AU794" s="196" t="s">
        <v>83</v>
      </c>
      <c r="AV794" s="13" t="s">
        <v>83</v>
      </c>
      <c r="AW794" s="13" t="s">
        <v>35</v>
      </c>
      <c r="AX794" s="13" t="s">
        <v>73</v>
      </c>
      <c r="AY794" s="196" t="s">
        <v>153</v>
      </c>
    </row>
    <row r="795" s="15" customFormat="1">
      <c r="A795" s="15"/>
      <c r="B795" s="212"/>
      <c r="C795" s="15"/>
      <c r="D795" s="188" t="s">
        <v>166</v>
      </c>
      <c r="E795" s="213" t="s">
        <v>3</v>
      </c>
      <c r="F795" s="214" t="s">
        <v>199</v>
      </c>
      <c r="G795" s="15"/>
      <c r="H795" s="215">
        <v>2272.0149999999999</v>
      </c>
      <c r="I795" s="216"/>
      <c r="J795" s="15"/>
      <c r="K795" s="15"/>
      <c r="L795" s="212"/>
      <c r="M795" s="217"/>
      <c r="N795" s="218"/>
      <c r="O795" s="218"/>
      <c r="P795" s="218"/>
      <c r="Q795" s="218"/>
      <c r="R795" s="218"/>
      <c r="S795" s="218"/>
      <c r="T795" s="219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13" t="s">
        <v>166</v>
      </c>
      <c r="AU795" s="213" t="s">
        <v>83</v>
      </c>
      <c r="AV795" s="15" t="s">
        <v>174</v>
      </c>
      <c r="AW795" s="15" t="s">
        <v>35</v>
      </c>
      <c r="AX795" s="15" t="s">
        <v>73</v>
      </c>
      <c r="AY795" s="213" t="s">
        <v>153</v>
      </c>
    </row>
    <row r="796" s="16" customFormat="1">
      <c r="A796" s="16"/>
      <c r="B796" s="230"/>
      <c r="C796" s="16"/>
      <c r="D796" s="188" t="s">
        <v>166</v>
      </c>
      <c r="E796" s="231" t="s">
        <v>3</v>
      </c>
      <c r="F796" s="232" t="s">
        <v>1039</v>
      </c>
      <c r="G796" s="16"/>
      <c r="H796" s="231" t="s">
        <v>3</v>
      </c>
      <c r="I796" s="233"/>
      <c r="J796" s="16"/>
      <c r="K796" s="16"/>
      <c r="L796" s="230"/>
      <c r="M796" s="234"/>
      <c r="N796" s="235"/>
      <c r="O796" s="235"/>
      <c r="P796" s="235"/>
      <c r="Q796" s="235"/>
      <c r="R796" s="235"/>
      <c r="S796" s="235"/>
      <c r="T796" s="23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T796" s="231" t="s">
        <v>166</v>
      </c>
      <c r="AU796" s="231" t="s">
        <v>83</v>
      </c>
      <c r="AV796" s="16" t="s">
        <v>81</v>
      </c>
      <c r="AW796" s="16" t="s">
        <v>35</v>
      </c>
      <c r="AX796" s="16" t="s">
        <v>73</v>
      </c>
      <c r="AY796" s="231" t="s">
        <v>153</v>
      </c>
    </row>
    <row r="797" s="13" customFormat="1">
      <c r="A797" s="13"/>
      <c r="B797" s="195"/>
      <c r="C797" s="13"/>
      <c r="D797" s="188" t="s">
        <v>166</v>
      </c>
      <c r="E797" s="196" t="s">
        <v>3</v>
      </c>
      <c r="F797" s="197" t="s">
        <v>1062</v>
      </c>
      <c r="G797" s="13"/>
      <c r="H797" s="198">
        <v>65.741</v>
      </c>
      <c r="I797" s="199"/>
      <c r="J797" s="13"/>
      <c r="K797" s="13"/>
      <c r="L797" s="195"/>
      <c r="M797" s="200"/>
      <c r="N797" s="201"/>
      <c r="O797" s="201"/>
      <c r="P797" s="201"/>
      <c r="Q797" s="201"/>
      <c r="R797" s="201"/>
      <c r="S797" s="201"/>
      <c r="T797" s="202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196" t="s">
        <v>166</v>
      </c>
      <c r="AU797" s="196" t="s">
        <v>83</v>
      </c>
      <c r="AV797" s="13" t="s">
        <v>83</v>
      </c>
      <c r="AW797" s="13" t="s">
        <v>35</v>
      </c>
      <c r="AX797" s="13" t="s">
        <v>73</v>
      </c>
      <c r="AY797" s="196" t="s">
        <v>153</v>
      </c>
    </row>
    <row r="798" s="13" customFormat="1">
      <c r="A798" s="13"/>
      <c r="B798" s="195"/>
      <c r="C798" s="13"/>
      <c r="D798" s="188" t="s">
        <v>166</v>
      </c>
      <c r="E798" s="196" t="s">
        <v>3</v>
      </c>
      <c r="F798" s="197" t="s">
        <v>1063</v>
      </c>
      <c r="G798" s="13"/>
      <c r="H798" s="198">
        <v>5990.4089999999997</v>
      </c>
      <c r="I798" s="199"/>
      <c r="J798" s="13"/>
      <c r="K798" s="13"/>
      <c r="L798" s="195"/>
      <c r="M798" s="200"/>
      <c r="N798" s="201"/>
      <c r="O798" s="201"/>
      <c r="P798" s="201"/>
      <c r="Q798" s="201"/>
      <c r="R798" s="201"/>
      <c r="S798" s="201"/>
      <c r="T798" s="20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196" t="s">
        <v>166</v>
      </c>
      <c r="AU798" s="196" t="s">
        <v>83</v>
      </c>
      <c r="AV798" s="13" t="s">
        <v>83</v>
      </c>
      <c r="AW798" s="13" t="s">
        <v>35</v>
      </c>
      <c r="AX798" s="13" t="s">
        <v>73</v>
      </c>
      <c r="AY798" s="196" t="s">
        <v>153</v>
      </c>
    </row>
    <row r="799" s="13" customFormat="1">
      <c r="A799" s="13"/>
      <c r="B799" s="195"/>
      <c r="C799" s="13"/>
      <c r="D799" s="188" t="s">
        <v>166</v>
      </c>
      <c r="E799" s="196" t="s">
        <v>3</v>
      </c>
      <c r="F799" s="197" t="s">
        <v>1064</v>
      </c>
      <c r="G799" s="13"/>
      <c r="H799" s="198">
        <v>169.542</v>
      </c>
      <c r="I799" s="199"/>
      <c r="J799" s="13"/>
      <c r="K799" s="13"/>
      <c r="L799" s="195"/>
      <c r="M799" s="200"/>
      <c r="N799" s="201"/>
      <c r="O799" s="201"/>
      <c r="P799" s="201"/>
      <c r="Q799" s="201"/>
      <c r="R799" s="201"/>
      <c r="S799" s="201"/>
      <c r="T799" s="20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196" t="s">
        <v>166</v>
      </c>
      <c r="AU799" s="196" t="s">
        <v>83</v>
      </c>
      <c r="AV799" s="13" t="s">
        <v>83</v>
      </c>
      <c r="AW799" s="13" t="s">
        <v>35</v>
      </c>
      <c r="AX799" s="13" t="s">
        <v>73</v>
      </c>
      <c r="AY799" s="196" t="s">
        <v>153</v>
      </c>
    </row>
    <row r="800" s="13" customFormat="1">
      <c r="A800" s="13"/>
      <c r="B800" s="195"/>
      <c r="C800" s="13"/>
      <c r="D800" s="188" t="s">
        <v>166</v>
      </c>
      <c r="E800" s="196" t="s">
        <v>3</v>
      </c>
      <c r="F800" s="197" t="s">
        <v>1065</v>
      </c>
      <c r="G800" s="13"/>
      <c r="H800" s="198">
        <v>383.94900000000001</v>
      </c>
      <c r="I800" s="199"/>
      <c r="J800" s="13"/>
      <c r="K800" s="13"/>
      <c r="L800" s="195"/>
      <c r="M800" s="200"/>
      <c r="N800" s="201"/>
      <c r="O800" s="201"/>
      <c r="P800" s="201"/>
      <c r="Q800" s="201"/>
      <c r="R800" s="201"/>
      <c r="S800" s="201"/>
      <c r="T800" s="20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6" t="s">
        <v>166</v>
      </c>
      <c r="AU800" s="196" t="s">
        <v>83</v>
      </c>
      <c r="AV800" s="13" t="s">
        <v>83</v>
      </c>
      <c r="AW800" s="13" t="s">
        <v>35</v>
      </c>
      <c r="AX800" s="13" t="s">
        <v>73</v>
      </c>
      <c r="AY800" s="196" t="s">
        <v>153</v>
      </c>
    </row>
    <row r="801" s="13" customFormat="1">
      <c r="A801" s="13"/>
      <c r="B801" s="195"/>
      <c r="C801" s="13"/>
      <c r="D801" s="188" t="s">
        <v>166</v>
      </c>
      <c r="E801" s="196" t="s">
        <v>3</v>
      </c>
      <c r="F801" s="197" t="s">
        <v>1066</v>
      </c>
      <c r="G801" s="13"/>
      <c r="H801" s="198">
        <v>3.6899999999999999</v>
      </c>
      <c r="I801" s="199"/>
      <c r="J801" s="13"/>
      <c r="K801" s="13"/>
      <c r="L801" s="195"/>
      <c r="M801" s="200"/>
      <c r="N801" s="201"/>
      <c r="O801" s="201"/>
      <c r="P801" s="201"/>
      <c r="Q801" s="201"/>
      <c r="R801" s="201"/>
      <c r="S801" s="201"/>
      <c r="T801" s="20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196" t="s">
        <v>166</v>
      </c>
      <c r="AU801" s="196" t="s">
        <v>83</v>
      </c>
      <c r="AV801" s="13" t="s">
        <v>83</v>
      </c>
      <c r="AW801" s="13" t="s">
        <v>35</v>
      </c>
      <c r="AX801" s="13" t="s">
        <v>73</v>
      </c>
      <c r="AY801" s="196" t="s">
        <v>153</v>
      </c>
    </row>
    <row r="802" s="13" customFormat="1">
      <c r="A802" s="13"/>
      <c r="B802" s="195"/>
      <c r="C802" s="13"/>
      <c r="D802" s="188" t="s">
        <v>166</v>
      </c>
      <c r="E802" s="196" t="s">
        <v>3</v>
      </c>
      <c r="F802" s="197" t="s">
        <v>1067</v>
      </c>
      <c r="G802" s="13"/>
      <c r="H802" s="198">
        <v>16.416</v>
      </c>
      <c r="I802" s="199"/>
      <c r="J802" s="13"/>
      <c r="K802" s="13"/>
      <c r="L802" s="195"/>
      <c r="M802" s="200"/>
      <c r="N802" s="201"/>
      <c r="O802" s="201"/>
      <c r="P802" s="201"/>
      <c r="Q802" s="201"/>
      <c r="R802" s="201"/>
      <c r="S802" s="201"/>
      <c r="T802" s="20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96" t="s">
        <v>166</v>
      </c>
      <c r="AU802" s="196" t="s">
        <v>83</v>
      </c>
      <c r="AV802" s="13" t="s">
        <v>83</v>
      </c>
      <c r="AW802" s="13" t="s">
        <v>35</v>
      </c>
      <c r="AX802" s="13" t="s">
        <v>73</v>
      </c>
      <c r="AY802" s="196" t="s">
        <v>153</v>
      </c>
    </row>
    <row r="803" s="13" customFormat="1">
      <c r="A803" s="13"/>
      <c r="B803" s="195"/>
      <c r="C803" s="13"/>
      <c r="D803" s="188" t="s">
        <v>166</v>
      </c>
      <c r="E803" s="196" t="s">
        <v>3</v>
      </c>
      <c r="F803" s="197" t="s">
        <v>1068</v>
      </c>
      <c r="G803" s="13"/>
      <c r="H803" s="198">
        <v>9.7829999999999995</v>
      </c>
      <c r="I803" s="199"/>
      <c r="J803" s="13"/>
      <c r="K803" s="13"/>
      <c r="L803" s="195"/>
      <c r="M803" s="200"/>
      <c r="N803" s="201"/>
      <c r="O803" s="201"/>
      <c r="P803" s="201"/>
      <c r="Q803" s="201"/>
      <c r="R803" s="201"/>
      <c r="S803" s="201"/>
      <c r="T803" s="202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196" t="s">
        <v>166</v>
      </c>
      <c r="AU803" s="196" t="s">
        <v>83</v>
      </c>
      <c r="AV803" s="13" t="s">
        <v>83</v>
      </c>
      <c r="AW803" s="13" t="s">
        <v>35</v>
      </c>
      <c r="AX803" s="13" t="s">
        <v>73</v>
      </c>
      <c r="AY803" s="196" t="s">
        <v>153</v>
      </c>
    </row>
    <row r="804" s="13" customFormat="1">
      <c r="A804" s="13"/>
      <c r="B804" s="195"/>
      <c r="C804" s="13"/>
      <c r="D804" s="188" t="s">
        <v>166</v>
      </c>
      <c r="E804" s="196" t="s">
        <v>3</v>
      </c>
      <c r="F804" s="197" t="s">
        <v>1069</v>
      </c>
      <c r="G804" s="13"/>
      <c r="H804" s="198">
        <v>22.32</v>
      </c>
      <c r="I804" s="199"/>
      <c r="J804" s="13"/>
      <c r="K804" s="13"/>
      <c r="L804" s="195"/>
      <c r="M804" s="200"/>
      <c r="N804" s="201"/>
      <c r="O804" s="201"/>
      <c r="P804" s="201"/>
      <c r="Q804" s="201"/>
      <c r="R804" s="201"/>
      <c r="S804" s="201"/>
      <c r="T804" s="202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96" t="s">
        <v>166</v>
      </c>
      <c r="AU804" s="196" t="s">
        <v>83</v>
      </c>
      <c r="AV804" s="13" t="s">
        <v>83</v>
      </c>
      <c r="AW804" s="13" t="s">
        <v>35</v>
      </c>
      <c r="AX804" s="13" t="s">
        <v>73</v>
      </c>
      <c r="AY804" s="196" t="s">
        <v>153</v>
      </c>
    </row>
    <row r="805" s="13" customFormat="1">
      <c r="A805" s="13"/>
      <c r="B805" s="195"/>
      <c r="C805" s="13"/>
      <c r="D805" s="188" t="s">
        <v>166</v>
      </c>
      <c r="E805" s="196" t="s">
        <v>3</v>
      </c>
      <c r="F805" s="197" t="s">
        <v>1070</v>
      </c>
      <c r="G805" s="13"/>
      <c r="H805" s="198">
        <v>14.85</v>
      </c>
      <c r="I805" s="199"/>
      <c r="J805" s="13"/>
      <c r="K805" s="13"/>
      <c r="L805" s="195"/>
      <c r="M805" s="200"/>
      <c r="N805" s="201"/>
      <c r="O805" s="201"/>
      <c r="P805" s="201"/>
      <c r="Q805" s="201"/>
      <c r="R805" s="201"/>
      <c r="S805" s="201"/>
      <c r="T805" s="202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196" t="s">
        <v>166</v>
      </c>
      <c r="AU805" s="196" t="s">
        <v>83</v>
      </c>
      <c r="AV805" s="13" t="s">
        <v>83</v>
      </c>
      <c r="AW805" s="13" t="s">
        <v>35</v>
      </c>
      <c r="AX805" s="13" t="s">
        <v>73</v>
      </c>
      <c r="AY805" s="196" t="s">
        <v>153</v>
      </c>
    </row>
    <row r="806" s="13" customFormat="1">
      <c r="A806" s="13"/>
      <c r="B806" s="195"/>
      <c r="C806" s="13"/>
      <c r="D806" s="188" t="s">
        <v>166</v>
      </c>
      <c r="E806" s="196" t="s">
        <v>3</v>
      </c>
      <c r="F806" s="197" t="s">
        <v>1071</v>
      </c>
      <c r="G806" s="13"/>
      <c r="H806" s="198">
        <v>10.800000000000001</v>
      </c>
      <c r="I806" s="199"/>
      <c r="J806" s="13"/>
      <c r="K806" s="13"/>
      <c r="L806" s="195"/>
      <c r="M806" s="200"/>
      <c r="N806" s="201"/>
      <c r="O806" s="201"/>
      <c r="P806" s="201"/>
      <c r="Q806" s="201"/>
      <c r="R806" s="201"/>
      <c r="S806" s="201"/>
      <c r="T806" s="20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196" t="s">
        <v>166</v>
      </c>
      <c r="AU806" s="196" t="s">
        <v>83</v>
      </c>
      <c r="AV806" s="13" t="s">
        <v>83</v>
      </c>
      <c r="AW806" s="13" t="s">
        <v>35</v>
      </c>
      <c r="AX806" s="13" t="s">
        <v>73</v>
      </c>
      <c r="AY806" s="196" t="s">
        <v>153</v>
      </c>
    </row>
    <row r="807" s="15" customFormat="1">
      <c r="A807" s="15"/>
      <c r="B807" s="212"/>
      <c r="C807" s="15"/>
      <c r="D807" s="188" t="s">
        <v>166</v>
      </c>
      <c r="E807" s="213" t="s">
        <v>3</v>
      </c>
      <c r="F807" s="214" t="s">
        <v>199</v>
      </c>
      <c r="G807" s="15"/>
      <c r="H807" s="215">
        <v>6687.5</v>
      </c>
      <c r="I807" s="216"/>
      <c r="J807" s="15"/>
      <c r="K807" s="15"/>
      <c r="L807" s="212"/>
      <c r="M807" s="217"/>
      <c r="N807" s="218"/>
      <c r="O807" s="218"/>
      <c r="P807" s="218"/>
      <c r="Q807" s="218"/>
      <c r="R807" s="218"/>
      <c r="S807" s="218"/>
      <c r="T807" s="219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13" t="s">
        <v>166</v>
      </c>
      <c r="AU807" s="213" t="s">
        <v>83</v>
      </c>
      <c r="AV807" s="15" t="s">
        <v>174</v>
      </c>
      <c r="AW807" s="15" t="s">
        <v>35</v>
      </c>
      <c r="AX807" s="15" t="s">
        <v>73</v>
      </c>
      <c r="AY807" s="213" t="s">
        <v>153</v>
      </c>
    </row>
    <row r="808" s="16" customFormat="1">
      <c r="A808" s="16"/>
      <c r="B808" s="230"/>
      <c r="C808" s="16"/>
      <c r="D808" s="188" t="s">
        <v>166</v>
      </c>
      <c r="E808" s="231" t="s">
        <v>3</v>
      </c>
      <c r="F808" s="232" t="s">
        <v>1050</v>
      </c>
      <c r="G808" s="16"/>
      <c r="H808" s="231" t="s">
        <v>3</v>
      </c>
      <c r="I808" s="233"/>
      <c r="J808" s="16"/>
      <c r="K808" s="16"/>
      <c r="L808" s="230"/>
      <c r="M808" s="234"/>
      <c r="N808" s="235"/>
      <c r="O808" s="235"/>
      <c r="P808" s="235"/>
      <c r="Q808" s="235"/>
      <c r="R808" s="235"/>
      <c r="S808" s="235"/>
      <c r="T808" s="23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T808" s="231" t="s">
        <v>166</v>
      </c>
      <c r="AU808" s="231" t="s">
        <v>83</v>
      </c>
      <c r="AV808" s="16" t="s">
        <v>81</v>
      </c>
      <c r="AW808" s="16" t="s">
        <v>35</v>
      </c>
      <c r="AX808" s="16" t="s">
        <v>73</v>
      </c>
      <c r="AY808" s="231" t="s">
        <v>153</v>
      </c>
    </row>
    <row r="809" s="13" customFormat="1">
      <c r="A809" s="13"/>
      <c r="B809" s="195"/>
      <c r="C809" s="13"/>
      <c r="D809" s="188" t="s">
        <v>166</v>
      </c>
      <c r="E809" s="196" t="s">
        <v>3</v>
      </c>
      <c r="F809" s="197" t="s">
        <v>1072</v>
      </c>
      <c r="G809" s="13"/>
      <c r="H809" s="198">
        <v>1.8</v>
      </c>
      <c r="I809" s="199"/>
      <c r="J809" s="13"/>
      <c r="K809" s="13"/>
      <c r="L809" s="195"/>
      <c r="M809" s="200"/>
      <c r="N809" s="201"/>
      <c r="O809" s="201"/>
      <c r="P809" s="201"/>
      <c r="Q809" s="201"/>
      <c r="R809" s="201"/>
      <c r="S809" s="201"/>
      <c r="T809" s="202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196" t="s">
        <v>166</v>
      </c>
      <c r="AU809" s="196" t="s">
        <v>83</v>
      </c>
      <c r="AV809" s="13" t="s">
        <v>83</v>
      </c>
      <c r="AW809" s="13" t="s">
        <v>35</v>
      </c>
      <c r="AX809" s="13" t="s">
        <v>73</v>
      </c>
      <c r="AY809" s="196" t="s">
        <v>153</v>
      </c>
    </row>
    <row r="810" s="13" customFormat="1">
      <c r="A810" s="13"/>
      <c r="B810" s="195"/>
      <c r="C810" s="13"/>
      <c r="D810" s="188" t="s">
        <v>166</v>
      </c>
      <c r="E810" s="196" t="s">
        <v>3</v>
      </c>
      <c r="F810" s="197" t="s">
        <v>1073</v>
      </c>
      <c r="G810" s="13"/>
      <c r="H810" s="198">
        <v>0.90000000000000002</v>
      </c>
      <c r="I810" s="199"/>
      <c r="J810" s="13"/>
      <c r="K810" s="13"/>
      <c r="L810" s="195"/>
      <c r="M810" s="200"/>
      <c r="N810" s="201"/>
      <c r="O810" s="201"/>
      <c r="P810" s="201"/>
      <c r="Q810" s="201"/>
      <c r="R810" s="201"/>
      <c r="S810" s="201"/>
      <c r="T810" s="202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196" t="s">
        <v>166</v>
      </c>
      <c r="AU810" s="196" t="s">
        <v>83</v>
      </c>
      <c r="AV810" s="13" t="s">
        <v>83</v>
      </c>
      <c r="AW810" s="13" t="s">
        <v>35</v>
      </c>
      <c r="AX810" s="13" t="s">
        <v>73</v>
      </c>
      <c r="AY810" s="196" t="s">
        <v>153</v>
      </c>
    </row>
    <row r="811" s="13" customFormat="1">
      <c r="A811" s="13"/>
      <c r="B811" s="195"/>
      <c r="C811" s="13"/>
      <c r="D811" s="188" t="s">
        <v>166</v>
      </c>
      <c r="E811" s="196" t="s">
        <v>3</v>
      </c>
      <c r="F811" s="197" t="s">
        <v>1074</v>
      </c>
      <c r="G811" s="13"/>
      <c r="H811" s="198">
        <v>5.4000000000000004</v>
      </c>
      <c r="I811" s="199"/>
      <c r="J811" s="13"/>
      <c r="K811" s="13"/>
      <c r="L811" s="195"/>
      <c r="M811" s="200"/>
      <c r="N811" s="201"/>
      <c r="O811" s="201"/>
      <c r="P811" s="201"/>
      <c r="Q811" s="201"/>
      <c r="R811" s="201"/>
      <c r="S811" s="201"/>
      <c r="T811" s="20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196" t="s">
        <v>166</v>
      </c>
      <c r="AU811" s="196" t="s">
        <v>83</v>
      </c>
      <c r="AV811" s="13" t="s">
        <v>83</v>
      </c>
      <c r="AW811" s="13" t="s">
        <v>35</v>
      </c>
      <c r="AX811" s="13" t="s">
        <v>73</v>
      </c>
      <c r="AY811" s="196" t="s">
        <v>153</v>
      </c>
    </row>
    <row r="812" s="15" customFormat="1">
      <c r="A812" s="15"/>
      <c r="B812" s="212"/>
      <c r="C812" s="15"/>
      <c r="D812" s="188" t="s">
        <v>166</v>
      </c>
      <c r="E812" s="213" t="s">
        <v>3</v>
      </c>
      <c r="F812" s="214" t="s">
        <v>199</v>
      </c>
      <c r="G812" s="15"/>
      <c r="H812" s="215">
        <v>8.1000000000000014</v>
      </c>
      <c r="I812" s="216"/>
      <c r="J812" s="15"/>
      <c r="K812" s="15"/>
      <c r="L812" s="212"/>
      <c r="M812" s="217"/>
      <c r="N812" s="218"/>
      <c r="O812" s="218"/>
      <c r="P812" s="218"/>
      <c r="Q812" s="218"/>
      <c r="R812" s="218"/>
      <c r="S812" s="218"/>
      <c r="T812" s="219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T812" s="213" t="s">
        <v>166</v>
      </c>
      <c r="AU812" s="213" t="s">
        <v>83</v>
      </c>
      <c r="AV812" s="15" t="s">
        <v>174</v>
      </c>
      <c r="AW812" s="15" t="s">
        <v>35</v>
      </c>
      <c r="AX812" s="15" t="s">
        <v>73</v>
      </c>
      <c r="AY812" s="213" t="s">
        <v>153</v>
      </c>
    </row>
    <row r="813" s="14" customFormat="1">
      <c r="A813" s="14"/>
      <c r="B813" s="203"/>
      <c r="C813" s="14"/>
      <c r="D813" s="188" t="s">
        <v>166</v>
      </c>
      <c r="E813" s="204" t="s">
        <v>3</v>
      </c>
      <c r="F813" s="205" t="s">
        <v>181</v>
      </c>
      <c r="G813" s="14"/>
      <c r="H813" s="206">
        <v>12055.896999999997</v>
      </c>
      <c r="I813" s="207"/>
      <c r="J813" s="14"/>
      <c r="K813" s="14"/>
      <c r="L813" s="203"/>
      <c r="M813" s="208"/>
      <c r="N813" s="209"/>
      <c r="O813" s="209"/>
      <c r="P813" s="209"/>
      <c r="Q813" s="209"/>
      <c r="R813" s="209"/>
      <c r="S813" s="209"/>
      <c r="T813" s="210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04" t="s">
        <v>166</v>
      </c>
      <c r="AU813" s="204" t="s">
        <v>83</v>
      </c>
      <c r="AV813" s="14" t="s">
        <v>160</v>
      </c>
      <c r="AW813" s="14" t="s">
        <v>35</v>
      </c>
      <c r="AX813" s="14" t="s">
        <v>81</v>
      </c>
      <c r="AY813" s="204" t="s">
        <v>153</v>
      </c>
    </row>
    <row r="814" s="2" customFormat="1" ht="37.8" customHeight="1">
      <c r="A814" s="40"/>
      <c r="B814" s="174"/>
      <c r="C814" s="175" t="s">
        <v>1075</v>
      </c>
      <c r="D814" s="175" t="s">
        <v>155</v>
      </c>
      <c r="E814" s="176" t="s">
        <v>1076</v>
      </c>
      <c r="F814" s="177" t="s">
        <v>1077</v>
      </c>
      <c r="G814" s="178" t="s">
        <v>219</v>
      </c>
      <c r="H814" s="179">
        <v>743.05600000000004</v>
      </c>
      <c r="I814" s="180"/>
      <c r="J814" s="181">
        <f>ROUND(I814*H814,2)</f>
        <v>0</v>
      </c>
      <c r="K814" s="177" t="s">
        <v>3</v>
      </c>
      <c r="L814" s="41"/>
      <c r="M814" s="182" t="s">
        <v>3</v>
      </c>
      <c r="N814" s="183" t="s">
        <v>44</v>
      </c>
      <c r="O814" s="74"/>
      <c r="P814" s="184">
        <f>O814*H814</f>
        <v>0</v>
      </c>
      <c r="Q814" s="184">
        <v>0</v>
      </c>
      <c r="R814" s="184">
        <f>Q814*H814</f>
        <v>0</v>
      </c>
      <c r="S814" s="184">
        <v>0</v>
      </c>
      <c r="T814" s="185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186" t="s">
        <v>160</v>
      </c>
      <c r="AT814" s="186" t="s">
        <v>155</v>
      </c>
      <c r="AU814" s="186" t="s">
        <v>83</v>
      </c>
      <c r="AY814" s="21" t="s">
        <v>153</v>
      </c>
      <c r="BE814" s="187">
        <f>IF(N814="základní",J814,0)</f>
        <v>0</v>
      </c>
      <c r="BF814" s="187">
        <f>IF(N814="snížená",J814,0)</f>
        <v>0</v>
      </c>
      <c r="BG814" s="187">
        <f>IF(N814="zákl. přenesená",J814,0)</f>
        <v>0</v>
      </c>
      <c r="BH814" s="187">
        <f>IF(N814="sníž. přenesená",J814,0)</f>
        <v>0</v>
      </c>
      <c r="BI814" s="187">
        <f>IF(N814="nulová",J814,0)</f>
        <v>0</v>
      </c>
      <c r="BJ814" s="21" t="s">
        <v>81</v>
      </c>
      <c r="BK814" s="187">
        <f>ROUND(I814*H814,2)</f>
        <v>0</v>
      </c>
      <c r="BL814" s="21" t="s">
        <v>160</v>
      </c>
      <c r="BM814" s="186" t="s">
        <v>1078</v>
      </c>
    </row>
    <row r="815" s="2" customFormat="1">
      <c r="A815" s="40"/>
      <c r="B815" s="41"/>
      <c r="C815" s="40"/>
      <c r="D815" s="188" t="s">
        <v>162</v>
      </c>
      <c r="E815" s="40"/>
      <c r="F815" s="189" t="s">
        <v>1079</v>
      </c>
      <c r="G815" s="40"/>
      <c r="H815" s="40"/>
      <c r="I815" s="190"/>
      <c r="J815" s="40"/>
      <c r="K815" s="40"/>
      <c r="L815" s="41"/>
      <c r="M815" s="191"/>
      <c r="N815" s="192"/>
      <c r="O815" s="74"/>
      <c r="P815" s="74"/>
      <c r="Q815" s="74"/>
      <c r="R815" s="74"/>
      <c r="S815" s="74"/>
      <c r="T815" s="75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21" t="s">
        <v>162</v>
      </c>
      <c r="AU815" s="21" t="s">
        <v>83</v>
      </c>
    </row>
    <row r="816" s="2" customFormat="1">
      <c r="A816" s="40"/>
      <c r="B816" s="41"/>
      <c r="C816" s="40"/>
      <c r="D816" s="188" t="s">
        <v>194</v>
      </c>
      <c r="E816" s="40"/>
      <c r="F816" s="211" t="s">
        <v>228</v>
      </c>
      <c r="G816" s="40"/>
      <c r="H816" s="40"/>
      <c r="I816" s="190"/>
      <c r="J816" s="40"/>
      <c r="K816" s="40"/>
      <c r="L816" s="41"/>
      <c r="M816" s="191"/>
      <c r="N816" s="192"/>
      <c r="O816" s="74"/>
      <c r="P816" s="74"/>
      <c r="Q816" s="74"/>
      <c r="R816" s="74"/>
      <c r="S816" s="74"/>
      <c r="T816" s="75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21" t="s">
        <v>194</v>
      </c>
      <c r="AU816" s="21" t="s">
        <v>83</v>
      </c>
    </row>
    <row r="817" s="16" customFormat="1">
      <c r="A817" s="16"/>
      <c r="B817" s="230"/>
      <c r="C817" s="16"/>
      <c r="D817" s="188" t="s">
        <v>166</v>
      </c>
      <c r="E817" s="231" t="s">
        <v>3</v>
      </c>
      <c r="F817" s="232" t="s">
        <v>1039</v>
      </c>
      <c r="G817" s="16"/>
      <c r="H817" s="231" t="s">
        <v>3</v>
      </c>
      <c r="I817" s="233"/>
      <c r="J817" s="16"/>
      <c r="K817" s="16"/>
      <c r="L817" s="230"/>
      <c r="M817" s="234"/>
      <c r="N817" s="235"/>
      <c r="O817" s="235"/>
      <c r="P817" s="235"/>
      <c r="Q817" s="235"/>
      <c r="R817" s="235"/>
      <c r="S817" s="235"/>
      <c r="T817" s="23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T817" s="231" t="s">
        <v>166</v>
      </c>
      <c r="AU817" s="231" t="s">
        <v>83</v>
      </c>
      <c r="AV817" s="16" t="s">
        <v>81</v>
      </c>
      <c r="AW817" s="16" t="s">
        <v>35</v>
      </c>
      <c r="AX817" s="16" t="s">
        <v>73</v>
      </c>
      <c r="AY817" s="231" t="s">
        <v>153</v>
      </c>
    </row>
    <row r="818" s="13" customFormat="1">
      <c r="A818" s="13"/>
      <c r="B818" s="195"/>
      <c r="C818" s="13"/>
      <c r="D818" s="188" t="s">
        <v>166</v>
      </c>
      <c r="E818" s="196" t="s">
        <v>3</v>
      </c>
      <c r="F818" s="197" t="s">
        <v>1040</v>
      </c>
      <c r="G818" s="13"/>
      <c r="H818" s="198">
        <v>7.3049999999999997</v>
      </c>
      <c r="I818" s="199"/>
      <c r="J818" s="13"/>
      <c r="K818" s="13"/>
      <c r="L818" s="195"/>
      <c r="M818" s="200"/>
      <c r="N818" s="201"/>
      <c r="O818" s="201"/>
      <c r="P818" s="201"/>
      <c r="Q818" s="201"/>
      <c r="R818" s="201"/>
      <c r="S818" s="201"/>
      <c r="T818" s="20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196" t="s">
        <v>166</v>
      </c>
      <c r="AU818" s="196" t="s">
        <v>83</v>
      </c>
      <c r="AV818" s="13" t="s">
        <v>83</v>
      </c>
      <c r="AW818" s="13" t="s">
        <v>35</v>
      </c>
      <c r="AX818" s="13" t="s">
        <v>73</v>
      </c>
      <c r="AY818" s="196" t="s">
        <v>153</v>
      </c>
    </row>
    <row r="819" s="13" customFormat="1">
      <c r="A819" s="13"/>
      <c r="B819" s="195"/>
      <c r="C819" s="13"/>
      <c r="D819" s="188" t="s">
        <v>166</v>
      </c>
      <c r="E819" s="196" t="s">
        <v>3</v>
      </c>
      <c r="F819" s="197" t="s">
        <v>1041</v>
      </c>
      <c r="G819" s="13"/>
      <c r="H819" s="198">
        <v>665.601</v>
      </c>
      <c r="I819" s="199"/>
      <c r="J819" s="13"/>
      <c r="K819" s="13"/>
      <c r="L819" s="195"/>
      <c r="M819" s="200"/>
      <c r="N819" s="201"/>
      <c r="O819" s="201"/>
      <c r="P819" s="201"/>
      <c r="Q819" s="201"/>
      <c r="R819" s="201"/>
      <c r="S819" s="201"/>
      <c r="T819" s="202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96" t="s">
        <v>166</v>
      </c>
      <c r="AU819" s="196" t="s">
        <v>83</v>
      </c>
      <c r="AV819" s="13" t="s">
        <v>83</v>
      </c>
      <c r="AW819" s="13" t="s">
        <v>35</v>
      </c>
      <c r="AX819" s="13" t="s">
        <v>73</v>
      </c>
      <c r="AY819" s="196" t="s">
        <v>153</v>
      </c>
    </row>
    <row r="820" s="13" customFormat="1">
      <c r="A820" s="13"/>
      <c r="B820" s="195"/>
      <c r="C820" s="13"/>
      <c r="D820" s="188" t="s">
        <v>166</v>
      </c>
      <c r="E820" s="196" t="s">
        <v>3</v>
      </c>
      <c r="F820" s="197" t="s">
        <v>1042</v>
      </c>
      <c r="G820" s="13"/>
      <c r="H820" s="198">
        <v>18.838000000000001</v>
      </c>
      <c r="I820" s="199"/>
      <c r="J820" s="13"/>
      <c r="K820" s="13"/>
      <c r="L820" s="195"/>
      <c r="M820" s="200"/>
      <c r="N820" s="201"/>
      <c r="O820" s="201"/>
      <c r="P820" s="201"/>
      <c r="Q820" s="201"/>
      <c r="R820" s="201"/>
      <c r="S820" s="201"/>
      <c r="T820" s="20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96" t="s">
        <v>166</v>
      </c>
      <c r="AU820" s="196" t="s">
        <v>83</v>
      </c>
      <c r="AV820" s="13" t="s">
        <v>83</v>
      </c>
      <c r="AW820" s="13" t="s">
        <v>35</v>
      </c>
      <c r="AX820" s="13" t="s">
        <v>73</v>
      </c>
      <c r="AY820" s="196" t="s">
        <v>153</v>
      </c>
    </row>
    <row r="821" s="13" customFormat="1">
      <c r="A821" s="13"/>
      <c r="B821" s="195"/>
      <c r="C821" s="13"/>
      <c r="D821" s="188" t="s">
        <v>166</v>
      </c>
      <c r="E821" s="196" t="s">
        <v>3</v>
      </c>
      <c r="F821" s="197" t="s">
        <v>1043</v>
      </c>
      <c r="G821" s="13"/>
      <c r="H821" s="198">
        <v>42.661000000000001</v>
      </c>
      <c r="I821" s="199"/>
      <c r="J821" s="13"/>
      <c r="K821" s="13"/>
      <c r="L821" s="195"/>
      <c r="M821" s="200"/>
      <c r="N821" s="201"/>
      <c r="O821" s="201"/>
      <c r="P821" s="201"/>
      <c r="Q821" s="201"/>
      <c r="R821" s="201"/>
      <c r="S821" s="201"/>
      <c r="T821" s="20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196" t="s">
        <v>166</v>
      </c>
      <c r="AU821" s="196" t="s">
        <v>83</v>
      </c>
      <c r="AV821" s="13" t="s">
        <v>83</v>
      </c>
      <c r="AW821" s="13" t="s">
        <v>35</v>
      </c>
      <c r="AX821" s="13" t="s">
        <v>73</v>
      </c>
      <c r="AY821" s="196" t="s">
        <v>153</v>
      </c>
    </row>
    <row r="822" s="13" customFormat="1">
      <c r="A822" s="13"/>
      <c r="B822" s="195"/>
      <c r="C822" s="13"/>
      <c r="D822" s="188" t="s">
        <v>166</v>
      </c>
      <c r="E822" s="196" t="s">
        <v>3</v>
      </c>
      <c r="F822" s="197" t="s">
        <v>1044</v>
      </c>
      <c r="G822" s="13"/>
      <c r="H822" s="198">
        <v>0.40999999999999998</v>
      </c>
      <c r="I822" s="199"/>
      <c r="J822" s="13"/>
      <c r="K822" s="13"/>
      <c r="L822" s="195"/>
      <c r="M822" s="200"/>
      <c r="N822" s="201"/>
      <c r="O822" s="201"/>
      <c r="P822" s="201"/>
      <c r="Q822" s="201"/>
      <c r="R822" s="201"/>
      <c r="S822" s="201"/>
      <c r="T822" s="20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6" t="s">
        <v>166</v>
      </c>
      <c r="AU822" s="196" t="s">
        <v>83</v>
      </c>
      <c r="AV822" s="13" t="s">
        <v>83</v>
      </c>
      <c r="AW822" s="13" t="s">
        <v>35</v>
      </c>
      <c r="AX822" s="13" t="s">
        <v>73</v>
      </c>
      <c r="AY822" s="196" t="s">
        <v>153</v>
      </c>
    </row>
    <row r="823" s="13" customFormat="1">
      <c r="A823" s="13"/>
      <c r="B823" s="195"/>
      <c r="C823" s="13"/>
      <c r="D823" s="188" t="s">
        <v>166</v>
      </c>
      <c r="E823" s="196" t="s">
        <v>3</v>
      </c>
      <c r="F823" s="197" t="s">
        <v>1045</v>
      </c>
      <c r="G823" s="13"/>
      <c r="H823" s="198">
        <v>1.8240000000000001</v>
      </c>
      <c r="I823" s="199"/>
      <c r="J823" s="13"/>
      <c r="K823" s="13"/>
      <c r="L823" s="195"/>
      <c r="M823" s="200"/>
      <c r="N823" s="201"/>
      <c r="O823" s="201"/>
      <c r="P823" s="201"/>
      <c r="Q823" s="201"/>
      <c r="R823" s="201"/>
      <c r="S823" s="201"/>
      <c r="T823" s="202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196" t="s">
        <v>166</v>
      </c>
      <c r="AU823" s="196" t="s">
        <v>83</v>
      </c>
      <c r="AV823" s="13" t="s">
        <v>83</v>
      </c>
      <c r="AW823" s="13" t="s">
        <v>35</v>
      </c>
      <c r="AX823" s="13" t="s">
        <v>73</v>
      </c>
      <c r="AY823" s="196" t="s">
        <v>153</v>
      </c>
    </row>
    <row r="824" s="13" customFormat="1">
      <c r="A824" s="13"/>
      <c r="B824" s="195"/>
      <c r="C824" s="13"/>
      <c r="D824" s="188" t="s">
        <v>166</v>
      </c>
      <c r="E824" s="196" t="s">
        <v>3</v>
      </c>
      <c r="F824" s="197" t="s">
        <v>1046</v>
      </c>
      <c r="G824" s="13"/>
      <c r="H824" s="198">
        <v>1.087</v>
      </c>
      <c r="I824" s="199"/>
      <c r="J824" s="13"/>
      <c r="K824" s="13"/>
      <c r="L824" s="195"/>
      <c r="M824" s="200"/>
      <c r="N824" s="201"/>
      <c r="O824" s="201"/>
      <c r="P824" s="201"/>
      <c r="Q824" s="201"/>
      <c r="R824" s="201"/>
      <c r="S824" s="201"/>
      <c r="T824" s="20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196" t="s">
        <v>166</v>
      </c>
      <c r="AU824" s="196" t="s">
        <v>83</v>
      </c>
      <c r="AV824" s="13" t="s">
        <v>83</v>
      </c>
      <c r="AW824" s="13" t="s">
        <v>35</v>
      </c>
      <c r="AX824" s="13" t="s">
        <v>73</v>
      </c>
      <c r="AY824" s="196" t="s">
        <v>153</v>
      </c>
    </row>
    <row r="825" s="13" customFormat="1">
      <c r="A825" s="13"/>
      <c r="B825" s="195"/>
      <c r="C825" s="13"/>
      <c r="D825" s="188" t="s">
        <v>166</v>
      </c>
      <c r="E825" s="196" t="s">
        <v>3</v>
      </c>
      <c r="F825" s="197" t="s">
        <v>1047</v>
      </c>
      <c r="G825" s="13"/>
      <c r="H825" s="198">
        <v>2.48</v>
      </c>
      <c r="I825" s="199"/>
      <c r="J825" s="13"/>
      <c r="K825" s="13"/>
      <c r="L825" s="195"/>
      <c r="M825" s="200"/>
      <c r="N825" s="201"/>
      <c r="O825" s="201"/>
      <c r="P825" s="201"/>
      <c r="Q825" s="201"/>
      <c r="R825" s="201"/>
      <c r="S825" s="201"/>
      <c r="T825" s="20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196" t="s">
        <v>166</v>
      </c>
      <c r="AU825" s="196" t="s">
        <v>83</v>
      </c>
      <c r="AV825" s="13" t="s">
        <v>83</v>
      </c>
      <c r="AW825" s="13" t="s">
        <v>35</v>
      </c>
      <c r="AX825" s="13" t="s">
        <v>73</v>
      </c>
      <c r="AY825" s="196" t="s">
        <v>153</v>
      </c>
    </row>
    <row r="826" s="13" customFormat="1">
      <c r="A826" s="13"/>
      <c r="B826" s="195"/>
      <c r="C826" s="13"/>
      <c r="D826" s="188" t="s">
        <v>166</v>
      </c>
      <c r="E826" s="196" t="s">
        <v>3</v>
      </c>
      <c r="F826" s="197" t="s">
        <v>1048</v>
      </c>
      <c r="G826" s="13"/>
      <c r="H826" s="198">
        <v>1.6499999999999999</v>
      </c>
      <c r="I826" s="199"/>
      <c r="J826" s="13"/>
      <c r="K826" s="13"/>
      <c r="L826" s="195"/>
      <c r="M826" s="200"/>
      <c r="N826" s="201"/>
      <c r="O826" s="201"/>
      <c r="P826" s="201"/>
      <c r="Q826" s="201"/>
      <c r="R826" s="201"/>
      <c r="S826" s="201"/>
      <c r="T826" s="20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96" t="s">
        <v>166</v>
      </c>
      <c r="AU826" s="196" t="s">
        <v>83</v>
      </c>
      <c r="AV826" s="13" t="s">
        <v>83</v>
      </c>
      <c r="AW826" s="13" t="s">
        <v>35</v>
      </c>
      <c r="AX826" s="13" t="s">
        <v>73</v>
      </c>
      <c r="AY826" s="196" t="s">
        <v>153</v>
      </c>
    </row>
    <row r="827" s="13" customFormat="1">
      <c r="A827" s="13"/>
      <c r="B827" s="195"/>
      <c r="C827" s="13"/>
      <c r="D827" s="188" t="s">
        <v>166</v>
      </c>
      <c r="E827" s="196" t="s">
        <v>3</v>
      </c>
      <c r="F827" s="197" t="s">
        <v>1049</v>
      </c>
      <c r="G827" s="13"/>
      <c r="H827" s="198">
        <v>1.2</v>
      </c>
      <c r="I827" s="199"/>
      <c r="J827" s="13"/>
      <c r="K827" s="13"/>
      <c r="L827" s="195"/>
      <c r="M827" s="200"/>
      <c r="N827" s="201"/>
      <c r="O827" s="201"/>
      <c r="P827" s="201"/>
      <c r="Q827" s="201"/>
      <c r="R827" s="201"/>
      <c r="S827" s="201"/>
      <c r="T827" s="202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196" t="s">
        <v>166</v>
      </c>
      <c r="AU827" s="196" t="s">
        <v>83</v>
      </c>
      <c r="AV827" s="13" t="s">
        <v>83</v>
      </c>
      <c r="AW827" s="13" t="s">
        <v>35</v>
      </c>
      <c r="AX827" s="13" t="s">
        <v>73</v>
      </c>
      <c r="AY827" s="196" t="s">
        <v>153</v>
      </c>
    </row>
    <row r="828" s="14" customFormat="1">
      <c r="A828" s="14"/>
      <c r="B828" s="203"/>
      <c r="C828" s="14"/>
      <c r="D828" s="188" t="s">
        <v>166</v>
      </c>
      <c r="E828" s="204" t="s">
        <v>3</v>
      </c>
      <c r="F828" s="205" t="s">
        <v>181</v>
      </c>
      <c r="G828" s="14"/>
      <c r="H828" s="206">
        <v>743.05599999999993</v>
      </c>
      <c r="I828" s="207"/>
      <c r="J828" s="14"/>
      <c r="K828" s="14"/>
      <c r="L828" s="203"/>
      <c r="M828" s="208"/>
      <c r="N828" s="209"/>
      <c r="O828" s="209"/>
      <c r="P828" s="209"/>
      <c r="Q828" s="209"/>
      <c r="R828" s="209"/>
      <c r="S828" s="209"/>
      <c r="T828" s="210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04" t="s">
        <v>166</v>
      </c>
      <c r="AU828" s="204" t="s">
        <v>83</v>
      </c>
      <c r="AV828" s="14" t="s">
        <v>160</v>
      </c>
      <c r="AW828" s="14" t="s">
        <v>35</v>
      </c>
      <c r="AX828" s="14" t="s">
        <v>81</v>
      </c>
      <c r="AY828" s="204" t="s">
        <v>153</v>
      </c>
    </row>
    <row r="829" s="2" customFormat="1" ht="44.25" customHeight="1">
      <c r="A829" s="40"/>
      <c r="B829" s="174"/>
      <c r="C829" s="175" t="s">
        <v>1080</v>
      </c>
      <c r="D829" s="175" t="s">
        <v>155</v>
      </c>
      <c r="E829" s="176" t="s">
        <v>1081</v>
      </c>
      <c r="F829" s="177" t="s">
        <v>1082</v>
      </c>
      <c r="G829" s="178" t="s">
        <v>219</v>
      </c>
      <c r="H829" s="179">
        <v>377.10199999999998</v>
      </c>
      <c r="I829" s="180"/>
      <c r="J829" s="181">
        <f>ROUND(I829*H829,2)</f>
        <v>0</v>
      </c>
      <c r="K829" s="177" t="s">
        <v>3</v>
      </c>
      <c r="L829" s="41"/>
      <c r="M829" s="182" t="s">
        <v>3</v>
      </c>
      <c r="N829" s="183" t="s">
        <v>44</v>
      </c>
      <c r="O829" s="74"/>
      <c r="P829" s="184">
        <f>O829*H829</f>
        <v>0</v>
      </c>
      <c r="Q829" s="184">
        <v>0</v>
      </c>
      <c r="R829" s="184">
        <f>Q829*H829</f>
        <v>0</v>
      </c>
      <c r="S829" s="184">
        <v>0</v>
      </c>
      <c r="T829" s="185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186" t="s">
        <v>160</v>
      </c>
      <c r="AT829" s="186" t="s">
        <v>155</v>
      </c>
      <c r="AU829" s="186" t="s">
        <v>83</v>
      </c>
      <c r="AY829" s="21" t="s">
        <v>153</v>
      </c>
      <c r="BE829" s="187">
        <f>IF(N829="základní",J829,0)</f>
        <v>0</v>
      </c>
      <c r="BF829" s="187">
        <f>IF(N829="snížená",J829,0)</f>
        <v>0</v>
      </c>
      <c r="BG829" s="187">
        <f>IF(N829="zákl. přenesená",J829,0)</f>
        <v>0</v>
      </c>
      <c r="BH829" s="187">
        <f>IF(N829="sníž. přenesená",J829,0)</f>
        <v>0</v>
      </c>
      <c r="BI829" s="187">
        <f>IF(N829="nulová",J829,0)</f>
        <v>0</v>
      </c>
      <c r="BJ829" s="21" t="s">
        <v>81</v>
      </c>
      <c r="BK829" s="187">
        <f>ROUND(I829*H829,2)</f>
        <v>0</v>
      </c>
      <c r="BL829" s="21" t="s">
        <v>160</v>
      </c>
      <c r="BM829" s="186" t="s">
        <v>1083</v>
      </c>
    </row>
    <row r="830" s="2" customFormat="1">
      <c r="A830" s="40"/>
      <c r="B830" s="41"/>
      <c r="C830" s="40"/>
      <c r="D830" s="188" t="s">
        <v>162</v>
      </c>
      <c r="E830" s="40"/>
      <c r="F830" s="189" t="s">
        <v>227</v>
      </c>
      <c r="G830" s="40"/>
      <c r="H830" s="40"/>
      <c r="I830" s="190"/>
      <c r="J830" s="40"/>
      <c r="K830" s="40"/>
      <c r="L830" s="41"/>
      <c r="M830" s="191"/>
      <c r="N830" s="192"/>
      <c r="O830" s="74"/>
      <c r="P830" s="74"/>
      <c r="Q830" s="74"/>
      <c r="R830" s="74"/>
      <c r="S830" s="74"/>
      <c r="T830" s="75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21" t="s">
        <v>162</v>
      </c>
      <c r="AU830" s="21" t="s">
        <v>83</v>
      </c>
    </row>
    <row r="831" s="2" customFormat="1">
      <c r="A831" s="40"/>
      <c r="B831" s="41"/>
      <c r="C831" s="40"/>
      <c r="D831" s="188" t="s">
        <v>194</v>
      </c>
      <c r="E831" s="40"/>
      <c r="F831" s="211" t="s">
        <v>228</v>
      </c>
      <c r="G831" s="40"/>
      <c r="H831" s="40"/>
      <c r="I831" s="190"/>
      <c r="J831" s="40"/>
      <c r="K831" s="40"/>
      <c r="L831" s="41"/>
      <c r="M831" s="191"/>
      <c r="N831" s="192"/>
      <c r="O831" s="74"/>
      <c r="P831" s="74"/>
      <c r="Q831" s="74"/>
      <c r="R831" s="74"/>
      <c r="S831" s="74"/>
      <c r="T831" s="75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21" t="s">
        <v>194</v>
      </c>
      <c r="AU831" s="21" t="s">
        <v>83</v>
      </c>
    </row>
    <row r="832" s="16" customFormat="1">
      <c r="A832" s="16"/>
      <c r="B832" s="230"/>
      <c r="C832" s="16"/>
      <c r="D832" s="188" t="s">
        <v>166</v>
      </c>
      <c r="E832" s="231" t="s">
        <v>3</v>
      </c>
      <c r="F832" s="232" t="s">
        <v>1000</v>
      </c>
      <c r="G832" s="16"/>
      <c r="H832" s="231" t="s">
        <v>3</v>
      </c>
      <c r="I832" s="233"/>
      <c r="J832" s="16"/>
      <c r="K832" s="16"/>
      <c r="L832" s="230"/>
      <c r="M832" s="234"/>
      <c r="N832" s="235"/>
      <c r="O832" s="235"/>
      <c r="P832" s="235"/>
      <c r="Q832" s="235"/>
      <c r="R832" s="235"/>
      <c r="S832" s="235"/>
      <c r="T832" s="23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T832" s="231" t="s">
        <v>166</v>
      </c>
      <c r="AU832" s="231" t="s">
        <v>83</v>
      </c>
      <c r="AV832" s="16" t="s">
        <v>81</v>
      </c>
      <c r="AW832" s="16" t="s">
        <v>35</v>
      </c>
      <c r="AX832" s="16" t="s">
        <v>73</v>
      </c>
      <c r="AY832" s="231" t="s">
        <v>153</v>
      </c>
    </row>
    <row r="833" s="13" customFormat="1">
      <c r="A833" s="13"/>
      <c r="B833" s="195"/>
      <c r="C833" s="13"/>
      <c r="D833" s="188" t="s">
        <v>166</v>
      </c>
      <c r="E833" s="196" t="s">
        <v>3</v>
      </c>
      <c r="F833" s="197" t="s">
        <v>1001</v>
      </c>
      <c r="G833" s="13"/>
      <c r="H833" s="198">
        <v>204.64400000000001</v>
      </c>
      <c r="I833" s="199"/>
      <c r="J833" s="13"/>
      <c r="K833" s="13"/>
      <c r="L833" s="195"/>
      <c r="M833" s="200"/>
      <c r="N833" s="201"/>
      <c r="O833" s="201"/>
      <c r="P833" s="201"/>
      <c r="Q833" s="201"/>
      <c r="R833" s="201"/>
      <c r="S833" s="201"/>
      <c r="T833" s="202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196" t="s">
        <v>166</v>
      </c>
      <c r="AU833" s="196" t="s">
        <v>83</v>
      </c>
      <c r="AV833" s="13" t="s">
        <v>83</v>
      </c>
      <c r="AW833" s="13" t="s">
        <v>35</v>
      </c>
      <c r="AX833" s="13" t="s">
        <v>73</v>
      </c>
      <c r="AY833" s="196" t="s">
        <v>153</v>
      </c>
    </row>
    <row r="834" s="13" customFormat="1">
      <c r="A834" s="13"/>
      <c r="B834" s="195"/>
      <c r="C834" s="13"/>
      <c r="D834" s="188" t="s">
        <v>166</v>
      </c>
      <c r="E834" s="196" t="s">
        <v>3</v>
      </c>
      <c r="F834" s="197" t="s">
        <v>1002</v>
      </c>
      <c r="G834" s="13"/>
      <c r="H834" s="198">
        <v>158.15799999999999</v>
      </c>
      <c r="I834" s="199"/>
      <c r="J834" s="13"/>
      <c r="K834" s="13"/>
      <c r="L834" s="195"/>
      <c r="M834" s="200"/>
      <c r="N834" s="201"/>
      <c r="O834" s="201"/>
      <c r="P834" s="201"/>
      <c r="Q834" s="201"/>
      <c r="R834" s="201"/>
      <c r="S834" s="201"/>
      <c r="T834" s="20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196" t="s">
        <v>166</v>
      </c>
      <c r="AU834" s="196" t="s">
        <v>83</v>
      </c>
      <c r="AV834" s="13" t="s">
        <v>83</v>
      </c>
      <c r="AW834" s="13" t="s">
        <v>35</v>
      </c>
      <c r="AX834" s="13" t="s">
        <v>73</v>
      </c>
      <c r="AY834" s="196" t="s">
        <v>153</v>
      </c>
    </row>
    <row r="835" s="13" customFormat="1">
      <c r="A835" s="13"/>
      <c r="B835" s="195"/>
      <c r="C835" s="13"/>
      <c r="D835" s="188" t="s">
        <v>166</v>
      </c>
      <c r="E835" s="196" t="s">
        <v>3</v>
      </c>
      <c r="F835" s="197" t="s">
        <v>1003</v>
      </c>
      <c r="G835" s="13"/>
      <c r="H835" s="198">
        <v>14.300000000000001</v>
      </c>
      <c r="I835" s="199"/>
      <c r="J835" s="13"/>
      <c r="K835" s="13"/>
      <c r="L835" s="195"/>
      <c r="M835" s="200"/>
      <c r="N835" s="201"/>
      <c r="O835" s="201"/>
      <c r="P835" s="201"/>
      <c r="Q835" s="201"/>
      <c r="R835" s="201"/>
      <c r="S835" s="201"/>
      <c r="T835" s="20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96" t="s">
        <v>166</v>
      </c>
      <c r="AU835" s="196" t="s">
        <v>83</v>
      </c>
      <c r="AV835" s="13" t="s">
        <v>83</v>
      </c>
      <c r="AW835" s="13" t="s">
        <v>35</v>
      </c>
      <c r="AX835" s="13" t="s">
        <v>73</v>
      </c>
      <c r="AY835" s="196" t="s">
        <v>153</v>
      </c>
    </row>
    <row r="836" s="14" customFormat="1">
      <c r="A836" s="14"/>
      <c r="B836" s="203"/>
      <c r="C836" s="14"/>
      <c r="D836" s="188" t="s">
        <v>166</v>
      </c>
      <c r="E836" s="204" t="s">
        <v>3</v>
      </c>
      <c r="F836" s="205" t="s">
        <v>181</v>
      </c>
      <c r="G836" s="14"/>
      <c r="H836" s="206">
        <v>377.10200000000003</v>
      </c>
      <c r="I836" s="207"/>
      <c r="J836" s="14"/>
      <c r="K836" s="14"/>
      <c r="L836" s="203"/>
      <c r="M836" s="208"/>
      <c r="N836" s="209"/>
      <c r="O836" s="209"/>
      <c r="P836" s="209"/>
      <c r="Q836" s="209"/>
      <c r="R836" s="209"/>
      <c r="S836" s="209"/>
      <c r="T836" s="210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04" t="s">
        <v>166</v>
      </c>
      <c r="AU836" s="204" t="s">
        <v>83</v>
      </c>
      <c r="AV836" s="14" t="s">
        <v>160</v>
      </c>
      <c r="AW836" s="14" t="s">
        <v>35</v>
      </c>
      <c r="AX836" s="14" t="s">
        <v>81</v>
      </c>
      <c r="AY836" s="204" t="s">
        <v>153</v>
      </c>
    </row>
    <row r="837" s="2" customFormat="1" ht="44.25" customHeight="1">
      <c r="A837" s="40"/>
      <c r="B837" s="174"/>
      <c r="C837" s="175" t="s">
        <v>1084</v>
      </c>
      <c r="D837" s="175" t="s">
        <v>155</v>
      </c>
      <c r="E837" s="176" t="s">
        <v>1085</v>
      </c>
      <c r="F837" s="177" t="s">
        <v>1086</v>
      </c>
      <c r="G837" s="178" t="s">
        <v>219</v>
      </c>
      <c r="H837" s="179">
        <v>285.13600000000002</v>
      </c>
      <c r="I837" s="180"/>
      <c r="J837" s="181">
        <f>ROUND(I837*H837,2)</f>
        <v>0</v>
      </c>
      <c r="K837" s="177" t="s">
        <v>159</v>
      </c>
      <c r="L837" s="41"/>
      <c r="M837" s="182" t="s">
        <v>3</v>
      </c>
      <c r="N837" s="183" t="s">
        <v>44</v>
      </c>
      <c r="O837" s="74"/>
      <c r="P837" s="184">
        <f>O837*H837</f>
        <v>0</v>
      </c>
      <c r="Q837" s="184">
        <v>0</v>
      </c>
      <c r="R837" s="184">
        <f>Q837*H837</f>
        <v>0</v>
      </c>
      <c r="S837" s="184">
        <v>0</v>
      </c>
      <c r="T837" s="185">
        <f>S837*H837</f>
        <v>0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186" t="s">
        <v>160</v>
      </c>
      <c r="AT837" s="186" t="s">
        <v>155</v>
      </c>
      <c r="AU837" s="186" t="s">
        <v>83</v>
      </c>
      <c r="AY837" s="21" t="s">
        <v>153</v>
      </c>
      <c r="BE837" s="187">
        <f>IF(N837="základní",J837,0)</f>
        <v>0</v>
      </c>
      <c r="BF837" s="187">
        <f>IF(N837="snížená",J837,0)</f>
        <v>0</v>
      </c>
      <c r="BG837" s="187">
        <f>IF(N837="zákl. přenesená",J837,0)</f>
        <v>0</v>
      </c>
      <c r="BH837" s="187">
        <f>IF(N837="sníž. přenesená",J837,0)</f>
        <v>0</v>
      </c>
      <c r="BI837" s="187">
        <f>IF(N837="nulová",J837,0)</f>
        <v>0</v>
      </c>
      <c r="BJ837" s="21" t="s">
        <v>81</v>
      </c>
      <c r="BK837" s="187">
        <f>ROUND(I837*H837,2)</f>
        <v>0</v>
      </c>
      <c r="BL837" s="21" t="s">
        <v>160</v>
      </c>
      <c r="BM837" s="186" t="s">
        <v>1087</v>
      </c>
    </row>
    <row r="838" s="2" customFormat="1">
      <c r="A838" s="40"/>
      <c r="B838" s="41"/>
      <c r="C838" s="40"/>
      <c r="D838" s="188" t="s">
        <v>162</v>
      </c>
      <c r="E838" s="40"/>
      <c r="F838" s="189" t="s">
        <v>1088</v>
      </c>
      <c r="G838" s="40"/>
      <c r="H838" s="40"/>
      <c r="I838" s="190"/>
      <c r="J838" s="40"/>
      <c r="K838" s="40"/>
      <c r="L838" s="41"/>
      <c r="M838" s="191"/>
      <c r="N838" s="192"/>
      <c r="O838" s="74"/>
      <c r="P838" s="74"/>
      <c r="Q838" s="74"/>
      <c r="R838" s="74"/>
      <c r="S838" s="74"/>
      <c r="T838" s="75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21" t="s">
        <v>162</v>
      </c>
      <c r="AU838" s="21" t="s">
        <v>83</v>
      </c>
    </row>
    <row r="839" s="2" customFormat="1">
      <c r="A839" s="40"/>
      <c r="B839" s="41"/>
      <c r="C839" s="40"/>
      <c r="D839" s="193" t="s">
        <v>164</v>
      </c>
      <c r="E839" s="40"/>
      <c r="F839" s="194" t="s">
        <v>1089</v>
      </c>
      <c r="G839" s="40"/>
      <c r="H839" s="40"/>
      <c r="I839" s="190"/>
      <c r="J839" s="40"/>
      <c r="K839" s="40"/>
      <c r="L839" s="41"/>
      <c r="M839" s="191"/>
      <c r="N839" s="192"/>
      <c r="O839" s="74"/>
      <c r="P839" s="74"/>
      <c r="Q839" s="74"/>
      <c r="R839" s="74"/>
      <c r="S839" s="74"/>
      <c r="T839" s="75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21" t="s">
        <v>164</v>
      </c>
      <c r="AU839" s="21" t="s">
        <v>83</v>
      </c>
    </row>
    <row r="840" s="16" customFormat="1">
      <c r="A840" s="16"/>
      <c r="B840" s="230"/>
      <c r="C840" s="16"/>
      <c r="D840" s="188" t="s">
        <v>166</v>
      </c>
      <c r="E840" s="231" t="s">
        <v>3</v>
      </c>
      <c r="F840" s="232" t="s">
        <v>1037</v>
      </c>
      <c r="G840" s="16"/>
      <c r="H840" s="231" t="s">
        <v>3</v>
      </c>
      <c r="I840" s="233"/>
      <c r="J840" s="16"/>
      <c r="K840" s="16"/>
      <c r="L840" s="230"/>
      <c r="M840" s="234"/>
      <c r="N840" s="235"/>
      <c r="O840" s="235"/>
      <c r="P840" s="235"/>
      <c r="Q840" s="235"/>
      <c r="R840" s="235"/>
      <c r="S840" s="235"/>
      <c r="T840" s="23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T840" s="231" t="s">
        <v>166</v>
      </c>
      <c r="AU840" s="231" t="s">
        <v>83</v>
      </c>
      <c r="AV840" s="16" t="s">
        <v>81</v>
      </c>
      <c r="AW840" s="16" t="s">
        <v>35</v>
      </c>
      <c r="AX840" s="16" t="s">
        <v>73</v>
      </c>
      <c r="AY840" s="231" t="s">
        <v>153</v>
      </c>
    </row>
    <row r="841" s="13" customFormat="1">
      <c r="A841" s="13"/>
      <c r="B841" s="195"/>
      <c r="C841" s="13"/>
      <c r="D841" s="188" t="s">
        <v>166</v>
      </c>
      <c r="E841" s="196" t="s">
        <v>3</v>
      </c>
      <c r="F841" s="197" t="s">
        <v>1038</v>
      </c>
      <c r="G841" s="13"/>
      <c r="H841" s="198">
        <v>252.446</v>
      </c>
      <c r="I841" s="199"/>
      <c r="J841" s="13"/>
      <c r="K841" s="13"/>
      <c r="L841" s="195"/>
      <c r="M841" s="200"/>
      <c r="N841" s="201"/>
      <c r="O841" s="201"/>
      <c r="P841" s="201"/>
      <c r="Q841" s="201"/>
      <c r="R841" s="201"/>
      <c r="S841" s="201"/>
      <c r="T841" s="20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96" t="s">
        <v>166</v>
      </c>
      <c r="AU841" s="196" t="s">
        <v>83</v>
      </c>
      <c r="AV841" s="13" t="s">
        <v>83</v>
      </c>
      <c r="AW841" s="13" t="s">
        <v>35</v>
      </c>
      <c r="AX841" s="13" t="s">
        <v>73</v>
      </c>
      <c r="AY841" s="196" t="s">
        <v>153</v>
      </c>
    </row>
    <row r="842" s="16" customFormat="1">
      <c r="A842" s="16"/>
      <c r="B842" s="230"/>
      <c r="C842" s="16"/>
      <c r="D842" s="188" t="s">
        <v>166</v>
      </c>
      <c r="E842" s="231" t="s">
        <v>3</v>
      </c>
      <c r="F842" s="232" t="s">
        <v>1010</v>
      </c>
      <c r="G842" s="16"/>
      <c r="H842" s="231" t="s">
        <v>3</v>
      </c>
      <c r="I842" s="233"/>
      <c r="J842" s="16"/>
      <c r="K842" s="16"/>
      <c r="L842" s="230"/>
      <c r="M842" s="234"/>
      <c r="N842" s="235"/>
      <c r="O842" s="235"/>
      <c r="P842" s="235"/>
      <c r="Q842" s="235"/>
      <c r="R842" s="235"/>
      <c r="S842" s="235"/>
      <c r="T842" s="23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T842" s="231" t="s">
        <v>166</v>
      </c>
      <c r="AU842" s="231" t="s">
        <v>83</v>
      </c>
      <c r="AV842" s="16" t="s">
        <v>81</v>
      </c>
      <c r="AW842" s="16" t="s">
        <v>35</v>
      </c>
      <c r="AX842" s="16" t="s">
        <v>73</v>
      </c>
      <c r="AY842" s="231" t="s">
        <v>153</v>
      </c>
    </row>
    <row r="843" s="13" customFormat="1">
      <c r="A843" s="13"/>
      <c r="B843" s="195"/>
      <c r="C843" s="13"/>
      <c r="D843" s="188" t="s">
        <v>166</v>
      </c>
      <c r="E843" s="196" t="s">
        <v>3</v>
      </c>
      <c r="F843" s="197" t="s">
        <v>1011</v>
      </c>
      <c r="G843" s="13"/>
      <c r="H843" s="198">
        <v>32.689999999999998</v>
      </c>
      <c r="I843" s="199"/>
      <c r="J843" s="13"/>
      <c r="K843" s="13"/>
      <c r="L843" s="195"/>
      <c r="M843" s="200"/>
      <c r="N843" s="201"/>
      <c r="O843" s="201"/>
      <c r="P843" s="201"/>
      <c r="Q843" s="201"/>
      <c r="R843" s="201"/>
      <c r="S843" s="201"/>
      <c r="T843" s="20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196" t="s">
        <v>166</v>
      </c>
      <c r="AU843" s="196" t="s">
        <v>83</v>
      </c>
      <c r="AV843" s="13" t="s">
        <v>83</v>
      </c>
      <c r="AW843" s="13" t="s">
        <v>35</v>
      </c>
      <c r="AX843" s="13" t="s">
        <v>73</v>
      </c>
      <c r="AY843" s="196" t="s">
        <v>153</v>
      </c>
    </row>
    <row r="844" s="14" customFormat="1">
      <c r="A844" s="14"/>
      <c r="B844" s="203"/>
      <c r="C844" s="14"/>
      <c r="D844" s="188" t="s">
        <v>166</v>
      </c>
      <c r="E844" s="204" t="s">
        <v>3</v>
      </c>
      <c r="F844" s="205" t="s">
        <v>181</v>
      </c>
      <c r="G844" s="14"/>
      <c r="H844" s="206">
        <v>285.13599999999997</v>
      </c>
      <c r="I844" s="207"/>
      <c r="J844" s="14"/>
      <c r="K844" s="14"/>
      <c r="L844" s="203"/>
      <c r="M844" s="208"/>
      <c r="N844" s="209"/>
      <c r="O844" s="209"/>
      <c r="P844" s="209"/>
      <c r="Q844" s="209"/>
      <c r="R844" s="209"/>
      <c r="S844" s="209"/>
      <c r="T844" s="21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04" t="s">
        <v>166</v>
      </c>
      <c r="AU844" s="204" t="s">
        <v>83</v>
      </c>
      <c r="AV844" s="14" t="s">
        <v>160</v>
      </c>
      <c r="AW844" s="14" t="s">
        <v>35</v>
      </c>
      <c r="AX844" s="14" t="s">
        <v>81</v>
      </c>
      <c r="AY844" s="204" t="s">
        <v>153</v>
      </c>
    </row>
    <row r="845" s="12" customFormat="1" ht="22.8" customHeight="1">
      <c r="A845" s="12"/>
      <c r="B845" s="161"/>
      <c r="C845" s="12"/>
      <c r="D845" s="162" t="s">
        <v>72</v>
      </c>
      <c r="E845" s="172" t="s">
        <v>1090</v>
      </c>
      <c r="F845" s="172" t="s">
        <v>1091</v>
      </c>
      <c r="G845" s="12"/>
      <c r="H845" s="12"/>
      <c r="I845" s="164"/>
      <c r="J845" s="173">
        <f>BK845</f>
        <v>0</v>
      </c>
      <c r="K845" s="12"/>
      <c r="L845" s="161"/>
      <c r="M845" s="166"/>
      <c r="N845" s="167"/>
      <c r="O845" s="167"/>
      <c r="P845" s="168">
        <f>SUM(P846:P848)</f>
        <v>0</v>
      </c>
      <c r="Q845" s="167"/>
      <c r="R845" s="168">
        <f>SUM(R846:R848)</f>
        <v>0</v>
      </c>
      <c r="S845" s="167"/>
      <c r="T845" s="169">
        <f>SUM(T846:T848)</f>
        <v>0</v>
      </c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162" t="s">
        <v>81</v>
      </c>
      <c r="AT845" s="170" t="s">
        <v>72</v>
      </c>
      <c r="AU845" s="170" t="s">
        <v>81</v>
      </c>
      <c r="AY845" s="162" t="s">
        <v>153</v>
      </c>
      <c r="BK845" s="171">
        <f>SUM(BK846:BK848)</f>
        <v>0</v>
      </c>
    </row>
    <row r="846" s="2" customFormat="1" ht="33" customHeight="1">
      <c r="A846" s="40"/>
      <c r="B846" s="174"/>
      <c r="C846" s="175" t="s">
        <v>1092</v>
      </c>
      <c r="D846" s="175" t="s">
        <v>155</v>
      </c>
      <c r="E846" s="176" t="s">
        <v>1093</v>
      </c>
      <c r="F846" s="177" t="s">
        <v>1094</v>
      </c>
      <c r="G846" s="178" t="s">
        <v>219</v>
      </c>
      <c r="H846" s="179">
        <v>643.70399999999995</v>
      </c>
      <c r="I846" s="180"/>
      <c r="J846" s="181">
        <f>ROUND(I846*H846,2)</f>
        <v>0</v>
      </c>
      <c r="K846" s="177" t="s">
        <v>159</v>
      </c>
      <c r="L846" s="41"/>
      <c r="M846" s="182" t="s">
        <v>3</v>
      </c>
      <c r="N846" s="183" t="s">
        <v>44</v>
      </c>
      <c r="O846" s="74"/>
      <c r="P846" s="184">
        <f>O846*H846</f>
        <v>0</v>
      </c>
      <c r="Q846" s="184">
        <v>0</v>
      </c>
      <c r="R846" s="184">
        <f>Q846*H846</f>
        <v>0</v>
      </c>
      <c r="S846" s="184">
        <v>0</v>
      </c>
      <c r="T846" s="185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186" t="s">
        <v>160</v>
      </c>
      <c r="AT846" s="186" t="s">
        <v>155</v>
      </c>
      <c r="AU846" s="186" t="s">
        <v>83</v>
      </c>
      <c r="AY846" s="21" t="s">
        <v>153</v>
      </c>
      <c r="BE846" s="187">
        <f>IF(N846="základní",J846,0)</f>
        <v>0</v>
      </c>
      <c r="BF846" s="187">
        <f>IF(N846="snížená",J846,0)</f>
        <v>0</v>
      </c>
      <c r="BG846" s="187">
        <f>IF(N846="zákl. přenesená",J846,0)</f>
        <v>0</v>
      </c>
      <c r="BH846" s="187">
        <f>IF(N846="sníž. přenesená",J846,0)</f>
        <v>0</v>
      </c>
      <c r="BI846" s="187">
        <f>IF(N846="nulová",J846,0)</f>
        <v>0</v>
      </c>
      <c r="BJ846" s="21" t="s">
        <v>81</v>
      </c>
      <c r="BK846" s="187">
        <f>ROUND(I846*H846,2)</f>
        <v>0</v>
      </c>
      <c r="BL846" s="21" t="s">
        <v>160</v>
      </c>
      <c r="BM846" s="186" t="s">
        <v>1095</v>
      </c>
    </row>
    <row r="847" s="2" customFormat="1">
      <c r="A847" s="40"/>
      <c r="B847" s="41"/>
      <c r="C847" s="40"/>
      <c r="D847" s="188" t="s">
        <v>162</v>
      </c>
      <c r="E847" s="40"/>
      <c r="F847" s="189" t="s">
        <v>1096</v>
      </c>
      <c r="G847" s="40"/>
      <c r="H847" s="40"/>
      <c r="I847" s="190"/>
      <c r="J847" s="40"/>
      <c r="K847" s="40"/>
      <c r="L847" s="41"/>
      <c r="M847" s="191"/>
      <c r="N847" s="192"/>
      <c r="O847" s="74"/>
      <c r="P847" s="74"/>
      <c r="Q847" s="74"/>
      <c r="R847" s="74"/>
      <c r="S847" s="74"/>
      <c r="T847" s="75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21" t="s">
        <v>162</v>
      </c>
      <c r="AU847" s="21" t="s">
        <v>83</v>
      </c>
    </row>
    <row r="848" s="2" customFormat="1">
      <c r="A848" s="40"/>
      <c r="B848" s="41"/>
      <c r="C848" s="40"/>
      <c r="D848" s="193" t="s">
        <v>164</v>
      </c>
      <c r="E848" s="40"/>
      <c r="F848" s="194" t="s">
        <v>1097</v>
      </c>
      <c r="G848" s="40"/>
      <c r="H848" s="40"/>
      <c r="I848" s="190"/>
      <c r="J848" s="40"/>
      <c r="K848" s="40"/>
      <c r="L848" s="41"/>
      <c r="M848" s="237"/>
      <c r="N848" s="238"/>
      <c r="O848" s="239"/>
      <c r="P848" s="239"/>
      <c r="Q848" s="239"/>
      <c r="R848" s="239"/>
      <c r="S848" s="239"/>
      <c r="T848" s="2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T848" s="21" t="s">
        <v>164</v>
      </c>
      <c r="AU848" s="21" t="s">
        <v>83</v>
      </c>
    </row>
    <row r="849" s="2" customFormat="1" ht="6.96" customHeight="1">
      <c r="A849" s="40"/>
      <c r="B849" s="57"/>
      <c r="C849" s="58"/>
      <c r="D849" s="58"/>
      <c r="E849" s="58"/>
      <c r="F849" s="58"/>
      <c r="G849" s="58"/>
      <c r="H849" s="58"/>
      <c r="I849" s="58"/>
      <c r="J849" s="58"/>
      <c r="K849" s="58"/>
      <c r="L849" s="41"/>
      <c r="M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</row>
  </sheetData>
  <autoFilter ref="C86:K84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22151101"/>
    <hyperlink ref="F96" r:id="rId2" display="https://podminky.urs.cz/item/CS_URS_2025_01/122251103"/>
    <hyperlink ref="F100" r:id="rId3" display="https://podminky.urs.cz/item/CS_URS_2025_01/132251101"/>
    <hyperlink ref="F105" r:id="rId4" display="https://podminky.urs.cz/item/CS_URS_2025_01/162251102"/>
    <hyperlink ref="F109" r:id="rId5" display="https://podminky.urs.cz/item/CS_URS_2025_01/162751117"/>
    <hyperlink ref="F119" r:id="rId6" display="https://podminky.urs.cz/item/CS_URS_2025_01/167151101"/>
    <hyperlink ref="F123" r:id="rId7" display="https://podminky.urs.cz/item/CS_URS_2025_01/171151103"/>
    <hyperlink ref="F142" r:id="rId8" display="https://podminky.urs.cz/item/CS_URS_2025_01/174151101"/>
    <hyperlink ref="F148" r:id="rId9" display="https://podminky.urs.cz/item/CS_URS_2025_01/181111111"/>
    <hyperlink ref="F153" r:id="rId10" display="https://podminky.urs.cz/item/CS_URS_2025_01/181351003"/>
    <hyperlink ref="F162" r:id="rId11" display="https://podminky.urs.cz/item/CS_URS_2025_01/181411131"/>
    <hyperlink ref="F170" r:id="rId12" display="https://podminky.urs.cz/item/CS_URS_2025_01/181951112"/>
    <hyperlink ref="F175" r:id="rId13" display="https://podminky.urs.cz/item/CS_URS_2025_01/183402121"/>
    <hyperlink ref="F180" r:id="rId14" display="https://podminky.urs.cz/item/CS_URS_2025_01/184813511"/>
    <hyperlink ref="F185" r:id="rId15" display="https://podminky.urs.cz/item/CS_URS_2025_01/185804312"/>
    <hyperlink ref="F192" r:id="rId16" display="https://podminky.urs.cz/item/CS_URS_2025_01/564231011"/>
    <hyperlink ref="F196" r:id="rId17" display="https://podminky.urs.cz/item/CS_URS_2025_01/564821011"/>
    <hyperlink ref="F203" r:id="rId18" display="https://podminky.urs.cz/item/CS_URS_2025_01/564831011"/>
    <hyperlink ref="F207" r:id="rId19" display="https://podminky.urs.cz/item/CS_URS_2025_01/564831111"/>
    <hyperlink ref="F212" r:id="rId20" display="https://podminky.urs.cz/item/CS_URS_2025_01/564861011"/>
    <hyperlink ref="F216" r:id="rId21" display="https://podminky.urs.cz/item/CS_URS_2025_01/564871011"/>
    <hyperlink ref="F220" r:id="rId22" display="https://podminky.urs.cz/item/CS_URS_2025_01/565135121"/>
    <hyperlink ref="F225" r:id="rId23" display="https://podminky.urs.cz/item/CS_URS_2025_01/567122112"/>
    <hyperlink ref="F229" r:id="rId24" display="https://podminky.urs.cz/item/CS_URS_2025_01/567122114"/>
    <hyperlink ref="F234" r:id="rId25" display="https://podminky.urs.cz/item/CS_URS_2025_01/567132115"/>
    <hyperlink ref="F240" r:id="rId26" display="https://podminky.urs.cz/item/CS_URS_2025_01/567142115"/>
    <hyperlink ref="F245" r:id="rId27" display="https://podminky.urs.cz/item/CS_URS_2025_01/573211108"/>
    <hyperlink ref="F250" r:id="rId28" display="https://podminky.urs.cz/item/CS_URS_2025_01/573211112"/>
    <hyperlink ref="F259" r:id="rId29" display="https://podminky.urs.cz/item/CS_URS_2025_01/577134141"/>
    <hyperlink ref="F264" r:id="rId30" display="https://podminky.urs.cz/item/CS_URS_2025_01/577155142"/>
    <hyperlink ref="F269" r:id="rId31" display="https://podminky.urs.cz/item/CS_URS_2025_01/591141111"/>
    <hyperlink ref="F305" r:id="rId32" display="https://podminky.urs.cz/item/CS_URS_2025_01/591241111"/>
    <hyperlink ref="F319" r:id="rId33" display="https://podminky.urs.cz/item/CS_URS_2025_01/890411851"/>
    <hyperlink ref="F324" r:id="rId34" display="https://podminky.urs.cz/item/CS_URS_2025_01/890431851"/>
    <hyperlink ref="F328" r:id="rId35" display="https://podminky.urs.cz/item/CS_URS_2025_01/899104211"/>
    <hyperlink ref="F332" r:id="rId36" display="https://podminky.urs.cz/item/CS_URS_2025_01/899132111"/>
    <hyperlink ref="F337" r:id="rId37" display="https://podminky.urs.cz/item/CS_URS_2025_01/899132213"/>
    <hyperlink ref="F341" r:id="rId38" display="https://podminky.urs.cz/item/CS_URS_2025_01/899133211"/>
    <hyperlink ref="F352" r:id="rId39" display="https://podminky.urs.cz/item/CS_URS_2025_01/899203211"/>
    <hyperlink ref="F363" r:id="rId40" display="https://podminky.urs.cz/item/CS_URS_2025_01/914111111"/>
    <hyperlink ref="F367" r:id="rId41" display="https://podminky.urs.cz/item/CS_URS_2025_01/914111112"/>
    <hyperlink ref="F410" r:id="rId42" display="https://podminky.urs.cz/item/CS_URS_2025_01/914511112"/>
    <hyperlink ref="F418" r:id="rId43" display="https://podminky.urs.cz/item/CS_URS_2025_01/915111111"/>
    <hyperlink ref="F422" r:id="rId44" display="https://podminky.urs.cz/item/CS_URS_2025_01/915121111"/>
    <hyperlink ref="F426" r:id="rId45" display="https://podminky.urs.cz/item/CS_URS_2025_01/915121121"/>
    <hyperlink ref="F432" r:id="rId46" display="https://podminky.urs.cz/item/CS_URS_2025_01/915131111"/>
    <hyperlink ref="F438" r:id="rId47" display="https://podminky.urs.cz/item/CS_URS_2025_01/915211111"/>
    <hyperlink ref="F442" r:id="rId48" display="https://podminky.urs.cz/item/CS_URS_2025_01/915221111"/>
    <hyperlink ref="F446" r:id="rId49" display="https://podminky.urs.cz/item/CS_URS_2025_01/915221121"/>
    <hyperlink ref="F452" r:id="rId50" display="https://podminky.urs.cz/item/CS_URS_2025_01/915231111"/>
    <hyperlink ref="F458" r:id="rId51" display="https://podminky.urs.cz/item/CS_URS_2025_01/915321115"/>
    <hyperlink ref="F462" r:id="rId52" display="https://podminky.urs.cz/item/CS_URS_2025_01/915611111"/>
    <hyperlink ref="F470" r:id="rId53" display="https://podminky.urs.cz/item/CS_URS_2025_01/915621111"/>
    <hyperlink ref="F476" r:id="rId54" display="https://podminky.urs.cz/item/CS_URS_2025_01/916111113"/>
    <hyperlink ref="F483" r:id="rId55" display="https://podminky.urs.cz/item/CS_URS_2025_01/916111123"/>
    <hyperlink ref="F498" r:id="rId56" display="https://podminky.urs.cz/item/CS_URS_2025_01/916131213"/>
    <hyperlink ref="F506" r:id="rId57" display="https://podminky.urs.cz/item/CS_URS_2025_01/916241213"/>
    <hyperlink ref="F569" r:id="rId58" display="https://podminky.urs.cz/item/CS_URS_2025_01/916991121"/>
    <hyperlink ref="F580" r:id="rId59" display="https://podminky.urs.cz/item/CS_URS_2025_01/919111113"/>
    <hyperlink ref="F585" r:id="rId60" display="https://podminky.urs.cz/item/CS_URS_2025_01/919111114"/>
    <hyperlink ref="F594" r:id="rId61" display="https://podminky.urs.cz/item/CS_URS_2025_01/919732211"/>
    <hyperlink ref="F608" r:id="rId62" display="https://podminky.urs.cz/item/CS_URS_2025_01/919735111"/>
    <hyperlink ref="F612" r:id="rId63" display="https://podminky.urs.cz/item/CS_URS_2025_01/919735125"/>
    <hyperlink ref="F617" r:id="rId64" display="https://podminky.urs.cz/item/CS_URS_2025_01/938909311"/>
    <hyperlink ref="F621" r:id="rId65" display="https://podminky.urs.cz/item/CS_URS_2025_01/979071122"/>
    <hyperlink ref="F626" r:id="rId66" display="https://podminky.urs.cz/item/CS_URS_2025_01/113106522"/>
    <hyperlink ref="F631" r:id="rId67" display="https://podminky.urs.cz/item/CS_URS_2025_01/113107221"/>
    <hyperlink ref="F638" r:id="rId68" display="https://podminky.urs.cz/item/CS_URS_2025_01/113107223"/>
    <hyperlink ref="F642" r:id="rId69" display="https://podminky.urs.cz/item/CS_URS_2025_01/113107233"/>
    <hyperlink ref="F646" r:id="rId70" display="https://podminky.urs.cz/item/CS_URS_2025_01/113107323"/>
    <hyperlink ref="F650" r:id="rId71" display="https://podminky.urs.cz/item/CS_URS_2025_01/113107332"/>
    <hyperlink ref="F656" r:id="rId72" display="https://podminky.urs.cz/item/CS_URS_2025_01/113154522"/>
    <hyperlink ref="F663" r:id="rId73" display="https://podminky.urs.cz/item/CS_URS_2025_01/113154528"/>
    <hyperlink ref="F670" r:id="rId74" display="https://podminky.urs.cz/item/CS_URS_2025_01/113154541"/>
    <hyperlink ref="F677" r:id="rId75" display="https://podminky.urs.cz/item/CS_URS_2025_01/113154544"/>
    <hyperlink ref="F682" r:id="rId76" display="https://podminky.urs.cz/item/CS_URS_2025_01/113154548"/>
    <hyperlink ref="F687" r:id="rId77" display="https://podminky.urs.cz/item/CS_URS_2025_01/113201112"/>
    <hyperlink ref="F693" r:id="rId78" display="https://podminky.urs.cz/item/CS_URS_2025_01/113202111"/>
    <hyperlink ref="F700" r:id="rId79" display="https://podminky.urs.cz/item/CS_URS_2025_01/966006132"/>
    <hyperlink ref="F704" r:id="rId80" display="https://podminky.urs.cz/item/CS_URS_2025_01/966006211"/>
    <hyperlink ref="F720" r:id="rId81" display="https://podminky.urs.cz/item/CS_URS_2025_01/997221551"/>
    <hyperlink ref="F738" r:id="rId82" display="https://podminky.urs.cz/item/CS_URS_2025_01/997221559"/>
    <hyperlink ref="F757" r:id="rId83" display="https://podminky.urs.cz/item/CS_URS_2025_01/997221561"/>
    <hyperlink ref="F786" r:id="rId84" display="https://podminky.urs.cz/item/CS_URS_2025_01/997221569"/>
    <hyperlink ref="F839" r:id="rId85" display="https://podminky.urs.cz/item/CS_URS_2025_01/997221875"/>
    <hyperlink ref="F848" r:id="rId86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86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124</v>
      </c>
      <c r="E8" s="40"/>
      <c r="F8" s="40"/>
      <c r="G8" s="40"/>
      <c r="H8" s="40"/>
      <c r="I8" s="40"/>
      <c r="J8" s="40"/>
      <c r="K8" s="40"/>
      <c r="L8" s="12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1"/>
      <c r="C9" s="40"/>
      <c r="D9" s="40"/>
      <c r="E9" s="64" t="s">
        <v>1098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20</v>
      </c>
      <c r="G11" s="40"/>
      <c r="H11" s="40"/>
      <c r="I11" s="34" t="s">
        <v>21</v>
      </c>
      <c r="J11" s="29" t="s">
        <v>3</v>
      </c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31. 1. 2025</v>
      </c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30</v>
      </c>
      <c r="J15" s="29" t="str">
        <f>IF('Rekapitulace stavby'!AN11="","",'Rekapitulace stavby'!AN11)</f>
        <v/>
      </c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31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30</v>
      </c>
      <c r="J18" s="35" t="str">
        <f>'Rekapitulace stavby'!AN14</f>
        <v>Vyplň údaj</v>
      </c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33</v>
      </c>
      <c r="E20" s="40"/>
      <c r="F20" s="40"/>
      <c r="G20" s="40"/>
      <c r="H20" s="40"/>
      <c r="I20" s="34" t="s">
        <v>28</v>
      </c>
      <c r="J20" s="29" t="s">
        <v>3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">
        <v>34</v>
      </c>
      <c r="F21" s="40"/>
      <c r="G21" s="40"/>
      <c r="H21" s="40"/>
      <c r="I21" s="34" t="s">
        <v>30</v>
      </c>
      <c r="J21" s="29" t="s">
        <v>3</v>
      </c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36</v>
      </c>
      <c r="E23" s="40"/>
      <c r="F23" s="40"/>
      <c r="G23" s="40"/>
      <c r="H23" s="40"/>
      <c r="I23" s="34" t="s">
        <v>28</v>
      </c>
      <c r="J23" s="29" t="str">
        <f>IF('Rekapitulace stavby'!AN19="","",'Rekapitulace stavby'!AN19)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tr">
        <f>IF('Rekapitulace stavby'!E20="","",'Rekapitulace stavby'!E20)</f>
        <v xml:space="preserve"> </v>
      </c>
      <c r="F24" s="40"/>
      <c r="G24" s="40"/>
      <c r="H24" s="40"/>
      <c r="I24" s="34" t="s">
        <v>30</v>
      </c>
      <c r="J24" s="29" t="str">
        <f>IF('Rekapitulace stavby'!AN20="","",'Rekapitulace stavby'!AN20)</f>
        <v/>
      </c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7"/>
      <c r="B27" s="128"/>
      <c r="C27" s="127"/>
      <c r="D27" s="127"/>
      <c r="E27" s="38" t="s">
        <v>3</v>
      </c>
      <c r="F27" s="38"/>
      <c r="G27" s="38"/>
      <c r="H27" s="38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2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30" t="s">
        <v>39</v>
      </c>
      <c r="E30" s="40"/>
      <c r="F30" s="40"/>
      <c r="G30" s="40"/>
      <c r="H30" s="40"/>
      <c r="I30" s="40"/>
      <c r="J30" s="92">
        <f>ROUND(J90, 2)</f>
        <v>0</v>
      </c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31" t="s">
        <v>43</v>
      </c>
      <c r="E33" s="34" t="s">
        <v>44</v>
      </c>
      <c r="F33" s="132">
        <f>ROUND((SUM(BE90:BE1033)),  2)</f>
        <v>0</v>
      </c>
      <c r="G33" s="40"/>
      <c r="H33" s="40"/>
      <c r="I33" s="133">
        <v>0.20999999999999999</v>
      </c>
      <c r="J33" s="132">
        <f>ROUND(((SUM(BE90:BE1033))*I33),  2)</f>
        <v>0</v>
      </c>
      <c r="K33" s="40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32">
        <f>ROUND((SUM(BF90:BF1033)),  2)</f>
        <v>0</v>
      </c>
      <c r="G34" s="40"/>
      <c r="H34" s="40"/>
      <c r="I34" s="133">
        <v>0.12</v>
      </c>
      <c r="J34" s="132">
        <f>ROUND(((SUM(BF90:BF1033))*I34),  2)</f>
        <v>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32">
        <f>ROUND((SUM(BG90:BG1033)),  2)</f>
        <v>0</v>
      </c>
      <c r="G35" s="40"/>
      <c r="H35" s="40"/>
      <c r="I35" s="133">
        <v>0.20999999999999999</v>
      </c>
      <c r="J35" s="132">
        <f>0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32">
        <f>ROUND((SUM(BH90:BH1033)),  2)</f>
        <v>0</v>
      </c>
      <c r="G36" s="40"/>
      <c r="H36" s="40"/>
      <c r="I36" s="133">
        <v>0.12</v>
      </c>
      <c r="J36" s="132">
        <f>0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32">
        <f>ROUND((SUM(BI90:BI1033)),  2)</f>
        <v>0</v>
      </c>
      <c r="G37" s="40"/>
      <c r="H37" s="40"/>
      <c r="I37" s="133">
        <v>0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34"/>
      <c r="D39" s="135" t="s">
        <v>49</v>
      </c>
      <c r="E39" s="78"/>
      <c r="F39" s="78"/>
      <c r="G39" s="136" t="s">
        <v>50</v>
      </c>
      <c r="H39" s="137" t="s">
        <v>51</v>
      </c>
      <c r="I39" s="78"/>
      <c r="J39" s="138">
        <f>SUM(J30:J37)</f>
        <v>0</v>
      </c>
      <c r="K39" s="139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2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126</v>
      </c>
      <c r="D45" s="40"/>
      <c r="E45" s="40"/>
      <c r="F45" s="40"/>
      <c r="G45" s="40"/>
      <c r="H45" s="40"/>
      <c r="I45" s="40"/>
      <c r="J45" s="40"/>
      <c r="K45" s="40"/>
      <c r="L45" s="12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25" t="str">
        <f>E7</f>
        <v>Okružní křižovatka sil. III/10148 ulic Přemyslova s Lidovým náměstím v Kralupech nad Vltavou</v>
      </c>
      <c r="F48" s="34"/>
      <c r="G48" s="34"/>
      <c r="H48" s="34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0"/>
      <c r="D50" s="40"/>
      <c r="E50" s="64" t="str">
        <f>E9</f>
        <v>SO 102 - Plochy přímo související s opatřeními na silnici III/10148 a OK (investor Kralupy n. VL.)</v>
      </c>
      <c r="F50" s="40"/>
      <c r="G50" s="40"/>
      <c r="H50" s="40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2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>Kralupy nad Vltavou</v>
      </c>
      <c r="G52" s="40"/>
      <c r="H52" s="40"/>
      <c r="I52" s="34" t="s">
        <v>25</v>
      </c>
      <c r="J52" s="66" t="str">
        <f>IF(J12="","",J12)</f>
        <v>31. 1. 2025</v>
      </c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33</v>
      </c>
      <c r="J54" s="38" t="str">
        <f>E21</f>
        <v>Ing. Petr Novotný, Ph.D.</v>
      </c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0"/>
      <c r="E55" s="40"/>
      <c r="F55" s="29" t="str">
        <f>IF(E18="","",E18)</f>
        <v>Vyplň údaj</v>
      </c>
      <c r="G55" s="40"/>
      <c r="H55" s="40"/>
      <c r="I55" s="34" t="s">
        <v>36</v>
      </c>
      <c r="J55" s="38" t="str">
        <f>E24</f>
        <v xml:space="preserve"> </v>
      </c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40" t="s">
        <v>127</v>
      </c>
      <c r="D57" s="134"/>
      <c r="E57" s="134"/>
      <c r="F57" s="134"/>
      <c r="G57" s="134"/>
      <c r="H57" s="134"/>
      <c r="I57" s="134"/>
      <c r="J57" s="141" t="s">
        <v>128</v>
      </c>
      <c r="K57" s="134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42" t="s">
        <v>71</v>
      </c>
      <c r="D59" s="40"/>
      <c r="E59" s="40"/>
      <c r="F59" s="40"/>
      <c r="G59" s="40"/>
      <c r="H59" s="40"/>
      <c r="I59" s="40"/>
      <c r="J59" s="92">
        <f>J90</f>
        <v>0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129</v>
      </c>
    </row>
    <row r="60" s="9" customFormat="1" ht="24.96" customHeight="1">
      <c r="A60" s="9"/>
      <c r="B60" s="143"/>
      <c r="C60" s="9"/>
      <c r="D60" s="144" t="s">
        <v>130</v>
      </c>
      <c r="E60" s="145"/>
      <c r="F60" s="145"/>
      <c r="G60" s="145"/>
      <c r="H60" s="145"/>
      <c r="I60" s="145"/>
      <c r="J60" s="146">
        <f>J91</f>
        <v>0</v>
      </c>
      <c r="K60" s="9"/>
      <c r="L60" s="14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7"/>
      <c r="C61" s="10"/>
      <c r="D61" s="148" t="s">
        <v>131</v>
      </c>
      <c r="E61" s="149"/>
      <c r="F61" s="149"/>
      <c r="G61" s="149"/>
      <c r="H61" s="149"/>
      <c r="I61" s="149"/>
      <c r="J61" s="150">
        <f>J92</f>
        <v>0</v>
      </c>
      <c r="K61" s="10"/>
      <c r="L61" s="14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7"/>
      <c r="C62" s="10"/>
      <c r="D62" s="148" t="s">
        <v>1099</v>
      </c>
      <c r="E62" s="149"/>
      <c r="F62" s="149"/>
      <c r="G62" s="149"/>
      <c r="H62" s="149"/>
      <c r="I62" s="149"/>
      <c r="J62" s="150">
        <f>J194</f>
        <v>0</v>
      </c>
      <c r="K62" s="10"/>
      <c r="L62" s="14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7"/>
      <c r="C63" s="10"/>
      <c r="D63" s="148" t="s">
        <v>132</v>
      </c>
      <c r="E63" s="149"/>
      <c r="F63" s="149"/>
      <c r="G63" s="149"/>
      <c r="H63" s="149"/>
      <c r="I63" s="149"/>
      <c r="J63" s="150">
        <f>J220</f>
        <v>0</v>
      </c>
      <c r="K63" s="10"/>
      <c r="L63" s="14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7"/>
      <c r="C64" s="10"/>
      <c r="D64" s="148" t="s">
        <v>133</v>
      </c>
      <c r="E64" s="149"/>
      <c r="F64" s="149"/>
      <c r="G64" s="149"/>
      <c r="H64" s="149"/>
      <c r="I64" s="149"/>
      <c r="J64" s="150">
        <f>J457</f>
        <v>0</v>
      </c>
      <c r="K64" s="10"/>
      <c r="L64" s="14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7"/>
      <c r="C65" s="10"/>
      <c r="D65" s="148" t="s">
        <v>134</v>
      </c>
      <c r="E65" s="149"/>
      <c r="F65" s="149"/>
      <c r="G65" s="149"/>
      <c r="H65" s="149"/>
      <c r="I65" s="149"/>
      <c r="J65" s="150">
        <f>J488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47"/>
      <c r="C66" s="10"/>
      <c r="D66" s="148" t="s">
        <v>135</v>
      </c>
      <c r="E66" s="149"/>
      <c r="F66" s="149"/>
      <c r="G66" s="149"/>
      <c r="H66" s="149"/>
      <c r="I66" s="149"/>
      <c r="J66" s="150">
        <f>J716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136</v>
      </c>
      <c r="E67" s="149"/>
      <c r="F67" s="149"/>
      <c r="G67" s="149"/>
      <c r="H67" s="149"/>
      <c r="I67" s="149"/>
      <c r="J67" s="150">
        <f>J828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137</v>
      </c>
      <c r="E68" s="149"/>
      <c r="F68" s="149"/>
      <c r="G68" s="149"/>
      <c r="H68" s="149"/>
      <c r="I68" s="149"/>
      <c r="J68" s="150">
        <f>J980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43"/>
      <c r="C69" s="9"/>
      <c r="D69" s="144" t="s">
        <v>1100</v>
      </c>
      <c r="E69" s="145"/>
      <c r="F69" s="145"/>
      <c r="G69" s="145"/>
      <c r="H69" s="145"/>
      <c r="I69" s="145"/>
      <c r="J69" s="146">
        <f>J984</f>
        <v>0</v>
      </c>
      <c r="K69" s="9"/>
      <c r="L69" s="14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47"/>
      <c r="C70" s="10"/>
      <c r="D70" s="148" t="s">
        <v>1101</v>
      </c>
      <c r="E70" s="149"/>
      <c r="F70" s="149"/>
      <c r="G70" s="149"/>
      <c r="H70" s="149"/>
      <c r="I70" s="149"/>
      <c r="J70" s="150">
        <f>J985</f>
        <v>0</v>
      </c>
      <c r="K70" s="10"/>
      <c r="L70" s="14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138</v>
      </c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0"/>
      <c r="D80" s="40"/>
      <c r="E80" s="125" t="str">
        <f>E7</f>
        <v>Okružní křižovatka sil. III/10148 ulic Přemyslova s Lidovým náměstím v Kralupech nad Vltavou</v>
      </c>
      <c r="F80" s="34"/>
      <c r="G80" s="34"/>
      <c r="H80" s="34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124</v>
      </c>
      <c r="D81" s="40"/>
      <c r="E81" s="40"/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30" customHeight="1">
      <c r="A82" s="40"/>
      <c r="B82" s="41"/>
      <c r="C82" s="40"/>
      <c r="D82" s="40"/>
      <c r="E82" s="64" t="str">
        <f>E9</f>
        <v>SO 102 - Plochy přímo související s opatřeními na silnici III/10148 a OK (investor Kralupy n. VL.)</v>
      </c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23</v>
      </c>
      <c r="D84" s="40"/>
      <c r="E84" s="40"/>
      <c r="F84" s="29" t="str">
        <f>F12</f>
        <v>Kralupy nad Vltavou</v>
      </c>
      <c r="G84" s="40"/>
      <c r="H84" s="40"/>
      <c r="I84" s="34" t="s">
        <v>25</v>
      </c>
      <c r="J84" s="66" t="str">
        <f>IF(J12="","",J12)</f>
        <v>31. 1. 2025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27</v>
      </c>
      <c r="D86" s="40"/>
      <c r="E86" s="40"/>
      <c r="F86" s="29" t="str">
        <f>E15</f>
        <v xml:space="preserve"> </v>
      </c>
      <c r="G86" s="40"/>
      <c r="H86" s="40"/>
      <c r="I86" s="34" t="s">
        <v>33</v>
      </c>
      <c r="J86" s="38" t="str">
        <f>E21</f>
        <v>Ing. Petr Novotný, Ph.D.</v>
      </c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0"/>
      <c r="E87" s="40"/>
      <c r="F87" s="29" t="str">
        <f>IF(E18="","",E18)</f>
        <v>Vyplň údaj</v>
      </c>
      <c r="G87" s="40"/>
      <c r="H87" s="40"/>
      <c r="I87" s="34" t="s">
        <v>36</v>
      </c>
      <c r="J87" s="38" t="str">
        <f>E24</f>
        <v xml:space="preserve"> </v>
      </c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51"/>
      <c r="B89" s="152"/>
      <c r="C89" s="153" t="s">
        <v>139</v>
      </c>
      <c r="D89" s="154" t="s">
        <v>58</v>
      </c>
      <c r="E89" s="154" t="s">
        <v>54</v>
      </c>
      <c r="F89" s="154" t="s">
        <v>55</v>
      </c>
      <c r="G89" s="154" t="s">
        <v>140</v>
      </c>
      <c r="H89" s="154" t="s">
        <v>141</v>
      </c>
      <c r="I89" s="154" t="s">
        <v>142</v>
      </c>
      <c r="J89" s="154" t="s">
        <v>128</v>
      </c>
      <c r="K89" s="155" t="s">
        <v>143</v>
      </c>
      <c r="L89" s="156"/>
      <c r="M89" s="82" t="s">
        <v>3</v>
      </c>
      <c r="N89" s="83" t="s">
        <v>43</v>
      </c>
      <c r="O89" s="83" t="s">
        <v>144</v>
      </c>
      <c r="P89" s="83" t="s">
        <v>145</v>
      </c>
      <c r="Q89" s="83" t="s">
        <v>146</v>
      </c>
      <c r="R89" s="83" t="s">
        <v>147</v>
      </c>
      <c r="S89" s="83" t="s">
        <v>148</v>
      </c>
      <c r="T89" s="84" t="s">
        <v>149</v>
      </c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</row>
    <row r="90" s="2" customFormat="1" ht="22.8" customHeight="1">
      <c r="A90" s="40"/>
      <c r="B90" s="41"/>
      <c r="C90" s="89" t="s">
        <v>150</v>
      </c>
      <c r="D90" s="40"/>
      <c r="E90" s="40"/>
      <c r="F90" s="40"/>
      <c r="G90" s="40"/>
      <c r="H90" s="40"/>
      <c r="I90" s="40"/>
      <c r="J90" s="157">
        <f>BK90</f>
        <v>0</v>
      </c>
      <c r="K90" s="40"/>
      <c r="L90" s="41"/>
      <c r="M90" s="85"/>
      <c r="N90" s="70"/>
      <c r="O90" s="86"/>
      <c r="P90" s="158">
        <f>P91+P984</f>
        <v>0</v>
      </c>
      <c r="Q90" s="86"/>
      <c r="R90" s="158">
        <f>R91+R984</f>
        <v>866.5993179699999</v>
      </c>
      <c r="S90" s="86"/>
      <c r="T90" s="159">
        <f>T91+T984</f>
        <v>1748.4688099999999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72</v>
      </c>
      <c r="AU90" s="21" t="s">
        <v>129</v>
      </c>
      <c r="BK90" s="160">
        <f>BK91+BK984</f>
        <v>0</v>
      </c>
    </row>
    <row r="91" s="12" customFormat="1" ht="25.92" customHeight="1">
      <c r="A91" s="12"/>
      <c r="B91" s="161"/>
      <c r="C91" s="12"/>
      <c r="D91" s="162" t="s">
        <v>72</v>
      </c>
      <c r="E91" s="163" t="s">
        <v>151</v>
      </c>
      <c r="F91" s="163" t="s">
        <v>152</v>
      </c>
      <c r="G91" s="12"/>
      <c r="H91" s="12"/>
      <c r="I91" s="164"/>
      <c r="J91" s="165">
        <f>BK91</f>
        <v>0</v>
      </c>
      <c r="K91" s="12"/>
      <c r="L91" s="161"/>
      <c r="M91" s="166"/>
      <c r="N91" s="167"/>
      <c r="O91" s="167"/>
      <c r="P91" s="168">
        <f>P92+P194+P220+P457+P488+P828+P980</f>
        <v>0</v>
      </c>
      <c r="Q91" s="167"/>
      <c r="R91" s="168">
        <f>R92+R194+R220+R457+R488+R828+R980</f>
        <v>866.51208636999991</v>
      </c>
      <c r="S91" s="167"/>
      <c r="T91" s="169">
        <f>T92+T194+T220+T457+T488+T828+T980</f>
        <v>1748.4688099999999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2" t="s">
        <v>81</v>
      </c>
      <c r="AT91" s="170" t="s">
        <v>72</v>
      </c>
      <c r="AU91" s="170" t="s">
        <v>73</v>
      </c>
      <c r="AY91" s="162" t="s">
        <v>153</v>
      </c>
      <c r="BK91" s="171">
        <f>BK92+BK194+BK220+BK457+BK488+BK828+BK980</f>
        <v>0</v>
      </c>
    </row>
    <row r="92" s="12" customFormat="1" ht="22.8" customHeight="1">
      <c r="A92" s="12"/>
      <c r="B92" s="161"/>
      <c r="C92" s="12"/>
      <c r="D92" s="162" t="s">
        <v>72</v>
      </c>
      <c r="E92" s="172" t="s">
        <v>81</v>
      </c>
      <c r="F92" s="172" t="s">
        <v>154</v>
      </c>
      <c r="G92" s="12"/>
      <c r="H92" s="12"/>
      <c r="I92" s="164"/>
      <c r="J92" s="173">
        <f>BK92</f>
        <v>0</v>
      </c>
      <c r="K92" s="12"/>
      <c r="L92" s="161"/>
      <c r="M92" s="166"/>
      <c r="N92" s="167"/>
      <c r="O92" s="167"/>
      <c r="P92" s="168">
        <f>SUM(P93:P193)</f>
        <v>0</v>
      </c>
      <c r="Q92" s="167"/>
      <c r="R92" s="168">
        <f>SUM(R93:R193)</f>
        <v>240.92054199999998</v>
      </c>
      <c r="S92" s="167"/>
      <c r="T92" s="169">
        <f>SUM(T93:T193)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2" t="s">
        <v>81</v>
      </c>
      <c r="AT92" s="170" t="s">
        <v>72</v>
      </c>
      <c r="AU92" s="170" t="s">
        <v>81</v>
      </c>
      <c r="AY92" s="162" t="s">
        <v>153</v>
      </c>
      <c r="BK92" s="171">
        <f>SUM(BK93:BK193)</f>
        <v>0</v>
      </c>
    </row>
    <row r="93" s="2" customFormat="1" ht="33" customHeight="1">
      <c r="A93" s="40"/>
      <c r="B93" s="174"/>
      <c r="C93" s="175" t="s">
        <v>81</v>
      </c>
      <c r="D93" s="175" t="s">
        <v>155</v>
      </c>
      <c r="E93" s="176" t="s">
        <v>156</v>
      </c>
      <c r="F93" s="177" t="s">
        <v>157</v>
      </c>
      <c r="G93" s="178" t="s">
        <v>158</v>
      </c>
      <c r="H93" s="179">
        <v>34.137999999999998</v>
      </c>
      <c r="I93" s="180"/>
      <c r="J93" s="181">
        <f>ROUND(I93*H93,2)</f>
        <v>0</v>
      </c>
      <c r="K93" s="177" t="s">
        <v>159</v>
      </c>
      <c r="L93" s="41"/>
      <c r="M93" s="182" t="s">
        <v>3</v>
      </c>
      <c r="N93" s="183" t="s">
        <v>44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160</v>
      </c>
      <c r="AT93" s="186" t="s">
        <v>155</v>
      </c>
      <c r="AU93" s="186" t="s">
        <v>83</v>
      </c>
      <c r="AY93" s="21" t="s">
        <v>153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81</v>
      </c>
      <c r="BK93" s="187">
        <f>ROUND(I93*H93,2)</f>
        <v>0</v>
      </c>
      <c r="BL93" s="21" t="s">
        <v>160</v>
      </c>
      <c r="BM93" s="186" t="s">
        <v>1102</v>
      </c>
    </row>
    <row r="94" s="2" customFormat="1">
      <c r="A94" s="40"/>
      <c r="B94" s="41"/>
      <c r="C94" s="40"/>
      <c r="D94" s="188" t="s">
        <v>162</v>
      </c>
      <c r="E94" s="40"/>
      <c r="F94" s="189" t="s">
        <v>163</v>
      </c>
      <c r="G94" s="40"/>
      <c r="H94" s="40"/>
      <c r="I94" s="190"/>
      <c r="J94" s="40"/>
      <c r="K94" s="40"/>
      <c r="L94" s="41"/>
      <c r="M94" s="191"/>
      <c r="N94" s="192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162</v>
      </c>
      <c r="AU94" s="21" t="s">
        <v>83</v>
      </c>
    </row>
    <row r="95" s="2" customFormat="1">
      <c r="A95" s="40"/>
      <c r="B95" s="41"/>
      <c r="C95" s="40"/>
      <c r="D95" s="193" t="s">
        <v>164</v>
      </c>
      <c r="E95" s="40"/>
      <c r="F95" s="194" t="s">
        <v>165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164</v>
      </c>
      <c r="AU95" s="21" t="s">
        <v>83</v>
      </c>
    </row>
    <row r="96" s="13" customFormat="1">
      <c r="A96" s="13"/>
      <c r="B96" s="195"/>
      <c r="C96" s="13"/>
      <c r="D96" s="188" t="s">
        <v>166</v>
      </c>
      <c r="E96" s="196" t="s">
        <v>3</v>
      </c>
      <c r="F96" s="197" t="s">
        <v>1103</v>
      </c>
      <c r="G96" s="13"/>
      <c r="H96" s="198">
        <v>34.137999999999998</v>
      </c>
      <c r="I96" s="199"/>
      <c r="J96" s="13"/>
      <c r="K96" s="13"/>
      <c r="L96" s="195"/>
      <c r="M96" s="200"/>
      <c r="N96" s="201"/>
      <c r="O96" s="201"/>
      <c r="P96" s="201"/>
      <c r="Q96" s="201"/>
      <c r="R96" s="201"/>
      <c r="S96" s="201"/>
      <c r="T96" s="20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96" t="s">
        <v>166</v>
      </c>
      <c r="AU96" s="196" t="s">
        <v>83</v>
      </c>
      <c r="AV96" s="13" t="s">
        <v>83</v>
      </c>
      <c r="AW96" s="13" t="s">
        <v>35</v>
      </c>
      <c r="AX96" s="13" t="s">
        <v>81</v>
      </c>
      <c r="AY96" s="196" t="s">
        <v>153</v>
      </c>
    </row>
    <row r="97" s="2" customFormat="1" ht="33" customHeight="1">
      <c r="A97" s="40"/>
      <c r="B97" s="174"/>
      <c r="C97" s="175" t="s">
        <v>83</v>
      </c>
      <c r="D97" s="175" t="s">
        <v>155</v>
      </c>
      <c r="E97" s="176" t="s">
        <v>168</v>
      </c>
      <c r="F97" s="177" t="s">
        <v>169</v>
      </c>
      <c r="G97" s="178" t="s">
        <v>158</v>
      </c>
      <c r="H97" s="179">
        <v>193.53</v>
      </c>
      <c r="I97" s="180"/>
      <c r="J97" s="181">
        <f>ROUND(I97*H97,2)</f>
        <v>0</v>
      </c>
      <c r="K97" s="177" t="s">
        <v>159</v>
      </c>
      <c r="L97" s="41"/>
      <c r="M97" s="182" t="s">
        <v>3</v>
      </c>
      <c r="N97" s="183" t="s">
        <v>44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160</v>
      </c>
      <c r="AT97" s="186" t="s">
        <v>155</v>
      </c>
      <c r="AU97" s="186" t="s">
        <v>83</v>
      </c>
      <c r="AY97" s="21" t="s">
        <v>153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81</v>
      </c>
      <c r="BK97" s="187">
        <f>ROUND(I97*H97,2)</f>
        <v>0</v>
      </c>
      <c r="BL97" s="21" t="s">
        <v>160</v>
      </c>
      <c r="BM97" s="186" t="s">
        <v>1104</v>
      </c>
    </row>
    <row r="98" s="2" customFormat="1">
      <c r="A98" s="40"/>
      <c r="B98" s="41"/>
      <c r="C98" s="40"/>
      <c r="D98" s="188" t="s">
        <v>162</v>
      </c>
      <c r="E98" s="40"/>
      <c r="F98" s="189" t="s">
        <v>171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162</v>
      </c>
      <c r="AU98" s="21" t="s">
        <v>83</v>
      </c>
    </row>
    <row r="99" s="2" customFormat="1">
      <c r="A99" s="40"/>
      <c r="B99" s="41"/>
      <c r="C99" s="40"/>
      <c r="D99" s="193" t="s">
        <v>164</v>
      </c>
      <c r="E99" s="40"/>
      <c r="F99" s="194" t="s">
        <v>172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164</v>
      </c>
      <c r="AU99" s="21" t="s">
        <v>83</v>
      </c>
    </row>
    <row r="100" s="13" customFormat="1">
      <c r="A100" s="13"/>
      <c r="B100" s="195"/>
      <c r="C100" s="13"/>
      <c r="D100" s="188" t="s">
        <v>166</v>
      </c>
      <c r="E100" s="196" t="s">
        <v>3</v>
      </c>
      <c r="F100" s="197" t="s">
        <v>1105</v>
      </c>
      <c r="G100" s="13"/>
      <c r="H100" s="198">
        <v>193.53</v>
      </c>
      <c r="I100" s="199"/>
      <c r="J100" s="13"/>
      <c r="K100" s="13"/>
      <c r="L100" s="195"/>
      <c r="M100" s="200"/>
      <c r="N100" s="201"/>
      <c r="O100" s="201"/>
      <c r="P100" s="201"/>
      <c r="Q100" s="201"/>
      <c r="R100" s="201"/>
      <c r="S100" s="201"/>
      <c r="T100" s="20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96" t="s">
        <v>166</v>
      </c>
      <c r="AU100" s="196" t="s">
        <v>83</v>
      </c>
      <c r="AV100" s="13" t="s">
        <v>83</v>
      </c>
      <c r="AW100" s="13" t="s">
        <v>35</v>
      </c>
      <c r="AX100" s="13" t="s">
        <v>81</v>
      </c>
      <c r="AY100" s="196" t="s">
        <v>153</v>
      </c>
    </row>
    <row r="101" s="2" customFormat="1" ht="33" customHeight="1">
      <c r="A101" s="40"/>
      <c r="B101" s="174"/>
      <c r="C101" s="175" t="s">
        <v>174</v>
      </c>
      <c r="D101" s="175" t="s">
        <v>155</v>
      </c>
      <c r="E101" s="176" t="s">
        <v>175</v>
      </c>
      <c r="F101" s="177" t="s">
        <v>176</v>
      </c>
      <c r="G101" s="178" t="s">
        <v>158</v>
      </c>
      <c r="H101" s="179">
        <v>12.651999999999999</v>
      </c>
      <c r="I101" s="180"/>
      <c r="J101" s="181">
        <f>ROUND(I101*H101,2)</f>
        <v>0</v>
      </c>
      <c r="K101" s="177" t="s">
        <v>159</v>
      </c>
      <c r="L101" s="41"/>
      <c r="M101" s="182" t="s">
        <v>3</v>
      </c>
      <c r="N101" s="183" t="s">
        <v>44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160</v>
      </c>
      <c r="AT101" s="186" t="s">
        <v>155</v>
      </c>
      <c r="AU101" s="186" t="s">
        <v>83</v>
      </c>
      <c r="AY101" s="21" t="s">
        <v>153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81</v>
      </c>
      <c r="BK101" s="187">
        <f>ROUND(I101*H101,2)</f>
        <v>0</v>
      </c>
      <c r="BL101" s="21" t="s">
        <v>160</v>
      </c>
      <c r="BM101" s="186" t="s">
        <v>1106</v>
      </c>
    </row>
    <row r="102" s="2" customFormat="1">
      <c r="A102" s="40"/>
      <c r="B102" s="41"/>
      <c r="C102" s="40"/>
      <c r="D102" s="188" t="s">
        <v>162</v>
      </c>
      <c r="E102" s="40"/>
      <c r="F102" s="189" t="s">
        <v>178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162</v>
      </c>
      <c r="AU102" s="21" t="s">
        <v>83</v>
      </c>
    </row>
    <row r="103" s="2" customFormat="1">
      <c r="A103" s="40"/>
      <c r="B103" s="41"/>
      <c r="C103" s="40"/>
      <c r="D103" s="193" t="s">
        <v>164</v>
      </c>
      <c r="E103" s="40"/>
      <c r="F103" s="194" t="s">
        <v>179</v>
      </c>
      <c r="G103" s="40"/>
      <c r="H103" s="40"/>
      <c r="I103" s="190"/>
      <c r="J103" s="40"/>
      <c r="K103" s="40"/>
      <c r="L103" s="41"/>
      <c r="M103" s="191"/>
      <c r="N103" s="192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164</v>
      </c>
      <c r="AU103" s="21" t="s">
        <v>83</v>
      </c>
    </row>
    <row r="104" s="13" customFormat="1">
      <c r="A104" s="13"/>
      <c r="B104" s="195"/>
      <c r="C104" s="13"/>
      <c r="D104" s="188" t="s">
        <v>166</v>
      </c>
      <c r="E104" s="196" t="s">
        <v>3</v>
      </c>
      <c r="F104" s="197" t="s">
        <v>1107</v>
      </c>
      <c r="G104" s="13"/>
      <c r="H104" s="198">
        <v>2.524</v>
      </c>
      <c r="I104" s="199"/>
      <c r="J104" s="13"/>
      <c r="K104" s="13"/>
      <c r="L104" s="195"/>
      <c r="M104" s="200"/>
      <c r="N104" s="201"/>
      <c r="O104" s="201"/>
      <c r="P104" s="201"/>
      <c r="Q104" s="201"/>
      <c r="R104" s="201"/>
      <c r="S104" s="201"/>
      <c r="T104" s="20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96" t="s">
        <v>166</v>
      </c>
      <c r="AU104" s="196" t="s">
        <v>83</v>
      </c>
      <c r="AV104" s="13" t="s">
        <v>83</v>
      </c>
      <c r="AW104" s="13" t="s">
        <v>35</v>
      </c>
      <c r="AX104" s="13" t="s">
        <v>73</v>
      </c>
      <c r="AY104" s="196" t="s">
        <v>153</v>
      </c>
    </row>
    <row r="105" s="13" customFormat="1">
      <c r="A105" s="13"/>
      <c r="B105" s="195"/>
      <c r="C105" s="13"/>
      <c r="D105" s="188" t="s">
        <v>166</v>
      </c>
      <c r="E105" s="196" t="s">
        <v>3</v>
      </c>
      <c r="F105" s="197" t="s">
        <v>1108</v>
      </c>
      <c r="G105" s="13"/>
      <c r="H105" s="198">
        <v>10.128</v>
      </c>
      <c r="I105" s="199"/>
      <c r="J105" s="13"/>
      <c r="K105" s="13"/>
      <c r="L105" s="195"/>
      <c r="M105" s="200"/>
      <c r="N105" s="201"/>
      <c r="O105" s="201"/>
      <c r="P105" s="201"/>
      <c r="Q105" s="201"/>
      <c r="R105" s="201"/>
      <c r="S105" s="201"/>
      <c r="T105" s="20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6" t="s">
        <v>166</v>
      </c>
      <c r="AU105" s="196" t="s">
        <v>83</v>
      </c>
      <c r="AV105" s="13" t="s">
        <v>83</v>
      </c>
      <c r="AW105" s="13" t="s">
        <v>35</v>
      </c>
      <c r="AX105" s="13" t="s">
        <v>73</v>
      </c>
      <c r="AY105" s="196" t="s">
        <v>153</v>
      </c>
    </row>
    <row r="106" s="14" customFormat="1">
      <c r="A106" s="14"/>
      <c r="B106" s="203"/>
      <c r="C106" s="14"/>
      <c r="D106" s="188" t="s">
        <v>166</v>
      </c>
      <c r="E106" s="204" t="s">
        <v>3</v>
      </c>
      <c r="F106" s="205" t="s">
        <v>181</v>
      </c>
      <c r="G106" s="14"/>
      <c r="H106" s="206">
        <v>12.652000000000001</v>
      </c>
      <c r="I106" s="207"/>
      <c r="J106" s="14"/>
      <c r="K106" s="14"/>
      <c r="L106" s="203"/>
      <c r="M106" s="208"/>
      <c r="N106" s="209"/>
      <c r="O106" s="209"/>
      <c r="P106" s="209"/>
      <c r="Q106" s="209"/>
      <c r="R106" s="209"/>
      <c r="S106" s="209"/>
      <c r="T106" s="21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04" t="s">
        <v>166</v>
      </c>
      <c r="AU106" s="204" t="s">
        <v>83</v>
      </c>
      <c r="AV106" s="14" t="s">
        <v>160</v>
      </c>
      <c r="AW106" s="14" t="s">
        <v>35</v>
      </c>
      <c r="AX106" s="14" t="s">
        <v>81</v>
      </c>
      <c r="AY106" s="204" t="s">
        <v>153</v>
      </c>
    </row>
    <row r="107" s="2" customFormat="1" ht="37.8" customHeight="1">
      <c r="A107" s="40"/>
      <c r="B107" s="174"/>
      <c r="C107" s="175" t="s">
        <v>160</v>
      </c>
      <c r="D107" s="175" t="s">
        <v>155</v>
      </c>
      <c r="E107" s="176" t="s">
        <v>182</v>
      </c>
      <c r="F107" s="177" t="s">
        <v>183</v>
      </c>
      <c r="G107" s="178" t="s">
        <v>158</v>
      </c>
      <c r="H107" s="179">
        <v>0.94999999999999996</v>
      </c>
      <c r="I107" s="180"/>
      <c r="J107" s="181">
        <f>ROUND(I107*H107,2)</f>
        <v>0</v>
      </c>
      <c r="K107" s="177" t="s">
        <v>159</v>
      </c>
      <c r="L107" s="41"/>
      <c r="M107" s="182" t="s">
        <v>3</v>
      </c>
      <c r="N107" s="183" t="s">
        <v>44</v>
      </c>
      <c r="O107" s="74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86" t="s">
        <v>160</v>
      </c>
      <c r="AT107" s="186" t="s">
        <v>155</v>
      </c>
      <c r="AU107" s="186" t="s">
        <v>83</v>
      </c>
      <c r="AY107" s="21" t="s">
        <v>153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21" t="s">
        <v>81</v>
      </c>
      <c r="BK107" s="187">
        <f>ROUND(I107*H107,2)</f>
        <v>0</v>
      </c>
      <c r="BL107" s="21" t="s">
        <v>160</v>
      </c>
      <c r="BM107" s="186" t="s">
        <v>1109</v>
      </c>
    </row>
    <row r="108" s="2" customFormat="1">
      <c r="A108" s="40"/>
      <c r="B108" s="41"/>
      <c r="C108" s="40"/>
      <c r="D108" s="188" t="s">
        <v>162</v>
      </c>
      <c r="E108" s="40"/>
      <c r="F108" s="189" t="s">
        <v>185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162</v>
      </c>
      <c r="AU108" s="21" t="s">
        <v>83</v>
      </c>
    </row>
    <row r="109" s="2" customFormat="1">
      <c r="A109" s="40"/>
      <c r="B109" s="41"/>
      <c r="C109" s="40"/>
      <c r="D109" s="193" t="s">
        <v>164</v>
      </c>
      <c r="E109" s="40"/>
      <c r="F109" s="194" t="s">
        <v>186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164</v>
      </c>
      <c r="AU109" s="21" t="s">
        <v>83</v>
      </c>
    </row>
    <row r="110" s="13" customFormat="1">
      <c r="A110" s="13"/>
      <c r="B110" s="195"/>
      <c r="C110" s="13"/>
      <c r="D110" s="188" t="s">
        <v>166</v>
      </c>
      <c r="E110" s="196" t="s">
        <v>3</v>
      </c>
      <c r="F110" s="197" t="s">
        <v>1110</v>
      </c>
      <c r="G110" s="13"/>
      <c r="H110" s="198">
        <v>0.94999999999999996</v>
      </c>
      <c r="I110" s="199"/>
      <c r="J110" s="13"/>
      <c r="K110" s="13"/>
      <c r="L110" s="195"/>
      <c r="M110" s="200"/>
      <c r="N110" s="201"/>
      <c r="O110" s="201"/>
      <c r="P110" s="201"/>
      <c r="Q110" s="201"/>
      <c r="R110" s="201"/>
      <c r="S110" s="201"/>
      <c r="T110" s="20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96" t="s">
        <v>166</v>
      </c>
      <c r="AU110" s="196" t="s">
        <v>83</v>
      </c>
      <c r="AV110" s="13" t="s">
        <v>83</v>
      </c>
      <c r="AW110" s="13" t="s">
        <v>35</v>
      </c>
      <c r="AX110" s="13" t="s">
        <v>81</v>
      </c>
      <c r="AY110" s="196" t="s">
        <v>153</v>
      </c>
    </row>
    <row r="111" s="2" customFormat="1" ht="37.8" customHeight="1">
      <c r="A111" s="40"/>
      <c r="B111" s="174"/>
      <c r="C111" s="175" t="s">
        <v>188</v>
      </c>
      <c r="D111" s="175" t="s">
        <v>155</v>
      </c>
      <c r="E111" s="176" t="s">
        <v>189</v>
      </c>
      <c r="F111" s="177" t="s">
        <v>190</v>
      </c>
      <c r="G111" s="178" t="s">
        <v>158</v>
      </c>
      <c r="H111" s="179">
        <v>239.37000000000001</v>
      </c>
      <c r="I111" s="180"/>
      <c r="J111" s="181">
        <f>ROUND(I111*H111,2)</f>
        <v>0</v>
      </c>
      <c r="K111" s="177" t="s">
        <v>159</v>
      </c>
      <c r="L111" s="41"/>
      <c r="M111" s="182" t="s">
        <v>3</v>
      </c>
      <c r="N111" s="183" t="s">
        <v>44</v>
      </c>
      <c r="O111" s="74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86" t="s">
        <v>160</v>
      </c>
      <c r="AT111" s="186" t="s">
        <v>155</v>
      </c>
      <c r="AU111" s="186" t="s">
        <v>83</v>
      </c>
      <c r="AY111" s="21" t="s">
        <v>153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21" t="s">
        <v>81</v>
      </c>
      <c r="BK111" s="187">
        <f>ROUND(I111*H111,2)</f>
        <v>0</v>
      </c>
      <c r="BL111" s="21" t="s">
        <v>160</v>
      </c>
      <c r="BM111" s="186" t="s">
        <v>1111</v>
      </c>
    </row>
    <row r="112" s="2" customFormat="1">
      <c r="A112" s="40"/>
      <c r="B112" s="41"/>
      <c r="C112" s="40"/>
      <c r="D112" s="188" t="s">
        <v>162</v>
      </c>
      <c r="E112" s="40"/>
      <c r="F112" s="189" t="s">
        <v>192</v>
      </c>
      <c r="G112" s="40"/>
      <c r="H112" s="40"/>
      <c r="I112" s="190"/>
      <c r="J112" s="40"/>
      <c r="K112" s="40"/>
      <c r="L112" s="41"/>
      <c r="M112" s="191"/>
      <c r="N112" s="192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162</v>
      </c>
      <c r="AU112" s="21" t="s">
        <v>83</v>
      </c>
    </row>
    <row r="113" s="2" customFormat="1">
      <c r="A113" s="40"/>
      <c r="B113" s="41"/>
      <c r="C113" s="40"/>
      <c r="D113" s="193" t="s">
        <v>164</v>
      </c>
      <c r="E113" s="40"/>
      <c r="F113" s="194" t="s">
        <v>193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164</v>
      </c>
      <c r="AU113" s="21" t="s">
        <v>83</v>
      </c>
    </row>
    <row r="114" s="2" customFormat="1">
      <c r="A114" s="40"/>
      <c r="B114" s="41"/>
      <c r="C114" s="40"/>
      <c r="D114" s="188" t="s">
        <v>194</v>
      </c>
      <c r="E114" s="40"/>
      <c r="F114" s="211" t="s">
        <v>195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194</v>
      </c>
      <c r="AU114" s="21" t="s">
        <v>83</v>
      </c>
    </row>
    <row r="115" s="13" customFormat="1">
      <c r="A115" s="13"/>
      <c r="B115" s="195"/>
      <c r="C115" s="13"/>
      <c r="D115" s="188" t="s">
        <v>166</v>
      </c>
      <c r="E115" s="196" t="s">
        <v>3</v>
      </c>
      <c r="F115" s="197" t="s">
        <v>1112</v>
      </c>
      <c r="G115" s="13"/>
      <c r="H115" s="198">
        <v>34.137999999999998</v>
      </c>
      <c r="I115" s="199"/>
      <c r="J115" s="13"/>
      <c r="K115" s="13"/>
      <c r="L115" s="195"/>
      <c r="M115" s="200"/>
      <c r="N115" s="201"/>
      <c r="O115" s="201"/>
      <c r="P115" s="201"/>
      <c r="Q115" s="201"/>
      <c r="R115" s="201"/>
      <c r="S115" s="201"/>
      <c r="T115" s="20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6" t="s">
        <v>166</v>
      </c>
      <c r="AU115" s="196" t="s">
        <v>83</v>
      </c>
      <c r="AV115" s="13" t="s">
        <v>83</v>
      </c>
      <c r="AW115" s="13" t="s">
        <v>35</v>
      </c>
      <c r="AX115" s="13" t="s">
        <v>73</v>
      </c>
      <c r="AY115" s="196" t="s">
        <v>153</v>
      </c>
    </row>
    <row r="116" s="13" customFormat="1">
      <c r="A116" s="13"/>
      <c r="B116" s="195"/>
      <c r="C116" s="13"/>
      <c r="D116" s="188" t="s">
        <v>166</v>
      </c>
      <c r="E116" s="196" t="s">
        <v>3</v>
      </c>
      <c r="F116" s="197" t="s">
        <v>1113</v>
      </c>
      <c r="G116" s="13"/>
      <c r="H116" s="198">
        <v>193.53</v>
      </c>
      <c r="I116" s="199"/>
      <c r="J116" s="13"/>
      <c r="K116" s="13"/>
      <c r="L116" s="195"/>
      <c r="M116" s="200"/>
      <c r="N116" s="201"/>
      <c r="O116" s="201"/>
      <c r="P116" s="201"/>
      <c r="Q116" s="201"/>
      <c r="R116" s="201"/>
      <c r="S116" s="201"/>
      <c r="T116" s="20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96" t="s">
        <v>166</v>
      </c>
      <c r="AU116" s="196" t="s">
        <v>83</v>
      </c>
      <c r="AV116" s="13" t="s">
        <v>83</v>
      </c>
      <c r="AW116" s="13" t="s">
        <v>35</v>
      </c>
      <c r="AX116" s="13" t="s">
        <v>73</v>
      </c>
      <c r="AY116" s="196" t="s">
        <v>153</v>
      </c>
    </row>
    <row r="117" s="13" customFormat="1">
      <c r="A117" s="13"/>
      <c r="B117" s="195"/>
      <c r="C117" s="13"/>
      <c r="D117" s="188" t="s">
        <v>166</v>
      </c>
      <c r="E117" s="196" t="s">
        <v>3</v>
      </c>
      <c r="F117" s="197" t="s">
        <v>1114</v>
      </c>
      <c r="G117" s="13"/>
      <c r="H117" s="198">
        <v>12.651999999999999</v>
      </c>
      <c r="I117" s="199"/>
      <c r="J117" s="13"/>
      <c r="K117" s="13"/>
      <c r="L117" s="195"/>
      <c r="M117" s="200"/>
      <c r="N117" s="201"/>
      <c r="O117" s="201"/>
      <c r="P117" s="201"/>
      <c r="Q117" s="201"/>
      <c r="R117" s="201"/>
      <c r="S117" s="201"/>
      <c r="T117" s="20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6" t="s">
        <v>166</v>
      </c>
      <c r="AU117" s="196" t="s">
        <v>83</v>
      </c>
      <c r="AV117" s="13" t="s">
        <v>83</v>
      </c>
      <c r="AW117" s="13" t="s">
        <v>35</v>
      </c>
      <c r="AX117" s="13" t="s">
        <v>73</v>
      </c>
      <c r="AY117" s="196" t="s">
        <v>153</v>
      </c>
    </row>
    <row r="118" s="15" customFormat="1">
      <c r="A118" s="15"/>
      <c r="B118" s="212"/>
      <c r="C118" s="15"/>
      <c r="D118" s="188" t="s">
        <v>166</v>
      </c>
      <c r="E118" s="213" t="s">
        <v>3</v>
      </c>
      <c r="F118" s="214" t="s">
        <v>199</v>
      </c>
      <c r="G118" s="15"/>
      <c r="H118" s="215">
        <v>240.31999999999999</v>
      </c>
      <c r="I118" s="216"/>
      <c r="J118" s="15"/>
      <c r="K118" s="15"/>
      <c r="L118" s="212"/>
      <c r="M118" s="217"/>
      <c r="N118" s="218"/>
      <c r="O118" s="218"/>
      <c r="P118" s="218"/>
      <c r="Q118" s="218"/>
      <c r="R118" s="218"/>
      <c r="S118" s="218"/>
      <c r="T118" s="219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13" t="s">
        <v>166</v>
      </c>
      <c r="AU118" s="213" t="s">
        <v>83</v>
      </c>
      <c r="AV118" s="15" t="s">
        <v>174</v>
      </c>
      <c r="AW118" s="15" t="s">
        <v>35</v>
      </c>
      <c r="AX118" s="15" t="s">
        <v>73</v>
      </c>
      <c r="AY118" s="213" t="s">
        <v>153</v>
      </c>
    </row>
    <row r="119" s="13" customFormat="1">
      <c r="A119" s="13"/>
      <c r="B119" s="195"/>
      <c r="C119" s="13"/>
      <c r="D119" s="188" t="s">
        <v>166</v>
      </c>
      <c r="E119" s="196" t="s">
        <v>3</v>
      </c>
      <c r="F119" s="197" t="s">
        <v>1115</v>
      </c>
      <c r="G119" s="13"/>
      <c r="H119" s="198">
        <v>-0.94999999999999996</v>
      </c>
      <c r="I119" s="199"/>
      <c r="J119" s="13"/>
      <c r="K119" s="13"/>
      <c r="L119" s="195"/>
      <c r="M119" s="200"/>
      <c r="N119" s="201"/>
      <c r="O119" s="201"/>
      <c r="P119" s="201"/>
      <c r="Q119" s="201"/>
      <c r="R119" s="201"/>
      <c r="S119" s="201"/>
      <c r="T119" s="20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96" t="s">
        <v>166</v>
      </c>
      <c r="AU119" s="196" t="s">
        <v>83</v>
      </c>
      <c r="AV119" s="13" t="s">
        <v>83</v>
      </c>
      <c r="AW119" s="13" t="s">
        <v>35</v>
      </c>
      <c r="AX119" s="13" t="s">
        <v>73</v>
      </c>
      <c r="AY119" s="196" t="s">
        <v>153</v>
      </c>
    </row>
    <row r="120" s="14" customFormat="1">
      <c r="A120" s="14"/>
      <c r="B120" s="203"/>
      <c r="C120" s="14"/>
      <c r="D120" s="188" t="s">
        <v>166</v>
      </c>
      <c r="E120" s="204" t="s">
        <v>3</v>
      </c>
      <c r="F120" s="205" t="s">
        <v>181</v>
      </c>
      <c r="G120" s="14"/>
      <c r="H120" s="206">
        <v>239.37000000000001</v>
      </c>
      <c r="I120" s="207"/>
      <c r="J120" s="14"/>
      <c r="K120" s="14"/>
      <c r="L120" s="203"/>
      <c r="M120" s="208"/>
      <c r="N120" s="209"/>
      <c r="O120" s="209"/>
      <c r="P120" s="209"/>
      <c r="Q120" s="209"/>
      <c r="R120" s="209"/>
      <c r="S120" s="209"/>
      <c r="T120" s="21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04" t="s">
        <v>166</v>
      </c>
      <c r="AU120" s="204" t="s">
        <v>83</v>
      </c>
      <c r="AV120" s="14" t="s">
        <v>160</v>
      </c>
      <c r="AW120" s="14" t="s">
        <v>35</v>
      </c>
      <c r="AX120" s="14" t="s">
        <v>81</v>
      </c>
      <c r="AY120" s="204" t="s">
        <v>153</v>
      </c>
    </row>
    <row r="121" s="2" customFormat="1" ht="24.15" customHeight="1">
      <c r="A121" s="40"/>
      <c r="B121" s="174"/>
      <c r="C121" s="175" t="s">
        <v>201</v>
      </c>
      <c r="D121" s="175" t="s">
        <v>155</v>
      </c>
      <c r="E121" s="176" t="s">
        <v>202</v>
      </c>
      <c r="F121" s="177" t="s">
        <v>203</v>
      </c>
      <c r="G121" s="178" t="s">
        <v>158</v>
      </c>
      <c r="H121" s="179">
        <v>0.94999999999999996</v>
      </c>
      <c r="I121" s="180"/>
      <c r="J121" s="181">
        <f>ROUND(I121*H121,2)</f>
        <v>0</v>
      </c>
      <c r="K121" s="177" t="s">
        <v>159</v>
      </c>
      <c r="L121" s="41"/>
      <c r="M121" s="182" t="s">
        <v>3</v>
      </c>
      <c r="N121" s="183" t="s">
        <v>44</v>
      </c>
      <c r="O121" s="74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6" t="s">
        <v>160</v>
      </c>
      <c r="AT121" s="186" t="s">
        <v>155</v>
      </c>
      <c r="AU121" s="186" t="s">
        <v>83</v>
      </c>
      <c r="AY121" s="21" t="s">
        <v>153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1" t="s">
        <v>81</v>
      </c>
      <c r="BK121" s="187">
        <f>ROUND(I121*H121,2)</f>
        <v>0</v>
      </c>
      <c r="BL121" s="21" t="s">
        <v>160</v>
      </c>
      <c r="BM121" s="186" t="s">
        <v>1116</v>
      </c>
    </row>
    <row r="122" s="2" customFormat="1">
      <c r="A122" s="40"/>
      <c r="B122" s="41"/>
      <c r="C122" s="40"/>
      <c r="D122" s="188" t="s">
        <v>162</v>
      </c>
      <c r="E122" s="40"/>
      <c r="F122" s="189" t="s">
        <v>205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162</v>
      </c>
      <c r="AU122" s="21" t="s">
        <v>83</v>
      </c>
    </row>
    <row r="123" s="2" customFormat="1">
      <c r="A123" s="40"/>
      <c r="B123" s="41"/>
      <c r="C123" s="40"/>
      <c r="D123" s="193" t="s">
        <v>164</v>
      </c>
      <c r="E123" s="40"/>
      <c r="F123" s="194" t="s">
        <v>206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164</v>
      </c>
      <c r="AU123" s="21" t="s">
        <v>83</v>
      </c>
    </row>
    <row r="124" s="13" customFormat="1">
      <c r="A124" s="13"/>
      <c r="B124" s="195"/>
      <c r="C124" s="13"/>
      <c r="D124" s="188" t="s">
        <v>166</v>
      </c>
      <c r="E124" s="196" t="s">
        <v>3</v>
      </c>
      <c r="F124" s="197" t="s">
        <v>1117</v>
      </c>
      <c r="G124" s="13"/>
      <c r="H124" s="198">
        <v>0.94999999999999996</v>
      </c>
      <c r="I124" s="199"/>
      <c r="J124" s="13"/>
      <c r="K124" s="13"/>
      <c r="L124" s="195"/>
      <c r="M124" s="200"/>
      <c r="N124" s="201"/>
      <c r="O124" s="201"/>
      <c r="P124" s="201"/>
      <c r="Q124" s="201"/>
      <c r="R124" s="201"/>
      <c r="S124" s="201"/>
      <c r="T124" s="20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6" t="s">
        <v>166</v>
      </c>
      <c r="AU124" s="196" t="s">
        <v>83</v>
      </c>
      <c r="AV124" s="13" t="s">
        <v>83</v>
      </c>
      <c r="AW124" s="13" t="s">
        <v>35</v>
      </c>
      <c r="AX124" s="13" t="s">
        <v>81</v>
      </c>
      <c r="AY124" s="196" t="s">
        <v>153</v>
      </c>
    </row>
    <row r="125" s="2" customFormat="1" ht="24.15" customHeight="1">
      <c r="A125" s="40"/>
      <c r="B125" s="174"/>
      <c r="C125" s="175" t="s">
        <v>208</v>
      </c>
      <c r="D125" s="175" t="s">
        <v>155</v>
      </c>
      <c r="E125" s="176" t="s">
        <v>209</v>
      </c>
      <c r="F125" s="177" t="s">
        <v>210</v>
      </c>
      <c r="G125" s="178" t="s">
        <v>158</v>
      </c>
      <c r="H125" s="179">
        <v>91.129999999999995</v>
      </c>
      <c r="I125" s="180"/>
      <c r="J125" s="181">
        <f>ROUND(I125*H125,2)</f>
        <v>0</v>
      </c>
      <c r="K125" s="177" t="s">
        <v>159</v>
      </c>
      <c r="L125" s="41"/>
      <c r="M125" s="182" t="s">
        <v>3</v>
      </c>
      <c r="N125" s="183" t="s">
        <v>44</v>
      </c>
      <c r="O125" s="74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160</v>
      </c>
      <c r="AT125" s="186" t="s">
        <v>155</v>
      </c>
      <c r="AU125" s="186" t="s">
        <v>83</v>
      </c>
      <c r="AY125" s="21" t="s">
        <v>153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81</v>
      </c>
      <c r="BK125" s="187">
        <f>ROUND(I125*H125,2)</f>
        <v>0</v>
      </c>
      <c r="BL125" s="21" t="s">
        <v>160</v>
      </c>
      <c r="BM125" s="186" t="s">
        <v>1118</v>
      </c>
    </row>
    <row r="126" s="2" customFormat="1">
      <c r="A126" s="40"/>
      <c r="B126" s="41"/>
      <c r="C126" s="40"/>
      <c r="D126" s="188" t="s">
        <v>162</v>
      </c>
      <c r="E126" s="40"/>
      <c r="F126" s="189" t="s">
        <v>212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162</v>
      </c>
      <c r="AU126" s="21" t="s">
        <v>83</v>
      </c>
    </row>
    <row r="127" s="2" customFormat="1">
      <c r="A127" s="40"/>
      <c r="B127" s="41"/>
      <c r="C127" s="40"/>
      <c r="D127" s="193" t="s">
        <v>164</v>
      </c>
      <c r="E127" s="40"/>
      <c r="F127" s="194" t="s">
        <v>213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164</v>
      </c>
      <c r="AU127" s="21" t="s">
        <v>83</v>
      </c>
    </row>
    <row r="128" s="13" customFormat="1">
      <c r="A128" s="13"/>
      <c r="B128" s="195"/>
      <c r="C128" s="13"/>
      <c r="D128" s="188" t="s">
        <v>166</v>
      </c>
      <c r="E128" s="196" t="s">
        <v>3</v>
      </c>
      <c r="F128" s="197" t="s">
        <v>1119</v>
      </c>
      <c r="G128" s="13"/>
      <c r="H128" s="198">
        <v>91.129999999999995</v>
      </c>
      <c r="I128" s="199"/>
      <c r="J128" s="13"/>
      <c r="K128" s="13"/>
      <c r="L128" s="195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166</v>
      </c>
      <c r="AU128" s="196" t="s">
        <v>83</v>
      </c>
      <c r="AV128" s="13" t="s">
        <v>83</v>
      </c>
      <c r="AW128" s="13" t="s">
        <v>35</v>
      </c>
      <c r="AX128" s="13" t="s">
        <v>81</v>
      </c>
      <c r="AY128" s="196" t="s">
        <v>153</v>
      </c>
    </row>
    <row r="129" s="2" customFormat="1" ht="16.5" customHeight="1">
      <c r="A129" s="40"/>
      <c r="B129" s="174"/>
      <c r="C129" s="220" t="s">
        <v>215</v>
      </c>
      <c r="D129" s="220" t="s">
        <v>216</v>
      </c>
      <c r="E129" s="221" t="s">
        <v>217</v>
      </c>
      <c r="F129" s="222" t="s">
        <v>218</v>
      </c>
      <c r="G129" s="223" t="s">
        <v>219</v>
      </c>
      <c r="H129" s="224">
        <v>164.03399999999999</v>
      </c>
      <c r="I129" s="225"/>
      <c r="J129" s="226">
        <f>ROUND(I129*H129,2)</f>
        <v>0</v>
      </c>
      <c r="K129" s="222" t="s">
        <v>159</v>
      </c>
      <c r="L129" s="227"/>
      <c r="M129" s="228" t="s">
        <v>3</v>
      </c>
      <c r="N129" s="229" t="s">
        <v>44</v>
      </c>
      <c r="O129" s="74"/>
      <c r="P129" s="184">
        <f>O129*H129</f>
        <v>0</v>
      </c>
      <c r="Q129" s="184">
        <v>1</v>
      </c>
      <c r="R129" s="184">
        <f>Q129*H129</f>
        <v>164.03399999999999</v>
      </c>
      <c r="S129" s="184">
        <v>0</v>
      </c>
      <c r="T129" s="18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86" t="s">
        <v>215</v>
      </c>
      <c r="AT129" s="186" t="s">
        <v>216</v>
      </c>
      <c r="AU129" s="186" t="s">
        <v>83</v>
      </c>
      <c r="AY129" s="21" t="s">
        <v>153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21" t="s">
        <v>81</v>
      </c>
      <c r="BK129" s="187">
        <f>ROUND(I129*H129,2)</f>
        <v>0</v>
      </c>
      <c r="BL129" s="21" t="s">
        <v>160</v>
      </c>
      <c r="BM129" s="186" t="s">
        <v>1120</v>
      </c>
    </row>
    <row r="130" s="2" customFormat="1">
      <c r="A130" s="40"/>
      <c r="B130" s="41"/>
      <c r="C130" s="40"/>
      <c r="D130" s="188" t="s">
        <v>162</v>
      </c>
      <c r="E130" s="40"/>
      <c r="F130" s="189" t="s">
        <v>218</v>
      </c>
      <c r="G130" s="40"/>
      <c r="H130" s="40"/>
      <c r="I130" s="190"/>
      <c r="J130" s="40"/>
      <c r="K130" s="40"/>
      <c r="L130" s="41"/>
      <c r="M130" s="191"/>
      <c r="N130" s="192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162</v>
      </c>
      <c r="AU130" s="21" t="s">
        <v>83</v>
      </c>
    </row>
    <row r="131" s="2" customFormat="1">
      <c r="A131" s="40"/>
      <c r="B131" s="41"/>
      <c r="C131" s="40"/>
      <c r="D131" s="188" t="s">
        <v>194</v>
      </c>
      <c r="E131" s="40"/>
      <c r="F131" s="211" t="s">
        <v>221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194</v>
      </c>
      <c r="AU131" s="21" t="s">
        <v>83</v>
      </c>
    </row>
    <row r="132" s="13" customFormat="1">
      <c r="A132" s="13"/>
      <c r="B132" s="195"/>
      <c r="C132" s="13"/>
      <c r="D132" s="188" t="s">
        <v>166</v>
      </c>
      <c r="E132" s="196" t="s">
        <v>3</v>
      </c>
      <c r="F132" s="197" t="s">
        <v>1119</v>
      </c>
      <c r="G132" s="13"/>
      <c r="H132" s="198">
        <v>91.129999999999995</v>
      </c>
      <c r="I132" s="199"/>
      <c r="J132" s="13"/>
      <c r="K132" s="13"/>
      <c r="L132" s="195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6" t="s">
        <v>166</v>
      </c>
      <c r="AU132" s="196" t="s">
        <v>83</v>
      </c>
      <c r="AV132" s="13" t="s">
        <v>83</v>
      </c>
      <c r="AW132" s="13" t="s">
        <v>35</v>
      </c>
      <c r="AX132" s="13" t="s">
        <v>81</v>
      </c>
      <c r="AY132" s="196" t="s">
        <v>153</v>
      </c>
    </row>
    <row r="133" s="13" customFormat="1">
      <c r="A133" s="13"/>
      <c r="B133" s="195"/>
      <c r="C133" s="13"/>
      <c r="D133" s="188" t="s">
        <v>166</v>
      </c>
      <c r="E133" s="13"/>
      <c r="F133" s="197" t="s">
        <v>1121</v>
      </c>
      <c r="G133" s="13"/>
      <c r="H133" s="198">
        <v>164.03399999999999</v>
      </c>
      <c r="I133" s="199"/>
      <c r="J133" s="13"/>
      <c r="K133" s="13"/>
      <c r="L133" s="195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166</v>
      </c>
      <c r="AU133" s="196" t="s">
        <v>83</v>
      </c>
      <c r="AV133" s="13" t="s">
        <v>83</v>
      </c>
      <c r="AW133" s="13" t="s">
        <v>4</v>
      </c>
      <c r="AX133" s="13" t="s">
        <v>81</v>
      </c>
      <c r="AY133" s="196" t="s">
        <v>153</v>
      </c>
    </row>
    <row r="134" s="2" customFormat="1" ht="33" customHeight="1">
      <c r="A134" s="40"/>
      <c r="B134" s="174"/>
      <c r="C134" s="175" t="s">
        <v>223</v>
      </c>
      <c r="D134" s="175" t="s">
        <v>155</v>
      </c>
      <c r="E134" s="176" t="s">
        <v>1122</v>
      </c>
      <c r="F134" s="177" t="s">
        <v>225</v>
      </c>
      <c r="G134" s="178" t="s">
        <v>219</v>
      </c>
      <c r="H134" s="179">
        <v>430.86599999999999</v>
      </c>
      <c r="I134" s="180"/>
      <c r="J134" s="181">
        <f>ROUND(I134*H134,2)</f>
        <v>0</v>
      </c>
      <c r="K134" s="177" t="s">
        <v>159</v>
      </c>
      <c r="L134" s="41"/>
      <c r="M134" s="182" t="s">
        <v>3</v>
      </c>
      <c r="N134" s="183" t="s">
        <v>44</v>
      </c>
      <c r="O134" s="74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160</v>
      </c>
      <c r="AT134" s="186" t="s">
        <v>155</v>
      </c>
      <c r="AU134" s="186" t="s">
        <v>83</v>
      </c>
      <c r="AY134" s="21" t="s">
        <v>153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81</v>
      </c>
      <c r="BK134" s="187">
        <f>ROUND(I134*H134,2)</f>
        <v>0</v>
      </c>
      <c r="BL134" s="21" t="s">
        <v>160</v>
      </c>
      <c r="BM134" s="186" t="s">
        <v>1123</v>
      </c>
    </row>
    <row r="135" s="2" customFormat="1">
      <c r="A135" s="40"/>
      <c r="B135" s="41"/>
      <c r="C135" s="40"/>
      <c r="D135" s="188" t="s">
        <v>162</v>
      </c>
      <c r="E135" s="40"/>
      <c r="F135" s="189" t="s">
        <v>227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162</v>
      </c>
      <c r="AU135" s="21" t="s">
        <v>83</v>
      </c>
    </row>
    <row r="136" s="2" customFormat="1">
      <c r="A136" s="40"/>
      <c r="B136" s="41"/>
      <c r="C136" s="40"/>
      <c r="D136" s="193" t="s">
        <v>164</v>
      </c>
      <c r="E136" s="40"/>
      <c r="F136" s="194" t="s">
        <v>1124</v>
      </c>
      <c r="G136" s="40"/>
      <c r="H136" s="40"/>
      <c r="I136" s="190"/>
      <c r="J136" s="40"/>
      <c r="K136" s="40"/>
      <c r="L136" s="41"/>
      <c r="M136" s="191"/>
      <c r="N136" s="192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164</v>
      </c>
      <c r="AU136" s="21" t="s">
        <v>83</v>
      </c>
    </row>
    <row r="137" s="2" customFormat="1">
      <c r="A137" s="40"/>
      <c r="B137" s="41"/>
      <c r="C137" s="40"/>
      <c r="D137" s="188" t="s">
        <v>194</v>
      </c>
      <c r="E137" s="40"/>
      <c r="F137" s="211" t="s">
        <v>228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194</v>
      </c>
      <c r="AU137" s="21" t="s">
        <v>83</v>
      </c>
    </row>
    <row r="138" s="13" customFormat="1">
      <c r="A138" s="13"/>
      <c r="B138" s="195"/>
      <c r="C138" s="13"/>
      <c r="D138" s="188" t="s">
        <v>166</v>
      </c>
      <c r="E138" s="196" t="s">
        <v>3</v>
      </c>
      <c r="F138" s="197" t="s">
        <v>1112</v>
      </c>
      <c r="G138" s="13"/>
      <c r="H138" s="198">
        <v>34.137999999999998</v>
      </c>
      <c r="I138" s="199"/>
      <c r="J138" s="13"/>
      <c r="K138" s="13"/>
      <c r="L138" s="195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166</v>
      </c>
      <c r="AU138" s="196" t="s">
        <v>83</v>
      </c>
      <c r="AV138" s="13" t="s">
        <v>83</v>
      </c>
      <c r="AW138" s="13" t="s">
        <v>35</v>
      </c>
      <c r="AX138" s="13" t="s">
        <v>73</v>
      </c>
      <c r="AY138" s="196" t="s">
        <v>153</v>
      </c>
    </row>
    <row r="139" s="13" customFormat="1">
      <c r="A139" s="13"/>
      <c r="B139" s="195"/>
      <c r="C139" s="13"/>
      <c r="D139" s="188" t="s">
        <v>166</v>
      </c>
      <c r="E139" s="196" t="s">
        <v>3</v>
      </c>
      <c r="F139" s="197" t="s">
        <v>1113</v>
      </c>
      <c r="G139" s="13"/>
      <c r="H139" s="198">
        <v>193.53</v>
      </c>
      <c r="I139" s="199"/>
      <c r="J139" s="13"/>
      <c r="K139" s="13"/>
      <c r="L139" s="195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166</v>
      </c>
      <c r="AU139" s="196" t="s">
        <v>83</v>
      </c>
      <c r="AV139" s="13" t="s">
        <v>83</v>
      </c>
      <c r="AW139" s="13" t="s">
        <v>35</v>
      </c>
      <c r="AX139" s="13" t="s">
        <v>73</v>
      </c>
      <c r="AY139" s="196" t="s">
        <v>153</v>
      </c>
    </row>
    <row r="140" s="13" customFormat="1">
      <c r="A140" s="13"/>
      <c r="B140" s="195"/>
      <c r="C140" s="13"/>
      <c r="D140" s="188" t="s">
        <v>166</v>
      </c>
      <c r="E140" s="196" t="s">
        <v>3</v>
      </c>
      <c r="F140" s="197" t="s">
        <v>1114</v>
      </c>
      <c r="G140" s="13"/>
      <c r="H140" s="198">
        <v>12.651999999999999</v>
      </c>
      <c r="I140" s="199"/>
      <c r="J140" s="13"/>
      <c r="K140" s="13"/>
      <c r="L140" s="195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166</v>
      </c>
      <c r="AU140" s="196" t="s">
        <v>83</v>
      </c>
      <c r="AV140" s="13" t="s">
        <v>83</v>
      </c>
      <c r="AW140" s="13" t="s">
        <v>35</v>
      </c>
      <c r="AX140" s="13" t="s">
        <v>73</v>
      </c>
      <c r="AY140" s="196" t="s">
        <v>153</v>
      </c>
    </row>
    <row r="141" s="15" customFormat="1">
      <c r="A141" s="15"/>
      <c r="B141" s="212"/>
      <c r="C141" s="15"/>
      <c r="D141" s="188" t="s">
        <v>166</v>
      </c>
      <c r="E141" s="213" t="s">
        <v>3</v>
      </c>
      <c r="F141" s="214" t="s">
        <v>199</v>
      </c>
      <c r="G141" s="15"/>
      <c r="H141" s="215">
        <v>240.31999999999999</v>
      </c>
      <c r="I141" s="216"/>
      <c r="J141" s="15"/>
      <c r="K141" s="15"/>
      <c r="L141" s="212"/>
      <c r="M141" s="217"/>
      <c r="N141" s="218"/>
      <c r="O141" s="218"/>
      <c r="P141" s="218"/>
      <c r="Q141" s="218"/>
      <c r="R141" s="218"/>
      <c r="S141" s="218"/>
      <c r="T141" s="21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3" t="s">
        <v>166</v>
      </c>
      <c r="AU141" s="213" t="s">
        <v>83</v>
      </c>
      <c r="AV141" s="15" t="s">
        <v>174</v>
      </c>
      <c r="AW141" s="15" t="s">
        <v>35</v>
      </c>
      <c r="AX141" s="15" t="s">
        <v>73</v>
      </c>
      <c r="AY141" s="213" t="s">
        <v>153</v>
      </c>
    </row>
    <row r="142" s="13" customFormat="1">
      <c r="A142" s="13"/>
      <c r="B142" s="195"/>
      <c r="C142" s="13"/>
      <c r="D142" s="188" t="s">
        <v>166</v>
      </c>
      <c r="E142" s="196" t="s">
        <v>3</v>
      </c>
      <c r="F142" s="197" t="s">
        <v>1115</v>
      </c>
      <c r="G142" s="13"/>
      <c r="H142" s="198">
        <v>-0.94999999999999996</v>
      </c>
      <c r="I142" s="199"/>
      <c r="J142" s="13"/>
      <c r="K142" s="13"/>
      <c r="L142" s="195"/>
      <c r="M142" s="200"/>
      <c r="N142" s="201"/>
      <c r="O142" s="201"/>
      <c r="P142" s="201"/>
      <c r="Q142" s="201"/>
      <c r="R142" s="201"/>
      <c r="S142" s="201"/>
      <c r="T142" s="20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6" t="s">
        <v>166</v>
      </c>
      <c r="AU142" s="196" t="s">
        <v>83</v>
      </c>
      <c r="AV142" s="13" t="s">
        <v>83</v>
      </c>
      <c r="AW142" s="13" t="s">
        <v>35</v>
      </c>
      <c r="AX142" s="13" t="s">
        <v>73</v>
      </c>
      <c r="AY142" s="196" t="s">
        <v>153</v>
      </c>
    </row>
    <row r="143" s="14" customFormat="1">
      <c r="A143" s="14"/>
      <c r="B143" s="203"/>
      <c r="C143" s="14"/>
      <c r="D143" s="188" t="s">
        <v>166</v>
      </c>
      <c r="E143" s="204" t="s">
        <v>3</v>
      </c>
      <c r="F143" s="205" t="s">
        <v>181</v>
      </c>
      <c r="G143" s="14"/>
      <c r="H143" s="206">
        <v>239.37000000000001</v>
      </c>
      <c r="I143" s="207"/>
      <c r="J143" s="14"/>
      <c r="K143" s="14"/>
      <c r="L143" s="203"/>
      <c r="M143" s="208"/>
      <c r="N143" s="209"/>
      <c r="O143" s="209"/>
      <c r="P143" s="209"/>
      <c r="Q143" s="209"/>
      <c r="R143" s="209"/>
      <c r="S143" s="209"/>
      <c r="T143" s="21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4" t="s">
        <v>166</v>
      </c>
      <c r="AU143" s="204" t="s">
        <v>83</v>
      </c>
      <c r="AV143" s="14" t="s">
        <v>160</v>
      </c>
      <c r="AW143" s="14" t="s">
        <v>35</v>
      </c>
      <c r="AX143" s="14" t="s">
        <v>81</v>
      </c>
      <c r="AY143" s="204" t="s">
        <v>153</v>
      </c>
    </row>
    <row r="144" s="13" customFormat="1">
      <c r="A144" s="13"/>
      <c r="B144" s="195"/>
      <c r="C144" s="13"/>
      <c r="D144" s="188" t="s">
        <v>166</v>
      </c>
      <c r="E144" s="13"/>
      <c r="F144" s="197" t="s">
        <v>1125</v>
      </c>
      <c r="G144" s="13"/>
      <c r="H144" s="198">
        <v>430.86599999999999</v>
      </c>
      <c r="I144" s="199"/>
      <c r="J144" s="13"/>
      <c r="K144" s="13"/>
      <c r="L144" s="195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166</v>
      </c>
      <c r="AU144" s="196" t="s">
        <v>83</v>
      </c>
      <c r="AV144" s="13" t="s">
        <v>83</v>
      </c>
      <c r="AW144" s="13" t="s">
        <v>4</v>
      </c>
      <c r="AX144" s="13" t="s">
        <v>81</v>
      </c>
      <c r="AY144" s="196" t="s">
        <v>153</v>
      </c>
    </row>
    <row r="145" s="2" customFormat="1" ht="24.15" customHeight="1">
      <c r="A145" s="40"/>
      <c r="B145" s="174"/>
      <c r="C145" s="175" t="s">
        <v>230</v>
      </c>
      <c r="D145" s="175" t="s">
        <v>155</v>
      </c>
      <c r="E145" s="176" t="s">
        <v>231</v>
      </c>
      <c r="F145" s="177" t="s">
        <v>232</v>
      </c>
      <c r="G145" s="178" t="s">
        <v>158</v>
      </c>
      <c r="H145" s="179">
        <v>0.94999999999999996</v>
      </c>
      <c r="I145" s="180"/>
      <c r="J145" s="181">
        <f>ROUND(I145*H145,2)</f>
        <v>0</v>
      </c>
      <c r="K145" s="177" t="s">
        <v>159</v>
      </c>
      <c r="L145" s="41"/>
      <c r="M145" s="182" t="s">
        <v>3</v>
      </c>
      <c r="N145" s="183" t="s">
        <v>44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160</v>
      </c>
      <c r="AT145" s="186" t="s">
        <v>155</v>
      </c>
      <c r="AU145" s="186" t="s">
        <v>83</v>
      </c>
      <c r="AY145" s="21" t="s">
        <v>153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81</v>
      </c>
      <c r="BK145" s="187">
        <f>ROUND(I145*H145,2)</f>
        <v>0</v>
      </c>
      <c r="BL145" s="21" t="s">
        <v>160</v>
      </c>
      <c r="BM145" s="186" t="s">
        <v>1126</v>
      </c>
    </row>
    <row r="146" s="2" customFormat="1">
      <c r="A146" s="40"/>
      <c r="B146" s="41"/>
      <c r="C146" s="40"/>
      <c r="D146" s="188" t="s">
        <v>162</v>
      </c>
      <c r="E146" s="40"/>
      <c r="F146" s="189" t="s">
        <v>234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162</v>
      </c>
      <c r="AU146" s="21" t="s">
        <v>83</v>
      </c>
    </row>
    <row r="147" s="2" customFormat="1">
      <c r="A147" s="40"/>
      <c r="B147" s="41"/>
      <c r="C147" s="40"/>
      <c r="D147" s="193" t="s">
        <v>164</v>
      </c>
      <c r="E147" s="40"/>
      <c r="F147" s="194" t="s">
        <v>235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164</v>
      </c>
      <c r="AU147" s="21" t="s">
        <v>83</v>
      </c>
    </row>
    <row r="148" s="13" customFormat="1">
      <c r="A148" s="13"/>
      <c r="B148" s="195"/>
      <c r="C148" s="13"/>
      <c r="D148" s="188" t="s">
        <v>166</v>
      </c>
      <c r="E148" s="196" t="s">
        <v>3</v>
      </c>
      <c r="F148" s="197" t="s">
        <v>236</v>
      </c>
      <c r="G148" s="13"/>
      <c r="H148" s="198">
        <v>0.94999999999999996</v>
      </c>
      <c r="I148" s="199"/>
      <c r="J148" s="13"/>
      <c r="K148" s="13"/>
      <c r="L148" s="195"/>
      <c r="M148" s="200"/>
      <c r="N148" s="201"/>
      <c r="O148" s="201"/>
      <c r="P148" s="201"/>
      <c r="Q148" s="201"/>
      <c r="R148" s="201"/>
      <c r="S148" s="201"/>
      <c r="T148" s="20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6" t="s">
        <v>166</v>
      </c>
      <c r="AU148" s="196" t="s">
        <v>83</v>
      </c>
      <c r="AV148" s="13" t="s">
        <v>83</v>
      </c>
      <c r="AW148" s="13" t="s">
        <v>35</v>
      </c>
      <c r="AX148" s="13" t="s">
        <v>73</v>
      </c>
      <c r="AY148" s="196" t="s">
        <v>153</v>
      </c>
    </row>
    <row r="149" s="14" customFormat="1">
      <c r="A149" s="14"/>
      <c r="B149" s="203"/>
      <c r="C149" s="14"/>
      <c r="D149" s="188" t="s">
        <v>166</v>
      </c>
      <c r="E149" s="204" t="s">
        <v>3</v>
      </c>
      <c r="F149" s="205" t="s">
        <v>181</v>
      </c>
      <c r="G149" s="14"/>
      <c r="H149" s="206">
        <v>0.94999999999999996</v>
      </c>
      <c r="I149" s="207"/>
      <c r="J149" s="14"/>
      <c r="K149" s="14"/>
      <c r="L149" s="203"/>
      <c r="M149" s="208"/>
      <c r="N149" s="209"/>
      <c r="O149" s="209"/>
      <c r="P149" s="209"/>
      <c r="Q149" s="209"/>
      <c r="R149" s="209"/>
      <c r="S149" s="209"/>
      <c r="T149" s="21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4" t="s">
        <v>166</v>
      </c>
      <c r="AU149" s="204" t="s">
        <v>83</v>
      </c>
      <c r="AV149" s="14" t="s">
        <v>160</v>
      </c>
      <c r="AW149" s="14" t="s">
        <v>35</v>
      </c>
      <c r="AX149" s="14" t="s">
        <v>81</v>
      </c>
      <c r="AY149" s="204" t="s">
        <v>153</v>
      </c>
    </row>
    <row r="150" s="2" customFormat="1" ht="37.8" customHeight="1">
      <c r="A150" s="40"/>
      <c r="B150" s="174"/>
      <c r="C150" s="175" t="s">
        <v>238</v>
      </c>
      <c r="D150" s="175" t="s">
        <v>155</v>
      </c>
      <c r="E150" s="176" t="s">
        <v>239</v>
      </c>
      <c r="F150" s="177" t="s">
        <v>240</v>
      </c>
      <c r="G150" s="178" t="s">
        <v>241</v>
      </c>
      <c r="H150" s="179">
        <v>284.73000000000002</v>
      </c>
      <c r="I150" s="180"/>
      <c r="J150" s="181">
        <f>ROUND(I150*H150,2)</f>
        <v>0</v>
      </c>
      <c r="K150" s="177" t="s">
        <v>159</v>
      </c>
      <c r="L150" s="41"/>
      <c r="M150" s="182" t="s">
        <v>3</v>
      </c>
      <c r="N150" s="183" t="s">
        <v>44</v>
      </c>
      <c r="O150" s="74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186" t="s">
        <v>160</v>
      </c>
      <c r="AT150" s="186" t="s">
        <v>155</v>
      </c>
      <c r="AU150" s="186" t="s">
        <v>83</v>
      </c>
      <c r="AY150" s="21" t="s">
        <v>153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21" t="s">
        <v>81</v>
      </c>
      <c r="BK150" s="187">
        <f>ROUND(I150*H150,2)</f>
        <v>0</v>
      </c>
      <c r="BL150" s="21" t="s">
        <v>160</v>
      </c>
      <c r="BM150" s="186" t="s">
        <v>1127</v>
      </c>
    </row>
    <row r="151" s="2" customFormat="1">
      <c r="A151" s="40"/>
      <c r="B151" s="41"/>
      <c r="C151" s="40"/>
      <c r="D151" s="188" t="s">
        <v>162</v>
      </c>
      <c r="E151" s="40"/>
      <c r="F151" s="189" t="s">
        <v>243</v>
      </c>
      <c r="G151" s="40"/>
      <c r="H151" s="40"/>
      <c r="I151" s="190"/>
      <c r="J151" s="40"/>
      <c r="K151" s="40"/>
      <c r="L151" s="41"/>
      <c r="M151" s="191"/>
      <c r="N151" s="192"/>
      <c r="O151" s="74"/>
      <c r="P151" s="74"/>
      <c r="Q151" s="74"/>
      <c r="R151" s="74"/>
      <c r="S151" s="74"/>
      <c r="T151" s="75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21" t="s">
        <v>162</v>
      </c>
      <c r="AU151" s="21" t="s">
        <v>83</v>
      </c>
    </row>
    <row r="152" s="2" customFormat="1">
      <c r="A152" s="40"/>
      <c r="B152" s="41"/>
      <c r="C152" s="40"/>
      <c r="D152" s="193" t="s">
        <v>164</v>
      </c>
      <c r="E152" s="40"/>
      <c r="F152" s="194" t="s">
        <v>244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164</v>
      </c>
      <c r="AU152" s="21" t="s">
        <v>83</v>
      </c>
    </row>
    <row r="153" s="13" customFormat="1">
      <c r="A153" s="13"/>
      <c r="B153" s="195"/>
      <c r="C153" s="13"/>
      <c r="D153" s="188" t="s">
        <v>166</v>
      </c>
      <c r="E153" s="196" t="s">
        <v>3</v>
      </c>
      <c r="F153" s="197" t="s">
        <v>1128</v>
      </c>
      <c r="G153" s="13"/>
      <c r="H153" s="198">
        <v>284.73000000000002</v>
      </c>
      <c r="I153" s="199"/>
      <c r="J153" s="13"/>
      <c r="K153" s="13"/>
      <c r="L153" s="195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166</v>
      </c>
      <c r="AU153" s="196" t="s">
        <v>83</v>
      </c>
      <c r="AV153" s="13" t="s">
        <v>83</v>
      </c>
      <c r="AW153" s="13" t="s">
        <v>35</v>
      </c>
      <c r="AX153" s="13" t="s">
        <v>73</v>
      </c>
      <c r="AY153" s="196" t="s">
        <v>153</v>
      </c>
    </row>
    <row r="154" s="14" customFormat="1">
      <c r="A154" s="14"/>
      <c r="B154" s="203"/>
      <c r="C154" s="14"/>
      <c r="D154" s="188" t="s">
        <v>166</v>
      </c>
      <c r="E154" s="204" t="s">
        <v>3</v>
      </c>
      <c r="F154" s="205" t="s">
        <v>181</v>
      </c>
      <c r="G154" s="14"/>
      <c r="H154" s="206">
        <v>284.73000000000002</v>
      </c>
      <c r="I154" s="207"/>
      <c r="J154" s="14"/>
      <c r="K154" s="14"/>
      <c r="L154" s="203"/>
      <c r="M154" s="208"/>
      <c r="N154" s="209"/>
      <c r="O154" s="209"/>
      <c r="P154" s="209"/>
      <c r="Q154" s="209"/>
      <c r="R154" s="209"/>
      <c r="S154" s="209"/>
      <c r="T154" s="21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4" t="s">
        <v>166</v>
      </c>
      <c r="AU154" s="204" t="s">
        <v>83</v>
      </c>
      <c r="AV154" s="14" t="s">
        <v>160</v>
      </c>
      <c r="AW154" s="14" t="s">
        <v>35</v>
      </c>
      <c r="AX154" s="14" t="s">
        <v>81</v>
      </c>
      <c r="AY154" s="204" t="s">
        <v>153</v>
      </c>
    </row>
    <row r="155" s="2" customFormat="1" ht="24.15" customHeight="1">
      <c r="A155" s="40"/>
      <c r="B155" s="174"/>
      <c r="C155" s="175" t="s">
        <v>9</v>
      </c>
      <c r="D155" s="175" t="s">
        <v>155</v>
      </c>
      <c r="E155" s="176" t="s">
        <v>246</v>
      </c>
      <c r="F155" s="177" t="s">
        <v>247</v>
      </c>
      <c r="G155" s="178" t="s">
        <v>241</v>
      </c>
      <c r="H155" s="179">
        <v>284.73000000000002</v>
      </c>
      <c r="I155" s="180"/>
      <c r="J155" s="181">
        <f>ROUND(I155*H155,2)</f>
        <v>0</v>
      </c>
      <c r="K155" s="177" t="s">
        <v>159</v>
      </c>
      <c r="L155" s="41"/>
      <c r="M155" s="182" t="s">
        <v>3</v>
      </c>
      <c r="N155" s="183" t="s">
        <v>44</v>
      </c>
      <c r="O155" s="74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86" t="s">
        <v>160</v>
      </c>
      <c r="AT155" s="186" t="s">
        <v>155</v>
      </c>
      <c r="AU155" s="186" t="s">
        <v>83</v>
      </c>
      <c r="AY155" s="21" t="s">
        <v>153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21" t="s">
        <v>81</v>
      </c>
      <c r="BK155" s="187">
        <f>ROUND(I155*H155,2)</f>
        <v>0</v>
      </c>
      <c r="BL155" s="21" t="s">
        <v>160</v>
      </c>
      <c r="BM155" s="186" t="s">
        <v>1129</v>
      </c>
    </row>
    <row r="156" s="2" customFormat="1">
      <c r="A156" s="40"/>
      <c r="B156" s="41"/>
      <c r="C156" s="40"/>
      <c r="D156" s="188" t="s">
        <v>162</v>
      </c>
      <c r="E156" s="40"/>
      <c r="F156" s="189" t="s">
        <v>249</v>
      </c>
      <c r="G156" s="40"/>
      <c r="H156" s="40"/>
      <c r="I156" s="190"/>
      <c r="J156" s="40"/>
      <c r="K156" s="40"/>
      <c r="L156" s="41"/>
      <c r="M156" s="191"/>
      <c r="N156" s="192"/>
      <c r="O156" s="74"/>
      <c r="P156" s="74"/>
      <c r="Q156" s="74"/>
      <c r="R156" s="74"/>
      <c r="S156" s="74"/>
      <c r="T156" s="75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21" t="s">
        <v>162</v>
      </c>
      <c r="AU156" s="21" t="s">
        <v>83</v>
      </c>
    </row>
    <row r="157" s="2" customFormat="1">
      <c r="A157" s="40"/>
      <c r="B157" s="41"/>
      <c r="C157" s="40"/>
      <c r="D157" s="193" t="s">
        <v>164</v>
      </c>
      <c r="E157" s="40"/>
      <c r="F157" s="194" t="s">
        <v>250</v>
      </c>
      <c r="G157" s="40"/>
      <c r="H157" s="40"/>
      <c r="I157" s="190"/>
      <c r="J157" s="40"/>
      <c r="K157" s="40"/>
      <c r="L157" s="41"/>
      <c r="M157" s="191"/>
      <c r="N157" s="192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164</v>
      </c>
      <c r="AU157" s="21" t="s">
        <v>83</v>
      </c>
    </row>
    <row r="158" s="13" customFormat="1">
      <c r="A158" s="13"/>
      <c r="B158" s="195"/>
      <c r="C158" s="13"/>
      <c r="D158" s="188" t="s">
        <v>166</v>
      </c>
      <c r="E158" s="196" t="s">
        <v>3</v>
      </c>
      <c r="F158" s="197" t="s">
        <v>1128</v>
      </c>
      <c r="G158" s="13"/>
      <c r="H158" s="198">
        <v>284.73000000000002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166</v>
      </c>
      <c r="AU158" s="196" t="s">
        <v>83</v>
      </c>
      <c r="AV158" s="13" t="s">
        <v>83</v>
      </c>
      <c r="AW158" s="13" t="s">
        <v>35</v>
      </c>
      <c r="AX158" s="13" t="s">
        <v>73</v>
      </c>
      <c r="AY158" s="196" t="s">
        <v>153</v>
      </c>
    </row>
    <row r="159" s="14" customFormat="1">
      <c r="A159" s="14"/>
      <c r="B159" s="203"/>
      <c r="C159" s="14"/>
      <c r="D159" s="188" t="s">
        <v>166</v>
      </c>
      <c r="E159" s="204" t="s">
        <v>3</v>
      </c>
      <c r="F159" s="205" t="s">
        <v>181</v>
      </c>
      <c r="G159" s="14"/>
      <c r="H159" s="206">
        <v>284.73000000000002</v>
      </c>
      <c r="I159" s="207"/>
      <c r="J159" s="14"/>
      <c r="K159" s="14"/>
      <c r="L159" s="203"/>
      <c r="M159" s="208"/>
      <c r="N159" s="209"/>
      <c r="O159" s="209"/>
      <c r="P159" s="209"/>
      <c r="Q159" s="209"/>
      <c r="R159" s="209"/>
      <c r="S159" s="209"/>
      <c r="T159" s="21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4" t="s">
        <v>166</v>
      </c>
      <c r="AU159" s="204" t="s">
        <v>83</v>
      </c>
      <c r="AV159" s="14" t="s">
        <v>160</v>
      </c>
      <c r="AW159" s="14" t="s">
        <v>35</v>
      </c>
      <c r="AX159" s="14" t="s">
        <v>81</v>
      </c>
      <c r="AY159" s="204" t="s">
        <v>153</v>
      </c>
    </row>
    <row r="160" s="2" customFormat="1" ht="16.5" customHeight="1">
      <c r="A160" s="40"/>
      <c r="B160" s="174"/>
      <c r="C160" s="220" t="s">
        <v>251</v>
      </c>
      <c r="D160" s="220" t="s">
        <v>216</v>
      </c>
      <c r="E160" s="221" t="s">
        <v>252</v>
      </c>
      <c r="F160" s="222" t="s">
        <v>253</v>
      </c>
      <c r="G160" s="223" t="s">
        <v>219</v>
      </c>
      <c r="H160" s="224">
        <v>76.878</v>
      </c>
      <c r="I160" s="225"/>
      <c r="J160" s="226">
        <f>ROUND(I160*H160,2)</f>
        <v>0</v>
      </c>
      <c r="K160" s="222" t="s">
        <v>159</v>
      </c>
      <c r="L160" s="227"/>
      <c r="M160" s="228" t="s">
        <v>3</v>
      </c>
      <c r="N160" s="229" t="s">
        <v>44</v>
      </c>
      <c r="O160" s="74"/>
      <c r="P160" s="184">
        <f>O160*H160</f>
        <v>0</v>
      </c>
      <c r="Q160" s="184">
        <v>1</v>
      </c>
      <c r="R160" s="184">
        <f>Q160*H160</f>
        <v>76.878</v>
      </c>
      <c r="S160" s="184">
        <v>0</v>
      </c>
      <c r="T160" s="185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6" t="s">
        <v>215</v>
      </c>
      <c r="AT160" s="186" t="s">
        <v>216</v>
      </c>
      <c r="AU160" s="186" t="s">
        <v>83</v>
      </c>
      <c r="AY160" s="21" t="s">
        <v>153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21" t="s">
        <v>81</v>
      </c>
      <c r="BK160" s="187">
        <f>ROUND(I160*H160,2)</f>
        <v>0</v>
      </c>
      <c r="BL160" s="21" t="s">
        <v>160</v>
      </c>
      <c r="BM160" s="186" t="s">
        <v>1130</v>
      </c>
    </row>
    <row r="161" s="2" customFormat="1">
      <c r="A161" s="40"/>
      <c r="B161" s="41"/>
      <c r="C161" s="40"/>
      <c r="D161" s="188" t="s">
        <v>162</v>
      </c>
      <c r="E161" s="40"/>
      <c r="F161" s="189" t="s">
        <v>253</v>
      </c>
      <c r="G161" s="40"/>
      <c r="H161" s="40"/>
      <c r="I161" s="190"/>
      <c r="J161" s="40"/>
      <c r="K161" s="40"/>
      <c r="L161" s="41"/>
      <c r="M161" s="191"/>
      <c r="N161" s="192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162</v>
      </c>
      <c r="AU161" s="21" t="s">
        <v>83</v>
      </c>
    </row>
    <row r="162" s="13" customFormat="1">
      <c r="A162" s="13"/>
      <c r="B162" s="195"/>
      <c r="C162" s="13"/>
      <c r="D162" s="188" t="s">
        <v>166</v>
      </c>
      <c r="E162" s="196" t="s">
        <v>3</v>
      </c>
      <c r="F162" s="197" t="s">
        <v>1131</v>
      </c>
      <c r="G162" s="13"/>
      <c r="H162" s="198">
        <v>42.710000000000001</v>
      </c>
      <c r="I162" s="199"/>
      <c r="J162" s="13"/>
      <c r="K162" s="13"/>
      <c r="L162" s="195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166</v>
      </c>
      <c r="AU162" s="196" t="s">
        <v>83</v>
      </c>
      <c r="AV162" s="13" t="s">
        <v>83</v>
      </c>
      <c r="AW162" s="13" t="s">
        <v>35</v>
      </c>
      <c r="AX162" s="13" t="s">
        <v>81</v>
      </c>
      <c r="AY162" s="196" t="s">
        <v>153</v>
      </c>
    </row>
    <row r="163" s="13" customFormat="1">
      <c r="A163" s="13"/>
      <c r="B163" s="195"/>
      <c r="C163" s="13"/>
      <c r="D163" s="188" t="s">
        <v>166</v>
      </c>
      <c r="E163" s="13"/>
      <c r="F163" s="197" t="s">
        <v>1132</v>
      </c>
      <c r="G163" s="13"/>
      <c r="H163" s="198">
        <v>76.878</v>
      </c>
      <c r="I163" s="199"/>
      <c r="J163" s="13"/>
      <c r="K163" s="13"/>
      <c r="L163" s="195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6" t="s">
        <v>166</v>
      </c>
      <c r="AU163" s="196" t="s">
        <v>83</v>
      </c>
      <c r="AV163" s="13" t="s">
        <v>83</v>
      </c>
      <c r="AW163" s="13" t="s">
        <v>4</v>
      </c>
      <c r="AX163" s="13" t="s">
        <v>81</v>
      </c>
      <c r="AY163" s="196" t="s">
        <v>153</v>
      </c>
    </row>
    <row r="164" s="2" customFormat="1" ht="24.15" customHeight="1">
      <c r="A164" s="40"/>
      <c r="B164" s="174"/>
      <c r="C164" s="175" t="s">
        <v>257</v>
      </c>
      <c r="D164" s="175" t="s">
        <v>155</v>
      </c>
      <c r="E164" s="176" t="s">
        <v>258</v>
      </c>
      <c r="F164" s="177" t="s">
        <v>259</v>
      </c>
      <c r="G164" s="178" t="s">
        <v>241</v>
      </c>
      <c r="H164" s="179">
        <v>284.73000000000002</v>
      </c>
      <c r="I164" s="180"/>
      <c r="J164" s="181">
        <f>ROUND(I164*H164,2)</f>
        <v>0</v>
      </c>
      <c r="K164" s="177" t="s">
        <v>159</v>
      </c>
      <c r="L164" s="41"/>
      <c r="M164" s="182" t="s">
        <v>3</v>
      </c>
      <c r="N164" s="183" t="s">
        <v>44</v>
      </c>
      <c r="O164" s="74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6" t="s">
        <v>160</v>
      </c>
      <c r="AT164" s="186" t="s">
        <v>155</v>
      </c>
      <c r="AU164" s="186" t="s">
        <v>83</v>
      </c>
      <c r="AY164" s="21" t="s">
        <v>153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21" t="s">
        <v>81</v>
      </c>
      <c r="BK164" s="187">
        <f>ROUND(I164*H164,2)</f>
        <v>0</v>
      </c>
      <c r="BL164" s="21" t="s">
        <v>160</v>
      </c>
      <c r="BM164" s="186" t="s">
        <v>1133</v>
      </c>
    </row>
    <row r="165" s="2" customFormat="1">
      <c r="A165" s="40"/>
      <c r="B165" s="41"/>
      <c r="C165" s="40"/>
      <c r="D165" s="188" t="s">
        <v>162</v>
      </c>
      <c r="E165" s="40"/>
      <c r="F165" s="189" t="s">
        <v>261</v>
      </c>
      <c r="G165" s="40"/>
      <c r="H165" s="40"/>
      <c r="I165" s="190"/>
      <c r="J165" s="40"/>
      <c r="K165" s="40"/>
      <c r="L165" s="41"/>
      <c r="M165" s="191"/>
      <c r="N165" s="192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162</v>
      </c>
      <c r="AU165" s="21" t="s">
        <v>83</v>
      </c>
    </row>
    <row r="166" s="2" customFormat="1">
      <c r="A166" s="40"/>
      <c r="B166" s="41"/>
      <c r="C166" s="40"/>
      <c r="D166" s="193" t="s">
        <v>164</v>
      </c>
      <c r="E166" s="40"/>
      <c r="F166" s="194" t="s">
        <v>262</v>
      </c>
      <c r="G166" s="40"/>
      <c r="H166" s="40"/>
      <c r="I166" s="190"/>
      <c r="J166" s="40"/>
      <c r="K166" s="40"/>
      <c r="L166" s="41"/>
      <c r="M166" s="191"/>
      <c r="N166" s="192"/>
      <c r="O166" s="74"/>
      <c r="P166" s="74"/>
      <c r="Q166" s="74"/>
      <c r="R166" s="74"/>
      <c r="S166" s="74"/>
      <c r="T166" s="75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21" t="s">
        <v>164</v>
      </c>
      <c r="AU166" s="21" t="s">
        <v>83</v>
      </c>
    </row>
    <row r="167" s="13" customFormat="1">
      <c r="A167" s="13"/>
      <c r="B167" s="195"/>
      <c r="C167" s="13"/>
      <c r="D167" s="188" t="s">
        <v>166</v>
      </c>
      <c r="E167" s="196" t="s">
        <v>3</v>
      </c>
      <c r="F167" s="197" t="s">
        <v>1128</v>
      </c>
      <c r="G167" s="13"/>
      <c r="H167" s="198">
        <v>284.73000000000002</v>
      </c>
      <c r="I167" s="199"/>
      <c r="J167" s="13"/>
      <c r="K167" s="13"/>
      <c r="L167" s="195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166</v>
      </c>
      <c r="AU167" s="196" t="s">
        <v>83</v>
      </c>
      <c r="AV167" s="13" t="s">
        <v>83</v>
      </c>
      <c r="AW167" s="13" t="s">
        <v>35</v>
      </c>
      <c r="AX167" s="13" t="s">
        <v>81</v>
      </c>
      <c r="AY167" s="196" t="s">
        <v>153</v>
      </c>
    </row>
    <row r="168" s="2" customFormat="1" ht="16.5" customHeight="1">
      <c r="A168" s="40"/>
      <c r="B168" s="174"/>
      <c r="C168" s="220" t="s">
        <v>263</v>
      </c>
      <c r="D168" s="220" t="s">
        <v>216</v>
      </c>
      <c r="E168" s="221" t="s">
        <v>264</v>
      </c>
      <c r="F168" s="222" t="s">
        <v>265</v>
      </c>
      <c r="G168" s="223" t="s">
        <v>266</v>
      </c>
      <c r="H168" s="224">
        <v>8.5419999999999998</v>
      </c>
      <c r="I168" s="225"/>
      <c r="J168" s="226">
        <f>ROUND(I168*H168,2)</f>
        <v>0</v>
      </c>
      <c r="K168" s="222" t="s">
        <v>159</v>
      </c>
      <c r="L168" s="227"/>
      <c r="M168" s="228" t="s">
        <v>3</v>
      </c>
      <c r="N168" s="229" t="s">
        <v>44</v>
      </c>
      <c r="O168" s="74"/>
      <c r="P168" s="184">
        <f>O168*H168</f>
        <v>0</v>
      </c>
      <c r="Q168" s="184">
        <v>0.001</v>
      </c>
      <c r="R168" s="184">
        <f>Q168*H168</f>
        <v>0.0085419999999999992</v>
      </c>
      <c r="S168" s="184">
        <v>0</v>
      </c>
      <c r="T168" s="18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186" t="s">
        <v>215</v>
      </c>
      <c r="AT168" s="186" t="s">
        <v>216</v>
      </c>
      <c r="AU168" s="186" t="s">
        <v>83</v>
      </c>
      <c r="AY168" s="21" t="s">
        <v>153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21" t="s">
        <v>81</v>
      </c>
      <c r="BK168" s="187">
        <f>ROUND(I168*H168,2)</f>
        <v>0</v>
      </c>
      <c r="BL168" s="21" t="s">
        <v>160</v>
      </c>
      <c r="BM168" s="186" t="s">
        <v>1134</v>
      </c>
    </row>
    <row r="169" s="2" customFormat="1">
      <c r="A169" s="40"/>
      <c r="B169" s="41"/>
      <c r="C169" s="40"/>
      <c r="D169" s="188" t="s">
        <v>162</v>
      </c>
      <c r="E169" s="40"/>
      <c r="F169" s="189" t="s">
        <v>265</v>
      </c>
      <c r="G169" s="40"/>
      <c r="H169" s="40"/>
      <c r="I169" s="190"/>
      <c r="J169" s="40"/>
      <c r="K169" s="40"/>
      <c r="L169" s="41"/>
      <c r="M169" s="191"/>
      <c r="N169" s="192"/>
      <c r="O169" s="74"/>
      <c r="P169" s="74"/>
      <c r="Q169" s="74"/>
      <c r="R169" s="74"/>
      <c r="S169" s="74"/>
      <c r="T169" s="75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21" t="s">
        <v>162</v>
      </c>
      <c r="AU169" s="21" t="s">
        <v>83</v>
      </c>
    </row>
    <row r="170" s="13" customFormat="1">
      <c r="A170" s="13"/>
      <c r="B170" s="195"/>
      <c r="C170" s="13"/>
      <c r="D170" s="188" t="s">
        <v>166</v>
      </c>
      <c r="E170" s="196" t="s">
        <v>3</v>
      </c>
      <c r="F170" s="197" t="s">
        <v>1135</v>
      </c>
      <c r="G170" s="13"/>
      <c r="H170" s="198">
        <v>8.5419999999999998</v>
      </c>
      <c r="I170" s="199"/>
      <c r="J170" s="13"/>
      <c r="K170" s="13"/>
      <c r="L170" s="195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166</v>
      </c>
      <c r="AU170" s="196" t="s">
        <v>83</v>
      </c>
      <c r="AV170" s="13" t="s">
        <v>83</v>
      </c>
      <c r="AW170" s="13" t="s">
        <v>35</v>
      </c>
      <c r="AX170" s="13" t="s">
        <v>73</v>
      </c>
      <c r="AY170" s="196" t="s">
        <v>153</v>
      </c>
    </row>
    <row r="171" s="14" customFormat="1">
      <c r="A171" s="14"/>
      <c r="B171" s="203"/>
      <c r="C171" s="14"/>
      <c r="D171" s="188" t="s">
        <v>166</v>
      </c>
      <c r="E171" s="204" t="s">
        <v>3</v>
      </c>
      <c r="F171" s="205" t="s">
        <v>181</v>
      </c>
      <c r="G171" s="14"/>
      <c r="H171" s="206">
        <v>8.5419999999999998</v>
      </c>
      <c r="I171" s="207"/>
      <c r="J171" s="14"/>
      <c r="K171" s="14"/>
      <c r="L171" s="203"/>
      <c r="M171" s="208"/>
      <c r="N171" s="209"/>
      <c r="O171" s="209"/>
      <c r="P171" s="209"/>
      <c r="Q171" s="209"/>
      <c r="R171" s="209"/>
      <c r="S171" s="209"/>
      <c r="T171" s="21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4" t="s">
        <v>166</v>
      </c>
      <c r="AU171" s="204" t="s">
        <v>83</v>
      </c>
      <c r="AV171" s="14" t="s">
        <v>160</v>
      </c>
      <c r="AW171" s="14" t="s">
        <v>35</v>
      </c>
      <c r="AX171" s="14" t="s">
        <v>81</v>
      </c>
      <c r="AY171" s="204" t="s">
        <v>153</v>
      </c>
    </row>
    <row r="172" s="2" customFormat="1" ht="24.15" customHeight="1">
      <c r="A172" s="40"/>
      <c r="B172" s="174"/>
      <c r="C172" s="175" t="s">
        <v>269</v>
      </c>
      <c r="D172" s="175" t="s">
        <v>155</v>
      </c>
      <c r="E172" s="176" t="s">
        <v>270</v>
      </c>
      <c r="F172" s="177" t="s">
        <v>271</v>
      </c>
      <c r="G172" s="178" t="s">
        <v>241</v>
      </c>
      <c r="H172" s="179">
        <v>2739.73</v>
      </c>
      <c r="I172" s="180"/>
      <c r="J172" s="181">
        <f>ROUND(I172*H172,2)</f>
        <v>0</v>
      </c>
      <c r="K172" s="177" t="s">
        <v>159</v>
      </c>
      <c r="L172" s="41"/>
      <c r="M172" s="182" t="s">
        <v>3</v>
      </c>
      <c r="N172" s="183" t="s">
        <v>44</v>
      </c>
      <c r="O172" s="74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86" t="s">
        <v>160</v>
      </c>
      <c r="AT172" s="186" t="s">
        <v>155</v>
      </c>
      <c r="AU172" s="186" t="s">
        <v>83</v>
      </c>
      <c r="AY172" s="21" t="s">
        <v>153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21" t="s">
        <v>81</v>
      </c>
      <c r="BK172" s="187">
        <f>ROUND(I172*H172,2)</f>
        <v>0</v>
      </c>
      <c r="BL172" s="21" t="s">
        <v>160</v>
      </c>
      <c r="BM172" s="186" t="s">
        <v>1136</v>
      </c>
    </row>
    <row r="173" s="2" customFormat="1">
      <c r="A173" s="40"/>
      <c r="B173" s="41"/>
      <c r="C173" s="40"/>
      <c r="D173" s="188" t="s">
        <v>162</v>
      </c>
      <c r="E173" s="40"/>
      <c r="F173" s="189" t="s">
        <v>273</v>
      </c>
      <c r="G173" s="40"/>
      <c r="H173" s="40"/>
      <c r="I173" s="190"/>
      <c r="J173" s="40"/>
      <c r="K173" s="40"/>
      <c r="L173" s="41"/>
      <c r="M173" s="191"/>
      <c r="N173" s="192"/>
      <c r="O173" s="74"/>
      <c r="P173" s="74"/>
      <c r="Q173" s="74"/>
      <c r="R173" s="74"/>
      <c r="S173" s="74"/>
      <c r="T173" s="75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21" t="s">
        <v>162</v>
      </c>
      <c r="AU173" s="21" t="s">
        <v>83</v>
      </c>
    </row>
    <row r="174" s="2" customFormat="1">
      <c r="A174" s="40"/>
      <c r="B174" s="41"/>
      <c r="C174" s="40"/>
      <c r="D174" s="193" t="s">
        <v>164</v>
      </c>
      <c r="E174" s="40"/>
      <c r="F174" s="194" t="s">
        <v>274</v>
      </c>
      <c r="G174" s="40"/>
      <c r="H174" s="40"/>
      <c r="I174" s="190"/>
      <c r="J174" s="40"/>
      <c r="K174" s="40"/>
      <c r="L174" s="41"/>
      <c r="M174" s="191"/>
      <c r="N174" s="192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164</v>
      </c>
      <c r="AU174" s="21" t="s">
        <v>83</v>
      </c>
    </row>
    <row r="175" s="13" customFormat="1">
      <c r="A175" s="13"/>
      <c r="B175" s="195"/>
      <c r="C175" s="13"/>
      <c r="D175" s="188" t="s">
        <v>166</v>
      </c>
      <c r="E175" s="196" t="s">
        <v>3</v>
      </c>
      <c r="F175" s="197" t="s">
        <v>1137</v>
      </c>
      <c r="G175" s="13"/>
      <c r="H175" s="198">
        <v>844.25999999999999</v>
      </c>
      <c r="I175" s="199"/>
      <c r="J175" s="13"/>
      <c r="K175" s="13"/>
      <c r="L175" s="195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6" t="s">
        <v>166</v>
      </c>
      <c r="AU175" s="196" t="s">
        <v>83</v>
      </c>
      <c r="AV175" s="13" t="s">
        <v>83</v>
      </c>
      <c r="AW175" s="13" t="s">
        <v>35</v>
      </c>
      <c r="AX175" s="13" t="s">
        <v>73</v>
      </c>
      <c r="AY175" s="196" t="s">
        <v>153</v>
      </c>
    </row>
    <row r="176" s="13" customFormat="1">
      <c r="A176" s="13"/>
      <c r="B176" s="195"/>
      <c r="C176" s="13"/>
      <c r="D176" s="188" t="s">
        <v>166</v>
      </c>
      <c r="E176" s="196" t="s">
        <v>3</v>
      </c>
      <c r="F176" s="197" t="s">
        <v>1138</v>
      </c>
      <c r="G176" s="13"/>
      <c r="H176" s="198">
        <v>1895.47</v>
      </c>
      <c r="I176" s="199"/>
      <c r="J176" s="13"/>
      <c r="K176" s="13"/>
      <c r="L176" s="195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6" t="s">
        <v>166</v>
      </c>
      <c r="AU176" s="196" t="s">
        <v>83</v>
      </c>
      <c r="AV176" s="13" t="s">
        <v>83</v>
      </c>
      <c r="AW176" s="13" t="s">
        <v>35</v>
      </c>
      <c r="AX176" s="13" t="s">
        <v>73</v>
      </c>
      <c r="AY176" s="196" t="s">
        <v>153</v>
      </c>
    </row>
    <row r="177" s="14" customFormat="1">
      <c r="A177" s="14"/>
      <c r="B177" s="203"/>
      <c r="C177" s="14"/>
      <c r="D177" s="188" t="s">
        <v>166</v>
      </c>
      <c r="E177" s="204" t="s">
        <v>3</v>
      </c>
      <c r="F177" s="205" t="s">
        <v>181</v>
      </c>
      <c r="G177" s="14"/>
      <c r="H177" s="206">
        <v>2739.73</v>
      </c>
      <c r="I177" s="207"/>
      <c r="J177" s="14"/>
      <c r="K177" s="14"/>
      <c r="L177" s="203"/>
      <c r="M177" s="208"/>
      <c r="N177" s="209"/>
      <c r="O177" s="209"/>
      <c r="P177" s="209"/>
      <c r="Q177" s="209"/>
      <c r="R177" s="209"/>
      <c r="S177" s="209"/>
      <c r="T177" s="21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4" t="s">
        <v>166</v>
      </c>
      <c r="AU177" s="204" t="s">
        <v>83</v>
      </c>
      <c r="AV177" s="14" t="s">
        <v>160</v>
      </c>
      <c r="AW177" s="14" t="s">
        <v>35</v>
      </c>
      <c r="AX177" s="14" t="s">
        <v>81</v>
      </c>
      <c r="AY177" s="204" t="s">
        <v>153</v>
      </c>
    </row>
    <row r="178" s="2" customFormat="1" ht="33" customHeight="1">
      <c r="A178" s="40"/>
      <c r="B178" s="174"/>
      <c r="C178" s="175" t="s">
        <v>276</v>
      </c>
      <c r="D178" s="175" t="s">
        <v>155</v>
      </c>
      <c r="E178" s="176" t="s">
        <v>277</v>
      </c>
      <c r="F178" s="177" t="s">
        <v>278</v>
      </c>
      <c r="G178" s="178" t="s">
        <v>241</v>
      </c>
      <c r="H178" s="179">
        <v>284.73000000000002</v>
      </c>
      <c r="I178" s="180"/>
      <c r="J178" s="181">
        <f>ROUND(I178*H178,2)</f>
        <v>0</v>
      </c>
      <c r="K178" s="177" t="s">
        <v>159</v>
      </c>
      <c r="L178" s="41"/>
      <c r="M178" s="182" t="s">
        <v>3</v>
      </c>
      <c r="N178" s="183" t="s">
        <v>44</v>
      </c>
      <c r="O178" s="74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186" t="s">
        <v>160</v>
      </c>
      <c r="AT178" s="186" t="s">
        <v>155</v>
      </c>
      <c r="AU178" s="186" t="s">
        <v>83</v>
      </c>
      <c r="AY178" s="21" t="s">
        <v>153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21" t="s">
        <v>81</v>
      </c>
      <c r="BK178" s="187">
        <f>ROUND(I178*H178,2)</f>
        <v>0</v>
      </c>
      <c r="BL178" s="21" t="s">
        <v>160</v>
      </c>
      <c r="BM178" s="186" t="s">
        <v>1139</v>
      </c>
    </row>
    <row r="179" s="2" customFormat="1">
      <c r="A179" s="40"/>
      <c r="B179" s="41"/>
      <c r="C179" s="40"/>
      <c r="D179" s="188" t="s">
        <v>162</v>
      </c>
      <c r="E179" s="40"/>
      <c r="F179" s="189" t="s">
        <v>280</v>
      </c>
      <c r="G179" s="40"/>
      <c r="H179" s="40"/>
      <c r="I179" s="190"/>
      <c r="J179" s="40"/>
      <c r="K179" s="40"/>
      <c r="L179" s="41"/>
      <c r="M179" s="191"/>
      <c r="N179" s="192"/>
      <c r="O179" s="74"/>
      <c r="P179" s="74"/>
      <c r="Q179" s="74"/>
      <c r="R179" s="74"/>
      <c r="S179" s="74"/>
      <c r="T179" s="75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21" t="s">
        <v>162</v>
      </c>
      <c r="AU179" s="21" t="s">
        <v>83</v>
      </c>
    </row>
    <row r="180" s="2" customFormat="1">
      <c r="A180" s="40"/>
      <c r="B180" s="41"/>
      <c r="C180" s="40"/>
      <c r="D180" s="193" t="s">
        <v>164</v>
      </c>
      <c r="E180" s="40"/>
      <c r="F180" s="194" t="s">
        <v>281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164</v>
      </c>
      <c r="AU180" s="21" t="s">
        <v>83</v>
      </c>
    </row>
    <row r="181" s="13" customFormat="1">
      <c r="A181" s="13"/>
      <c r="B181" s="195"/>
      <c r="C181" s="13"/>
      <c r="D181" s="188" t="s">
        <v>166</v>
      </c>
      <c r="E181" s="196" t="s">
        <v>3</v>
      </c>
      <c r="F181" s="197" t="s">
        <v>1128</v>
      </c>
      <c r="G181" s="13"/>
      <c r="H181" s="198">
        <v>284.73000000000002</v>
      </c>
      <c r="I181" s="199"/>
      <c r="J181" s="13"/>
      <c r="K181" s="13"/>
      <c r="L181" s="195"/>
      <c r="M181" s="200"/>
      <c r="N181" s="201"/>
      <c r="O181" s="201"/>
      <c r="P181" s="201"/>
      <c r="Q181" s="201"/>
      <c r="R181" s="201"/>
      <c r="S181" s="201"/>
      <c r="T181" s="20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6" t="s">
        <v>166</v>
      </c>
      <c r="AU181" s="196" t="s">
        <v>83</v>
      </c>
      <c r="AV181" s="13" t="s">
        <v>83</v>
      </c>
      <c r="AW181" s="13" t="s">
        <v>35</v>
      </c>
      <c r="AX181" s="13" t="s">
        <v>73</v>
      </c>
      <c r="AY181" s="196" t="s">
        <v>153</v>
      </c>
    </row>
    <row r="182" s="14" customFormat="1">
      <c r="A182" s="14"/>
      <c r="B182" s="203"/>
      <c r="C182" s="14"/>
      <c r="D182" s="188" t="s">
        <v>166</v>
      </c>
      <c r="E182" s="204" t="s">
        <v>3</v>
      </c>
      <c r="F182" s="205" t="s">
        <v>181</v>
      </c>
      <c r="G182" s="14"/>
      <c r="H182" s="206">
        <v>284.73000000000002</v>
      </c>
      <c r="I182" s="207"/>
      <c r="J182" s="14"/>
      <c r="K182" s="14"/>
      <c r="L182" s="203"/>
      <c r="M182" s="208"/>
      <c r="N182" s="209"/>
      <c r="O182" s="209"/>
      <c r="P182" s="209"/>
      <c r="Q182" s="209"/>
      <c r="R182" s="209"/>
      <c r="S182" s="209"/>
      <c r="T182" s="21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4" t="s">
        <v>166</v>
      </c>
      <c r="AU182" s="204" t="s">
        <v>83</v>
      </c>
      <c r="AV182" s="14" t="s">
        <v>160</v>
      </c>
      <c r="AW182" s="14" t="s">
        <v>35</v>
      </c>
      <c r="AX182" s="14" t="s">
        <v>81</v>
      </c>
      <c r="AY182" s="204" t="s">
        <v>153</v>
      </c>
    </row>
    <row r="183" s="2" customFormat="1" ht="33" customHeight="1">
      <c r="A183" s="40"/>
      <c r="B183" s="174"/>
      <c r="C183" s="175" t="s">
        <v>282</v>
      </c>
      <c r="D183" s="175" t="s">
        <v>155</v>
      </c>
      <c r="E183" s="176" t="s">
        <v>283</v>
      </c>
      <c r="F183" s="177" t="s">
        <v>284</v>
      </c>
      <c r="G183" s="178" t="s">
        <v>241</v>
      </c>
      <c r="H183" s="179">
        <v>284.73000000000002</v>
      </c>
      <c r="I183" s="180"/>
      <c r="J183" s="181">
        <f>ROUND(I183*H183,2)</f>
        <v>0</v>
      </c>
      <c r="K183" s="177" t="s">
        <v>159</v>
      </c>
      <c r="L183" s="41"/>
      <c r="M183" s="182" t="s">
        <v>3</v>
      </c>
      <c r="N183" s="183" t="s">
        <v>44</v>
      </c>
      <c r="O183" s="74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160</v>
      </c>
      <c r="AT183" s="186" t="s">
        <v>155</v>
      </c>
      <c r="AU183" s="186" t="s">
        <v>83</v>
      </c>
      <c r="AY183" s="21" t="s">
        <v>153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81</v>
      </c>
      <c r="BK183" s="187">
        <f>ROUND(I183*H183,2)</f>
        <v>0</v>
      </c>
      <c r="BL183" s="21" t="s">
        <v>160</v>
      </c>
      <c r="BM183" s="186" t="s">
        <v>1140</v>
      </c>
    </row>
    <row r="184" s="2" customFormat="1">
      <c r="A184" s="40"/>
      <c r="B184" s="41"/>
      <c r="C184" s="40"/>
      <c r="D184" s="188" t="s">
        <v>162</v>
      </c>
      <c r="E184" s="40"/>
      <c r="F184" s="189" t="s">
        <v>286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162</v>
      </c>
      <c r="AU184" s="21" t="s">
        <v>83</v>
      </c>
    </row>
    <row r="185" s="2" customFormat="1">
      <c r="A185" s="40"/>
      <c r="B185" s="41"/>
      <c r="C185" s="40"/>
      <c r="D185" s="193" t="s">
        <v>164</v>
      </c>
      <c r="E185" s="40"/>
      <c r="F185" s="194" t="s">
        <v>287</v>
      </c>
      <c r="G185" s="40"/>
      <c r="H185" s="40"/>
      <c r="I185" s="190"/>
      <c r="J185" s="40"/>
      <c r="K185" s="40"/>
      <c r="L185" s="41"/>
      <c r="M185" s="191"/>
      <c r="N185" s="192"/>
      <c r="O185" s="74"/>
      <c r="P185" s="74"/>
      <c r="Q185" s="74"/>
      <c r="R185" s="74"/>
      <c r="S185" s="74"/>
      <c r="T185" s="75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21" t="s">
        <v>164</v>
      </c>
      <c r="AU185" s="21" t="s">
        <v>83</v>
      </c>
    </row>
    <row r="186" s="13" customFormat="1">
      <c r="A186" s="13"/>
      <c r="B186" s="195"/>
      <c r="C186" s="13"/>
      <c r="D186" s="188" t="s">
        <v>166</v>
      </c>
      <c r="E186" s="196" t="s">
        <v>3</v>
      </c>
      <c r="F186" s="197" t="s">
        <v>1128</v>
      </c>
      <c r="G186" s="13"/>
      <c r="H186" s="198">
        <v>284.73000000000002</v>
      </c>
      <c r="I186" s="199"/>
      <c r="J186" s="13"/>
      <c r="K186" s="13"/>
      <c r="L186" s="195"/>
      <c r="M186" s="200"/>
      <c r="N186" s="201"/>
      <c r="O186" s="201"/>
      <c r="P186" s="201"/>
      <c r="Q186" s="201"/>
      <c r="R186" s="201"/>
      <c r="S186" s="201"/>
      <c r="T186" s="20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6" t="s">
        <v>166</v>
      </c>
      <c r="AU186" s="196" t="s">
        <v>83</v>
      </c>
      <c r="AV186" s="13" t="s">
        <v>83</v>
      </c>
      <c r="AW186" s="13" t="s">
        <v>35</v>
      </c>
      <c r="AX186" s="13" t="s">
        <v>73</v>
      </c>
      <c r="AY186" s="196" t="s">
        <v>153</v>
      </c>
    </row>
    <row r="187" s="14" customFormat="1">
      <c r="A187" s="14"/>
      <c r="B187" s="203"/>
      <c r="C187" s="14"/>
      <c r="D187" s="188" t="s">
        <v>166</v>
      </c>
      <c r="E187" s="204" t="s">
        <v>3</v>
      </c>
      <c r="F187" s="205" t="s">
        <v>181</v>
      </c>
      <c r="G187" s="14"/>
      <c r="H187" s="206">
        <v>284.73000000000002</v>
      </c>
      <c r="I187" s="207"/>
      <c r="J187" s="14"/>
      <c r="K187" s="14"/>
      <c r="L187" s="203"/>
      <c r="M187" s="208"/>
      <c r="N187" s="209"/>
      <c r="O187" s="209"/>
      <c r="P187" s="209"/>
      <c r="Q187" s="209"/>
      <c r="R187" s="209"/>
      <c r="S187" s="209"/>
      <c r="T187" s="21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4" t="s">
        <v>166</v>
      </c>
      <c r="AU187" s="204" t="s">
        <v>83</v>
      </c>
      <c r="AV187" s="14" t="s">
        <v>160</v>
      </c>
      <c r="AW187" s="14" t="s">
        <v>35</v>
      </c>
      <c r="AX187" s="14" t="s">
        <v>81</v>
      </c>
      <c r="AY187" s="204" t="s">
        <v>153</v>
      </c>
    </row>
    <row r="188" s="2" customFormat="1" ht="16.5" customHeight="1">
      <c r="A188" s="40"/>
      <c r="B188" s="174"/>
      <c r="C188" s="175" t="s">
        <v>288</v>
      </c>
      <c r="D188" s="175" t="s">
        <v>155</v>
      </c>
      <c r="E188" s="176" t="s">
        <v>289</v>
      </c>
      <c r="F188" s="177" t="s">
        <v>290</v>
      </c>
      <c r="G188" s="178" t="s">
        <v>158</v>
      </c>
      <c r="H188" s="179">
        <v>8.5419999999999998</v>
      </c>
      <c r="I188" s="180"/>
      <c r="J188" s="181">
        <f>ROUND(I188*H188,2)</f>
        <v>0</v>
      </c>
      <c r="K188" s="177" t="s">
        <v>159</v>
      </c>
      <c r="L188" s="41"/>
      <c r="M188" s="182" t="s">
        <v>3</v>
      </c>
      <c r="N188" s="183" t="s">
        <v>44</v>
      </c>
      <c r="O188" s="74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86" t="s">
        <v>160</v>
      </c>
      <c r="AT188" s="186" t="s">
        <v>155</v>
      </c>
      <c r="AU188" s="186" t="s">
        <v>83</v>
      </c>
      <c r="AY188" s="21" t="s">
        <v>153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21" t="s">
        <v>81</v>
      </c>
      <c r="BK188" s="187">
        <f>ROUND(I188*H188,2)</f>
        <v>0</v>
      </c>
      <c r="BL188" s="21" t="s">
        <v>160</v>
      </c>
      <c r="BM188" s="186" t="s">
        <v>1141</v>
      </c>
    </row>
    <row r="189" s="2" customFormat="1">
      <c r="A189" s="40"/>
      <c r="B189" s="41"/>
      <c r="C189" s="40"/>
      <c r="D189" s="188" t="s">
        <v>162</v>
      </c>
      <c r="E189" s="40"/>
      <c r="F189" s="189" t="s">
        <v>292</v>
      </c>
      <c r="G189" s="40"/>
      <c r="H189" s="40"/>
      <c r="I189" s="190"/>
      <c r="J189" s="40"/>
      <c r="K189" s="40"/>
      <c r="L189" s="41"/>
      <c r="M189" s="191"/>
      <c r="N189" s="192"/>
      <c r="O189" s="74"/>
      <c r="P189" s="74"/>
      <c r="Q189" s="74"/>
      <c r="R189" s="74"/>
      <c r="S189" s="74"/>
      <c r="T189" s="75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21" t="s">
        <v>162</v>
      </c>
      <c r="AU189" s="21" t="s">
        <v>83</v>
      </c>
    </row>
    <row r="190" s="2" customFormat="1">
      <c r="A190" s="40"/>
      <c r="B190" s="41"/>
      <c r="C190" s="40"/>
      <c r="D190" s="193" t="s">
        <v>164</v>
      </c>
      <c r="E190" s="40"/>
      <c r="F190" s="194" t="s">
        <v>293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164</v>
      </c>
      <c r="AU190" s="21" t="s">
        <v>83</v>
      </c>
    </row>
    <row r="191" s="2" customFormat="1">
      <c r="A191" s="40"/>
      <c r="B191" s="41"/>
      <c r="C191" s="40"/>
      <c r="D191" s="188" t="s">
        <v>194</v>
      </c>
      <c r="E191" s="40"/>
      <c r="F191" s="211" t="s">
        <v>294</v>
      </c>
      <c r="G191" s="40"/>
      <c r="H191" s="40"/>
      <c r="I191" s="190"/>
      <c r="J191" s="40"/>
      <c r="K191" s="40"/>
      <c r="L191" s="41"/>
      <c r="M191" s="191"/>
      <c r="N191" s="192"/>
      <c r="O191" s="74"/>
      <c r="P191" s="74"/>
      <c r="Q191" s="74"/>
      <c r="R191" s="74"/>
      <c r="S191" s="74"/>
      <c r="T191" s="75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21" t="s">
        <v>194</v>
      </c>
      <c r="AU191" s="21" t="s">
        <v>83</v>
      </c>
    </row>
    <row r="192" s="13" customFormat="1">
      <c r="A192" s="13"/>
      <c r="B192" s="195"/>
      <c r="C192" s="13"/>
      <c r="D192" s="188" t="s">
        <v>166</v>
      </c>
      <c r="E192" s="196" t="s">
        <v>3</v>
      </c>
      <c r="F192" s="197" t="s">
        <v>1142</v>
      </c>
      <c r="G192" s="13"/>
      <c r="H192" s="198">
        <v>8.5419999999999998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6" t="s">
        <v>166</v>
      </c>
      <c r="AU192" s="196" t="s">
        <v>83</v>
      </c>
      <c r="AV192" s="13" t="s">
        <v>83</v>
      </c>
      <c r="AW192" s="13" t="s">
        <v>35</v>
      </c>
      <c r="AX192" s="13" t="s">
        <v>73</v>
      </c>
      <c r="AY192" s="196" t="s">
        <v>153</v>
      </c>
    </row>
    <row r="193" s="14" customFormat="1">
      <c r="A193" s="14"/>
      <c r="B193" s="203"/>
      <c r="C193" s="14"/>
      <c r="D193" s="188" t="s">
        <v>166</v>
      </c>
      <c r="E193" s="204" t="s">
        <v>3</v>
      </c>
      <c r="F193" s="205" t="s">
        <v>181</v>
      </c>
      <c r="G193" s="14"/>
      <c r="H193" s="206">
        <v>8.5419999999999998</v>
      </c>
      <c r="I193" s="207"/>
      <c r="J193" s="14"/>
      <c r="K193" s="14"/>
      <c r="L193" s="203"/>
      <c r="M193" s="208"/>
      <c r="N193" s="209"/>
      <c r="O193" s="209"/>
      <c r="P193" s="209"/>
      <c r="Q193" s="209"/>
      <c r="R193" s="209"/>
      <c r="S193" s="209"/>
      <c r="T193" s="21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4" t="s">
        <v>166</v>
      </c>
      <c r="AU193" s="204" t="s">
        <v>83</v>
      </c>
      <c r="AV193" s="14" t="s">
        <v>160</v>
      </c>
      <c r="AW193" s="14" t="s">
        <v>35</v>
      </c>
      <c r="AX193" s="14" t="s">
        <v>81</v>
      </c>
      <c r="AY193" s="204" t="s">
        <v>153</v>
      </c>
    </row>
    <row r="194" s="12" customFormat="1" ht="22.8" customHeight="1">
      <c r="A194" s="12"/>
      <c r="B194" s="161"/>
      <c r="C194" s="12"/>
      <c r="D194" s="162" t="s">
        <v>72</v>
      </c>
      <c r="E194" s="172" t="s">
        <v>83</v>
      </c>
      <c r="F194" s="172" t="s">
        <v>1143</v>
      </c>
      <c r="G194" s="12"/>
      <c r="H194" s="12"/>
      <c r="I194" s="164"/>
      <c r="J194" s="173">
        <f>BK194</f>
        <v>0</v>
      </c>
      <c r="K194" s="12"/>
      <c r="L194" s="161"/>
      <c r="M194" s="166"/>
      <c r="N194" s="167"/>
      <c r="O194" s="167"/>
      <c r="P194" s="168">
        <f>SUM(P195:P219)</f>
        <v>0</v>
      </c>
      <c r="Q194" s="167"/>
      <c r="R194" s="168">
        <f>SUM(R195:R219)</f>
        <v>8.7376215900000016</v>
      </c>
      <c r="S194" s="167"/>
      <c r="T194" s="169">
        <f>SUM(T195:T219)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2" t="s">
        <v>81</v>
      </c>
      <c r="AT194" s="170" t="s">
        <v>72</v>
      </c>
      <c r="AU194" s="170" t="s">
        <v>81</v>
      </c>
      <c r="AY194" s="162" t="s">
        <v>153</v>
      </c>
      <c r="BK194" s="171">
        <f>SUM(BK195:BK219)</f>
        <v>0</v>
      </c>
    </row>
    <row r="195" s="2" customFormat="1" ht="33" customHeight="1">
      <c r="A195" s="40"/>
      <c r="B195" s="174"/>
      <c r="C195" s="175" t="s">
        <v>297</v>
      </c>
      <c r="D195" s="175" t="s">
        <v>155</v>
      </c>
      <c r="E195" s="176" t="s">
        <v>1144</v>
      </c>
      <c r="F195" s="177" t="s">
        <v>1145</v>
      </c>
      <c r="G195" s="178" t="s">
        <v>158</v>
      </c>
      <c r="H195" s="179">
        <v>4.9980000000000002</v>
      </c>
      <c r="I195" s="180"/>
      <c r="J195" s="181">
        <f>ROUND(I195*H195,2)</f>
        <v>0</v>
      </c>
      <c r="K195" s="177" t="s">
        <v>159</v>
      </c>
      <c r="L195" s="41"/>
      <c r="M195" s="182" t="s">
        <v>3</v>
      </c>
      <c r="N195" s="183" t="s">
        <v>44</v>
      </c>
      <c r="O195" s="74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86" t="s">
        <v>160</v>
      </c>
      <c r="AT195" s="186" t="s">
        <v>155</v>
      </c>
      <c r="AU195" s="186" t="s">
        <v>83</v>
      </c>
      <c r="AY195" s="21" t="s">
        <v>153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1" t="s">
        <v>81</v>
      </c>
      <c r="BK195" s="187">
        <f>ROUND(I195*H195,2)</f>
        <v>0</v>
      </c>
      <c r="BL195" s="21" t="s">
        <v>160</v>
      </c>
      <c r="BM195" s="186" t="s">
        <v>1146</v>
      </c>
    </row>
    <row r="196" s="2" customFormat="1">
      <c r="A196" s="40"/>
      <c r="B196" s="41"/>
      <c r="C196" s="40"/>
      <c r="D196" s="188" t="s">
        <v>162</v>
      </c>
      <c r="E196" s="40"/>
      <c r="F196" s="189" t="s">
        <v>1147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162</v>
      </c>
      <c r="AU196" s="21" t="s">
        <v>83</v>
      </c>
    </row>
    <row r="197" s="2" customFormat="1">
      <c r="A197" s="40"/>
      <c r="B197" s="41"/>
      <c r="C197" s="40"/>
      <c r="D197" s="193" t="s">
        <v>164</v>
      </c>
      <c r="E197" s="40"/>
      <c r="F197" s="194" t="s">
        <v>1148</v>
      </c>
      <c r="G197" s="40"/>
      <c r="H197" s="40"/>
      <c r="I197" s="190"/>
      <c r="J197" s="40"/>
      <c r="K197" s="40"/>
      <c r="L197" s="41"/>
      <c r="M197" s="191"/>
      <c r="N197" s="192"/>
      <c r="O197" s="74"/>
      <c r="P197" s="74"/>
      <c r="Q197" s="74"/>
      <c r="R197" s="74"/>
      <c r="S197" s="74"/>
      <c r="T197" s="75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21" t="s">
        <v>164</v>
      </c>
      <c r="AU197" s="21" t="s">
        <v>83</v>
      </c>
    </row>
    <row r="198" s="2" customFormat="1">
      <c r="A198" s="40"/>
      <c r="B198" s="41"/>
      <c r="C198" s="40"/>
      <c r="D198" s="188" t="s">
        <v>194</v>
      </c>
      <c r="E198" s="40"/>
      <c r="F198" s="211" t="s">
        <v>1149</v>
      </c>
      <c r="G198" s="40"/>
      <c r="H198" s="40"/>
      <c r="I198" s="190"/>
      <c r="J198" s="40"/>
      <c r="K198" s="40"/>
      <c r="L198" s="41"/>
      <c r="M198" s="191"/>
      <c r="N198" s="192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194</v>
      </c>
      <c r="AU198" s="21" t="s">
        <v>83</v>
      </c>
    </row>
    <row r="199" s="13" customFormat="1">
      <c r="A199" s="13"/>
      <c r="B199" s="195"/>
      <c r="C199" s="13"/>
      <c r="D199" s="188" t="s">
        <v>166</v>
      </c>
      <c r="E199" s="196" t="s">
        <v>3</v>
      </c>
      <c r="F199" s="197" t="s">
        <v>1150</v>
      </c>
      <c r="G199" s="13"/>
      <c r="H199" s="198">
        <v>4.9980000000000002</v>
      </c>
      <c r="I199" s="199"/>
      <c r="J199" s="13"/>
      <c r="K199" s="13"/>
      <c r="L199" s="195"/>
      <c r="M199" s="200"/>
      <c r="N199" s="201"/>
      <c r="O199" s="201"/>
      <c r="P199" s="201"/>
      <c r="Q199" s="201"/>
      <c r="R199" s="201"/>
      <c r="S199" s="201"/>
      <c r="T199" s="20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6" t="s">
        <v>166</v>
      </c>
      <c r="AU199" s="196" t="s">
        <v>83</v>
      </c>
      <c r="AV199" s="13" t="s">
        <v>83</v>
      </c>
      <c r="AW199" s="13" t="s">
        <v>35</v>
      </c>
      <c r="AX199" s="13" t="s">
        <v>73</v>
      </c>
      <c r="AY199" s="196" t="s">
        <v>153</v>
      </c>
    </row>
    <row r="200" s="14" customFormat="1">
      <c r="A200" s="14"/>
      <c r="B200" s="203"/>
      <c r="C200" s="14"/>
      <c r="D200" s="188" t="s">
        <v>166</v>
      </c>
      <c r="E200" s="204" t="s">
        <v>3</v>
      </c>
      <c r="F200" s="205" t="s">
        <v>181</v>
      </c>
      <c r="G200" s="14"/>
      <c r="H200" s="206">
        <v>4.9980000000000002</v>
      </c>
      <c r="I200" s="207"/>
      <c r="J200" s="14"/>
      <c r="K200" s="14"/>
      <c r="L200" s="203"/>
      <c r="M200" s="208"/>
      <c r="N200" s="209"/>
      <c r="O200" s="209"/>
      <c r="P200" s="209"/>
      <c r="Q200" s="209"/>
      <c r="R200" s="209"/>
      <c r="S200" s="209"/>
      <c r="T200" s="21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4" t="s">
        <v>166</v>
      </c>
      <c r="AU200" s="204" t="s">
        <v>83</v>
      </c>
      <c r="AV200" s="14" t="s">
        <v>160</v>
      </c>
      <c r="AW200" s="14" t="s">
        <v>35</v>
      </c>
      <c r="AX200" s="14" t="s">
        <v>81</v>
      </c>
      <c r="AY200" s="204" t="s">
        <v>153</v>
      </c>
    </row>
    <row r="201" s="2" customFormat="1" ht="33" customHeight="1">
      <c r="A201" s="40"/>
      <c r="B201" s="174"/>
      <c r="C201" s="175" t="s">
        <v>8</v>
      </c>
      <c r="D201" s="175" t="s">
        <v>155</v>
      </c>
      <c r="E201" s="176" t="s">
        <v>1151</v>
      </c>
      <c r="F201" s="177" t="s">
        <v>1152</v>
      </c>
      <c r="G201" s="178" t="s">
        <v>241</v>
      </c>
      <c r="H201" s="179">
        <v>90.769000000000005</v>
      </c>
      <c r="I201" s="180"/>
      <c r="J201" s="181">
        <f>ROUND(I201*H201,2)</f>
        <v>0</v>
      </c>
      <c r="K201" s="177" t="s">
        <v>159</v>
      </c>
      <c r="L201" s="41"/>
      <c r="M201" s="182" t="s">
        <v>3</v>
      </c>
      <c r="N201" s="183" t="s">
        <v>44</v>
      </c>
      <c r="O201" s="74"/>
      <c r="P201" s="184">
        <f>O201*H201</f>
        <v>0</v>
      </c>
      <c r="Q201" s="184">
        <v>0.00031</v>
      </c>
      <c r="R201" s="184">
        <f>Q201*H201</f>
        <v>0.028138390000000003</v>
      </c>
      <c r="S201" s="184">
        <v>0</v>
      </c>
      <c r="T201" s="18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186" t="s">
        <v>160</v>
      </c>
      <c r="AT201" s="186" t="s">
        <v>155</v>
      </c>
      <c r="AU201" s="186" t="s">
        <v>83</v>
      </c>
      <c r="AY201" s="21" t="s">
        <v>153</v>
      </c>
      <c r="BE201" s="187">
        <f>IF(N201="základní",J201,0)</f>
        <v>0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21" t="s">
        <v>81</v>
      </c>
      <c r="BK201" s="187">
        <f>ROUND(I201*H201,2)</f>
        <v>0</v>
      </c>
      <c r="BL201" s="21" t="s">
        <v>160</v>
      </c>
      <c r="BM201" s="186" t="s">
        <v>1153</v>
      </c>
    </row>
    <row r="202" s="2" customFormat="1">
      <c r="A202" s="40"/>
      <c r="B202" s="41"/>
      <c r="C202" s="40"/>
      <c r="D202" s="188" t="s">
        <v>162</v>
      </c>
      <c r="E202" s="40"/>
      <c r="F202" s="189" t="s">
        <v>1154</v>
      </c>
      <c r="G202" s="40"/>
      <c r="H202" s="40"/>
      <c r="I202" s="190"/>
      <c r="J202" s="40"/>
      <c r="K202" s="40"/>
      <c r="L202" s="41"/>
      <c r="M202" s="191"/>
      <c r="N202" s="192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162</v>
      </c>
      <c r="AU202" s="21" t="s">
        <v>83</v>
      </c>
    </row>
    <row r="203" s="2" customFormat="1">
      <c r="A203" s="40"/>
      <c r="B203" s="41"/>
      <c r="C203" s="40"/>
      <c r="D203" s="193" t="s">
        <v>164</v>
      </c>
      <c r="E203" s="40"/>
      <c r="F203" s="194" t="s">
        <v>1155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164</v>
      </c>
      <c r="AU203" s="21" t="s">
        <v>83</v>
      </c>
    </row>
    <row r="204" s="13" customFormat="1">
      <c r="A204" s="13"/>
      <c r="B204" s="195"/>
      <c r="C204" s="13"/>
      <c r="D204" s="188" t="s">
        <v>166</v>
      </c>
      <c r="E204" s="196" t="s">
        <v>3</v>
      </c>
      <c r="F204" s="197" t="s">
        <v>1156</v>
      </c>
      <c r="G204" s="13"/>
      <c r="H204" s="198">
        <v>29.960000000000001</v>
      </c>
      <c r="I204" s="199"/>
      <c r="J204" s="13"/>
      <c r="K204" s="13"/>
      <c r="L204" s="195"/>
      <c r="M204" s="200"/>
      <c r="N204" s="201"/>
      <c r="O204" s="201"/>
      <c r="P204" s="201"/>
      <c r="Q204" s="201"/>
      <c r="R204" s="201"/>
      <c r="S204" s="201"/>
      <c r="T204" s="20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6" t="s">
        <v>166</v>
      </c>
      <c r="AU204" s="196" t="s">
        <v>83</v>
      </c>
      <c r="AV204" s="13" t="s">
        <v>83</v>
      </c>
      <c r="AW204" s="13" t="s">
        <v>35</v>
      </c>
      <c r="AX204" s="13" t="s">
        <v>73</v>
      </c>
      <c r="AY204" s="196" t="s">
        <v>153</v>
      </c>
    </row>
    <row r="205" s="13" customFormat="1">
      <c r="A205" s="13"/>
      <c r="B205" s="195"/>
      <c r="C205" s="13"/>
      <c r="D205" s="188" t="s">
        <v>166</v>
      </c>
      <c r="E205" s="196" t="s">
        <v>3</v>
      </c>
      <c r="F205" s="197" t="s">
        <v>1157</v>
      </c>
      <c r="G205" s="13"/>
      <c r="H205" s="198">
        <v>60.808999999999998</v>
      </c>
      <c r="I205" s="199"/>
      <c r="J205" s="13"/>
      <c r="K205" s="13"/>
      <c r="L205" s="195"/>
      <c r="M205" s="200"/>
      <c r="N205" s="201"/>
      <c r="O205" s="201"/>
      <c r="P205" s="201"/>
      <c r="Q205" s="201"/>
      <c r="R205" s="201"/>
      <c r="S205" s="201"/>
      <c r="T205" s="20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6" t="s">
        <v>166</v>
      </c>
      <c r="AU205" s="196" t="s">
        <v>83</v>
      </c>
      <c r="AV205" s="13" t="s">
        <v>83</v>
      </c>
      <c r="AW205" s="13" t="s">
        <v>35</v>
      </c>
      <c r="AX205" s="13" t="s">
        <v>73</v>
      </c>
      <c r="AY205" s="196" t="s">
        <v>153</v>
      </c>
    </row>
    <row r="206" s="14" customFormat="1">
      <c r="A206" s="14"/>
      <c r="B206" s="203"/>
      <c r="C206" s="14"/>
      <c r="D206" s="188" t="s">
        <v>166</v>
      </c>
      <c r="E206" s="204" t="s">
        <v>3</v>
      </c>
      <c r="F206" s="205" t="s">
        <v>181</v>
      </c>
      <c r="G206" s="14"/>
      <c r="H206" s="206">
        <v>90.769000000000005</v>
      </c>
      <c r="I206" s="207"/>
      <c r="J206" s="14"/>
      <c r="K206" s="14"/>
      <c r="L206" s="203"/>
      <c r="M206" s="208"/>
      <c r="N206" s="209"/>
      <c r="O206" s="209"/>
      <c r="P206" s="209"/>
      <c r="Q206" s="209"/>
      <c r="R206" s="209"/>
      <c r="S206" s="209"/>
      <c r="T206" s="21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4" t="s">
        <v>166</v>
      </c>
      <c r="AU206" s="204" t="s">
        <v>83</v>
      </c>
      <c r="AV206" s="14" t="s">
        <v>160</v>
      </c>
      <c r="AW206" s="14" t="s">
        <v>35</v>
      </c>
      <c r="AX206" s="14" t="s">
        <v>81</v>
      </c>
      <c r="AY206" s="204" t="s">
        <v>153</v>
      </c>
    </row>
    <row r="207" s="2" customFormat="1" ht="24.15" customHeight="1">
      <c r="A207" s="40"/>
      <c r="B207" s="174"/>
      <c r="C207" s="220" t="s">
        <v>312</v>
      </c>
      <c r="D207" s="220" t="s">
        <v>216</v>
      </c>
      <c r="E207" s="221" t="s">
        <v>1158</v>
      </c>
      <c r="F207" s="222" t="s">
        <v>1159</v>
      </c>
      <c r="G207" s="223" t="s">
        <v>241</v>
      </c>
      <c r="H207" s="224">
        <v>32.956000000000003</v>
      </c>
      <c r="I207" s="225"/>
      <c r="J207" s="226">
        <f>ROUND(I207*H207,2)</f>
        <v>0</v>
      </c>
      <c r="K207" s="222" t="s">
        <v>159</v>
      </c>
      <c r="L207" s="227"/>
      <c r="M207" s="228" t="s">
        <v>3</v>
      </c>
      <c r="N207" s="229" t="s">
        <v>44</v>
      </c>
      <c r="O207" s="74"/>
      <c r="P207" s="184">
        <f>O207*H207</f>
        <v>0</v>
      </c>
      <c r="Q207" s="184">
        <v>0.00029999999999999997</v>
      </c>
      <c r="R207" s="184">
        <f>Q207*H207</f>
        <v>0.0098867999999999994</v>
      </c>
      <c r="S207" s="184">
        <v>0</v>
      </c>
      <c r="T207" s="185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186" t="s">
        <v>215</v>
      </c>
      <c r="AT207" s="186" t="s">
        <v>216</v>
      </c>
      <c r="AU207" s="186" t="s">
        <v>83</v>
      </c>
      <c r="AY207" s="21" t="s">
        <v>153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21" t="s">
        <v>81</v>
      </c>
      <c r="BK207" s="187">
        <f>ROUND(I207*H207,2)</f>
        <v>0</v>
      </c>
      <c r="BL207" s="21" t="s">
        <v>160</v>
      </c>
      <c r="BM207" s="186" t="s">
        <v>1160</v>
      </c>
    </row>
    <row r="208" s="2" customFormat="1">
      <c r="A208" s="40"/>
      <c r="B208" s="41"/>
      <c r="C208" s="40"/>
      <c r="D208" s="188" t="s">
        <v>162</v>
      </c>
      <c r="E208" s="40"/>
      <c r="F208" s="189" t="s">
        <v>1159</v>
      </c>
      <c r="G208" s="40"/>
      <c r="H208" s="40"/>
      <c r="I208" s="190"/>
      <c r="J208" s="40"/>
      <c r="K208" s="40"/>
      <c r="L208" s="41"/>
      <c r="M208" s="191"/>
      <c r="N208" s="192"/>
      <c r="O208" s="74"/>
      <c r="P208" s="74"/>
      <c r="Q208" s="74"/>
      <c r="R208" s="74"/>
      <c r="S208" s="74"/>
      <c r="T208" s="75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21" t="s">
        <v>162</v>
      </c>
      <c r="AU208" s="21" t="s">
        <v>83</v>
      </c>
    </row>
    <row r="209" s="13" customFormat="1">
      <c r="A209" s="13"/>
      <c r="B209" s="195"/>
      <c r="C209" s="13"/>
      <c r="D209" s="188" t="s">
        <v>166</v>
      </c>
      <c r="E209" s="196" t="s">
        <v>3</v>
      </c>
      <c r="F209" s="197" t="s">
        <v>1161</v>
      </c>
      <c r="G209" s="13"/>
      <c r="H209" s="198">
        <v>29.960000000000001</v>
      </c>
      <c r="I209" s="199"/>
      <c r="J209" s="13"/>
      <c r="K209" s="13"/>
      <c r="L209" s="195"/>
      <c r="M209" s="200"/>
      <c r="N209" s="201"/>
      <c r="O209" s="201"/>
      <c r="P209" s="201"/>
      <c r="Q209" s="201"/>
      <c r="R209" s="201"/>
      <c r="S209" s="201"/>
      <c r="T209" s="20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6" t="s">
        <v>166</v>
      </c>
      <c r="AU209" s="196" t="s">
        <v>83</v>
      </c>
      <c r="AV209" s="13" t="s">
        <v>83</v>
      </c>
      <c r="AW209" s="13" t="s">
        <v>35</v>
      </c>
      <c r="AX209" s="13" t="s">
        <v>73</v>
      </c>
      <c r="AY209" s="196" t="s">
        <v>153</v>
      </c>
    </row>
    <row r="210" s="14" customFormat="1">
      <c r="A210" s="14"/>
      <c r="B210" s="203"/>
      <c r="C210" s="14"/>
      <c r="D210" s="188" t="s">
        <v>166</v>
      </c>
      <c r="E210" s="204" t="s">
        <v>3</v>
      </c>
      <c r="F210" s="205" t="s">
        <v>181</v>
      </c>
      <c r="G210" s="14"/>
      <c r="H210" s="206">
        <v>29.960000000000001</v>
      </c>
      <c r="I210" s="207"/>
      <c r="J210" s="14"/>
      <c r="K210" s="14"/>
      <c r="L210" s="203"/>
      <c r="M210" s="208"/>
      <c r="N210" s="209"/>
      <c r="O210" s="209"/>
      <c r="P210" s="209"/>
      <c r="Q210" s="209"/>
      <c r="R210" s="209"/>
      <c r="S210" s="209"/>
      <c r="T210" s="21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4" t="s">
        <v>166</v>
      </c>
      <c r="AU210" s="204" t="s">
        <v>83</v>
      </c>
      <c r="AV210" s="14" t="s">
        <v>160</v>
      </c>
      <c r="AW210" s="14" t="s">
        <v>35</v>
      </c>
      <c r="AX210" s="14" t="s">
        <v>81</v>
      </c>
      <c r="AY210" s="204" t="s">
        <v>153</v>
      </c>
    </row>
    <row r="211" s="13" customFormat="1">
      <c r="A211" s="13"/>
      <c r="B211" s="195"/>
      <c r="C211" s="13"/>
      <c r="D211" s="188" t="s">
        <v>166</v>
      </c>
      <c r="E211" s="13"/>
      <c r="F211" s="197" t="s">
        <v>1162</v>
      </c>
      <c r="G211" s="13"/>
      <c r="H211" s="198">
        <v>32.956000000000003</v>
      </c>
      <c r="I211" s="199"/>
      <c r="J211" s="13"/>
      <c r="K211" s="13"/>
      <c r="L211" s="195"/>
      <c r="M211" s="200"/>
      <c r="N211" s="201"/>
      <c r="O211" s="201"/>
      <c r="P211" s="201"/>
      <c r="Q211" s="201"/>
      <c r="R211" s="201"/>
      <c r="S211" s="201"/>
      <c r="T211" s="20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6" t="s">
        <v>166</v>
      </c>
      <c r="AU211" s="196" t="s">
        <v>83</v>
      </c>
      <c r="AV211" s="13" t="s">
        <v>83</v>
      </c>
      <c r="AW211" s="13" t="s">
        <v>4</v>
      </c>
      <c r="AX211" s="13" t="s">
        <v>81</v>
      </c>
      <c r="AY211" s="196" t="s">
        <v>153</v>
      </c>
    </row>
    <row r="212" s="2" customFormat="1" ht="24.15" customHeight="1">
      <c r="A212" s="40"/>
      <c r="B212" s="174"/>
      <c r="C212" s="220" t="s">
        <v>319</v>
      </c>
      <c r="D212" s="220" t="s">
        <v>216</v>
      </c>
      <c r="E212" s="221" t="s">
        <v>1163</v>
      </c>
      <c r="F212" s="222" t="s">
        <v>1164</v>
      </c>
      <c r="G212" s="223" t="s">
        <v>241</v>
      </c>
      <c r="H212" s="224">
        <v>66.890000000000001</v>
      </c>
      <c r="I212" s="225"/>
      <c r="J212" s="226">
        <f>ROUND(I212*H212,2)</f>
        <v>0</v>
      </c>
      <c r="K212" s="222" t="s">
        <v>159</v>
      </c>
      <c r="L212" s="227"/>
      <c r="M212" s="228" t="s">
        <v>3</v>
      </c>
      <c r="N212" s="229" t="s">
        <v>44</v>
      </c>
      <c r="O212" s="74"/>
      <c r="P212" s="184">
        <f>O212*H212</f>
        <v>0</v>
      </c>
      <c r="Q212" s="184">
        <v>0.00040000000000000002</v>
      </c>
      <c r="R212" s="184">
        <f>Q212*H212</f>
        <v>0.026756000000000002</v>
      </c>
      <c r="S212" s="184">
        <v>0</v>
      </c>
      <c r="T212" s="18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86" t="s">
        <v>215</v>
      </c>
      <c r="AT212" s="186" t="s">
        <v>216</v>
      </c>
      <c r="AU212" s="186" t="s">
        <v>83</v>
      </c>
      <c r="AY212" s="21" t="s">
        <v>153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1" t="s">
        <v>81</v>
      </c>
      <c r="BK212" s="187">
        <f>ROUND(I212*H212,2)</f>
        <v>0</v>
      </c>
      <c r="BL212" s="21" t="s">
        <v>160</v>
      </c>
      <c r="BM212" s="186" t="s">
        <v>1165</v>
      </c>
    </row>
    <row r="213" s="2" customFormat="1">
      <c r="A213" s="40"/>
      <c r="B213" s="41"/>
      <c r="C213" s="40"/>
      <c r="D213" s="188" t="s">
        <v>162</v>
      </c>
      <c r="E213" s="40"/>
      <c r="F213" s="189" t="s">
        <v>1164</v>
      </c>
      <c r="G213" s="40"/>
      <c r="H213" s="40"/>
      <c r="I213" s="190"/>
      <c r="J213" s="40"/>
      <c r="K213" s="40"/>
      <c r="L213" s="41"/>
      <c r="M213" s="191"/>
      <c r="N213" s="192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162</v>
      </c>
      <c r="AU213" s="21" t="s">
        <v>83</v>
      </c>
    </row>
    <row r="214" s="13" customFormat="1">
      <c r="A214" s="13"/>
      <c r="B214" s="195"/>
      <c r="C214" s="13"/>
      <c r="D214" s="188" t="s">
        <v>166</v>
      </c>
      <c r="E214" s="196" t="s">
        <v>3</v>
      </c>
      <c r="F214" s="197" t="s">
        <v>1166</v>
      </c>
      <c r="G214" s="13"/>
      <c r="H214" s="198">
        <v>60.808999999999998</v>
      </c>
      <c r="I214" s="199"/>
      <c r="J214" s="13"/>
      <c r="K214" s="13"/>
      <c r="L214" s="195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166</v>
      </c>
      <c r="AU214" s="196" t="s">
        <v>83</v>
      </c>
      <c r="AV214" s="13" t="s">
        <v>83</v>
      </c>
      <c r="AW214" s="13" t="s">
        <v>35</v>
      </c>
      <c r="AX214" s="13" t="s">
        <v>81</v>
      </c>
      <c r="AY214" s="196" t="s">
        <v>153</v>
      </c>
    </row>
    <row r="215" s="13" customFormat="1">
      <c r="A215" s="13"/>
      <c r="B215" s="195"/>
      <c r="C215" s="13"/>
      <c r="D215" s="188" t="s">
        <v>166</v>
      </c>
      <c r="E215" s="13"/>
      <c r="F215" s="197" t="s">
        <v>1167</v>
      </c>
      <c r="G215" s="13"/>
      <c r="H215" s="198">
        <v>66.890000000000001</v>
      </c>
      <c r="I215" s="199"/>
      <c r="J215" s="13"/>
      <c r="K215" s="13"/>
      <c r="L215" s="195"/>
      <c r="M215" s="200"/>
      <c r="N215" s="201"/>
      <c r="O215" s="201"/>
      <c r="P215" s="201"/>
      <c r="Q215" s="201"/>
      <c r="R215" s="201"/>
      <c r="S215" s="201"/>
      <c r="T215" s="20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6" t="s">
        <v>166</v>
      </c>
      <c r="AU215" s="196" t="s">
        <v>83</v>
      </c>
      <c r="AV215" s="13" t="s">
        <v>83</v>
      </c>
      <c r="AW215" s="13" t="s">
        <v>4</v>
      </c>
      <c r="AX215" s="13" t="s">
        <v>81</v>
      </c>
      <c r="AY215" s="196" t="s">
        <v>153</v>
      </c>
    </row>
    <row r="216" s="2" customFormat="1" ht="37.8" customHeight="1">
      <c r="A216" s="40"/>
      <c r="B216" s="174"/>
      <c r="C216" s="175" t="s">
        <v>326</v>
      </c>
      <c r="D216" s="175" t="s">
        <v>155</v>
      </c>
      <c r="E216" s="176" t="s">
        <v>1168</v>
      </c>
      <c r="F216" s="177" t="s">
        <v>1169</v>
      </c>
      <c r="G216" s="178" t="s">
        <v>614</v>
      </c>
      <c r="H216" s="179">
        <v>31.640000000000001</v>
      </c>
      <c r="I216" s="180"/>
      <c r="J216" s="181">
        <f>ROUND(I216*H216,2)</f>
        <v>0</v>
      </c>
      <c r="K216" s="177" t="s">
        <v>159</v>
      </c>
      <c r="L216" s="41"/>
      <c r="M216" s="182" t="s">
        <v>3</v>
      </c>
      <c r="N216" s="183" t="s">
        <v>44</v>
      </c>
      <c r="O216" s="74"/>
      <c r="P216" s="184">
        <f>O216*H216</f>
        <v>0</v>
      </c>
      <c r="Q216" s="184">
        <v>0.27411000000000002</v>
      </c>
      <c r="R216" s="184">
        <f>Q216*H216</f>
        <v>8.6728404000000001</v>
      </c>
      <c r="S216" s="184">
        <v>0</v>
      </c>
      <c r="T216" s="18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6" t="s">
        <v>160</v>
      </c>
      <c r="AT216" s="186" t="s">
        <v>155</v>
      </c>
      <c r="AU216" s="186" t="s">
        <v>83</v>
      </c>
      <c r="AY216" s="21" t="s">
        <v>153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21" t="s">
        <v>81</v>
      </c>
      <c r="BK216" s="187">
        <f>ROUND(I216*H216,2)</f>
        <v>0</v>
      </c>
      <c r="BL216" s="21" t="s">
        <v>160</v>
      </c>
      <c r="BM216" s="186" t="s">
        <v>1170</v>
      </c>
    </row>
    <row r="217" s="2" customFormat="1">
      <c r="A217" s="40"/>
      <c r="B217" s="41"/>
      <c r="C217" s="40"/>
      <c r="D217" s="188" t="s">
        <v>162</v>
      </c>
      <c r="E217" s="40"/>
      <c r="F217" s="189" t="s">
        <v>1171</v>
      </c>
      <c r="G217" s="40"/>
      <c r="H217" s="40"/>
      <c r="I217" s="190"/>
      <c r="J217" s="40"/>
      <c r="K217" s="40"/>
      <c r="L217" s="41"/>
      <c r="M217" s="191"/>
      <c r="N217" s="192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162</v>
      </c>
      <c r="AU217" s="21" t="s">
        <v>83</v>
      </c>
    </row>
    <row r="218" s="2" customFormat="1">
      <c r="A218" s="40"/>
      <c r="B218" s="41"/>
      <c r="C218" s="40"/>
      <c r="D218" s="193" t="s">
        <v>164</v>
      </c>
      <c r="E218" s="40"/>
      <c r="F218" s="194" t="s">
        <v>1172</v>
      </c>
      <c r="G218" s="40"/>
      <c r="H218" s="40"/>
      <c r="I218" s="190"/>
      <c r="J218" s="40"/>
      <c r="K218" s="40"/>
      <c r="L218" s="41"/>
      <c r="M218" s="191"/>
      <c r="N218" s="192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164</v>
      </c>
      <c r="AU218" s="21" t="s">
        <v>83</v>
      </c>
    </row>
    <row r="219" s="13" customFormat="1">
      <c r="A219" s="13"/>
      <c r="B219" s="195"/>
      <c r="C219" s="13"/>
      <c r="D219" s="188" t="s">
        <v>166</v>
      </c>
      <c r="E219" s="196" t="s">
        <v>3</v>
      </c>
      <c r="F219" s="197" t="s">
        <v>1173</v>
      </c>
      <c r="G219" s="13"/>
      <c r="H219" s="198">
        <v>31.640000000000001</v>
      </c>
      <c r="I219" s="199"/>
      <c r="J219" s="13"/>
      <c r="K219" s="13"/>
      <c r="L219" s="195"/>
      <c r="M219" s="200"/>
      <c r="N219" s="201"/>
      <c r="O219" s="201"/>
      <c r="P219" s="201"/>
      <c r="Q219" s="201"/>
      <c r="R219" s="201"/>
      <c r="S219" s="201"/>
      <c r="T219" s="20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6" t="s">
        <v>166</v>
      </c>
      <c r="AU219" s="196" t="s">
        <v>83</v>
      </c>
      <c r="AV219" s="13" t="s">
        <v>83</v>
      </c>
      <c r="AW219" s="13" t="s">
        <v>35</v>
      </c>
      <c r="AX219" s="13" t="s">
        <v>81</v>
      </c>
      <c r="AY219" s="196" t="s">
        <v>153</v>
      </c>
    </row>
    <row r="220" s="12" customFormat="1" ht="22.8" customHeight="1">
      <c r="A220" s="12"/>
      <c r="B220" s="161"/>
      <c r="C220" s="12"/>
      <c r="D220" s="162" t="s">
        <v>72</v>
      </c>
      <c r="E220" s="172" t="s">
        <v>188</v>
      </c>
      <c r="F220" s="172" t="s">
        <v>296</v>
      </c>
      <c r="G220" s="12"/>
      <c r="H220" s="12"/>
      <c r="I220" s="164"/>
      <c r="J220" s="173">
        <f>BK220</f>
        <v>0</v>
      </c>
      <c r="K220" s="12"/>
      <c r="L220" s="161"/>
      <c r="M220" s="166"/>
      <c r="N220" s="167"/>
      <c r="O220" s="167"/>
      <c r="P220" s="168">
        <f>SUM(P221:P456)</f>
        <v>0</v>
      </c>
      <c r="Q220" s="167"/>
      <c r="R220" s="168">
        <f>SUM(R221:R456)</f>
        <v>391.90944830000001</v>
      </c>
      <c r="S220" s="167"/>
      <c r="T220" s="169">
        <f>SUM(T221:T456)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2" t="s">
        <v>81</v>
      </c>
      <c r="AT220" s="170" t="s">
        <v>72</v>
      </c>
      <c r="AU220" s="170" t="s">
        <v>81</v>
      </c>
      <c r="AY220" s="162" t="s">
        <v>153</v>
      </c>
      <c r="BK220" s="171">
        <f>SUM(BK221:BK456)</f>
        <v>0</v>
      </c>
    </row>
    <row r="221" s="2" customFormat="1" ht="24.15" customHeight="1">
      <c r="A221" s="40"/>
      <c r="B221" s="174"/>
      <c r="C221" s="175" t="s">
        <v>333</v>
      </c>
      <c r="D221" s="175" t="s">
        <v>155</v>
      </c>
      <c r="E221" s="176" t="s">
        <v>298</v>
      </c>
      <c r="F221" s="177" t="s">
        <v>299</v>
      </c>
      <c r="G221" s="178" t="s">
        <v>241</v>
      </c>
      <c r="H221" s="179">
        <v>25.239999999999998</v>
      </c>
      <c r="I221" s="180"/>
      <c r="J221" s="181">
        <f>ROUND(I221*H221,2)</f>
        <v>0</v>
      </c>
      <c r="K221" s="177" t="s">
        <v>159</v>
      </c>
      <c r="L221" s="41"/>
      <c r="M221" s="182" t="s">
        <v>3</v>
      </c>
      <c r="N221" s="183" t="s">
        <v>44</v>
      </c>
      <c r="O221" s="74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186" t="s">
        <v>160</v>
      </c>
      <c r="AT221" s="186" t="s">
        <v>155</v>
      </c>
      <c r="AU221" s="186" t="s">
        <v>83</v>
      </c>
      <c r="AY221" s="21" t="s">
        <v>153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1" t="s">
        <v>81</v>
      </c>
      <c r="BK221" s="187">
        <f>ROUND(I221*H221,2)</f>
        <v>0</v>
      </c>
      <c r="BL221" s="21" t="s">
        <v>160</v>
      </c>
      <c r="BM221" s="186" t="s">
        <v>1174</v>
      </c>
    </row>
    <row r="222" s="2" customFormat="1">
      <c r="A222" s="40"/>
      <c r="B222" s="41"/>
      <c r="C222" s="40"/>
      <c r="D222" s="188" t="s">
        <v>162</v>
      </c>
      <c r="E222" s="40"/>
      <c r="F222" s="189" t="s">
        <v>301</v>
      </c>
      <c r="G222" s="40"/>
      <c r="H222" s="40"/>
      <c r="I222" s="190"/>
      <c r="J222" s="40"/>
      <c r="K222" s="40"/>
      <c r="L222" s="41"/>
      <c r="M222" s="191"/>
      <c r="N222" s="192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162</v>
      </c>
      <c r="AU222" s="21" t="s">
        <v>83</v>
      </c>
    </row>
    <row r="223" s="2" customFormat="1">
      <c r="A223" s="40"/>
      <c r="B223" s="41"/>
      <c r="C223" s="40"/>
      <c r="D223" s="193" t="s">
        <v>164</v>
      </c>
      <c r="E223" s="40"/>
      <c r="F223" s="194" t="s">
        <v>302</v>
      </c>
      <c r="G223" s="40"/>
      <c r="H223" s="40"/>
      <c r="I223" s="190"/>
      <c r="J223" s="40"/>
      <c r="K223" s="40"/>
      <c r="L223" s="41"/>
      <c r="M223" s="191"/>
      <c r="N223" s="192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164</v>
      </c>
      <c r="AU223" s="21" t="s">
        <v>83</v>
      </c>
    </row>
    <row r="224" s="13" customFormat="1">
      <c r="A224" s="13"/>
      <c r="B224" s="195"/>
      <c r="C224" s="13"/>
      <c r="D224" s="188" t="s">
        <v>166</v>
      </c>
      <c r="E224" s="196" t="s">
        <v>3</v>
      </c>
      <c r="F224" s="197" t="s">
        <v>1175</v>
      </c>
      <c r="G224" s="13"/>
      <c r="H224" s="198">
        <v>25.239999999999998</v>
      </c>
      <c r="I224" s="199"/>
      <c r="J224" s="13"/>
      <c r="K224" s="13"/>
      <c r="L224" s="195"/>
      <c r="M224" s="200"/>
      <c r="N224" s="201"/>
      <c r="O224" s="201"/>
      <c r="P224" s="201"/>
      <c r="Q224" s="201"/>
      <c r="R224" s="201"/>
      <c r="S224" s="201"/>
      <c r="T224" s="20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6" t="s">
        <v>166</v>
      </c>
      <c r="AU224" s="196" t="s">
        <v>83</v>
      </c>
      <c r="AV224" s="13" t="s">
        <v>83</v>
      </c>
      <c r="AW224" s="13" t="s">
        <v>35</v>
      </c>
      <c r="AX224" s="13" t="s">
        <v>81</v>
      </c>
      <c r="AY224" s="196" t="s">
        <v>153</v>
      </c>
    </row>
    <row r="225" s="2" customFormat="1" ht="24.15" customHeight="1">
      <c r="A225" s="40"/>
      <c r="B225" s="174"/>
      <c r="C225" s="175" t="s">
        <v>340</v>
      </c>
      <c r="D225" s="175" t="s">
        <v>155</v>
      </c>
      <c r="E225" s="176" t="s">
        <v>1176</v>
      </c>
      <c r="F225" s="177" t="s">
        <v>1177</v>
      </c>
      <c r="G225" s="178" t="s">
        <v>241</v>
      </c>
      <c r="H225" s="179">
        <v>18.949999999999999</v>
      </c>
      <c r="I225" s="180"/>
      <c r="J225" s="181">
        <f>ROUND(I225*H225,2)</f>
        <v>0</v>
      </c>
      <c r="K225" s="177" t="s">
        <v>159</v>
      </c>
      <c r="L225" s="41"/>
      <c r="M225" s="182" t="s">
        <v>3</v>
      </c>
      <c r="N225" s="183" t="s">
        <v>44</v>
      </c>
      <c r="O225" s="74"/>
      <c r="P225" s="184">
        <f>O225*H225</f>
        <v>0</v>
      </c>
      <c r="Q225" s="184">
        <v>0</v>
      </c>
      <c r="R225" s="184">
        <f>Q225*H225</f>
        <v>0</v>
      </c>
      <c r="S225" s="184">
        <v>0</v>
      </c>
      <c r="T225" s="185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186" t="s">
        <v>160</v>
      </c>
      <c r="AT225" s="186" t="s">
        <v>155</v>
      </c>
      <c r="AU225" s="186" t="s">
        <v>83</v>
      </c>
      <c r="AY225" s="21" t="s">
        <v>153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21" t="s">
        <v>81</v>
      </c>
      <c r="BK225" s="187">
        <f>ROUND(I225*H225,2)</f>
        <v>0</v>
      </c>
      <c r="BL225" s="21" t="s">
        <v>160</v>
      </c>
      <c r="BM225" s="186" t="s">
        <v>1178</v>
      </c>
    </row>
    <row r="226" s="2" customFormat="1">
      <c r="A226" s="40"/>
      <c r="B226" s="41"/>
      <c r="C226" s="40"/>
      <c r="D226" s="188" t="s">
        <v>162</v>
      </c>
      <c r="E226" s="40"/>
      <c r="F226" s="189" t="s">
        <v>1179</v>
      </c>
      <c r="G226" s="40"/>
      <c r="H226" s="40"/>
      <c r="I226" s="190"/>
      <c r="J226" s="40"/>
      <c r="K226" s="40"/>
      <c r="L226" s="41"/>
      <c r="M226" s="191"/>
      <c r="N226" s="192"/>
      <c r="O226" s="74"/>
      <c r="P226" s="74"/>
      <c r="Q226" s="74"/>
      <c r="R226" s="74"/>
      <c r="S226" s="74"/>
      <c r="T226" s="75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21" t="s">
        <v>162</v>
      </c>
      <c r="AU226" s="21" t="s">
        <v>83</v>
      </c>
    </row>
    <row r="227" s="2" customFormat="1">
      <c r="A227" s="40"/>
      <c r="B227" s="41"/>
      <c r="C227" s="40"/>
      <c r="D227" s="193" t="s">
        <v>164</v>
      </c>
      <c r="E227" s="40"/>
      <c r="F227" s="194" t="s">
        <v>1180</v>
      </c>
      <c r="G227" s="40"/>
      <c r="H227" s="40"/>
      <c r="I227" s="190"/>
      <c r="J227" s="40"/>
      <c r="K227" s="40"/>
      <c r="L227" s="41"/>
      <c r="M227" s="191"/>
      <c r="N227" s="192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164</v>
      </c>
      <c r="AU227" s="21" t="s">
        <v>83</v>
      </c>
    </row>
    <row r="228" s="13" customFormat="1">
      <c r="A228" s="13"/>
      <c r="B228" s="195"/>
      <c r="C228" s="13"/>
      <c r="D228" s="188" t="s">
        <v>166</v>
      </c>
      <c r="E228" s="196" t="s">
        <v>3</v>
      </c>
      <c r="F228" s="197" t="s">
        <v>1181</v>
      </c>
      <c r="G228" s="13"/>
      <c r="H228" s="198">
        <v>18.949999999999999</v>
      </c>
      <c r="I228" s="199"/>
      <c r="J228" s="13"/>
      <c r="K228" s="13"/>
      <c r="L228" s="195"/>
      <c r="M228" s="200"/>
      <c r="N228" s="201"/>
      <c r="O228" s="201"/>
      <c r="P228" s="201"/>
      <c r="Q228" s="201"/>
      <c r="R228" s="201"/>
      <c r="S228" s="201"/>
      <c r="T228" s="20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6" t="s">
        <v>166</v>
      </c>
      <c r="AU228" s="196" t="s">
        <v>83</v>
      </c>
      <c r="AV228" s="13" t="s">
        <v>83</v>
      </c>
      <c r="AW228" s="13" t="s">
        <v>35</v>
      </c>
      <c r="AX228" s="13" t="s">
        <v>81</v>
      </c>
      <c r="AY228" s="196" t="s">
        <v>153</v>
      </c>
    </row>
    <row r="229" s="2" customFormat="1" ht="24.15" customHeight="1">
      <c r="A229" s="40"/>
      <c r="B229" s="174"/>
      <c r="C229" s="175" t="s">
        <v>348</v>
      </c>
      <c r="D229" s="175" t="s">
        <v>155</v>
      </c>
      <c r="E229" s="176" t="s">
        <v>1182</v>
      </c>
      <c r="F229" s="177" t="s">
        <v>1183</v>
      </c>
      <c r="G229" s="178" t="s">
        <v>241</v>
      </c>
      <c r="H229" s="179">
        <v>1297.1600000000001</v>
      </c>
      <c r="I229" s="180"/>
      <c r="J229" s="181">
        <f>ROUND(I229*H229,2)</f>
        <v>0</v>
      </c>
      <c r="K229" s="177" t="s">
        <v>159</v>
      </c>
      <c r="L229" s="41"/>
      <c r="M229" s="182" t="s">
        <v>3</v>
      </c>
      <c r="N229" s="183" t="s">
        <v>44</v>
      </c>
      <c r="O229" s="74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86" t="s">
        <v>160</v>
      </c>
      <c r="AT229" s="186" t="s">
        <v>155</v>
      </c>
      <c r="AU229" s="186" t="s">
        <v>83</v>
      </c>
      <c r="AY229" s="21" t="s">
        <v>153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21" t="s">
        <v>81</v>
      </c>
      <c r="BK229" s="187">
        <f>ROUND(I229*H229,2)</f>
        <v>0</v>
      </c>
      <c r="BL229" s="21" t="s">
        <v>160</v>
      </c>
      <c r="BM229" s="186" t="s">
        <v>1184</v>
      </c>
    </row>
    <row r="230" s="2" customFormat="1">
      <c r="A230" s="40"/>
      <c r="B230" s="41"/>
      <c r="C230" s="40"/>
      <c r="D230" s="188" t="s">
        <v>162</v>
      </c>
      <c r="E230" s="40"/>
      <c r="F230" s="189" t="s">
        <v>1185</v>
      </c>
      <c r="G230" s="40"/>
      <c r="H230" s="40"/>
      <c r="I230" s="190"/>
      <c r="J230" s="40"/>
      <c r="K230" s="40"/>
      <c r="L230" s="41"/>
      <c r="M230" s="191"/>
      <c r="N230" s="192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162</v>
      </c>
      <c r="AU230" s="21" t="s">
        <v>83</v>
      </c>
    </row>
    <row r="231" s="2" customFormat="1">
      <c r="A231" s="40"/>
      <c r="B231" s="41"/>
      <c r="C231" s="40"/>
      <c r="D231" s="193" t="s">
        <v>164</v>
      </c>
      <c r="E231" s="40"/>
      <c r="F231" s="194" t="s">
        <v>1186</v>
      </c>
      <c r="G231" s="40"/>
      <c r="H231" s="40"/>
      <c r="I231" s="190"/>
      <c r="J231" s="40"/>
      <c r="K231" s="40"/>
      <c r="L231" s="41"/>
      <c r="M231" s="191"/>
      <c r="N231" s="192"/>
      <c r="O231" s="74"/>
      <c r="P231" s="74"/>
      <c r="Q231" s="74"/>
      <c r="R231" s="74"/>
      <c r="S231" s="74"/>
      <c r="T231" s="75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21" t="s">
        <v>164</v>
      </c>
      <c r="AU231" s="21" t="s">
        <v>83</v>
      </c>
    </row>
    <row r="232" s="13" customFormat="1">
      <c r="A232" s="13"/>
      <c r="B232" s="195"/>
      <c r="C232" s="13"/>
      <c r="D232" s="188" t="s">
        <v>166</v>
      </c>
      <c r="E232" s="196" t="s">
        <v>3</v>
      </c>
      <c r="F232" s="197" t="s">
        <v>1187</v>
      </c>
      <c r="G232" s="13"/>
      <c r="H232" s="198">
        <v>1297.1600000000001</v>
      </c>
      <c r="I232" s="199"/>
      <c r="J232" s="13"/>
      <c r="K232" s="13"/>
      <c r="L232" s="195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6" t="s">
        <v>166</v>
      </c>
      <c r="AU232" s="196" t="s">
        <v>83</v>
      </c>
      <c r="AV232" s="13" t="s">
        <v>83</v>
      </c>
      <c r="AW232" s="13" t="s">
        <v>35</v>
      </c>
      <c r="AX232" s="13" t="s">
        <v>81</v>
      </c>
      <c r="AY232" s="196" t="s">
        <v>153</v>
      </c>
    </row>
    <row r="233" s="2" customFormat="1" ht="24.15" customHeight="1">
      <c r="A233" s="40"/>
      <c r="B233" s="174"/>
      <c r="C233" s="175" t="s">
        <v>355</v>
      </c>
      <c r="D233" s="175" t="s">
        <v>155</v>
      </c>
      <c r="E233" s="176" t="s">
        <v>1188</v>
      </c>
      <c r="F233" s="177" t="s">
        <v>1189</v>
      </c>
      <c r="G233" s="178" t="s">
        <v>241</v>
      </c>
      <c r="H233" s="179">
        <v>157.46000000000001</v>
      </c>
      <c r="I233" s="180"/>
      <c r="J233" s="181">
        <f>ROUND(I233*H233,2)</f>
        <v>0</v>
      </c>
      <c r="K233" s="177" t="s">
        <v>159</v>
      </c>
      <c r="L233" s="41"/>
      <c r="M233" s="182" t="s">
        <v>3</v>
      </c>
      <c r="N233" s="183" t="s">
        <v>44</v>
      </c>
      <c r="O233" s="74"/>
      <c r="P233" s="184">
        <f>O233*H233</f>
        <v>0</v>
      </c>
      <c r="Q233" s="184">
        <v>0</v>
      </c>
      <c r="R233" s="184">
        <f>Q233*H233</f>
        <v>0</v>
      </c>
      <c r="S233" s="184">
        <v>0</v>
      </c>
      <c r="T233" s="18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86" t="s">
        <v>160</v>
      </c>
      <c r="AT233" s="186" t="s">
        <v>155</v>
      </c>
      <c r="AU233" s="186" t="s">
        <v>83</v>
      </c>
      <c r="AY233" s="21" t="s">
        <v>153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21" t="s">
        <v>81</v>
      </c>
      <c r="BK233" s="187">
        <f>ROUND(I233*H233,2)</f>
        <v>0</v>
      </c>
      <c r="BL233" s="21" t="s">
        <v>160</v>
      </c>
      <c r="BM233" s="186" t="s">
        <v>1190</v>
      </c>
    </row>
    <row r="234" s="2" customFormat="1">
      <c r="A234" s="40"/>
      <c r="B234" s="41"/>
      <c r="C234" s="40"/>
      <c r="D234" s="188" t="s">
        <v>162</v>
      </c>
      <c r="E234" s="40"/>
      <c r="F234" s="189" t="s">
        <v>1191</v>
      </c>
      <c r="G234" s="40"/>
      <c r="H234" s="40"/>
      <c r="I234" s="190"/>
      <c r="J234" s="40"/>
      <c r="K234" s="40"/>
      <c r="L234" s="41"/>
      <c r="M234" s="191"/>
      <c r="N234" s="192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162</v>
      </c>
      <c r="AU234" s="21" t="s">
        <v>83</v>
      </c>
    </row>
    <row r="235" s="2" customFormat="1">
      <c r="A235" s="40"/>
      <c r="B235" s="41"/>
      <c r="C235" s="40"/>
      <c r="D235" s="193" t="s">
        <v>164</v>
      </c>
      <c r="E235" s="40"/>
      <c r="F235" s="194" t="s">
        <v>1192</v>
      </c>
      <c r="G235" s="40"/>
      <c r="H235" s="40"/>
      <c r="I235" s="190"/>
      <c r="J235" s="40"/>
      <c r="K235" s="40"/>
      <c r="L235" s="41"/>
      <c r="M235" s="191"/>
      <c r="N235" s="192"/>
      <c r="O235" s="74"/>
      <c r="P235" s="74"/>
      <c r="Q235" s="74"/>
      <c r="R235" s="74"/>
      <c r="S235" s="74"/>
      <c r="T235" s="75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21" t="s">
        <v>164</v>
      </c>
      <c r="AU235" s="21" t="s">
        <v>83</v>
      </c>
    </row>
    <row r="236" s="13" customFormat="1">
      <c r="A236" s="13"/>
      <c r="B236" s="195"/>
      <c r="C236" s="13"/>
      <c r="D236" s="188" t="s">
        <v>166</v>
      </c>
      <c r="E236" s="196" t="s">
        <v>3</v>
      </c>
      <c r="F236" s="197" t="s">
        <v>1193</v>
      </c>
      <c r="G236" s="13"/>
      <c r="H236" s="198">
        <v>157.46000000000001</v>
      </c>
      <c r="I236" s="199"/>
      <c r="J236" s="13"/>
      <c r="K236" s="13"/>
      <c r="L236" s="195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166</v>
      </c>
      <c r="AU236" s="196" t="s">
        <v>83</v>
      </c>
      <c r="AV236" s="13" t="s">
        <v>83</v>
      </c>
      <c r="AW236" s="13" t="s">
        <v>35</v>
      </c>
      <c r="AX236" s="13" t="s">
        <v>81</v>
      </c>
      <c r="AY236" s="196" t="s">
        <v>153</v>
      </c>
    </row>
    <row r="237" s="2" customFormat="1" ht="24.15" customHeight="1">
      <c r="A237" s="40"/>
      <c r="B237" s="174"/>
      <c r="C237" s="175" t="s">
        <v>362</v>
      </c>
      <c r="D237" s="175" t="s">
        <v>155</v>
      </c>
      <c r="E237" s="176" t="s">
        <v>1194</v>
      </c>
      <c r="F237" s="177" t="s">
        <v>1195</v>
      </c>
      <c r="G237" s="178" t="s">
        <v>241</v>
      </c>
      <c r="H237" s="179">
        <v>312.94999999999999</v>
      </c>
      <c r="I237" s="180"/>
      <c r="J237" s="181">
        <f>ROUND(I237*H237,2)</f>
        <v>0</v>
      </c>
      <c r="K237" s="177" t="s">
        <v>159</v>
      </c>
      <c r="L237" s="41"/>
      <c r="M237" s="182" t="s">
        <v>3</v>
      </c>
      <c r="N237" s="183" t="s">
        <v>44</v>
      </c>
      <c r="O237" s="74"/>
      <c r="P237" s="184">
        <f>O237*H237</f>
        <v>0</v>
      </c>
      <c r="Q237" s="184">
        <v>0</v>
      </c>
      <c r="R237" s="184">
        <f>Q237*H237</f>
        <v>0</v>
      </c>
      <c r="S237" s="184">
        <v>0</v>
      </c>
      <c r="T237" s="185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86" t="s">
        <v>160</v>
      </c>
      <c r="AT237" s="186" t="s">
        <v>155</v>
      </c>
      <c r="AU237" s="186" t="s">
        <v>83</v>
      </c>
      <c r="AY237" s="21" t="s">
        <v>153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21" t="s">
        <v>81</v>
      </c>
      <c r="BK237" s="187">
        <f>ROUND(I237*H237,2)</f>
        <v>0</v>
      </c>
      <c r="BL237" s="21" t="s">
        <v>160</v>
      </c>
      <c r="BM237" s="186" t="s">
        <v>1196</v>
      </c>
    </row>
    <row r="238" s="2" customFormat="1">
      <c r="A238" s="40"/>
      <c r="B238" s="41"/>
      <c r="C238" s="40"/>
      <c r="D238" s="188" t="s">
        <v>162</v>
      </c>
      <c r="E238" s="40"/>
      <c r="F238" s="189" t="s">
        <v>1197</v>
      </c>
      <c r="G238" s="40"/>
      <c r="H238" s="40"/>
      <c r="I238" s="190"/>
      <c r="J238" s="40"/>
      <c r="K238" s="40"/>
      <c r="L238" s="41"/>
      <c r="M238" s="191"/>
      <c r="N238" s="192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162</v>
      </c>
      <c r="AU238" s="21" t="s">
        <v>83</v>
      </c>
    </row>
    <row r="239" s="2" customFormat="1">
      <c r="A239" s="40"/>
      <c r="B239" s="41"/>
      <c r="C239" s="40"/>
      <c r="D239" s="193" t="s">
        <v>164</v>
      </c>
      <c r="E239" s="40"/>
      <c r="F239" s="194" t="s">
        <v>1198</v>
      </c>
      <c r="G239" s="40"/>
      <c r="H239" s="40"/>
      <c r="I239" s="190"/>
      <c r="J239" s="40"/>
      <c r="K239" s="40"/>
      <c r="L239" s="41"/>
      <c r="M239" s="191"/>
      <c r="N239" s="192"/>
      <c r="O239" s="74"/>
      <c r="P239" s="74"/>
      <c r="Q239" s="74"/>
      <c r="R239" s="74"/>
      <c r="S239" s="74"/>
      <c r="T239" s="75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21" t="s">
        <v>164</v>
      </c>
      <c r="AU239" s="21" t="s">
        <v>83</v>
      </c>
    </row>
    <row r="240" s="13" customFormat="1">
      <c r="A240" s="13"/>
      <c r="B240" s="195"/>
      <c r="C240" s="13"/>
      <c r="D240" s="188" t="s">
        <v>166</v>
      </c>
      <c r="E240" s="196" t="s">
        <v>3</v>
      </c>
      <c r="F240" s="197" t="s">
        <v>1199</v>
      </c>
      <c r="G240" s="13"/>
      <c r="H240" s="198">
        <v>118.84999999999999</v>
      </c>
      <c r="I240" s="199"/>
      <c r="J240" s="13"/>
      <c r="K240" s="13"/>
      <c r="L240" s="195"/>
      <c r="M240" s="200"/>
      <c r="N240" s="201"/>
      <c r="O240" s="201"/>
      <c r="P240" s="201"/>
      <c r="Q240" s="201"/>
      <c r="R240" s="201"/>
      <c r="S240" s="201"/>
      <c r="T240" s="20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6" t="s">
        <v>166</v>
      </c>
      <c r="AU240" s="196" t="s">
        <v>83</v>
      </c>
      <c r="AV240" s="13" t="s">
        <v>83</v>
      </c>
      <c r="AW240" s="13" t="s">
        <v>35</v>
      </c>
      <c r="AX240" s="13" t="s">
        <v>73</v>
      </c>
      <c r="AY240" s="196" t="s">
        <v>153</v>
      </c>
    </row>
    <row r="241" s="13" customFormat="1">
      <c r="A241" s="13"/>
      <c r="B241" s="195"/>
      <c r="C241" s="13"/>
      <c r="D241" s="188" t="s">
        <v>166</v>
      </c>
      <c r="E241" s="196" t="s">
        <v>3</v>
      </c>
      <c r="F241" s="197" t="s">
        <v>1200</v>
      </c>
      <c r="G241" s="13"/>
      <c r="H241" s="198">
        <v>194.09999999999999</v>
      </c>
      <c r="I241" s="199"/>
      <c r="J241" s="13"/>
      <c r="K241" s="13"/>
      <c r="L241" s="195"/>
      <c r="M241" s="200"/>
      <c r="N241" s="201"/>
      <c r="O241" s="201"/>
      <c r="P241" s="201"/>
      <c r="Q241" s="201"/>
      <c r="R241" s="201"/>
      <c r="S241" s="201"/>
      <c r="T241" s="20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6" t="s">
        <v>166</v>
      </c>
      <c r="AU241" s="196" t="s">
        <v>83</v>
      </c>
      <c r="AV241" s="13" t="s">
        <v>83</v>
      </c>
      <c r="AW241" s="13" t="s">
        <v>35</v>
      </c>
      <c r="AX241" s="13" t="s">
        <v>73</v>
      </c>
      <c r="AY241" s="196" t="s">
        <v>153</v>
      </c>
    </row>
    <row r="242" s="14" customFormat="1">
      <c r="A242" s="14"/>
      <c r="B242" s="203"/>
      <c r="C242" s="14"/>
      <c r="D242" s="188" t="s">
        <v>166</v>
      </c>
      <c r="E242" s="204" t="s">
        <v>3</v>
      </c>
      <c r="F242" s="205" t="s">
        <v>181</v>
      </c>
      <c r="G242" s="14"/>
      <c r="H242" s="206">
        <v>312.94999999999999</v>
      </c>
      <c r="I242" s="207"/>
      <c r="J242" s="14"/>
      <c r="K242" s="14"/>
      <c r="L242" s="203"/>
      <c r="M242" s="208"/>
      <c r="N242" s="209"/>
      <c r="O242" s="209"/>
      <c r="P242" s="209"/>
      <c r="Q242" s="209"/>
      <c r="R242" s="209"/>
      <c r="S242" s="209"/>
      <c r="T242" s="21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4" t="s">
        <v>166</v>
      </c>
      <c r="AU242" s="204" t="s">
        <v>83</v>
      </c>
      <c r="AV242" s="14" t="s">
        <v>160</v>
      </c>
      <c r="AW242" s="14" t="s">
        <v>35</v>
      </c>
      <c r="AX242" s="14" t="s">
        <v>81</v>
      </c>
      <c r="AY242" s="204" t="s">
        <v>153</v>
      </c>
    </row>
    <row r="243" s="2" customFormat="1" ht="24.15" customHeight="1">
      <c r="A243" s="40"/>
      <c r="B243" s="174"/>
      <c r="C243" s="175" t="s">
        <v>370</v>
      </c>
      <c r="D243" s="175" t="s">
        <v>155</v>
      </c>
      <c r="E243" s="176" t="s">
        <v>1201</v>
      </c>
      <c r="F243" s="177" t="s">
        <v>1202</v>
      </c>
      <c r="G243" s="178" t="s">
        <v>241</v>
      </c>
      <c r="H243" s="179">
        <v>164.30000000000001</v>
      </c>
      <c r="I243" s="180"/>
      <c r="J243" s="181">
        <f>ROUND(I243*H243,2)</f>
        <v>0</v>
      </c>
      <c r="K243" s="177" t="s">
        <v>159</v>
      </c>
      <c r="L243" s="41"/>
      <c r="M243" s="182" t="s">
        <v>3</v>
      </c>
      <c r="N243" s="183" t="s">
        <v>44</v>
      </c>
      <c r="O243" s="74"/>
      <c r="P243" s="184">
        <f>O243*H243</f>
        <v>0</v>
      </c>
      <c r="Q243" s="184">
        <v>0</v>
      </c>
      <c r="R243" s="184">
        <f>Q243*H243</f>
        <v>0</v>
      </c>
      <c r="S243" s="184">
        <v>0</v>
      </c>
      <c r="T243" s="185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86" t="s">
        <v>160</v>
      </c>
      <c r="AT243" s="186" t="s">
        <v>155</v>
      </c>
      <c r="AU243" s="186" t="s">
        <v>83</v>
      </c>
      <c r="AY243" s="21" t="s">
        <v>153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21" t="s">
        <v>81</v>
      </c>
      <c r="BK243" s="187">
        <f>ROUND(I243*H243,2)</f>
        <v>0</v>
      </c>
      <c r="BL243" s="21" t="s">
        <v>160</v>
      </c>
      <c r="BM243" s="186" t="s">
        <v>1203</v>
      </c>
    </row>
    <row r="244" s="2" customFormat="1">
      <c r="A244" s="40"/>
      <c r="B244" s="41"/>
      <c r="C244" s="40"/>
      <c r="D244" s="188" t="s">
        <v>162</v>
      </c>
      <c r="E244" s="40"/>
      <c r="F244" s="189" t="s">
        <v>1204</v>
      </c>
      <c r="G244" s="40"/>
      <c r="H244" s="40"/>
      <c r="I244" s="190"/>
      <c r="J244" s="40"/>
      <c r="K244" s="40"/>
      <c r="L244" s="41"/>
      <c r="M244" s="191"/>
      <c r="N244" s="192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162</v>
      </c>
      <c r="AU244" s="21" t="s">
        <v>83</v>
      </c>
    </row>
    <row r="245" s="2" customFormat="1">
      <c r="A245" s="40"/>
      <c r="B245" s="41"/>
      <c r="C245" s="40"/>
      <c r="D245" s="193" t="s">
        <v>164</v>
      </c>
      <c r="E245" s="40"/>
      <c r="F245" s="194" t="s">
        <v>1205</v>
      </c>
      <c r="G245" s="40"/>
      <c r="H245" s="40"/>
      <c r="I245" s="190"/>
      <c r="J245" s="40"/>
      <c r="K245" s="40"/>
      <c r="L245" s="41"/>
      <c r="M245" s="191"/>
      <c r="N245" s="192"/>
      <c r="O245" s="74"/>
      <c r="P245" s="74"/>
      <c r="Q245" s="74"/>
      <c r="R245" s="74"/>
      <c r="S245" s="74"/>
      <c r="T245" s="75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21" t="s">
        <v>164</v>
      </c>
      <c r="AU245" s="21" t="s">
        <v>83</v>
      </c>
    </row>
    <row r="246" s="13" customFormat="1">
      <c r="A246" s="13"/>
      <c r="B246" s="195"/>
      <c r="C246" s="13"/>
      <c r="D246" s="188" t="s">
        <v>166</v>
      </c>
      <c r="E246" s="196" t="s">
        <v>3</v>
      </c>
      <c r="F246" s="197" t="s">
        <v>1206</v>
      </c>
      <c r="G246" s="13"/>
      <c r="H246" s="198">
        <v>164.30000000000001</v>
      </c>
      <c r="I246" s="199"/>
      <c r="J246" s="13"/>
      <c r="K246" s="13"/>
      <c r="L246" s="195"/>
      <c r="M246" s="200"/>
      <c r="N246" s="201"/>
      <c r="O246" s="201"/>
      <c r="P246" s="201"/>
      <c r="Q246" s="201"/>
      <c r="R246" s="201"/>
      <c r="S246" s="201"/>
      <c r="T246" s="20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6" t="s">
        <v>166</v>
      </c>
      <c r="AU246" s="196" t="s">
        <v>83</v>
      </c>
      <c r="AV246" s="13" t="s">
        <v>83</v>
      </c>
      <c r="AW246" s="13" t="s">
        <v>35</v>
      </c>
      <c r="AX246" s="13" t="s">
        <v>81</v>
      </c>
      <c r="AY246" s="196" t="s">
        <v>153</v>
      </c>
    </row>
    <row r="247" s="2" customFormat="1" ht="24.15" customHeight="1">
      <c r="A247" s="40"/>
      <c r="B247" s="174"/>
      <c r="C247" s="175" t="s">
        <v>377</v>
      </c>
      <c r="D247" s="175" t="s">
        <v>155</v>
      </c>
      <c r="E247" s="176" t="s">
        <v>1207</v>
      </c>
      <c r="F247" s="177" t="s">
        <v>1208</v>
      </c>
      <c r="G247" s="178" t="s">
        <v>241</v>
      </c>
      <c r="H247" s="179">
        <v>164.30000000000001</v>
      </c>
      <c r="I247" s="180"/>
      <c r="J247" s="181">
        <f>ROUND(I247*H247,2)</f>
        <v>0</v>
      </c>
      <c r="K247" s="177" t="s">
        <v>159</v>
      </c>
      <c r="L247" s="41"/>
      <c r="M247" s="182" t="s">
        <v>3</v>
      </c>
      <c r="N247" s="183" t="s">
        <v>44</v>
      </c>
      <c r="O247" s="74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186" t="s">
        <v>160</v>
      </c>
      <c r="AT247" s="186" t="s">
        <v>155</v>
      </c>
      <c r="AU247" s="186" t="s">
        <v>83</v>
      </c>
      <c r="AY247" s="21" t="s">
        <v>153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21" t="s">
        <v>81</v>
      </c>
      <c r="BK247" s="187">
        <f>ROUND(I247*H247,2)</f>
        <v>0</v>
      </c>
      <c r="BL247" s="21" t="s">
        <v>160</v>
      </c>
      <c r="BM247" s="186" t="s">
        <v>1209</v>
      </c>
    </row>
    <row r="248" s="2" customFormat="1">
      <c r="A248" s="40"/>
      <c r="B248" s="41"/>
      <c r="C248" s="40"/>
      <c r="D248" s="188" t="s">
        <v>162</v>
      </c>
      <c r="E248" s="40"/>
      <c r="F248" s="189" t="s">
        <v>1210</v>
      </c>
      <c r="G248" s="40"/>
      <c r="H248" s="40"/>
      <c r="I248" s="190"/>
      <c r="J248" s="40"/>
      <c r="K248" s="40"/>
      <c r="L248" s="41"/>
      <c r="M248" s="191"/>
      <c r="N248" s="192"/>
      <c r="O248" s="74"/>
      <c r="P248" s="74"/>
      <c r="Q248" s="74"/>
      <c r="R248" s="74"/>
      <c r="S248" s="74"/>
      <c r="T248" s="75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21" t="s">
        <v>162</v>
      </c>
      <c r="AU248" s="21" t="s">
        <v>83</v>
      </c>
    </row>
    <row r="249" s="2" customFormat="1">
      <c r="A249" s="40"/>
      <c r="B249" s="41"/>
      <c r="C249" s="40"/>
      <c r="D249" s="193" t="s">
        <v>164</v>
      </c>
      <c r="E249" s="40"/>
      <c r="F249" s="194" t="s">
        <v>1211</v>
      </c>
      <c r="G249" s="40"/>
      <c r="H249" s="40"/>
      <c r="I249" s="190"/>
      <c r="J249" s="40"/>
      <c r="K249" s="40"/>
      <c r="L249" s="41"/>
      <c r="M249" s="191"/>
      <c r="N249" s="192"/>
      <c r="O249" s="74"/>
      <c r="P249" s="74"/>
      <c r="Q249" s="74"/>
      <c r="R249" s="74"/>
      <c r="S249" s="74"/>
      <c r="T249" s="75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21" t="s">
        <v>164</v>
      </c>
      <c r="AU249" s="21" t="s">
        <v>83</v>
      </c>
    </row>
    <row r="250" s="13" customFormat="1">
      <c r="A250" s="13"/>
      <c r="B250" s="195"/>
      <c r="C250" s="13"/>
      <c r="D250" s="188" t="s">
        <v>166</v>
      </c>
      <c r="E250" s="196" t="s">
        <v>3</v>
      </c>
      <c r="F250" s="197" t="s">
        <v>1212</v>
      </c>
      <c r="G250" s="13"/>
      <c r="H250" s="198">
        <v>164.30000000000001</v>
      </c>
      <c r="I250" s="199"/>
      <c r="J250" s="13"/>
      <c r="K250" s="13"/>
      <c r="L250" s="195"/>
      <c r="M250" s="200"/>
      <c r="N250" s="201"/>
      <c r="O250" s="201"/>
      <c r="P250" s="201"/>
      <c r="Q250" s="201"/>
      <c r="R250" s="201"/>
      <c r="S250" s="201"/>
      <c r="T250" s="20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6" t="s">
        <v>166</v>
      </c>
      <c r="AU250" s="196" t="s">
        <v>83</v>
      </c>
      <c r="AV250" s="13" t="s">
        <v>83</v>
      </c>
      <c r="AW250" s="13" t="s">
        <v>35</v>
      </c>
      <c r="AX250" s="13" t="s">
        <v>81</v>
      </c>
      <c r="AY250" s="196" t="s">
        <v>153</v>
      </c>
    </row>
    <row r="251" s="2" customFormat="1" ht="21.75" customHeight="1">
      <c r="A251" s="40"/>
      <c r="B251" s="174"/>
      <c r="C251" s="175" t="s">
        <v>385</v>
      </c>
      <c r="D251" s="175" t="s">
        <v>155</v>
      </c>
      <c r="E251" s="176" t="s">
        <v>304</v>
      </c>
      <c r="F251" s="177" t="s">
        <v>305</v>
      </c>
      <c r="G251" s="178" t="s">
        <v>241</v>
      </c>
      <c r="H251" s="179">
        <v>14.029999999999999</v>
      </c>
      <c r="I251" s="180"/>
      <c r="J251" s="181">
        <f>ROUND(I251*H251,2)</f>
        <v>0</v>
      </c>
      <c r="K251" s="177" t="s">
        <v>159</v>
      </c>
      <c r="L251" s="41"/>
      <c r="M251" s="182" t="s">
        <v>3</v>
      </c>
      <c r="N251" s="183" t="s">
        <v>44</v>
      </c>
      <c r="O251" s="74"/>
      <c r="P251" s="184">
        <f>O251*H251</f>
        <v>0</v>
      </c>
      <c r="Q251" s="184">
        <v>0</v>
      </c>
      <c r="R251" s="184">
        <f>Q251*H251</f>
        <v>0</v>
      </c>
      <c r="S251" s="184">
        <v>0</v>
      </c>
      <c r="T251" s="18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186" t="s">
        <v>160</v>
      </c>
      <c r="AT251" s="186" t="s">
        <v>155</v>
      </c>
      <c r="AU251" s="186" t="s">
        <v>83</v>
      </c>
      <c r="AY251" s="21" t="s">
        <v>153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21" t="s">
        <v>81</v>
      </c>
      <c r="BK251" s="187">
        <f>ROUND(I251*H251,2)</f>
        <v>0</v>
      </c>
      <c r="BL251" s="21" t="s">
        <v>160</v>
      </c>
      <c r="BM251" s="186" t="s">
        <v>1213</v>
      </c>
    </row>
    <row r="252" s="2" customFormat="1">
      <c r="A252" s="40"/>
      <c r="B252" s="41"/>
      <c r="C252" s="40"/>
      <c r="D252" s="188" t="s">
        <v>162</v>
      </c>
      <c r="E252" s="40"/>
      <c r="F252" s="189" t="s">
        <v>307</v>
      </c>
      <c r="G252" s="40"/>
      <c r="H252" s="40"/>
      <c r="I252" s="190"/>
      <c r="J252" s="40"/>
      <c r="K252" s="40"/>
      <c r="L252" s="41"/>
      <c r="M252" s="191"/>
      <c r="N252" s="192"/>
      <c r="O252" s="74"/>
      <c r="P252" s="74"/>
      <c r="Q252" s="74"/>
      <c r="R252" s="74"/>
      <c r="S252" s="74"/>
      <c r="T252" s="75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21" t="s">
        <v>162</v>
      </c>
      <c r="AU252" s="21" t="s">
        <v>83</v>
      </c>
    </row>
    <row r="253" s="2" customFormat="1">
      <c r="A253" s="40"/>
      <c r="B253" s="41"/>
      <c r="C253" s="40"/>
      <c r="D253" s="193" t="s">
        <v>164</v>
      </c>
      <c r="E253" s="40"/>
      <c r="F253" s="194" t="s">
        <v>308</v>
      </c>
      <c r="G253" s="40"/>
      <c r="H253" s="40"/>
      <c r="I253" s="190"/>
      <c r="J253" s="40"/>
      <c r="K253" s="40"/>
      <c r="L253" s="41"/>
      <c r="M253" s="191"/>
      <c r="N253" s="192"/>
      <c r="O253" s="74"/>
      <c r="P253" s="74"/>
      <c r="Q253" s="74"/>
      <c r="R253" s="74"/>
      <c r="S253" s="74"/>
      <c r="T253" s="75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21" t="s">
        <v>164</v>
      </c>
      <c r="AU253" s="21" t="s">
        <v>83</v>
      </c>
    </row>
    <row r="254" s="13" customFormat="1">
      <c r="A254" s="13"/>
      <c r="B254" s="195"/>
      <c r="C254" s="13"/>
      <c r="D254" s="188" t="s">
        <v>166</v>
      </c>
      <c r="E254" s="196" t="s">
        <v>3</v>
      </c>
      <c r="F254" s="197" t="s">
        <v>1214</v>
      </c>
      <c r="G254" s="13"/>
      <c r="H254" s="198">
        <v>5.5</v>
      </c>
      <c r="I254" s="199"/>
      <c r="J254" s="13"/>
      <c r="K254" s="13"/>
      <c r="L254" s="195"/>
      <c r="M254" s="200"/>
      <c r="N254" s="201"/>
      <c r="O254" s="201"/>
      <c r="P254" s="201"/>
      <c r="Q254" s="201"/>
      <c r="R254" s="201"/>
      <c r="S254" s="201"/>
      <c r="T254" s="20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6" t="s">
        <v>166</v>
      </c>
      <c r="AU254" s="196" t="s">
        <v>83</v>
      </c>
      <c r="AV254" s="13" t="s">
        <v>83</v>
      </c>
      <c r="AW254" s="13" t="s">
        <v>35</v>
      </c>
      <c r="AX254" s="13" t="s">
        <v>73</v>
      </c>
      <c r="AY254" s="196" t="s">
        <v>153</v>
      </c>
    </row>
    <row r="255" s="13" customFormat="1">
      <c r="A255" s="13"/>
      <c r="B255" s="195"/>
      <c r="C255" s="13"/>
      <c r="D255" s="188" t="s">
        <v>166</v>
      </c>
      <c r="E255" s="196" t="s">
        <v>3</v>
      </c>
      <c r="F255" s="197" t="s">
        <v>1215</v>
      </c>
      <c r="G255" s="13"/>
      <c r="H255" s="198">
        <v>8.5299999999999994</v>
      </c>
      <c r="I255" s="199"/>
      <c r="J255" s="13"/>
      <c r="K255" s="13"/>
      <c r="L255" s="195"/>
      <c r="M255" s="200"/>
      <c r="N255" s="201"/>
      <c r="O255" s="201"/>
      <c r="P255" s="201"/>
      <c r="Q255" s="201"/>
      <c r="R255" s="201"/>
      <c r="S255" s="201"/>
      <c r="T255" s="20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6" t="s">
        <v>166</v>
      </c>
      <c r="AU255" s="196" t="s">
        <v>83</v>
      </c>
      <c r="AV255" s="13" t="s">
        <v>83</v>
      </c>
      <c r="AW255" s="13" t="s">
        <v>35</v>
      </c>
      <c r="AX255" s="13" t="s">
        <v>73</v>
      </c>
      <c r="AY255" s="196" t="s">
        <v>153</v>
      </c>
    </row>
    <row r="256" s="14" customFormat="1">
      <c r="A256" s="14"/>
      <c r="B256" s="203"/>
      <c r="C256" s="14"/>
      <c r="D256" s="188" t="s">
        <v>166</v>
      </c>
      <c r="E256" s="204" t="s">
        <v>3</v>
      </c>
      <c r="F256" s="205" t="s">
        <v>181</v>
      </c>
      <c r="G256" s="14"/>
      <c r="H256" s="206">
        <v>14.029999999999999</v>
      </c>
      <c r="I256" s="207"/>
      <c r="J256" s="14"/>
      <c r="K256" s="14"/>
      <c r="L256" s="203"/>
      <c r="M256" s="208"/>
      <c r="N256" s="209"/>
      <c r="O256" s="209"/>
      <c r="P256" s="209"/>
      <c r="Q256" s="209"/>
      <c r="R256" s="209"/>
      <c r="S256" s="209"/>
      <c r="T256" s="21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4" t="s">
        <v>166</v>
      </c>
      <c r="AU256" s="204" t="s">
        <v>83</v>
      </c>
      <c r="AV256" s="14" t="s">
        <v>160</v>
      </c>
      <c r="AW256" s="14" t="s">
        <v>35</v>
      </c>
      <c r="AX256" s="14" t="s">
        <v>81</v>
      </c>
      <c r="AY256" s="204" t="s">
        <v>153</v>
      </c>
    </row>
    <row r="257" s="2" customFormat="1" ht="21.75" customHeight="1">
      <c r="A257" s="40"/>
      <c r="B257" s="174"/>
      <c r="C257" s="175" t="s">
        <v>392</v>
      </c>
      <c r="D257" s="175" t="s">
        <v>155</v>
      </c>
      <c r="E257" s="176" t="s">
        <v>313</v>
      </c>
      <c r="F257" s="177" t="s">
        <v>314</v>
      </c>
      <c r="G257" s="178" t="s">
        <v>241</v>
      </c>
      <c r="H257" s="179">
        <v>0.5</v>
      </c>
      <c r="I257" s="180"/>
      <c r="J257" s="181">
        <f>ROUND(I257*H257,2)</f>
        <v>0</v>
      </c>
      <c r="K257" s="177" t="s">
        <v>159</v>
      </c>
      <c r="L257" s="41"/>
      <c r="M257" s="182" t="s">
        <v>3</v>
      </c>
      <c r="N257" s="183" t="s">
        <v>44</v>
      </c>
      <c r="O257" s="74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6" t="s">
        <v>160</v>
      </c>
      <c r="AT257" s="186" t="s">
        <v>155</v>
      </c>
      <c r="AU257" s="186" t="s">
        <v>83</v>
      </c>
      <c r="AY257" s="21" t="s">
        <v>153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1" t="s">
        <v>81</v>
      </c>
      <c r="BK257" s="187">
        <f>ROUND(I257*H257,2)</f>
        <v>0</v>
      </c>
      <c r="BL257" s="21" t="s">
        <v>160</v>
      </c>
      <c r="BM257" s="186" t="s">
        <v>1216</v>
      </c>
    </row>
    <row r="258" s="2" customFormat="1">
      <c r="A258" s="40"/>
      <c r="B258" s="41"/>
      <c r="C258" s="40"/>
      <c r="D258" s="188" t="s">
        <v>162</v>
      </c>
      <c r="E258" s="40"/>
      <c r="F258" s="189" t="s">
        <v>316</v>
      </c>
      <c r="G258" s="40"/>
      <c r="H258" s="40"/>
      <c r="I258" s="190"/>
      <c r="J258" s="40"/>
      <c r="K258" s="40"/>
      <c r="L258" s="41"/>
      <c r="M258" s="191"/>
      <c r="N258" s="192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162</v>
      </c>
      <c r="AU258" s="21" t="s">
        <v>83</v>
      </c>
    </row>
    <row r="259" s="2" customFormat="1">
      <c r="A259" s="40"/>
      <c r="B259" s="41"/>
      <c r="C259" s="40"/>
      <c r="D259" s="193" t="s">
        <v>164</v>
      </c>
      <c r="E259" s="40"/>
      <c r="F259" s="194" t="s">
        <v>317</v>
      </c>
      <c r="G259" s="40"/>
      <c r="H259" s="40"/>
      <c r="I259" s="190"/>
      <c r="J259" s="40"/>
      <c r="K259" s="40"/>
      <c r="L259" s="41"/>
      <c r="M259" s="191"/>
      <c r="N259" s="192"/>
      <c r="O259" s="74"/>
      <c r="P259" s="74"/>
      <c r="Q259" s="74"/>
      <c r="R259" s="74"/>
      <c r="S259" s="74"/>
      <c r="T259" s="75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21" t="s">
        <v>164</v>
      </c>
      <c r="AU259" s="21" t="s">
        <v>83</v>
      </c>
    </row>
    <row r="260" s="13" customFormat="1">
      <c r="A260" s="13"/>
      <c r="B260" s="195"/>
      <c r="C260" s="13"/>
      <c r="D260" s="188" t="s">
        <v>166</v>
      </c>
      <c r="E260" s="196" t="s">
        <v>3</v>
      </c>
      <c r="F260" s="197" t="s">
        <v>1217</v>
      </c>
      <c r="G260" s="13"/>
      <c r="H260" s="198">
        <v>0.5</v>
      </c>
      <c r="I260" s="199"/>
      <c r="J260" s="13"/>
      <c r="K260" s="13"/>
      <c r="L260" s="195"/>
      <c r="M260" s="200"/>
      <c r="N260" s="201"/>
      <c r="O260" s="201"/>
      <c r="P260" s="201"/>
      <c r="Q260" s="201"/>
      <c r="R260" s="201"/>
      <c r="S260" s="201"/>
      <c r="T260" s="20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6" t="s">
        <v>166</v>
      </c>
      <c r="AU260" s="196" t="s">
        <v>83</v>
      </c>
      <c r="AV260" s="13" t="s">
        <v>83</v>
      </c>
      <c r="AW260" s="13" t="s">
        <v>35</v>
      </c>
      <c r="AX260" s="13" t="s">
        <v>81</v>
      </c>
      <c r="AY260" s="196" t="s">
        <v>153</v>
      </c>
    </row>
    <row r="261" s="2" customFormat="1" ht="21.75" customHeight="1">
      <c r="A261" s="40"/>
      <c r="B261" s="174"/>
      <c r="C261" s="175" t="s">
        <v>397</v>
      </c>
      <c r="D261" s="175" t="s">
        <v>155</v>
      </c>
      <c r="E261" s="176" t="s">
        <v>1218</v>
      </c>
      <c r="F261" s="177" t="s">
        <v>1219</v>
      </c>
      <c r="G261" s="178" t="s">
        <v>241</v>
      </c>
      <c r="H261" s="179">
        <v>465.05000000000001</v>
      </c>
      <c r="I261" s="180"/>
      <c r="J261" s="181">
        <f>ROUND(I261*H261,2)</f>
        <v>0</v>
      </c>
      <c r="K261" s="177" t="s">
        <v>159</v>
      </c>
      <c r="L261" s="41"/>
      <c r="M261" s="182" t="s">
        <v>3</v>
      </c>
      <c r="N261" s="183" t="s">
        <v>44</v>
      </c>
      <c r="O261" s="74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86" t="s">
        <v>160</v>
      </c>
      <c r="AT261" s="186" t="s">
        <v>155</v>
      </c>
      <c r="AU261" s="186" t="s">
        <v>83</v>
      </c>
      <c r="AY261" s="21" t="s">
        <v>153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21" t="s">
        <v>81</v>
      </c>
      <c r="BK261" s="187">
        <f>ROUND(I261*H261,2)</f>
        <v>0</v>
      </c>
      <c r="BL261" s="21" t="s">
        <v>160</v>
      </c>
      <c r="BM261" s="186" t="s">
        <v>1220</v>
      </c>
    </row>
    <row r="262" s="2" customFormat="1">
      <c r="A262" s="40"/>
      <c r="B262" s="41"/>
      <c r="C262" s="40"/>
      <c r="D262" s="188" t="s">
        <v>162</v>
      </c>
      <c r="E262" s="40"/>
      <c r="F262" s="189" t="s">
        <v>1221</v>
      </c>
      <c r="G262" s="40"/>
      <c r="H262" s="40"/>
      <c r="I262" s="190"/>
      <c r="J262" s="40"/>
      <c r="K262" s="40"/>
      <c r="L262" s="41"/>
      <c r="M262" s="191"/>
      <c r="N262" s="192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162</v>
      </c>
      <c r="AU262" s="21" t="s">
        <v>83</v>
      </c>
    </row>
    <row r="263" s="2" customFormat="1">
      <c r="A263" s="40"/>
      <c r="B263" s="41"/>
      <c r="C263" s="40"/>
      <c r="D263" s="193" t="s">
        <v>164</v>
      </c>
      <c r="E263" s="40"/>
      <c r="F263" s="194" t="s">
        <v>1222</v>
      </c>
      <c r="G263" s="40"/>
      <c r="H263" s="40"/>
      <c r="I263" s="190"/>
      <c r="J263" s="40"/>
      <c r="K263" s="40"/>
      <c r="L263" s="41"/>
      <c r="M263" s="191"/>
      <c r="N263" s="192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164</v>
      </c>
      <c r="AU263" s="21" t="s">
        <v>83</v>
      </c>
    </row>
    <row r="264" s="13" customFormat="1">
      <c r="A264" s="13"/>
      <c r="B264" s="195"/>
      <c r="C264" s="13"/>
      <c r="D264" s="188" t="s">
        <v>166</v>
      </c>
      <c r="E264" s="196" t="s">
        <v>3</v>
      </c>
      <c r="F264" s="197" t="s">
        <v>1223</v>
      </c>
      <c r="G264" s="13"/>
      <c r="H264" s="198">
        <v>140.37000000000001</v>
      </c>
      <c r="I264" s="199"/>
      <c r="J264" s="13"/>
      <c r="K264" s="13"/>
      <c r="L264" s="195"/>
      <c r="M264" s="200"/>
      <c r="N264" s="201"/>
      <c r="O264" s="201"/>
      <c r="P264" s="201"/>
      <c r="Q264" s="201"/>
      <c r="R264" s="201"/>
      <c r="S264" s="201"/>
      <c r="T264" s="20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6" t="s">
        <v>166</v>
      </c>
      <c r="AU264" s="196" t="s">
        <v>83</v>
      </c>
      <c r="AV264" s="13" t="s">
        <v>83</v>
      </c>
      <c r="AW264" s="13" t="s">
        <v>35</v>
      </c>
      <c r="AX264" s="13" t="s">
        <v>73</v>
      </c>
      <c r="AY264" s="196" t="s">
        <v>153</v>
      </c>
    </row>
    <row r="265" s="13" customFormat="1">
      <c r="A265" s="13"/>
      <c r="B265" s="195"/>
      <c r="C265" s="13"/>
      <c r="D265" s="188" t="s">
        <v>166</v>
      </c>
      <c r="E265" s="196" t="s">
        <v>3</v>
      </c>
      <c r="F265" s="197" t="s">
        <v>1199</v>
      </c>
      <c r="G265" s="13"/>
      <c r="H265" s="198">
        <v>118.84999999999999</v>
      </c>
      <c r="I265" s="199"/>
      <c r="J265" s="13"/>
      <c r="K265" s="13"/>
      <c r="L265" s="195"/>
      <c r="M265" s="200"/>
      <c r="N265" s="201"/>
      <c r="O265" s="201"/>
      <c r="P265" s="201"/>
      <c r="Q265" s="201"/>
      <c r="R265" s="201"/>
      <c r="S265" s="201"/>
      <c r="T265" s="20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6" t="s">
        <v>166</v>
      </c>
      <c r="AU265" s="196" t="s">
        <v>83</v>
      </c>
      <c r="AV265" s="13" t="s">
        <v>83</v>
      </c>
      <c r="AW265" s="13" t="s">
        <v>35</v>
      </c>
      <c r="AX265" s="13" t="s">
        <v>73</v>
      </c>
      <c r="AY265" s="196" t="s">
        <v>153</v>
      </c>
    </row>
    <row r="266" s="13" customFormat="1">
      <c r="A266" s="13"/>
      <c r="B266" s="195"/>
      <c r="C266" s="13"/>
      <c r="D266" s="188" t="s">
        <v>166</v>
      </c>
      <c r="E266" s="196" t="s">
        <v>3</v>
      </c>
      <c r="F266" s="197" t="s">
        <v>1224</v>
      </c>
      <c r="G266" s="13"/>
      <c r="H266" s="198">
        <v>12.32</v>
      </c>
      <c r="I266" s="199"/>
      <c r="J266" s="13"/>
      <c r="K266" s="13"/>
      <c r="L266" s="195"/>
      <c r="M266" s="200"/>
      <c r="N266" s="201"/>
      <c r="O266" s="201"/>
      <c r="P266" s="201"/>
      <c r="Q266" s="201"/>
      <c r="R266" s="201"/>
      <c r="S266" s="201"/>
      <c r="T266" s="20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6" t="s">
        <v>166</v>
      </c>
      <c r="AU266" s="196" t="s">
        <v>83</v>
      </c>
      <c r="AV266" s="13" t="s">
        <v>83</v>
      </c>
      <c r="AW266" s="13" t="s">
        <v>35</v>
      </c>
      <c r="AX266" s="13" t="s">
        <v>73</v>
      </c>
      <c r="AY266" s="196" t="s">
        <v>153</v>
      </c>
    </row>
    <row r="267" s="13" customFormat="1">
      <c r="A267" s="13"/>
      <c r="B267" s="195"/>
      <c r="C267" s="13"/>
      <c r="D267" s="188" t="s">
        <v>166</v>
      </c>
      <c r="E267" s="196" t="s">
        <v>3</v>
      </c>
      <c r="F267" s="197" t="s">
        <v>1225</v>
      </c>
      <c r="G267" s="13"/>
      <c r="H267" s="198">
        <v>193.50999999999999</v>
      </c>
      <c r="I267" s="199"/>
      <c r="J267" s="13"/>
      <c r="K267" s="13"/>
      <c r="L267" s="195"/>
      <c r="M267" s="200"/>
      <c r="N267" s="201"/>
      <c r="O267" s="201"/>
      <c r="P267" s="201"/>
      <c r="Q267" s="201"/>
      <c r="R267" s="201"/>
      <c r="S267" s="201"/>
      <c r="T267" s="20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6" t="s">
        <v>166</v>
      </c>
      <c r="AU267" s="196" t="s">
        <v>83</v>
      </c>
      <c r="AV267" s="13" t="s">
        <v>83</v>
      </c>
      <c r="AW267" s="13" t="s">
        <v>35</v>
      </c>
      <c r="AX267" s="13" t="s">
        <v>73</v>
      </c>
      <c r="AY267" s="196" t="s">
        <v>153</v>
      </c>
    </row>
    <row r="268" s="14" customFormat="1">
      <c r="A268" s="14"/>
      <c r="B268" s="203"/>
      <c r="C268" s="14"/>
      <c r="D268" s="188" t="s">
        <v>166</v>
      </c>
      <c r="E268" s="204" t="s">
        <v>3</v>
      </c>
      <c r="F268" s="205" t="s">
        <v>181</v>
      </c>
      <c r="G268" s="14"/>
      <c r="H268" s="206">
        <v>465.05000000000001</v>
      </c>
      <c r="I268" s="207"/>
      <c r="J268" s="14"/>
      <c r="K268" s="14"/>
      <c r="L268" s="203"/>
      <c r="M268" s="208"/>
      <c r="N268" s="209"/>
      <c r="O268" s="209"/>
      <c r="P268" s="209"/>
      <c r="Q268" s="209"/>
      <c r="R268" s="209"/>
      <c r="S268" s="209"/>
      <c r="T268" s="21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04" t="s">
        <v>166</v>
      </c>
      <c r="AU268" s="204" t="s">
        <v>83</v>
      </c>
      <c r="AV268" s="14" t="s">
        <v>160</v>
      </c>
      <c r="AW268" s="14" t="s">
        <v>35</v>
      </c>
      <c r="AX268" s="14" t="s">
        <v>81</v>
      </c>
      <c r="AY268" s="204" t="s">
        <v>153</v>
      </c>
    </row>
    <row r="269" s="2" customFormat="1" ht="24.15" customHeight="1">
      <c r="A269" s="40"/>
      <c r="B269" s="174"/>
      <c r="C269" s="175" t="s">
        <v>404</v>
      </c>
      <c r="D269" s="175" t="s">
        <v>155</v>
      </c>
      <c r="E269" s="176" t="s">
        <v>1226</v>
      </c>
      <c r="F269" s="177" t="s">
        <v>1227</v>
      </c>
      <c r="G269" s="178" t="s">
        <v>241</v>
      </c>
      <c r="H269" s="179">
        <v>1034.3199999999999</v>
      </c>
      <c r="I269" s="180"/>
      <c r="J269" s="181">
        <f>ROUND(I269*H269,2)</f>
        <v>0</v>
      </c>
      <c r="K269" s="177" t="s">
        <v>159</v>
      </c>
      <c r="L269" s="41"/>
      <c r="M269" s="182" t="s">
        <v>3</v>
      </c>
      <c r="N269" s="183" t="s">
        <v>44</v>
      </c>
      <c r="O269" s="74"/>
      <c r="P269" s="184">
        <f>O269*H269</f>
        <v>0</v>
      </c>
      <c r="Q269" s="184">
        <v>0</v>
      </c>
      <c r="R269" s="184">
        <f>Q269*H269</f>
        <v>0</v>
      </c>
      <c r="S269" s="184">
        <v>0</v>
      </c>
      <c r="T269" s="185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186" t="s">
        <v>160</v>
      </c>
      <c r="AT269" s="186" t="s">
        <v>155</v>
      </c>
      <c r="AU269" s="186" t="s">
        <v>83</v>
      </c>
      <c r="AY269" s="21" t="s">
        <v>153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21" t="s">
        <v>81</v>
      </c>
      <c r="BK269" s="187">
        <f>ROUND(I269*H269,2)</f>
        <v>0</v>
      </c>
      <c r="BL269" s="21" t="s">
        <v>160</v>
      </c>
      <c r="BM269" s="186" t="s">
        <v>1228</v>
      </c>
    </row>
    <row r="270" s="2" customFormat="1">
      <c r="A270" s="40"/>
      <c r="B270" s="41"/>
      <c r="C270" s="40"/>
      <c r="D270" s="188" t="s">
        <v>162</v>
      </c>
      <c r="E270" s="40"/>
      <c r="F270" s="189" t="s">
        <v>1229</v>
      </c>
      <c r="G270" s="40"/>
      <c r="H270" s="40"/>
      <c r="I270" s="190"/>
      <c r="J270" s="40"/>
      <c r="K270" s="40"/>
      <c r="L270" s="41"/>
      <c r="M270" s="191"/>
      <c r="N270" s="192"/>
      <c r="O270" s="74"/>
      <c r="P270" s="74"/>
      <c r="Q270" s="74"/>
      <c r="R270" s="74"/>
      <c r="S270" s="74"/>
      <c r="T270" s="75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21" t="s">
        <v>162</v>
      </c>
      <c r="AU270" s="21" t="s">
        <v>83</v>
      </c>
    </row>
    <row r="271" s="2" customFormat="1">
      <c r="A271" s="40"/>
      <c r="B271" s="41"/>
      <c r="C271" s="40"/>
      <c r="D271" s="193" t="s">
        <v>164</v>
      </c>
      <c r="E271" s="40"/>
      <c r="F271" s="194" t="s">
        <v>1230</v>
      </c>
      <c r="G271" s="40"/>
      <c r="H271" s="40"/>
      <c r="I271" s="190"/>
      <c r="J271" s="40"/>
      <c r="K271" s="40"/>
      <c r="L271" s="41"/>
      <c r="M271" s="191"/>
      <c r="N271" s="192"/>
      <c r="O271" s="74"/>
      <c r="P271" s="74"/>
      <c r="Q271" s="74"/>
      <c r="R271" s="74"/>
      <c r="S271" s="74"/>
      <c r="T271" s="75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21" t="s">
        <v>164</v>
      </c>
      <c r="AU271" s="21" t="s">
        <v>83</v>
      </c>
    </row>
    <row r="272" s="13" customFormat="1">
      <c r="A272" s="13"/>
      <c r="B272" s="195"/>
      <c r="C272" s="13"/>
      <c r="D272" s="188" t="s">
        <v>166</v>
      </c>
      <c r="E272" s="196" t="s">
        <v>3</v>
      </c>
      <c r="F272" s="197" t="s">
        <v>1231</v>
      </c>
      <c r="G272" s="13"/>
      <c r="H272" s="198">
        <v>1034.3199999999999</v>
      </c>
      <c r="I272" s="199"/>
      <c r="J272" s="13"/>
      <c r="K272" s="13"/>
      <c r="L272" s="195"/>
      <c r="M272" s="200"/>
      <c r="N272" s="201"/>
      <c r="O272" s="201"/>
      <c r="P272" s="201"/>
      <c r="Q272" s="201"/>
      <c r="R272" s="201"/>
      <c r="S272" s="201"/>
      <c r="T272" s="20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6" t="s">
        <v>166</v>
      </c>
      <c r="AU272" s="196" t="s">
        <v>83</v>
      </c>
      <c r="AV272" s="13" t="s">
        <v>83</v>
      </c>
      <c r="AW272" s="13" t="s">
        <v>35</v>
      </c>
      <c r="AX272" s="13" t="s">
        <v>81</v>
      </c>
      <c r="AY272" s="196" t="s">
        <v>153</v>
      </c>
    </row>
    <row r="273" s="2" customFormat="1" ht="21.75" customHeight="1">
      <c r="A273" s="40"/>
      <c r="B273" s="174"/>
      <c r="C273" s="175" t="s">
        <v>411</v>
      </c>
      <c r="D273" s="175" t="s">
        <v>155</v>
      </c>
      <c r="E273" s="176" t="s">
        <v>1232</v>
      </c>
      <c r="F273" s="177" t="s">
        <v>1233</v>
      </c>
      <c r="G273" s="178" t="s">
        <v>241</v>
      </c>
      <c r="H273" s="179">
        <v>8.2599999999999998</v>
      </c>
      <c r="I273" s="180"/>
      <c r="J273" s="181">
        <f>ROUND(I273*H273,2)</f>
        <v>0</v>
      </c>
      <c r="K273" s="177" t="s">
        <v>159</v>
      </c>
      <c r="L273" s="41"/>
      <c r="M273" s="182" t="s">
        <v>3</v>
      </c>
      <c r="N273" s="183" t="s">
        <v>44</v>
      </c>
      <c r="O273" s="74"/>
      <c r="P273" s="184">
        <f>O273*H273</f>
        <v>0</v>
      </c>
      <c r="Q273" s="184">
        <v>0</v>
      </c>
      <c r="R273" s="184">
        <f>Q273*H273</f>
        <v>0</v>
      </c>
      <c r="S273" s="184">
        <v>0</v>
      </c>
      <c r="T273" s="185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86" t="s">
        <v>160</v>
      </c>
      <c r="AT273" s="186" t="s">
        <v>155</v>
      </c>
      <c r="AU273" s="186" t="s">
        <v>83</v>
      </c>
      <c r="AY273" s="21" t="s">
        <v>153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21" t="s">
        <v>81</v>
      </c>
      <c r="BK273" s="187">
        <f>ROUND(I273*H273,2)</f>
        <v>0</v>
      </c>
      <c r="BL273" s="21" t="s">
        <v>160</v>
      </c>
      <c r="BM273" s="186" t="s">
        <v>1234</v>
      </c>
    </row>
    <row r="274" s="2" customFormat="1">
      <c r="A274" s="40"/>
      <c r="B274" s="41"/>
      <c r="C274" s="40"/>
      <c r="D274" s="188" t="s">
        <v>162</v>
      </c>
      <c r="E274" s="40"/>
      <c r="F274" s="189" t="s">
        <v>1235</v>
      </c>
      <c r="G274" s="40"/>
      <c r="H274" s="40"/>
      <c r="I274" s="190"/>
      <c r="J274" s="40"/>
      <c r="K274" s="40"/>
      <c r="L274" s="41"/>
      <c r="M274" s="191"/>
      <c r="N274" s="192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162</v>
      </c>
      <c r="AU274" s="21" t="s">
        <v>83</v>
      </c>
    </row>
    <row r="275" s="2" customFormat="1">
      <c r="A275" s="40"/>
      <c r="B275" s="41"/>
      <c r="C275" s="40"/>
      <c r="D275" s="193" t="s">
        <v>164</v>
      </c>
      <c r="E275" s="40"/>
      <c r="F275" s="194" t="s">
        <v>1236</v>
      </c>
      <c r="G275" s="40"/>
      <c r="H275" s="40"/>
      <c r="I275" s="190"/>
      <c r="J275" s="40"/>
      <c r="K275" s="40"/>
      <c r="L275" s="41"/>
      <c r="M275" s="191"/>
      <c r="N275" s="192"/>
      <c r="O275" s="74"/>
      <c r="P275" s="74"/>
      <c r="Q275" s="74"/>
      <c r="R275" s="74"/>
      <c r="S275" s="74"/>
      <c r="T275" s="75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21" t="s">
        <v>164</v>
      </c>
      <c r="AU275" s="21" t="s">
        <v>83</v>
      </c>
    </row>
    <row r="276" s="13" customFormat="1">
      <c r="A276" s="13"/>
      <c r="B276" s="195"/>
      <c r="C276" s="13"/>
      <c r="D276" s="188" t="s">
        <v>166</v>
      </c>
      <c r="E276" s="196" t="s">
        <v>3</v>
      </c>
      <c r="F276" s="197" t="s">
        <v>1237</v>
      </c>
      <c r="G276" s="13"/>
      <c r="H276" s="198">
        <v>8.2599999999999998</v>
      </c>
      <c r="I276" s="199"/>
      <c r="J276" s="13"/>
      <c r="K276" s="13"/>
      <c r="L276" s="195"/>
      <c r="M276" s="200"/>
      <c r="N276" s="201"/>
      <c r="O276" s="201"/>
      <c r="P276" s="201"/>
      <c r="Q276" s="201"/>
      <c r="R276" s="201"/>
      <c r="S276" s="201"/>
      <c r="T276" s="20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166</v>
      </c>
      <c r="AU276" s="196" t="s">
        <v>83</v>
      </c>
      <c r="AV276" s="13" t="s">
        <v>83</v>
      </c>
      <c r="AW276" s="13" t="s">
        <v>35</v>
      </c>
      <c r="AX276" s="13" t="s">
        <v>81</v>
      </c>
      <c r="AY276" s="196" t="s">
        <v>153</v>
      </c>
    </row>
    <row r="277" s="2" customFormat="1" ht="21.75" customHeight="1">
      <c r="A277" s="40"/>
      <c r="B277" s="174"/>
      <c r="C277" s="175" t="s">
        <v>421</v>
      </c>
      <c r="D277" s="175" t="s">
        <v>155</v>
      </c>
      <c r="E277" s="176" t="s">
        <v>334</v>
      </c>
      <c r="F277" s="177" t="s">
        <v>335</v>
      </c>
      <c r="G277" s="178" t="s">
        <v>241</v>
      </c>
      <c r="H277" s="179">
        <v>145.66</v>
      </c>
      <c r="I277" s="180"/>
      <c r="J277" s="181">
        <f>ROUND(I277*H277,2)</f>
        <v>0</v>
      </c>
      <c r="K277" s="177" t="s">
        <v>159</v>
      </c>
      <c r="L277" s="41"/>
      <c r="M277" s="182" t="s">
        <v>3</v>
      </c>
      <c r="N277" s="183" t="s">
        <v>44</v>
      </c>
      <c r="O277" s="74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5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186" t="s">
        <v>160</v>
      </c>
      <c r="AT277" s="186" t="s">
        <v>155</v>
      </c>
      <c r="AU277" s="186" t="s">
        <v>83</v>
      </c>
      <c r="AY277" s="21" t="s">
        <v>153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21" t="s">
        <v>81</v>
      </c>
      <c r="BK277" s="187">
        <f>ROUND(I277*H277,2)</f>
        <v>0</v>
      </c>
      <c r="BL277" s="21" t="s">
        <v>160</v>
      </c>
      <c r="BM277" s="186" t="s">
        <v>1238</v>
      </c>
    </row>
    <row r="278" s="2" customFormat="1">
      <c r="A278" s="40"/>
      <c r="B278" s="41"/>
      <c r="C278" s="40"/>
      <c r="D278" s="188" t="s">
        <v>162</v>
      </c>
      <c r="E278" s="40"/>
      <c r="F278" s="189" t="s">
        <v>337</v>
      </c>
      <c r="G278" s="40"/>
      <c r="H278" s="40"/>
      <c r="I278" s="190"/>
      <c r="J278" s="40"/>
      <c r="K278" s="40"/>
      <c r="L278" s="41"/>
      <c r="M278" s="191"/>
      <c r="N278" s="192"/>
      <c r="O278" s="74"/>
      <c r="P278" s="74"/>
      <c r="Q278" s="74"/>
      <c r="R278" s="74"/>
      <c r="S278" s="74"/>
      <c r="T278" s="75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21" t="s">
        <v>162</v>
      </c>
      <c r="AU278" s="21" t="s">
        <v>83</v>
      </c>
    </row>
    <row r="279" s="2" customFormat="1">
      <c r="A279" s="40"/>
      <c r="B279" s="41"/>
      <c r="C279" s="40"/>
      <c r="D279" s="193" t="s">
        <v>164</v>
      </c>
      <c r="E279" s="40"/>
      <c r="F279" s="194" t="s">
        <v>338</v>
      </c>
      <c r="G279" s="40"/>
      <c r="H279" s="40"/>
      <c r="I279" s="190"/>
      <c r="J279" s="40"/>
      <c r="K279" s="40"/>
      <c r="L279" s="41"/>
      <c r="M279" s="191"/>
      <c r="N279" s="192"/>
      <c r="O279" s="74"/>
      <c r="P279" s="74"/>
      <c r="Q279" s="74"/>
      <c r="R279" s="74"/>
      <c r="S279" s="74"/>
      <c r="T279" s="75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21" t="s">
        <v>164</v>
      </c>
      <c r="AU279" s="21" t="s">
        <v>83</v>
      </c>
    </row>
    <row r="280" s="13" customFormat="1">
      <c r="A280" s="13"/>
      <c r="B280" s="195"/>
      <c r="C280" s="13"/>
      <c r="D280" s="188" t="s">
        <v>166</v>
      </c>
      <c r="E280" s="196" t="s">
        <v>3</v>
      </c>
      <c r="F280" s="197" t="s">
        <v>1239</v>
      </c>
      <c r="G280" s="13"/>
      <c r="H280" s="198">
        <v>145.66</v>
      </c>
      <c r="I280" s="199"/>
      <c r="J280" s="13"/>
      <c r="K280" s="13"/>
      <c r="L280" s="195"/>
      <c r="M280" s="200"/>
      <c r="N280" s="201"/>
      <c r="O280" s="201"/>
      <c r="P280" s="201"/>
      <c r="Q280" s="201"/>
      <c r="R280" s="201"/>
      <c r="S280" s="201"/>
      <c r="T280" s="20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6" t="s">
        <v>166</v>
      </c>
      <c r="AU280" s="196" t="s">
        <v>83</v>
      </c>
      <c r="AV280" s="13" t="s">
        <v>83</v>
      </c>
      <c r="AW280" s="13" t="s">
        <v>35</v>
      </c>
      <c r="AX280" s="13" t="s">
        <v>73</v>
      </c>
      <c r="AY280" s="196" t="s">
        <v>153</v>
      </c>
    </row>
    <row r="281" s="14" customFormat="1">
      <c r="A281" s="14"/>
      <c r="B281" s="203"/>
      <c r="C281" s="14"/>
      <c r="D281" s="188" t="s">
        <v>166</v>
      </c>
      <c r="E281" s="204" t="s">
        <v>3</v>
      </c>
      <c r="F281" s="205" t="s">
        <v>181</v>
      </c>
      <c r="G281" s="14"/>
      <c r="H281" s="206">
        <v>145.66</v>
      </c>
      <c r="I281" s="207"/>
      <c r="J281" s="14"/>
      <c r="K281" s="14"/>
      <c r="L281" s="203"/>
      <c r="M281" s="208"/>
      <c r="N281" s="209"/>
      <c r="O281" s="209"/>
      <c r="P281" s="209"/>
      <c r="Q281" s="209"/>
      <c r="R281" s="209"/>
      <c r="S281" s="209"/>
      <c r="T281" s="21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4" t="s">
        <v>166</v>
      </c>
      <c r="AU281" s="204" t="s">
        <v>83</v>
      </c>
      <c r="AV281" s="14" t="s">
        <v>160</v>
      </c>
      <c r="AW281" s="14" t="s">
        <v>35</v>
      </c>
      <c r="AX281" s="14" t="s">
        <v>81</v>
      </c>
      <c r="AY281" s="204" t="s">
        <v>153</v>
      </c>
    </row>
    <row r="282" s="2" customFormat="1" ht="21.75" customHeight="1">
      <c r="A282" s="40"/>
      <c r="B282" s="174"/>
      <c r="C282" s="175" t="s">
        <v>428</v>
      </c>
      <c r="D282" s="175" t="s">
        <v>155</v>
      </c>
      <c r="E282" s="176" t="s">
        <v>1240</v>
      </c>
      <c r="F282" s="177" t="s">
        <v>1241</v>
      </c>
      <c r="G282" s="178" t="s">
        <v>241</v>
      </c>
      <c r="H282" s="179">
        <v>8.2599999999999998</v>
      </c>
      <c r="I282" s="180"/>
      <c r="J282" s="181">
        <f>ROUND(I282*H282,2)</f>
        <v>0</v>
      </c>
      <c r="K282" s="177" t="s">
        <v>159</v>
      </c>
      <c r="L282" s="41"/>
      <c r="M282" s="182" t="s">
        <v>3</v>
      </c>
      <c r="N282" s="183" t="s">
        <v>44</v>
      </c>
      <c r="O282" s="74"/>
      <c r="P282" s="184">
        <f>O282*H282</f>
        <v>0</v>
      </c>
      <c r="Q282" s="184">
        <v>0</v>
      </c>
      <c r="R282" s="184">
        <f>Q282*H282</f>
        <v>0</v>
      </c>
      <c r="S282" s="184">
        <v>0</v>
      </c>
      <c r="T282" s="185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186" t="s">
        <v>160</v>
      </c>
      <c r="AT282" s="186" t="s">
        <v>155</v>
      </c>
      <c r="AU282" s="186" t="s">
        <v>83</v>
      </c>
      <c r="AY282" s="21" t="s">
        <v>153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21" t="s">
        <v>81</v>
      </c>
      <c r="BK282" s="187">
        <f>ROUND(I282*H282,2)</f>
        <v>0</v>
      </c>
      <c r="BL282" s="21" t="s">
        <v>160</v>
      </c>
      <c r="BM282" s="186" t="s">
        <v>1242</v>
      </c>
    </row>
    <row r="283" s="2" customFormat="1">
      <c r="A283" s="40"/>
      <c r="B283" s="41"/>
      <c r="C283" s="40"/>
      <c r="D283" s="188" t="s">
        <v>162</v>
      </c>
      <c r="E283" s="40"/>
      <c r="F283" s="189" t="s">
        <v>1243</v>
      </c>
      <c r="G283" s="40"/>
      <c r="H283" s="40"/>
      <c r="I283" s="190"/>
      <c r="J283" s="40"/>
      <c r="K283" s="40"/>
      <c r="L283" s="41"/>
      <c r="M283" s="191"/>
      <c r="N283" s="192"/>
      <c r="O283" s="74"/>
      <c r="P283" s="74"/>
      <c r="Q283" s="74"/>
      <c r="R283" s="74"/>
      <c r="S283" s="74"/>
      <c r="T283" s="75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21" t="s">
        <v>162</v>
      </c>
      <c r="AU283" s="21" t="s">
        <v>83</v>
      </c>
    </row>
    <row r="284" s="2" customFormat="1">
      <c r="A284" s="40"/>
      <c r="B284" s="41"/>
      <c r="C284" s="40"/>
      <c r="D284" s="193" t="s">
        <v>164</v>
      </c>
      <c r="E284" s="40"/>
      <c r="F284" s="194" t="s">
        <v>1244</v>
      </c>
      <c r="G284" s="40"/>
      <c r="H284" s="40"/>
      <c r="I284" s="190"/>
      <c r="J284" s="40"/>
      <c r="K284" s="40"/>
      <c r="L284" s="41"/>
      <c r="M284" s="191"/>
      <c r="N284" s="192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164</v>
      </c>
      <c r="AU284" s="21" t="s">
        <v>83</v>
      </c>
    </row>
    <row r="285" s="13" customFormat="1">
      <c r="A285" s="13"/>
      <c r="B285" s="195"/>
      <c r="C285" s="13"/>
      <c r="D285" s="188" t="s">
        <v>166</v>
      </c>
      <c r="E285" s="196" t="s">
        <v>3</v>
      </c>
      <c r="F285" s="197" t="s">
        <v>1237</v>
      </c>
      <c r="G285" s="13"/>
      <c r="H285" s="198">
        <v>8.2599999999999998</v>
      </c>
      <c r="I285" s="199"/>
      <c r="J285" s="13"/>
      <c r="K285" s="13"/>
      <c r="L285" s="195"/>
      <c r="M285" s="200"/>
      <c r="N285" s="201"/>
      <c r="O285" s="201"/>
      <c r="P285" s="201"/>
      <c r="Q285" s="201"/>
      <c r="R285" s="201"/>
      <c r="S285" s="201"/>
      <c r="T285" s="20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6" t="s">
        <v>166</v>
      </c>
      <c r="AU285" s="196" t="s">
        <v>83</v>
      </c>
      <c r="AV285" s="13" t="s">
        <v>83</v>
      </c>
      <c r="AW285" s="13" t="s">
        <v>35</v>
      </c>
      <c r="AX285" s="13" t="s">
        <v>81</v>
      </c>
      <c r="AY285" s="196" t="s">
        <v>153</v>
      </c>
    </row>
    <row r="286" s="2" customFormat="1" ht="33" customHeight="1">
      <c r="A286" s="40"/>
      <c r="B286" s="174"/>
      <c r="C286" s="175" t="s">
        <v>435</v>
      </c>
      <c r="D286" s="175" t="s">
        <v>155</v>
      </c>
      <c r="E286" s="176" t="s">
        <v>341</v>
      </c>
      <c r="F286" s="177" t="s">
        <v>342</v>
      </c>
      <c r="G286" s="178" t="s">
        <v>241</v>
      </c>
      <c r="H286" s="179">
        <v>499.95999999999998</v>
      </c>
      <c r="I286" s="180"/>
      <c r="J286" s="181">
        <f>ROUND(I286*H286,2)</f>
        <v>0</v>
      </c>
      <c r="K286" s="177" t="s">
        <v>159</v>
      </c>
      <c r="L286" s="41"/>
      <c r="M286" s="182" t="s">
        <v>3</v>
      </c>
      <c r="N286" s="183" t="s">
        <v>44</v>
      </c>
      <c r="O286" s="74"/>
      <c r="P286" s="184">
        <f>O286*H286</f>
        <v>0</v>
      </c>
      <c r="Q286" s="184">
        <v>0</v>
      </c>
      <c r="R286" s="184">
        <f>Q286*H286</f>
        <v>0</v>
      </c>
      <c r="S286" s="184">
        <v>0</v>
      </c>
      <c r="T286" s="185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186" t="s">
        <v>160</v>
      </c>
      <c r="AT286" s="186" t="s">
        <v>155</v>
      </c>
      <c r="AU286" s="186" t="s">
        <v>83</v>
      </c>
      <c r="AY286" s="21" t="s">
        <v>153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21" t="s">
        <v>81</v>
      </c>
      <c r="BK286" s="187">
        <f>ROUND(I286*H286,2)</f>
        <v>0</v>
      </c>
      <c r="BL286" s="21" t="s">
        <v>160</v>
      </c>
      <c r="BM286" s="186" t="s">
        <v>1245</v>
      </c>
    </row>
    <row r="287" s="2" customFormat="1">
      <c r="A287" s="40"/>
      <c r="B287" s="41"/>
      <c r="C287" s="40"/>
      <c r="D287" s="188" t="s">
        <v>162</v>
      </c>
      <c r="E287" s="40"/>
      <c r="F287" s="189" t="s">
        <v>344</v>
      </c>
      <c r="G287" s="40"/>
      <c r="H287" s="40"/>
      <c r="I287" s="190"/>
      <c r="J287" s="40"/>
      <c r="K287" s="40"/>
      <c r="L287" s="41"/>
      <c r="M287" s="191"/>
      <c r="N287" s="192"/>
      <c r="O287" s="74"/>
      <c r="P287" s="74"/>
      <c r="Q287" s="74"/>
      <c r="R287" s="74"/>
      <c r="S287" s="74"/>
      <c r="T287" s="75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21" t="s">
        <v>162</v>
      </c>
      <c r="AU287" s="21" t="s">
        <v>83</v>
      </c>
    </row>
    <row r="288" s="2" customFormat="1">
      <c r="A288" s="40"/>
      <c r="B288" s="41"/>
      <c r="C288" s="40"/>
      <c r="D288" s="193" t="s">
        <v>164</v>
      </c>
      <c r="E288" s="40"/>
      <c r="F288" s="194" t="s">
        <v>345</v>
      </c>
      <c r="G288" s="40"/>
      <c r="H288" s="40"/>
      <c r="I288" s="190"/>
      <c r="J288" s="40"/>
      <c r="K288" s="40"/>
      <c r="L288" s="41"/>
      <c r="M288" s="191"/>
      <c r="N288" s="192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164</v>
      </c>
      <c r="AU288" s="21" t="s">
        <v>83</v>
      </c>
    </row>
    <row r="289" s="2" customFormat="1">
      <c r="A289" s="40"/>
      <c r="B289" s="41"/>
      <c r="C289" s="40"/>
      <c r="D289" s="188" t="s">
        <v>194</v>
      </c>
      <c r="E289" s="40"/>
      <c r="F289" s="211" t="s">
        <v>346</v>
      </c>
      <c r="G289" s="40"/>
      <c r="H289" s="40"/>
      <c r="I289" s="190"/>
      <c r="J289" s="40"/>
      <c r="K289" s="40"/>
      <c r="L289" s="41"/>
      <c r="M289" s="191"/>
      <c r="N289" s="192"/>
      <c r="O289" s="74"/>
      <c r="P289" s="74"/>
      <c r="Q289" s="74"/>
      <c r="R289" s="74"/>
      <c r="S289" s="74"/>
      <c r="T289" s="75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21" t="s">
        <v>194</v>
      </c>
      <c r="AU289" s="21" t="s">
        <v>83</v>
      </c>
    </row>
    <row r="290" s="13" customFormat="1">
      <c r="A290" s="13"/>
      <c r="B290" s="195"/>
      <c r="C290" s="13"/>
      <c r="D290" s="188" t="s">
        <v>166</v>
      </c>
      <c r="E290" s="196" t="s">
        <v>3</v>
      </c>
      <c r="F290" s="197" t="s">
        <v>1246</v>
      </c>
      <c r="G290" s="13"/>
      <c r="H290" s="198">
        <v>499.95999999999998</v>
      </c>
      <c r="I290" s="199"/>
      <c r="J290" s="13"/>
      <c r="K290" s="13"/>
      <c r="L290" s="195"/>
      <c r="M290" s="200"/>
      <c r="N290" s="201"/>
      <c r="O290" s="201"/>
      <c r="P290" s="201"/>
      <c r="Q290" s="201"/>
      <c r="R290" s="201"/>
      <c r="S290" s="201"/>
      <c r="T290" s="20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6" t="s">
        <v>166</v>
      </c>
      <c r="AU290" s="196" t="s">
        <v>83</v>
      </c>
      <c r="AV290" s="13" t="s">
        <v>83</v>
      </c>
      <c r="AW290" s="13" t="s">
        <v>35</v>
      </c>
      <c r="AX290" s="13" t="s">
        <v>81</v>
      </c>
      <c r="AY290" s="196" t="s">
        <v>153</v>
      </c>
    </row>
    <row r="291" s="2" customFormat="1" ht="24.15" customHeight="1">
      <c r="A291" s="40"/>
      <c r="B291" s="174"/>
      <c r="C291" s="175" t="s">
        <v>441</v>
      </c>
      <c r="D291" s="175" t="s">
        <v>155</v>
      </c>
      <c r="E291" s="176" t="s">
        <v>349</v>
      </c>
      <c r="F291" s="177" t="s">
        <v>350</v>
      </c>
      <c r="G291" s="178" t="s">
        <v>241</v>
      </c>
      <c r="H291" s="179">
        <v>499.95999999999998</v>
      </c>
      <c r="I291" s="180"/>
      <c r="J291" s="181">
        <f>ROUND(I291*H291,2)</f>
        <v>0</v>
      </c>
      <c r="K291" s="177" t="s">
        <v>159</v>
      </c>
      <c r="L291" s="41"/>
      <c r="M291" s="182" t="s">
        <v>3</v>
      </c>
      <c r="N291" s="183" t="s">
        <v>44</v>
      </c>
      <c r="O291" s="74"/>
      <c r="P291" s="184">
        <f>O291*H291</f>
        <v>0</v>
      </c>
      <c r="Q291" s="184">
        <v>0</v>
      </c>
      <c r="R291" s="184">
        <f>Q291*H291</f>
        <v>0</v>
      </c>
      <c r="S291" s="184">
        <v>0</v>
      </c>
      <c r="T291" s="185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86" t="s">
        <v>160</v>
      </c>
      <c r="AT291" s="186" t="s">
        <v>155</v>
      </c>
      <c r="AU291" s="186" t="s">
        <v>83</v>
      </c>
      <c r="AY291" s="21" t="s">
        <v>153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21" t="s">
        <v>81</v>
      </c>
      <c r="BK291" s="187">
        <f>ROUND(I291*H291,2)</f>
        <v>0</v>
      </c>
      <c r="BL291" s="21" t="s">
        <v>160</v>
      </c>
      <c r="BM291" s="186" t="s">
        <v>1247</v>
      </c>
    </row>
    <row r="292" s="2" customFormat="1">
      <c r="A292" s="40"/>
      <c r="B292" s="41"/>
      <c r="C292" s="40"/>
      <c r="D292" s="188" t="s">
        <v>162</v>
      </c>
      <c r="E292" s="40"/>
      <c r="F292" s="189" t="s">
        <v>352</v>
      </c>
      <c r="G292" s="40"/>
      <c r="H292" s="40"/>
      <c r="I292" s="190"/>
      <c r="J292" s="40"/>
      <c r="K292" s="40"/>
      <c r="L292" s="41"/>
      <c r="M292" s="191"/>
      <c r="N292" s="192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162</v>
      </c>
      <c r="AU292" s="21" t="s">
        <v>83</v>
      </c>
    </row>
    <row r="293" s="2" customFormat="1">
      <c r="A293" s="40"/>
      <c r="B293" s="41"/>
      <c r="C293" s="40"/>
      <c r="D293" s="193" t="s">
        <v>164</v>
      </c>
      <c r="E293" s="40"/>
      <c r="F293" s="194" t="s">
        <v>353</v>
      </c>
      <c r="G293" s="40"/>
      <c r="H293" s="40"/>
      <c r="I293" s="190"/>
      <c r="J293" s="40"/>
      <c r="K293" s="40"/>
      <c r="L293" s="41"/>
      <c r="M293" s="191"/>
      <c r="N293" s="192"/>
      <c r="O293" s="74"/>
      <c r="P293" s="74"/>
      <c r="Q293" s="74"/>
      <c r="R293" s="74"/>
      <c r="S293" s="74"/>
      <c r="T293" s="75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21" t="s">
        <v>164</v>
      </c>
      <c r="AU293" s="21" t="s">
        <v>83</v>
      </c>
    </row>
    <row r="294" s="13" customFormat="1">
      <c r="A294" s="13"/>
      <c r="B294" s="195"/>
      <c r="C294" s="13"/>
      <c r="D294" s="188" t="s">
        <v>166</v>
      </c>
      <c r="E294" s="196" t="s">
        <v>3</v>
      </c>
      <c r="F294" s="197" t="s">
        <v>1246</v>
      </c>
      <c r="G294" s="13"/>
      <c r="H294" s="198">
        <v>499.95999999999998</v>
      </c>
      <c r="I294" s="199"/>
      <c r="J294" s="13"/>
      <c r="K294" s="13"/>
      <c r="L294" s="195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166</v>
      </c>
      <c r="AU294" s="196" t="s">
        <v>83</v>
      </c>
      <c r="AV294" s="13" t="s">
        <v>83</v>
      </c>
      <c r="AW294" s="13" t="s">
        <v>35</v>
      </c>
      <c r="AX294" s="13" t="s">
        <v>81</v>
      </c>
      <c r="AY294" s="196" t="s">
        <v>153</v>
      </c>
    </row>
    <row r="295" s="2" customFormat="1" ht="24.15" customHeight="1">
      <c r="A295" s="40"/>
      <c r="B295" s="174"/>
      <c r="C295" s="175" t="s">
        <v>447</v>
      </c>
      <c r="D295" s="175" t="s">
        <v>155</v>
      </c>
      <c r="E295" s="176" t="s">
        <v>1248</v>
      </c>
      <c r="F295" s="177" t="s">
        <v>1249</v>
      </c>
      <c r="G295" s="178" t="s">
        <v>241</v>
      </c>
      <c r="H295" s="179">
        <v>3.1899999999999999</v>
      </c>
      <c r="I295" s="180"/>
      <c r="J295" s="181">
        <f>ROUND(I295*H295,2)</f>
        <v>0</v>
      </c>
      <c r="K295" s="177" t="s">
        <v>159</v>
      </c>
      <c r="L295" s="41"/>
      <c r="M295" s="182" t="s">
        <v>3</v>
      </c>
      <c r="N295" s="183" t="s">
        <v>44</v>
      </c>
      <c r="O295" s="74"/>
      <c r="P295" s="184">
        <f>O295*H295</f>
        <v>0</v>
      </c>
      <c r="Q295" s="184">
        <v>0</v>
      </c>
      <c r="R295" s="184">
        <f>Q295*H295</f>
        <v>0</v>
      </c>
      <c r="S295" s="184">
        <v>0</v>
      </c>
      <c r="T295" s="185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186" t="s">
        <v>160</v>
      </c>
      <c r="AT295" s="186" t="s">
        <v>155</v>
      </c>
      <c r="AU295" s="186" t="s">
        <v>83</v>
      </c>
      <c r="AY295" s="21" t="s">
        <v>153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21" t="s">
        <v>81</v>
      </c>
      <c r="BK295" s="187">
        <f>ROUND(I295*H295,2)</f>
        <v>0</v>
      </c>
      <c r="BL295" s="21" t="s">
        <v>160</v>
      </c>
      <c r="BM295" s="186" t="s">
        <v>1250</v>
      </c>
    </row>
    <row r="296" s="2" customFormat="1">
      <c r="A296" s="40"/>
      <c r="B296" s="41"/>
      <c r="C296" s="40"/>
      <c r="D296" s="188" t="s">
        <v>162</v>
      </c>
      <c r="E296" s="40"/>
      <c r="F296" s="189" t="s">
        <v>1251</v>
      </c>
      <c r="G296" s="40"/>
      <c r="H296" s="40"/>
      <c r="I296" s="190"/>
      <c r="J296" s="40"/>
      <c r="K296" s="40"/>
      <c r="L296" s="41"/>
      <c r="M296" s="191"/>
      <c r="N296" s="192"/>
      <c r="O296" s="74"/>
      <c r="P296" s="74"/>
      <c r="Q296" s="74"/>
      <c r="R296" s="74"/>
      <c r="S296" s="74"/>
      <c r="T296" s="75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21" t="s">
        <v>162</v>
      </c>
      <c r="AU296" s="21" t="s">
        <v>83</v>
      </c>
    </row>
    <row r="297" s="2" customFormat="1">
      <c r="A297" s="40"/>
      <c r="B297" s="41"/>
      <c r="C297" s="40"/>
      <c r="D297" s="193" t="s">
        <v>164</v>
      </c>
      <c r="E297" s="40"/>
      <c r="F297" s="194" t="s">
        <v>1252</v>
      </c>
      <c r="G297" s="40"/>
      <c r="H297" s="40"/>
      <c r="I297" s="190"/>
      <c r="J297" s="40"/>
      <c r="K297" s="40"/>
      <c r="L297" s="41"/>
      <c r="M297" s="191"/>
      <c r="N297" s="192"/>
      <c r="O297" s="74"/>
      <c r="P297" s="74"/>
      <c r="Q297" s="74"/>
      <c r="R297" s="74"/>
      <c r="S297" s="74"/>
      <c r="T297" s="75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21" t="s">
        <v>164</v>
      </c>
      <c r="AU297" s="21" t="s">
        <v>83</v>
      </c>
    </row>
    <row r="298" s="13" customFormat="1">
      <c r="A298" s="13"/>
      <c r="B298" s="195"/>
      <c r="C298" s="13"/>
      <c r="D298" s="188" t="s">
        <v>166</v>
      </c>
      <c r="E298" s="196" t="s">
        <v>3</v>
      </c>
      <c r="F298" s="197" t="s">
        <v>1253</v>
      </c>
      <c r="G298" s="13"/>
      <c r="H298" s="198">
        <v>3.1899999999999999</v>
      </c>
      <c r="I298" s="199"/>
      <c r="J298" s="13"/>
      <c r="K298" s="13"/>
      <c r="L298" s="195"/>
      <c r="M298" s="200"/>
      <c r="N298" s="201"/>
      <c r="O298" s="201"/>
      <c r="P298" s="201"/>
      <c r="Q298" s="201"/>
      <c r="R298" s="201"/>
      <c r="S298" s="201"/>
      <c r="T298" s="20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6" t="s">
        <v>166</v>
      </c>
      <c r="AU298" s="196" t="s">
        <v>83</v>
      </c>
      <c r="AV298" s="13" t="s">
        <v>83</v>
      </c>
      <c r="AW298" s="13" t="s">
        <v>35</v>
      </c>
      <c r="AX298" s="13" t="s">
        <v>81</v>
      </c>
      <c r="AY298" s="196" t="s">
        <v>153</v>
      </c>
    </row>
    <row r="299" s="2" customFormat="1" ht="24.15" customHeight="1">
      <c r="A299" s="40"/>
      <c r="B299" s="174"/>
      <c r="C299" s="175" t="s">
        <v>453</v>
      </c>
      <c r="D299" s="175" t="s">
        <v>155</v>
      </c>
      <c r="E299" s="176" t="s">
        <v>363</v>
      </c>
      <c r="F299" s="177" t="s">
        <v>364</v>
      </c>
      <c r="G299" s="178" t="s">
        <v>241</v>
      </c>
      <c r="H299" s="179">
        <v>8.5299999999999994</v>
      </c>
      <c r="I299" s="180"/>
      <c r="J299" s="181">
        <f>ROUND(I299*H299,2)</f>
        <v>0</v>
      </c>
      <c r="K299" s="177" t="s">
        <v>159</v>
      </c>
      <c r="L299" s="41"/>
      <c r="M299" s="182" t="s">
        <v>3</v>
      </c>
      <c r="N299" s="183" t="s">
        <v>44</v>
      </c>
      <c r="O299" s="74"/>
      <c r="P299" s="184">
        <f>O299*H299</f>
        <v>0</v>
      </c>
      <c r="Q299" s="184">
        <v>0</v>
      </c>
      <c r="R299" s="184">
        <f>Q299*H299</f>
        <v>0</v>
      </c>
      <c r="S299" s="184">
        <v>0</v>
      </c>
      <c r="T299" s="185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86" t="s">
        <v>160</v>
      </c>
      <c r="AT299" s="186" t="s">
        <v>155</v>
      </c>
      <c r="AU299" s="186" t="s">
        <v>83</v>
      </c>
      <c r="AY299" s="21" t="s">
        <v>153</v>
      </c>
      <c r="BE299" s="187">
        <f>IF(N299="základní",J299,0)</f>
        <v>0</v>
      </c>
      <c r="BF299" s="187">
        <f>IF(N299="snížená",J299,0)</f>
        <v>0</v>
      </c>
      <c r="BG299" s="187">
        <f>IF(N299="zákl. přenesená",J299,0)</f>
        <v>0</v>
      </c>
      <c r="BH299" s="187">
        <f>IF(N299="sníž. přenesená",J299,0)</f>
        <v>0</v>
      </c>
      <c r="BI299" s="187">
        <f>IF(N299="nulová",J299,0)</f>
        <v>0</v>
      </c>
      <c r="BJ299" s="21" t="s">
        <v>81</v>
      </c>
      <c r="BK299" s="187">
        <f>ROUND(I299*H299,2)</f>
        <v>0</v>
      </c>
      <c r="BL299" s="21" t="s">
        <v>160</v>
      </c>
      <c r="BM299" s="186" t="s">
        <v>1254</v>
      </c>
    </row>
    <row r="300" s="2" customFormat="1">
      <c r="A300" s="40"/>
      <c r="B300" s="41"/>
      <c r="C300" s="40"/>
      <c r="D300" s="188" t="s">
        <v>162</v>
      </c>
      <c r="E300" s="40"/>
      <c r="F300" s="189" t="s">
        <v>366</v>
      </c>
      <c r="G300" s="40"/>
      <c r="H300" s="40"/>
      <c r="I300" s="190"/>
      <c r="J300" s="40"/>
      <c r="K300" s="40"/>
      <c r="L300" s="41"/>
      <c r="M300" s="191"/>
      <c r="N300" s="192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162</v>
      </c>
      <c r="AU300" s="21" t="s">
        <v>83</v>
      </c>
    </row>
    <row r="301" s="2" customFormat="1">
      <c r="A301" s="40"/>
      <c r="B301" s="41"/>
      <c r="C301" s="40"/>
      <c r="D301" s="193" t="s">
        <v>164</v>
      </c>
      <c r="E301" s="40"/>
      <c r="F301" s="194" t="s">
        <v>367</v>
      </c>
      <c r="G301" s="40"/>
      <c r="H301" s="40"/>
      <c r="I301" s="190"/>
      <c r="J301" s="40"/>
      <c r="K301" s="40"/>
      <c r="L301" s="41"/>
      <c r="M301" s="191"/>
      <c r="N301" s="192"/>
      <c r="O301" s="74"/>
      <c r="P301" s="74"/>
      <c r="Q301" s="74"/>
      <c r="R301" s="74"/>
      <c r="S301" s="74"/>
      <c r="T301" s="75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21" t="s">
        <v>164</v>
      </c>
      <c r="AU301" s="21" t="s">
        <v>83</v>
      </c>
    </row>
    <row r="302" s="13" customFormat="1">
      <c r="A302" s="13"/>
      <c r="B302" s="195"/>
      <c r="C302" s="13"/>
      <c r="D302" s="188" t="s">
        <v>166</v>
      </c>
      <c r="E302" s="196" t="s">
        <v>3</v>
      </c>
      <c r="F302" s="197" t="s">
        <v>1215</v>
      </c>
      <c r="G302" s="13"/>
      <c r="H302" s="198">
        <v>8.5299999999999994</v>
      </c>
      <c r="I302" s="199"/>
      <c r="J302" s="13"/>
      <c r="K302" s="13"/>
      <c r="L302" s="195"/>
      <c r="M302" s="200"/>
      <c r="N302" s="201"/>
      <c r="O302" s="201"/>
      <c r="P302" s="201"/>
      <c r="Q302" s="201"/>
      <c r="R302" s="201"/>
      <c r="S302" s="201"/>
      <c r="T302" s="20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6" t="s">
        <v>166</v>
      </c>
      <c r="AU302" s="196" t="s">
        <v>83</v>
      </c>
      <c r="AV302" s="13" t="s">
        <v>83</v>
      </c>
      <c r="AW302" s="13" t="s">
        <v>35</v>
      </c>
      <c r="AX302" s="13" t="s">
        <v>73</v>
      </c>
      <c r="AY302" s="196" t="s">
        <v>153</v>
      </c>
    </row>
    <row r="303" s="14" customFormat="1">
      <c r="A303" s="14"/>
      <c r="B303" s="203"/>
      <c r="C303" s="14"/>
      <c r="D303" s="188" t="s">
        <v>166</v>
      </c>
      <c r="E303" s="204" t="s">
        <v>3</v>
      </c>
      <c r="F303" s="205" t="s">
        <v>181</v>
      </c>
      <c r="G303" s="14"/>
      <c r="H303" s="206">
        <v>8.5299999999999994</v>
      </c>
      <c r="I303" s="207"/>
      <c r="J303" s="14"/>
      <c r="K303" s="14"/>
      <c r="L303" s="203"/>
      <c r="M303" s="208"/>
      <c r="N303" s="209"/>
      <c r="O303" s="209"/>
      <c r="P303" s="209"/>
      <c r="Q303" s="209"/>
      <c r="R303" s="209"/>
      <c r="S303" s="209"/>
      <c r="T303" s="21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4" t="s">
        <v>166</v>
      </c>
      <c r="AU303" s="204" t="s">
        <v>83</v>
      </c>
      <c r="AV303" s="14" t="s">
        <v>160</v>
      </c>
      <c r="AW303" s="14" t="s">
        <v>35</v>
      </c>
      <c r="AX303" s="14" t="s">
        <v>81</v>
      </c>
      <c r="AY303" s="204" t="s">
        <v>153</v>
      </c>
    </row>
    <row r="304" s="2" customFormat="1" ht="24.15" customHeight="1">
      <c r="A304" s="40"/>
      <c r="B304" s="174"/>
      <c r="C304" s="175" t="s">
        <v>464</v>
      </c>
      <c r="D304" s="175" t="s">
        <v>155</v>
      </c>
      <c r="E304" s="176" t="s">
        <v>371</v>
      </c>
      <c r="F304" s="177" t="s">
        <v>372</v>
      </c>
      <c r="G304" s="178" t="s">
        <v>241</v>
      </c>
      <c r="H304" s="179">
        <v>4.0099999999999998</v>
      </c>
      <c r="I304" s="180"/>
      <c r="J304" s="181">
        <f>ROUND(I304*H304,2)</f>
        <v>0</v>
      </c>
      <c r="K304" s="177" t="s">
        <v>159</v>
      </c>
      <c r="L304" s="41"/>
      <c r="M304" s="182" t="s">
        <v>3</v>
      </c>
      <c r="N304" s="183" t="s">
        <v>44</v>
      </c>
      <c r="O304" s="74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186" t="s">
        <v>160</v>
      </c>
      <c r="AT304" s="186" t="s">
        <v>155</v>
      </c>
      <c r="AU304" s="186" t="s">
        <v>83</v>
      </c>
      <c r="AY304" s="21" t="s">
        <v>153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21" t="s">
        <v>81</v>
      </c>
      <c r="BK304" s="187">
        <f>ROUND(I304*H304,2)</f>
        <v>0</v>
      </c>
      <c r="BL304" s="21" t="s">
        <v>160</v>
      </c>
      <c r="BM304" s="186" t="s">
        <v>1255</v>
      </c>
    </row>
    <row r="305" s="2" customFormat="1">
      <c r="A305" s="40"/>
      <c r="B305" s="41"/>
      <c r="C305" s="40"/>
      <c r="D305" s="188" t="s">
        <v>162</v>
      </c>
      <c r="E305" s="40"/>
      <c r="F305" s="189" t="s">
        <v>374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162</v>
      </c>
      <c r="AU305" s="21" t="s">
        <v>83</v>
      </c>
    </row>
    <row r="306" s="2" customFormat="1">
      <c r="A306" s="40"/>
      <c r="B306" s="41"/>
      <c r="C306" s="40"/>
      <c r="D306" s="193" t="s">
        <v>164</v>
      </c>
      <c r="E306" s="40"/>
      <c r="F306" s="194" t="s">
        <v>375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164</v>
      </c>
      <c r="AU306" s="21" t="s">
        <v>83</v>
      </c>
    </row>
    <row r="307" s="13" customFormat="1">
      <c r="A307" s="13"/>
      <c r="B307" s="195"/>
      <c r="C307" s="13"/>
      <c r="D307" s="188" t="s">
        <v>166</v>
      </c>
      <c r="E307" s="196" t="s">
        <v>3</v>
      </c>
      <c r="F307" s="197" t="s">
        <v>1256</v>
      </c>
      <c r="G307" s="13"/>
      <c r="H307" s="198">
        <v>4.0099999999999998</v>
      </c>
      <c r="I307" s="199"/>
      <c r="J307" s="13"/>
      <c r="K307" s="13"/>
      <c r="L307" s="195"/>
      <c r="M307" s="200"/>
      <c r="N307" s="201"/>
      <c r="O307" s="201"/>
      <c r="P307" s="201"/>
      <c r="Q307" s="201"/>
      <c r="R307" s="201"/>
      <c r="S307" s="201"/>
      <c r="T307" s="20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6" t="s">
        <v>166</v>
      </c>
      <c r="AU307" s="196" t="s">
        <v>83</v>
      </c>
      <c r="AV307" s="13" t="s">
        <v>83</v>
      </c>
      <c r="AW307" s="13" t="s">
        <v>35</v>
      </c>
      <c r="AX307" s="13" t="s">
        <v>73</v>
      </c>
      <c r="AY307" s="196" t="s">
        <v>153</v>
      </c>
    </row>
    <row r="308" s="14" customFormat="1">
      <c r="A308" s="14"/>
      <c r="B308" s="203"/>
      <c r="C308" s="14"/>
      <c r="D308" s="188" t="s">
        <v>166</v>
      </c>
      <c r="E308" s="204" t="s">
        <v>3</v>
      </c>
      <c r="F308" s="205" t="s">
        <v>181</v>
      </c>
      <c r="G308" s="14"/>
      <c r="H308" s="206">
        <v>4.0099999999999998</v>
      </c>
      <c r="I308" s="207"/>
      <c r="J308" s="14"/>
      <c r="K308" s="14"/>
      <c r="L308" s="203"/>
      <c r="M308" s="208"/>
      <c r="N308" s="209"/>
      <c r="O308" s="209"/>
      <c r="P308" s="209"/>
      <c r="Q308" s="209"/>
      <c r="R308" s="209"/>
      <c r="S308" s="209"/>
      <c r="T308" s="21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4" t="s">
        <v>166</v>
      </c>
      <c r="AU308" s="204" t="s">
        <v>83</v>
      </c>
      <c r="AV308" s="14" t="s">
        <v>160</v>
      </c>
      <c r="AW308" s="14" t="s">
        <v>35</v>
      </c>
      <c r="AX308" s="14" t="s">
        <v>81</v>
      </c>
      <c r="AY308" s="204" t="s">
        <v>153</v>
      </c>
    </row>
    <row r="309" s="2" customFormat="1" ht="21.75" customHeight="1">
      <c r="A309" s="40"/>
      <c r="B309" s="174"/>
      <c r="C309" s="175" t="s">
        <v>471</v>
      </c>
      <c r="D309" s="175" t="s">
        <v>155</v>
      </c>
      <c r="E309" s="176" t="s">
        <v>378</v>
      </c>
      <c r="F309" s="177" t="s">
        <v>379</v>
      </c>
      <c r="G309" s="178" t="s">
        <v>241</v>
      </c>
      <c r="H309" s="179">
        <v>723.37</v>
      </c>
      <c r="I309" s="180"/>
      <c r="J309" s="181">
        <f>ROUND(I309*H309,2)</f>
        <v>0</v>
      </c>
      <c r="K309" s="177" t="s">
        <v>159</v>
      </c>
      <c r="L309" s="41"/>
      <c r="M309" s="182" t="s">
        <v>3</v>
      </c>
      <c r="N309" s="183" t="s">
        <v>44</v>
      </c>
      <c r="O309" s="74"/>
      <c r="P309" s="184">
        <f>O309*H309</f>
        <v>0</v>
      </c>
      <c r="Q309" s="184">
        <v>0</v>
      </c>
      <c r="R309" s="184">
        <f>Q309*H309</f>
        <v>0</v>
      </c>
      <c r="S309" s="184">
        <v>0</v>
      </c>
      <c r="T309" s="185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186" t="s">
        <v>160</v>
      </c>
      <c r="AT309" s="186" t="s">
        <v>155</v>
      </c>
      <c r="AU309" s="186" t="s">
        <v>83</v>
      </c>
      <c r="AY309" s="21" t="s">
        <v>153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21" t="s">
        <v>81</v>
      </c>
      <c r="BK309" s="187">
        <f>ROUND(I309*H309,2)</f>
        <v>0</v>
      </c>
      <c r="BL309" s="21" t="s">
        <v>160</v>
      </c>
      <c r="BM309" s="186" t="s">
        <v>1257</v>
      </c>
    </row>
    <row r="310" s="2" customFormat="1">
      <c r="A310" s="40"/>
      <c r="B310" s="41"/>
      <c r="C310" s="40"/>
      <c r="D310" s="188" t="s">
        <v>162</v>
      </c>
      <c r="E310" s="40"/>
      <c r="F310" s="189" t="s">
        <v>381</v>
      </c>
      <c r="G310" s="40"/>
      <c r="H310" s="40"/>
      <c r="I310" s="190"/>
      <c r="J310" s="40"/>
      <c r="K310" s="40"/>
      <c r="L310" s="41"/>
      <c r="M310" s="191"/>
      <c r="N310" s="192"/>
      <c r="O310" s="74"/>
      <c r="P310" s="74"/>
      <c r="Q310" s="74"/>
      <c r="R310" s="74"/>
      <c r="S310" s="74"/>
      <c r="T310" s="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21" t="s">
        <v>162</v>
      </c>
      <c r="AU310" s="21" t="s">
        <v>83</v>
      </c>
    </row>
    <row r="311" s="2" customFormat="1">
      <c r="A311" s="40"/>
      <c r="B311" s="41"/>
      <c r="C311" s="40"/>
      <c r="D311" s="193" t="s">
        <v>164</v>
      </c>
      <c r="E311" s="40"/>
      <c r="F311" s="194" t="s">
        <v>382</v>
      </c>
      <c r="G311" s="40"/>
      <c r="H311" s="40"/>
      <c r="I311" s="190"/>
      <c r="J311" s="40"/>
      <c r="K311" s="40"/>
      <c r="L311" s="41"/>
      <c r="M311" s="191"/>
      <c r="N311" s="192"/>
      <c r="O311" s="74"/>
      <c r="P311" s="74"/>
      <c r="Q311" s="74"/>
      <c r="R311" s="74"/>
      <c r="S311" s="74"/>
      <c r="T311" s="75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21" t="s">
        <v>164</v>
      </c>
      <c r="AU311" s="21" t="s">
        <v>83</v>
      </c>
    </row>
    <row r="312" s="2" customFormat="1">
      <c r="A312" s="40"/>
      <c r="B312" s="41"/>
      <c r="C312" s="40"/>
      <c r="D312" s="188" t="s">
        <v>194</v>
      </c>
      <c r="E312" s="40"/>
      <c r="F312" s="211" t="s">
        <v>383</v>
      </c>
      <c r="G312" s="40"/>
      <c r="H312" s="40"/>
      <c r="I312" s="190"/>
      <c r="J312" s="40"/>
      <c r="K312" s="40"/>
      <c r="L312" s="41"/>
      <c r="M312" s="191"/>
      <c r="N312" s="192"/>
      <c r="O312" s="74"/>
      <c r="P312" s="74"/>
      <c r="Q312" s="74"/>
      <c r="R312" s="74"/>
      <c r="S312" s="74"/>
      <c r="T312" s="75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21" t="s">
        <v>194</v>
      </c>
      <c r="AU312" s="21" t="s">
        <v>83</v>
      </c>
    </row>
    <row r="313" s="13" customFormat="1">
      <c r="A313" s="13"/>
      <c r="B313" s="195"/>
      <c r="C313" s="13"/>
      <c r="D313" s="188" t="s">
        <v>166</v>
      </c>
      <c r="E313" s="196" t="s">
        <v>3</v>
      </c>
      <c r="F313" s="197" t="s">
        <v>1258</v>
      </c>
      <c r="G313" s="13"/>
      <c r="H313" s="198">
        <v>723.37</v>
      </c>
      <c r="I313" s="199"/>
      <c r="J313" s="13"/>
      <c r="K313" s="13"/>
      <c r="L313" s="195"/>
      <c r="M313" s="200"/>
      <c r="N313" s="201"/>
      <c r="O313" s="201"/>
      <c r="P313" s="201"/>
      <c r="Q313" s="201"/>
      <c r="R313" s="201"/>
      <c r="S313" s="201"/>
      <c r="T313" s="20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6" t="s">
        <v>166</v>
      </c>
      <c r="AU313" s="196" t="s">
        <v>83</v>
      </c>
      <c r="AV313" s="13" t="s">
        <v>83</v>
      </c>
      <c r="AW313" s="13" t="s">
        <v>35</v>
      </c>
      <c r="AX313" s="13" t="s">
        <v>73</v>
      </c>
      <c r="AY313" s="196" t="s">
        <v>153</v>
      </c>
    </row>
    <row r="314" s="14" customFormat="1">
      <c r="A314" s="14"/>
      <c r="B314" s="203"/>
      <c r="C314" s="14"/>
      <c r="D314" s="188" t="s">
        <v>166</v>
      </c>
      <c r="E314" s="204" t="s">
        <v>3</v>
      </c>
      <c r="F314" s="205" t="s">
        <v>181</v>
      </c>
      <c r="G314" s="14"/>
      <c r="H314" s="206">
        <v>723.37</v>
      </c>
      <c r="I314" s="207"/>
      <c r="J314" s="14"/>
      <c r="K314" s="14"/>
      <c r="L314" s="203"/>
      <c r="M314" s="208"/>
      <c r="N314" s="209"/>
      <c r="O314" s="209"/>
      <c r="P314" s="209"/>
      <c r="Q314" s="209"/>
      <c r="R314" s="209"/>
      <c r="S314" s="209"/>
      <c r="T314" s="21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4" t="s">
        <v>166</v>
      </c>
      <c r="AU314" s="204" t="s">
        <v>83</v>
      </c>
      <c r="AV314" s="14" t="s">
        <v>160</v>
      </c>
      <c r="AW314" s="14" t="s">
        <v>35</v>
      </c>
      <c r="AX314" s="14" t="s">
        <v>81</v>
      </c>
      <c r="AY314" s="204" t="s">
        <v>153</v>
      </c>
    </row>
    <row r="315" s="2" customFormat="1" ht="21.75" customHeight="1">
      <c r="A315" s="40"/>
      <c r="B315" s="174"/>
      <c r="C315" s="175" t="s">
        <v>478</v>
      </c>
      <c r="D315" s="175" t="s">
        <v>155</v>
      </c>
      <c r="E315" s="176" t="s">
        <v>386</v>
      </c>
      <c r="F315" s="177" t="s">
        <v>387</v>
      </c>
      <c r="G315" s="178" t="s">
        <v>241</v>
      </c>
      <c r="H315" s="179">
        <v>545.35000000000002</v>
      </c>
      <c r="I315" s="180"/>
      <c r="J315" s="181">
        <f>ROUND(I315*H315,2)</f>
        <v>0</v>
      </c>
      <c r="K315" s="177" t="s">
        <v>159</v>
      </c>
      <c r="L315" s="41"/>
      <c r="M315" s="182" t="s">
        <v>3</v>
      </c>
      <c r="N315" s="183" t="s">
        <v>44</v>
      </c>
      <c r="O315" s="74"/>
      <c r="P315" s="184">
        <f>O315*H315</f>
        <v>0</v>
      </c>
      <c r="Q315" s="184">
        <v>0</v>
      </c>
      <c r="R315" s="184">
        <f>Q315*H315</f>
        <v>0</v>
      </c>
      <c r="S315" s="184">
        <v>0</v>
      </c>
      <c r="T315" s="185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186" t="s">
        <v>160</v>
      </c>
      <c r="AT315" s="186" t="s">
        <v>155</v>
      </c>
      <c r="AU315" s="186" t="s">
        <v>83</v>
      </c>
      <c r="AY315" s="21" t="s">
        <v>153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21" t="s">
        <v>81</v>
      </c>
      <c r="BK315" s="187">
        <f>ROUND(I315*H315,2)</f>
        <v>0</v>
      </c>
      <c r="BL315" s="21" t="s">
        <v>160</v>
      </c>
      <c r="BM315" s="186" t="s">
        <v>1259</v>
      </c>
    </row>
    <row r="316" s="2" customFormat="1">
      <c r="A316" s="40"/>
      <c r="B316" s="41"/>
      <c r="C316" s="40"/>
      <c r="D316" s="188" t="s">
        <v>162</v>
      </c>
      <c r="E316" s="40"/>
      <c r="F316" s="189" t="s">
        <v>389</v>
      </c>
      <c r="G316" s="40"/>
      <c r="H316" s="40"/>
      <c r="I316" s="190"/>
      <c r="J316" s="40"/>
      <c r="K316" s="40"/>
      <c r="L316" s="41"/>
      <c r="M316" s="191"/>
      <c r="N316" s="192"/>
      <c r="O316" s="74"/>
      <c r="P316" s="74"/>
      <c r="Q316" s="74"/>
      <c r="R316" s="74"/>
      <c r="S316" s="74"/>
      <c r="T316" s="75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21" t="s">
        <v>162</v>
      </c>
      <c r="AU316" s="21" t="s">
        <v>83</v>
      </c>
    </row>
    <row r="317" s="2" customFormat="1">
      <c r="A317" s="40"/>
      <c r="B317" s="41"/>
      <c r="C317" s="40"/>
      <c r="D317" s="193" t="s">
        <v>164</v>
      </c>
      <c r="E317" s="40"/>
      <c r="F317" s="194" t="s">
        <v>390</v>
      </c>
      <c r="G317" s="40"/>
      <c r="H317" s="40"/>
      <c r="I317" s="190"/>
      <c r="J317" s="40"/>
      <c r="K317" s="40"/>
      <c r="L317" s="41"/>
      <c r="M317" s="191"/>
      <c r="N317" s="192"/>
      <c r="O317" s="74"/>
      <c r="P317" s="74"/>
      <c r="Q317" s="74"/>
      <c r="R317" s="74"/>
      <c r="S317" s="74"/>
      <c r="T317" s="75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21" t="s">
        <v>164</v>
      </c>
      <c r="AU317" s="21" t="s">
        <v>83</v>
      </c>
    </row>
    <row r="318" s="2" customFormat="1">
      <c r="A318" s="40"/>
      <c r="B318" s="41"/>
      <c r="C318" s="40"/>
      <c r="D318" s="188" t="s">
        <v>194</v>
      </c>
      <c r="E318" s="40"/>
      <c r="F318" s="211" t="s">
        <v>383</v>
      </c>
      <c r="G318" s="40"/>
      <c r="H318" s="40"/>
      <c r="I318" s="190"/>
      <c r="J318" s="40"/>
      <c r="K318" s="40"/>
      <c r="L318" s="41"/>
      <c r="M318" s="191"/>
      <c r="N318" s="192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194</v>
      </c>
      <c r="AU318" s="21" t="s">
        <v>83</v>
      </c>
    </row>
    <row r="319" s="13" customFormat="1">
      <c r="A319" s="13"/>
      <c r="B319" s="195"/>
      <c r="C319" s="13"/>
      <c r="D319" s="188" t="s">
        <v>166</v>
      </c>
      <c r="E319" s="196" t="s">
        <v>3</v>
      </c>
      <c r="F319" s="197" t="s">
        <v>1260</v>
      </c>
      <c r="G319" s="13"/>
      <c r="H319" s="198">
        <v>545.35000000000002</v>
      </c>
      <c r="I319" s="199"/>
      <c r="J319" s="13"/>
      <c r="K319" s="13"/>
      <c r="L319" s="195"/>
      <c r="M319" s="200"/>
      <c r="N319" s="201"/>
      <c r="O319" s="201"/>
      <c r="P319" s="201"/>
      <c r="Q319" s="201"/>
      <c r="R319" s="201"/>
      <c r="S319" s="201"/>
      <c r="T319" s="20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96" t="s">
        <v>166</v>
      </c>
      <c r="AU319" s="196" t="s">
        <v>83</v>
      </c>
      <c r="AV319" s="13" t="s">
        <v>83</v>
      </c>
      <c r="AW319" s="13" t="s">
        <v>35</v>
      </c>
      <c r="AX319" s="13" t="s">
        <v>81</v>
      </c>
      <c r="AY319" s="196" t="s">
        <v>153</v>
      </c>
    </row>
    <row r="320" s="2" customFormat="1" ht="21.75" customHeight="1">
      <c r="A320" s="40"/>
      <c r="B320" s="174"/>
      <c r="C320" s="175" t="s">
        <v>485</v>
      </c>
      <c r="D320" s="175" t="s">
        <v>155</v>
      </c>
      <c r="E320" s="176" t="s">
        <v>393</v>
      </c>
      <c r="F320" s="177" t="s">
        <v>387</v>
      </c>
      <c r="G320" s="178" t="s">
        <v>241</v>
      </c>
      <c r="H320" s="179">
        <v>15.15</v>
      </c>
      <c r="I320" s="180"/>
      <c r="J320" s="181">
        <f>ROUND(I320*H320,2)</f>
        <v>0</v>
      </c>
      <c r="K320" s="177" t="s">
        <v>3</v>
      </c>
      <c r="L320" s="41"/>
      <c r="M320" s="182" t="s">
        <v>3</v>
      </c>
      <c r="N320" s="183" t="s">
        <v>44</v>
      </c>
      <c r="O320" s="74"/>
      <c r="P320" s="184">
        <f>O320*H320</f>
        <v>0</v>
      </c>
      <c r="Q320" s="184">
        <v>0</v>
      </c>
      <c r="R320" s="184">
        <f>Q320*H320</f>
        <v>0</v>
      </c>
      <c r="S320" s="184">
        <v>0</v>
      </c>
      <c r="T320" s="185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186" t="s">
        <v>160</v>
      </c>
      <c r="AT320" s="186" t="s">
        <v>155</v>
      </c>
      <c r="AU320" s="186" t="s">
        <v>83</v>
      </c>
      <c r="AY320" s="21" t="s">
        <v>153</v>
      </c>
      <c r="BE320" s="187">
        <f>IF(N320="základní",J320,0)</f>
        <v>0</v>
      </c>
      <c r="BF320" s="187">
        <f>IF(N320="snížená",J320,0)</f>
        <v>0</v>
      </c>
      <c r="BG320" s="187">
        <f>IF(N320="zákl. přenesená",J320,0)</f>
        <v>0</v>
      </c>
      <c r="BH320" s="187">
        <f>IF(N320="sníž. přenesená",J320,0)</f>
        <v>0</v>
      </c>
      <c r="BI320" s="187">
        <f>IF(N320="nulová",J320,0)</f>
        <v>0</v>
      </c>
      <c r="BJ320" s="21" t="s">
        <v>81</v>
      </c>
      <c r="BK320" s="187">
        <f>ROUND(I320*H320,2)</f>
        <v>0</v>
      </c>
      <c r="BL320" s="21" t="s">
        <v>160</v>
      </c>
      <c r="BM320" s="186" t="s">
        <v>1261</v>
      </c>
    </row>
    <row r="321" s="2" customFormat="1">
      <c r="A321" s="40"/>
      <c r="B321" s="41"/>
      <c r="C321" s="40"/>
      <c r="D321" s="188" t="s">
        <v>162</v>
      </c>
      <c r="E321" s="40"/>
      <c r="F321" s="189" t="s">
        <v>389</v>
      </c>
      <c r="G321" s="40"/>
      <c r="H321" s="40"/>
      <c r="I321" s="190"/>
      <c r="J321" s="40"/>
      <c r="K321" s="40"/>
      <c r="L321" s="41"/>
      <c r="M321" s="191"/>
      <c r="N321" s="192"/>
      <c r="O321" s="74"/>
      <c r="P321" s="74"/>
      <c r="Q321" s="74"/>
      <c r="R321" s="74"/>
      <c r="S321" s="74"/>
      <c r="T321" s="75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21" t="s">
        <v>162</v>
      </c>
      <c r="AU321" s="21" t="s">
        <v>83</v>
      </c>
    </row>
    <row r="322" s="2" customFormat="1">
      <c r="A322" s="40"/>
      <c r="B322" s="41"/>
      <c r="C322" s="40"/>
      <c r="D322" s="188" t="s">
        <v>194</v>
      </c>
      <c r="E322" s="40"/>
      <c r="F322" s="211" t="s">
        <v>395</v>
      </c>
      <c r="G322" s="40"/>
      <c r="H322" s="40"/>
      <c r="I322" s="190"/>
      <c r="J322" s="40"/>
      <c r="K322" s="40"/>
      <c r="L322" s="41"/>
      <c r="M322" s="191"/>
      <c r="N322" s="192"/>
      <c r="O322" s="74"/>
      <c r="P322" s="74"/>
      <c r="Q322" s="74"/>
      <c r="R322" s="74"/>
      <c r="S322" s="74"/>
      <c r="T322" s="75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21" t="s">
        <v>194</v>
      </c>
      <c r="AU322" s="21" t="s">
        <v>83</v>
      </c>
    </row>
    <row r="323" s="13" customFormat="1">
      <c r="A323" s="13"/>
      <c r="B323" s="195"/>
      <c r="C323" s="13"/>
      <c r="D323" s="188" t="s">
        <v>166</v>
      </c>
      <c r="E323" s="196" t="s">
        <v>3</v>
      </c>
      <c r="F323" s="197" t="s">
        <v>1262</v>
      </c>
      <c r="G323" s="13"/>
      <c r="H323" s="198">
        <v>15.15</v>
      </c>
      <c r="I323" s="199"/>
      <c r="J323" s="13"/>
      <c r="K323" s="13"/>
      <c r="L323" s="195"/>
      <c r="M323" s="200"/>
      <c r="N323" s="201"/>
      <c r="O323" s="201"/>
      <c r="P323" s="201"/>
      <c r="Q323" s="201"/>
      <c r="R323" s="201"/>
      <c r="S323" s="201"/>
      <c r="T323" s="20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6" t="s">
        <v>166</v>
      </c>
      <c r="AU323" s="196" t="s">
        <v>83</v>
      </c>
      <c r="AV323" s="13" t="s">
        <v>83</v>
      </c>
      <c r="AW323" s="13" t="s">
        <v>35</v>
      </c>
      <c r="AX323" s="13" t="s">
        <v>81</v>
      </c>
      <c r="AY323" s="196" t="s">
        <v>153</v>
      </c>
    </row>
    <row r="324" s="2" customFormat="1" ht="24.15" customHeight="1">
      <c r="A324" s="40"/>
      <c r="B324" s="174"/>
      <c r="C324" s="175" t="s">
        <v>492</v>
      </c>
      <c r="D324" s="175" t="s">
        <v>155</v>
      </c>
      <c r="E324" s="176" t="s">
        <v>398</v>
      </c>
      <c r="F324" s="177" t="s">
        <v>399</v>
      </c>
      <c r="G324" s="178" t="s">
        <v>241</v>
      </c>
      <c r="H324" s="179">
        <v>728.41999999999996</v>
      </c>
      <c r="I324" s="180"/>
      <c r="J324" s="181">
        <f>ROUND(I324*H324,2)</f>
        <v>0</v>
      </c>
      <c r="K324" s="177" t="s">
        <v>159</v>
      </c>
      <c r="L324" s="41"/>
      <c r="M324" s="182" t="s">
        <v>3</v>
      </c>
      <c r="N324" s="183" t="s">
        <v>44</v>
      </c>
      <c r="O324" s="74"/>
      <c r="P324" s="184">
        <f>O324*H324</f>
        <v>0</v>
      </c>
      <c r="Q324" s="184">
        <v>0</v>
      </c>
      <c r="R324" s="184">
        <f>Q324*H324</f>
        <v>0</v>
      </c>
      <c r="S324" s="184">
        <v>0</v>
      </c>
      <c r="T324" s="185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186" t="s">
        <v>160</v>
      </c>
      <c r="AT324" s="186" t="s">
        <v>155</v>
      </c>
      <c r="AU324" s="186" t="s">
        <v>83</v>
      </c>
      <c r="AY324" s="21" t="s">
        <v>153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21" t="s">
        <v>81</v>
      </c>
      <c r="BK324" s="187">
        <f>ROUND(I324*H324,2)</f>
        <v>0</v>
      </c>
      <c r="BL324" s="21" t="s">
        <v>160</v>
      </c>
      <c r="BM324" s="186" t="s">
        <v>1263</v>
      </c>
    </row>
    <row r="325" s="2" customFormat="1">
      <c r="A325" s="40"/>
      <c r="B325" s="41"/>
      <c r="C325" s="40"/>
      <c r="D325" s="188" t="s">
        <v>162</v>
      </c>
      <c r="E325" s="40"/>
      <c r="F325" s="189" t="s">
        <v>401</v>
      </c>
      <c r="G325" s="40"/>
      <c r="H325" s="40"/>
      <c r="I325" s="190"/>
      <c r="J325" s="40"/>
      <c r="K325" s="40"/>
      <c r="L325" s="41"/>
      <c r="M325" s="191"/>
      <c r="N325" s="192"/>
      <c r="O325" s="74"/>
      <c r="P325" s="74"/>
      <c r="Q325" s="74"/>
      <c r="R325" s="74"/>
      <c r="S325" s="74"/>
      <c r="T325" s="75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21" t="s">
        <v>162</v>
      </c>
      <c r="AU325" s="21" t="s">
        <v>83</v>
      </c>
    </row>
    <row r="326" s="2" customFormat="1">
      <c r="A326" s="40"/>
      <c r="B326" s="41"/>
      <c r="C326" s="40"/>
      <c r="D326" s="193" t="s">
        <v>164</v>
      </c>
      <c r="E326" s="40"/>
      <c r="F326" s="194" t="s">
        <v>402</v>
      </c>
      <c r="G326" s="40"/>
      <c r="H326" s="40"/>
      <c r="I326" s="190"/>
      <c r="J326" s="40"/>
      <c r="K326" s="40"/>
      <c r="L326" s="41"/>
      <c r="M326" s="191"/>
      <c r="N326" s="192"/>
      <c r="O326" s="74"/>
      <c r="P326" s="74"/>
      <c r="Q326" s="74"/>
      <c r="R326" s="74"/>
      <c r="S326" s="74"/>
      <c r="T326" s="75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21" t="s">
        <v>164</v>
      </c>
      <c r="AU326" s="21" t="s">
        <v>83</v>
      </c>
    </row>
    <row r="327" s="2" customFormat="1">
      <c r="A327" s="40"/>
      <c r="B327" s="41"/>
      <c r="C327" s="40"/>
      <c r="D327" s="188" t="s">
        <v>194</v>
      </c>
      <c r="E327" s="40"/>
      <c r="F327" s="211" t="s">
        <v>403</v>
      </c>
      <c r="G327" s="40"/>
      <c r="H327" s="40"/>
      <c r="I327" s="190"/>
      <c r="J327" s="40"/>
      <c r="K327" s="40"/>
      <c r="L327" s="41"/>
      <c r="M327" s="191"/>
      <c r="N327" s="192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194</v>
      </c>
      <c r="AU327" s="21" t="s">
        <v>83</v>
      </c>
    </row>
    <row r="328" s="13" customFormat="1">
      <c r="A328" s="13"/>
      <c r="B328" s="195"/>
      <c r="C328" s="13"/>
      <c r="D328" s="188" t="s">
        <v>166</v>
      </c>
      <c r="E328" s="196" t="s">
        <v>3</v>
      </c>
      <c r="F328" s="197" t="s">
        <v>1264</v>
      </c>
      <c r="G328" s="13"/>
      <c r="H328" s="198">
        <v>728.41999999999996</v>
      </c>
      <c r="I328" s="199"/>
      <c r="J328" s="13"/>
      <c r="K328" s="13"/>
      <c r="L328" s="195"/>
      <c r="M328" s="200"/>
      <c r="N328" s="201"/>
      <c r="O328" s="201"/>
      <c r="P328" s="201"/>
      <c r="Q328" s="201"/>
      <c r="R328" s="201"/>
      <c r="S328" s="201"/>
      <c r="T328" s="20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6" t="s">
        <v>166</v>
      </c>
      <c r="AU328" s="196" t="s">
        <v>83</v>
      </c>
      <c r="AV328" s="13" t="s">
        <v>83</v>
      </c>
      <c r="AW328" s="13" t="s">
        <v>35</v>
      </c>
      <c r="AX328" s="13" t="s">
        <v>81</v>
      </c>
      <c r="AY328" s="196" t="s">
        <v>153</v>
      </c>
    </row>
    <row r="329" s="2" customFormat="1" ht="24.15" customHeight="1">
      <c r="A329" s="40"/>
      <c r="B329" s="174"/>
      <c r="C329" s="175" t="s">
        <v>499</v>
      </c>
      <c r="D329" s="175" t="s">
        <v>155</v>
      </c>
      <c r="E329" s="176" t="s">
        <v>1265</v>
      </c>
      <c r="F329" s="177" t="s">
        <v>1266</v>
      </c>
      <c r="G329" s="178" t="s">
        <v>241</v>
      </c>
      <c r="H329" s="179">
        <v>8.2599999999999998</v>
      </c>
      <c r="I329" s="180"/>
      <c r="J329" s="181">
        <f>ROUND(I329*H329,2)</f>
        <v>0</v>
      </c>
      <c r="K329" s="177" t="s">
        <v>159</v>
      </c>
      <c r="L329" s="41"/>
      <c r="M329" s="182" t="s">
        <v>3</v>
      </c>
      <c r="N329" s="183" t="s">
        <v>44</v>
      </c>
      <c r="O329" s="74"/>
      <c r="P329" s="184">
        <f>O329*H329</f>
        <v>0</v>
      </c>
      <c r="Q329" s="184">
        <v>0</v>
      </c>
      <c r="R329" s="184">
        <f>Q329*H329</f>
        <v>0</v>
      </c>
      <c r="S329" s="184">
        <v>0</v>
      </c>
      <c r="T329" s="185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186" t="s">
        <v>160</v>
      </c>
      <c r="AT329" s="186" t="s">
        <v>155</v>
      </c>
      <c r="AU329" s="186" t="s">
        <v>83</v>
      </c>
      <c r="AY329" s="21" t="s">
        <v>153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21" t="s">
        <v>81</v>
      </c>
      <c r="BK329" s="187">
        <f>ROUND(I329*H329,2)</f>
        <v>0</v>
      </c>
      <c r="BL329" s="21" t="s">
        <v>160</v>
      </c>
      <c r="BM329" s="186" t="s">
        <v>1267</v>
      </c>
    </row>
    <row r="330" s="2" customFormat="1">
      <c r="A330" s="40"/>
      <c r="B330" s="41"/>
      <c r="C330" s="40"/>
      <c r="D330" s="188" t="s">
        <v>162</v>
      </c>
      <c r="E330" s="40"/>
      <c r="F330" s="189" t="s">
        <v>1268</v>
      </c>
      <c r="G330" s="40"/>
      <c r="H330" s="40"/>
      <c r="I330" s="190"/>
      <c r="J330" s="40"/>
      <c r="K330" s="40"/>
      <c r="L330" s="41"/>
      <c r="M330" s="191"/>
      <c r="N330" s="192"/>
      <c r="O330" s="74"/>
      <c r="P330" s="74"/>
      <c r="Q330" s="74"/>
      <c r="R330" s="74"/>
      <c r="S330" s="74"/>
      <c r="T330" s="75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21" t="s">
        <v>162</v>
      </c>
      <c r="AU330" s="21" t="s">
        <v>83</v>
      </c>
    </row>
    <row r="331" s="2" customFormat="1">
      <c r="A331" s="40"/>
      <c r="B331" s="41"/>
      <c r="C331" s="40"/>
      <c r="D331" s="193" t="s">
        <v>164</v>
      </c>
      <c r="E331" s="40"/>
      <c r="F331" s="194" t="s">
        <v>1269</v>
      </c>
      <c r="G331" s="40"/>
      <c r="H331" s="40"/>
      <c r="I331" s="190"/>
      <c r="J331" s="40"/>
      <c r="K331" s="40"/>
      <c r="L331" s="41"/>
      <c r="M331" s="191"/>
      <c r="N331" s="192"/>
      <c r="O331" s="74"/>
      <c r="P331" s="74"/>
      <c r="Q331" s="74"/>
      <c r="R331" s="74"/>
      <c r="S331" s="74"/>
      <c r="T331" s="75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21" t="s">
        <v>164</v>
      </c>
      <c r="AU331" s="21" t="s">
        <v>83</v>
      </c>
    </row>
    <row r="332" s="13" customFormat="1">
      <c r="A332" s="13"/>
      <c r="B332" s="195"/>
      <c r="C332" s="13"/>
      <c r="D332" s="188" t="s">
        <v>166</v>
      </c>
      <c r="E332" s="196" t="s">
        <v>3</v>
      </c>
      <c r="F332" s="197" t="s">
        <v>1237</v>
      </c>
      <c r="G332" s="13"/>
      <c r="H332" s="198">
        <v>8.2599999999999998</v>
      </c>
      <c r="I332" s="199"/>
      <c r="J332" s="13"/>
      <c r="K332" s="13"/>
      <c r="L332" s="195"/>
      <c r="M332" s="200"/>
      <c r="N332" s="201"/>
      <c r="O332" s="201"/>
      <c r="P332" s="201"/>
      <c r="Q332" s="201"/>
      <c r="R332" s="201"/>
      <c r="S332" s="201"/>
      <c r="T332" s="20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6" t="s">
        <v>166</v>
      </c>
      <c r="AU332" s="196" t="s">
        <v>83</v>
      </c>
      <c r="AV332" s="13" t="s">
        <v>83</v>
      </c>
      <c r="AW332" s="13" t="s">
        <v>35</v>
      </c>
      <c r="AX332" s="13" t="s">
        <v>81</v>
      </c>
      <c r="AY332" s="196" t="s">
        <v>153</v>
      </c>
    </row>
    <row r="333" s="2" customFormat="1" ht="24.15" customHeight="1">
      <c r="A333" s="40"/>
      <c r="B333" s="174"/>
      <c r="C333" s="175" t="s">
        <v>505</v>
      </c>
      <c r="D333" s="175" t="s">
        <v>155</v>
      </c>
      <c r="E333" s="176" t="s">
        <v>405</v>
      </c>
      <c r="F333" s="177" t="s">
        <v>406</v>
      </c>
      <c r="G333" s="178" t="s">
        <v>241</v>
      </c>
      <c r="H333" s="179">
        <v>545.35000000000002</v>
      </c>
      <c r="I333" s="180"/>
      <c r="J333" s="181">
        <f>ROUND(I333*H333,2)</f>
        <v>0</v>
      </c>
      <c r="K333" s="177" t="s">
        <v>159</v>
      </c>
      <c r="L333" s="41"/>
      <c r="M333" s="182" t="s">
        <v>3</v>
      </c>
      <c r="N333" s="183" t="s">
        <v>44</v>
      </c>
      <c r="O333" s="74"/>
      <c r="P333" s="184">
        <f>O333*H333</f>
        <v>0</v>
      </c>
      <c r="Q333" s="184">
        <v>0</v>
      </c>
      <c r="R333" s="184">
        <f>Q333*H333</f>
        <v>0</v>
      </c>
      <c r="S333" s="184">
        <v>0</v>
      </c>
      <c r="T333" s="185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186" t="s">
        <v>160</v>
      </c>
      <c r="AT333" s="186" t="s">
        <v>155</v>
      </c>
      <c r="AU333" s="186" t="s">
        <v>83</v>
      </c>
      <c r="AY333" s="21" t="s">
        <v>153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21" t="s">
        <v>81</v>
      </c>
      <c r="BK333" s="187">
        <f>ROUND(I333*H333,2)</f>
        <v>0</v>
      </c>
      <c r="BL333" s="21" t="s">
        <v>160</v>
      </c>
      <c r="BM333" s="186" t="s">
        <v>1270</v>
      </c>
    </row>
    <row r="334" s="2" customFormat="1">
      <c r="A334" s="40"/>
      <c r="B334" s="41"/>
      <c r="C334" s="40"/>
      <c r="D334" s="188" t="s">
        <v>162</v>
      </c>
      <c r="E334" s="40"/>
      <c r="F334" s="189" t="s">
        <v>408</v>
      </c>
      <c r="G334" s="40"/>
      <c r="H334" s="40"/>
      <c r="I334" s="190"/>
      <c r="J334" s="40"/>
      <c r="K334" s="40"/>
      <c r="L334" s="41"/>
      <c r="M334" s="191"/>
      <c r="N334" s="192"/>
      <c r="O334" s="74"/>
      <c r="P334" s="74"/>
      <c r="Q334" s="74"/>
      <c r="R334" s="74"/>
      <c r="S334" s="74"/>
      <c r="T334" s="75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21" t="s">
        <v>162</v>
      </c>
      <c r="AU334" s="21" t="s">
        <v>83</v>
      </c>
    </row>
    <row r="335" s="2" customFormat="1">
      <c r="A335" s="40"/>
      <c r="B335" s="41"/>
      <c r="C335" s="40"/>
      <c r="D335" s="193" t="s">
        <v>164</v>
      </c>
      <c r="E335" s="40"/>
      <c r="F335" s="194" t="s">
        <v>409</v>
      </c>
      <c r="G335" s="40"/>
      <c r="H335" s="40"/>
      <c r="I335" s="190"/>
      <c r="J335" s="40"/>
      <c r="K335" s="40"/>
      <c r="L335" s="41"/>
      <c r="M335" s="191"/>
      <c r="N335" s="192"/>
      <c r="O335" s="74"/>
      <c r="P335" s="74"/>
      <c r="Q335" s="74"/>
      <c r="R335" s="74"/>
      <c r="S335" s="74"/>
      <c r="T335" s="75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21" t="s">
        <v>164</v>
      </c>
      <c r="AU335" s="21" t="s">
        <v>83</v>
      </c>
    </row>
    <row r="336" s="2" customFormat="1">
      <c r="A336" s="40"/>
      <c r="B336" s="41"/>
      <c r="C336" s="40"/>
      <c r="D336" s="188" t="s">
        <v>194</v>
      </c>
      <c r="E336" s="40"/>
      <c r="F336" s="211" t="s">
        <v>403</v>
      </c>
      <c r="G336" s="40"/>
      <c r="H336" s="40"/>
      <c r="I336" s="190"/>
      <c r="J336" s="40"/>
      <c r="K336" s="40"/>
      <c r="L336" s="41"/>
      <c r="M336" s="191"/>
      <c r="N336" s="192"/>
      <c r="O336" s="74"/>
      <c r="P336" s="74"/>
      <c r="Q336" s="74"/>
      <c r="R336" s="74"/>
      <c r="S336" s="74"/>
      <c r="T336" s="75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21" t="s">
        <v>194</v>
      </c>
      <c r="AU336" s="21" t="s">
        <v>83</v>
      </c>
    </row>
    <row r="337" s="13" customFormat="1">
      <c r="A337" s="13"/>
      <c r="B337" s="195"/>
      <c r="C337" s="13"/>
      <c r="D337" s="188" t="s">
        <v>166</v>
      </c>
      <c r="E337" s="196" t="s">
        <v>3</v>
      </c>
      <c r="F337" s="197" t="s">
        <v>1260</v>
      </c>
      <c r="G337" s="13"/>
      <c r="H337" s="198">
        <v>545.35000000000002</v>
      </c>
      <c r="I337" s="199"/>
      <c r="J337" s="13"/>
      <c r="K337" s="13"/>
      <c r="L337" s="195"/>
      <c r="M337" s="200"/>
      <c r="N337" s="201"/>
      <c r="O337" s="201"/>
      <c r="P337" s="201"/>
      <c r="Q337" s="201"/>
      <c r="R337" s="201"/>
      <c r="S337" s="201"/>
      <c r="T337" s="20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6" t="s">
        <v>166</v>
      </c>
      <c r="AU337" s="196" t="s">
        <v>83</v>
      </c>
      <c r="AV337" s="13" t="s">
        <v>83</v>
      </c>
      <c r="AW337" s="13" t="s">
        <v>35</v>
      </c>
      <c r="AX337" s="13" t="s">
        <v>81</v>
      </c>
      <c r="AY337" s="196" t="s">
        <v>153</v>
      </c>
    </row>
    <row r="338" s="2" customFormat="1" ht="16.5" customHeight="1">
      <c r="A338" s="40"/>
      <c r="B338" s="174"/>
      <c r="C338" s="175" t="s">
        <v>514</v>
      </c>
      <c r="D338" s="175" t="s">
        <v>155</v>
      </c>
      <c r="E338" s="176" t="s">
        <v>422</v>
      </c>
      <c r="F338" s="177" t="s">
        <v>423</v>
      </c>
      <c r="G338" s="178" t="s">
        <v>241</v>
      </c>
      <c r="H338" s="179">
        <v>8.5299999999999994</v>
      </c>
      <c r="I338" s="180"/>
      <c r="J338" s="181">
        <f>ROUND(I338*H338,2)</f>
        <v>0</v>
      </c>
      <c r="K338" s="177" t="s">
        <v>3</v>
      </c>
      <c r="L338" s="41"/>
      <c r="M338" s="182" t="s">
        <v>3</v>
      </c>
      <c r="N338" s="183" t="s">
        <v>44</v>
      </c>
      <c r="O338" s="74"/>
      <c r="P338" s="184">
        <f>O338*H338</f>
        <v>0</v>
      </c>
      <c r="Q338" s="184">
        <v>0.19536000000000001</v>
      </c>
      <c r="R338" s="184">
        <f>Q338*H338</f>
        <v>1.6664208</v>
      </c>
      <c r="S338" s="184">
        <v>0</v>
      </c>
      <c r="T338" s="185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186" t="s">
        <v>160</v>
      </c>
      <c r="AT338" s="186" t="s">
        <v>155</v>
      </c>
      <c r="AU338" s="186" t="s">
        <v>83</v>
      </c>
      <c r="AY338" s="21" t="s">
        <v>153</v>
      </c>
      <c r="BE338" s="187">
        <f>IF(N338="základní",J338,0)</f>
        <v>0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21" t="s">
        <v>81</v>
      </c>
      <c r="BK338" s="187">
        <f>ROUND(I338*H338,2)</f>
        <v>0</v>
      </c>
      <c r="BL338" s="21" t="s">
        <v>160</v>
      </c>
      <c r="BM338" s="186" t="s">
        <v>1271</v>
      </c>
    </row>
    <row r="339" s="2" customFormat="1">
      <c r="A339" s="40"/>
      <c r="B339" s="41"/>
      <c r="C339" s="40"/>
      <c r="D339" s="188" t="s">
        <v>162</v>
      </c>
      <c r="E339" s="40"/>
      <c r="F339" s="189" t="s">
        <v>425</v>
      </c>
      <c r="G339" s="40"/>
      <c r="H339" s="40"/>
      <c r="I339" s="190"/>
      <c r="J339" s="40"/>
      <c r="K339" s="40"/>
      <c r="L339" s="41"/>
      <c r="M339" s="191"/>
      <c r="N339" s="192"/>
      <c r="O339" s="74"/>
      <c r="P339" s="74"/>
      <c r="Q339" s="74"/>
      <c r="R339" s="74"/>
      <c r="S339" s="74"/>
      <c r="T339" s="75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21" t="s">
        <v>162</v>
      </c>
      <c r="AU339" s="21" t="s">
        <v>83</v>
      </c>
    </row>
    <row r="340" s="2" customFormat="1">
      <c r="A340" s="40"/>
      <c r="B340" s="41"/>
      <c r="C340" s="40"/>
      <c r="D340" s="188" t="s">
        <v>194</v>
      </c>
      <c r="E340" s="40"/>
      <c r="F340" s="211" t="s">
        <v>459</v>
      </c>
      <c r="G340" s="40"/>
      <c r="H340" s="40"/>
      <c r="I340" s="190"/>
      <c r="J340" s="40"/>
      <c r="K340" s="40"/>
      <c r="L340" s="41"/>
      <c r="M340" s="191"/>
      <c r="N340" s="192"/>
      <c r="O340" s="74"/>
      <c r="P340" s="74"/>
      <c r="Q340" s="74"/>
      <c r="R340" s="74"/>
      <c r="S340" s="74"/>
      <c r="T340" s="75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21" t="s">
        <v>194</v>
      </c>
      <c r="AU340" s="21" t="s">
        <v>83</v>
      </c>
    </row>
    <row r="341" s="13" customFormat="1">
      <c r="A341" s="13"/>
      <c r="B341" s="195"/>
      <c r="C341" s="13"/>
      <c r="D341" s="188" t="s">
        <v>166</v>
      </c>
      <c r="E341" s="196" t="s">
        <v>3</v>
      </c>
      <c r="F341" s="197" t="s">
        <v>1272</v>
      </c>
      <c r="G341" s="13"/>
      <c r="H341" s="198">
        <v>8.5299999999999994</v>
      </c>
      <c r="I341" s="199"/>
      <c r="J341" s="13"/>
      <c r="K341" s="13"/>
      <c r="L341" s="195"/>
      <c r="M341" s="200"/>
      <c r="N341" s="201"/>
      <c r="O341" s="201"/>
      <c r="P341" s="201"/>
      <c r="Q341" s="201"/>
      <c r="R341" s="201"/>
      <c r="S341" s="201"/>
      <c r="T341" s="20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6" t="s">
        <v>166</v>
      </c>
      <c r="AU341" s="196" t="s">
        <v>83</v>
      </c>
      <c r="AV341" s="13" t="s">
        <v>83</v>
      </c>
      <c r="AW341" s="13" t="s">
        <v>35</v>
      </c>
      <c r="AX341" s="13" t="s">
        <v>81</v>
      </c>
      <c r="AY341" s="196" t="s">
        <v>153</v>
      </c>
    </row>
    <row r="342" s="2" customFormat="1" ht="24.15" customHeight="1">
      <c r="A342" s="40"/>
      <c r="B342" s="174"/>
      <c r="C342" s="220" t="s">
        <v>519</v>
      </c>
      <c r="D342" s="220" t="s">
        <v>216</v>
      </c>
      <c r="E342" s="221" t="s">
        <v>436</v>
      </c>
      <c r="F342" s="222" t="s">
        <v>437</v>
      </c>
      <c r="G342" s="223" t="s">
        <v>241</v>
      </c>
      <c r="H342" s="224">
        <v>16.356000000000002</v>
      </c>
      <c r="I342" s="225"/>
      <c r="J342" s="226">
        <f>ROUND(I342*H342,2)</f>
        <v>0</v>
      </c>
      <c r="K342" s="222" t="s">
        <v>3</v>
      </c>
      <c r="L342" s="227"/>
      <c r="M342" s="228" t="s">
        <v>3</v>
      </c>
      <c r="N342" s="229" t="s">
        <v>44</v>
      </c>
      <c r="O342" s="74"/>
      <c r="P342" s="184">
        <f>O342*H342</f>
        <v>0</v>
      </c>
      <c r="Q342" s="184">
        <v>0.13200000000000001</v>
      </c>
      <c r="R342" s="184">
        <f>Q342*H342</f>
        <v>2.1589920000000005</v>
      </c>
      <c r="S342" s="184">
        <v>0</v>
      </c>
      <c r="T342" s="185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186" t="s">
        <v>215</v>
      </c>
      <c r="AT342" s="186" t="s">
        <v>216</v>
      </c>
      <c r="AU342" s="186" t="s">
        <v>83</v>
      </c>
      <c r="AY342" s="21" t="s">
        <v>153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21" t="s">
        <v>81</v>
      </c>
      <c r="BK342" s="187">
        <f>ROUND(I342*H342,2)</f>
        <v>0</v>
      </c>
      <c r="BL342" s="21" t="s">
        <v>160</v>
      </c>
      <c r="BM342" s="186" t="s">
        <v>1273</v>
      </c>
    </row>
    <row r="343" s="2" customFormat="1">
      <c r="A343" s="40"/>
      <c r="B343" s="41"/>
      <c r="C343" s="40"/>
      <c r="D343" s="188" t="s">
        <v>162</v>
      </c>
      <c r="E343" s="40"/>
      <c r="F343" s="189" t="s">
        <v>437</v>
      </c>
      <c r="G343" s="40"/>
      <c r="H343" s="40"/>
      <c r="I343" s="190"/>
      <c r="J343" s="40"/>
      <c r="K343" s="40"/>
      <c r="L343" s="41"/>
      <c r="M343" s="191"/>
      <c r="N343" s="192"/>
      <c r="O343" s="74"/>
      <c r="P343" s="74"/>
      <c r="Q343" s="74"/>
      <c r="R343" s="74"/>
      <c r="S343" s="74"/>
      <c r="T343" s="75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21" t="s">
        <v>162</v>
      </c>
      <c r="AU343" s="21" t="s">
        <v>83</v>
      </c>
    </row>
    <row r="344" s="16" customFormat="1">
      <c r="A344" s="16"/>
      <c r="B344" s="230"/>
      <c r="C344" s="16"/>
      <c r="D344" s="188" t="s">
        <v>166</v>
      </c>
      <c r="E344" s="231" t="s">
        <v>3</v>
      </c>
      <c r="F344" s="232" t="s">
        <v>1274</v>
      </c>
      <c r="G344" s="16"/>
      <c r="H344" s="231" t="s">
        <v>3</v>
      </c>
      <c r="I344" s="233"/>
      <c r="J344" s="16"/>
      <c r="K344" s="16"/>
      <c r="L344" s="230"/>
      <c r="M344" s="234"/>
      <c r="N344" s="235"/>
      <c r="O344" s="235"/>
      <c r="P344" s="235"/>
      <c r="Q344" s="235"/>
      <c r="R344" s="235"/>
      <c r="S344" s="235"/>
      <c r="T344" s="23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31" t="s">
        <v>166</v>
      </c>
      <c r="AU344" s="231" t="s">
        <v>83</v>
      </c>
      <c r="AV344" s="16" t="s">
        <v>81</v>
      </c>
      <c r="AW344" s="16" t="s">
        <v>35</v>
      </c>
      <c r="AX344" s="16" t="s">
        <v>73</v>
      </c>
      <c r="AY344" s="231" t="s">
        <v>153</v>
      </c>
    </row>
    <row r="345" s="13" customFormat="1">
      <c r="A345" s="13"/>
      <c r="B345" s="195"/>
      <c r="C345" s="13"/>
      <c r="D345" s="188" t="s">
        <v>166</v>
      </c>
      <c r="E345" s="196" t="s">
        <v>3</v>
      </c>
      <c r="F345" s="197" t="s">
        <v>1275</v>
      </c>
      <c r="G345" s="13"/>
      <c r="H345" s="198">
        <v>0.89000000000000001</v>
      </c>
      <c r="I345" s="199"/>
      <c r="J345" s="13"/>
      <c r="K345" s="13"/>
      <c r="L345" s="195"/>
      <c r="M345" s="200"/>
      <c r="N345" s="201"/>
      <c r="O345" s="201"/>
      <c r="P345" s="201"/>
      <c r="Q345" s="201"/>
      <c r="R345" s="201"/>
      <c r="S345" s="201"/>
      <c r="T345" s="20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6" t="s">
        <v>166</v>
      </c>
      <c r="AU345" s="196" t="s">
        <v>83</v>
      </c>
      <c r="AV345" s="13" t="s">
        <v>83</v>
      </c>
      <c r="AW345" s="13" t="s">
        <v>35</v>
      </c>
      <c r="AX345" s="13" t="s">
        <v>73</v>
      </c>
      <c r="AY345" s="196" t="s">
        <v>153</v>
      </c>
    </row>
    <row r="346" s="16" customFormat="1">
      <c r="A346" s="16"/>
      <c r="B346" s="230"/>
      <c r="C346" s="16"/>
      <c r="D346" s="188" t="s">
        <v>166</v>
      </c>
      <c r="E346" s="231" t="s">
        <v>3</v>
      </c>
      <c r="F346" s="232" t="s">
        <v>1276</v>
      </c>
      <c r="G346" s="16"/>
      <c r="H346" s="231" t="s">
        <v>3</v>
      </c>
      <c r="I346" s="233"/>
      <c r="J346" s="16"/>
      <c r="K346" s="16"/>
      <c r="L346" s="230"/>
      <c r="M346" s="234"/>
      <c r="N346" s="235"/>
      <c r="O346" s="235"/>
      <c r="P346" s="235"/>
      <c r="Q346" s="235"/>
      <c r="R346" s="235"/>
      <c r="S346" s="235"/>
      <c r="T346" s="23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31" t="s">
        <v>166</v>
      </c>
      <c r="AU346" s="231" t="s">
        <v>83</v>
      </c>
      <c r="AV346" s="16" t="s">
        <v>81</v>
      </c>
      <c r="AW346" s="16" t="s">
        <v>35</v>
      </c>
      <c r="AX346" s="16" t="s">
        <v>73</v>
      </c>
      <c r="AY346" s="231" t="s">
        <v>153</v>
      </c>
    </row>
    <row r="347" s="13" customFormat="1">
      <c r="A347" s="13"/>
      <c r="B347" s="195"/>
      <c r="C347" s="13"/>
      <c r="D347" s="188" t="s">
        <v>166</v>
      </c>
      <c r="E347" s="196" t="s">
        <v>3</v>
      </c>
      <c r="F347" s="197" t="s">
        <v>1277</v>
      </c>
      <c r="G347" s="13"/>
      <c r="H347" s="198">
        <v>14.99</v>
      </c>
      <c r="I347" s="199"/>
      <c r="J347" s="13"/>
      <c r="K347" s="13"/>
      <c r="L347" s="195"/>
      <c r="M347" s="200"/>
      <c r="N347" s="201"/>
      <c r="O347" s="201"/>
      <c r="P347" s="201"/>
      <c r="Q347" s="201"/>
      <c r="R347" s="201"/>
      <c r="S347" s="201"/>
      <c r="T347" s="20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6" t="s">
        <v>166</v>
      </c>
      <c r="AU347" s="196" t="s">
        <v>83</v>
      </c>
      <c r="AV347" s="13" t="s">
        <v>83</v>
      </c>
      <c r="AW347" s="13" t="s">
        <v>35</v>
      </c>
      <c r="AX347" s="13" t="s">
        <v>73</v>
      </c>
      <c r="AY347" s="196" t="s">
        <v>153</v>
      </c>
    </row>
    <row r="348" s="14" customFormat="1">
      <c r="A348" s="14"/>
      <c r="B348" s="203"/>
      <c r="C348" s="14"/>
      <c r="D348" s="188" t="s">
        <v>166</v>
      </c>
      <c r="E348" s="204" t="s">
        <v>3</v>
      </c>
      <c r="F348" s="205" t="s">
        <v>181</v>
      </c>
      <c r="G348" s="14"/>
      <c r="H348" s="206">
        <v>15.880000000000001</v>
      </c>
      <c r="I348" s="207"/>
      <c r="J348" s="14"/>
      <c r="K348" s="14"/>
      <c r="L348" s="203"/>
      <c r="M348" s="208"/>
      <c r="N348" s="209"/>
      <c r="O348" s="209"/>
      <c r="P348" s="209"/>
      <c r="Q348" s="209"/>
      <c r="R348" s="209"/>
      <c r="S348" s="209"/>
      <c r="T348" s="21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4" t="s">
        <v>166</v>
      </c>
      <c r="AU348" s="204" t="s">
        <v>83</v>
      </c>
      <c r="AV348" s="14" t="s">
        <v>160</v>
      </c>
      <c r="AW348" s="14" t="s">
        <v>35</v>
      </c>
      <c r="AX348" s="14" t="s">
        <v>81</v>
      </c>
      <c r="AY348" s="204" t="s">
        <v>153</v>
      </c>
    </row>
    <row r="349" s="13" customFormat="1">
      <c r="A349" s="13"/>
      <c r="B349" s="195"/>
      <c r="C349" s="13"/>
      <c r="D349" s="188" t="s">
        <v>166</v>
      </c>
      <c r="E349" s="13"/>
      <c r="F349" s="197" t="s">
        <v>1278</v>
      </c>
      <c r="G349" s="13"/>
      <c r="H349" s="198">
        <v>16.356000000000002</v>
      </c>
      <c r="I349" s="199"/>
      <c r="J349" s="13"/>
      <c r="K349" s="13"/>
      <c r="L349" s="195"/>
      <c r="M349" s="200"/>
      <c r="N349" s="201"/>
      <c r="O349" s="201"/>
      <c r="P349" s="201"/>
      <c r="Q349" s="201"/>
      <c r="R349" s="201"/>
      <c r="S349" s="201"/>
      <c r="T349" s="20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6" t="s">
        <v>166</v>
      </c>
      <c r="AU349" s="196" t="s">
        <v>83</v>
      </c>
      <c r="AV349" s="13" t="s">
        <v>83</v>
      </c>
      <c r="AW349" s="13" t="s">
        <v>4</v>
      </c>
      <c r="AX349" s="13" t="s">
        <v>81</v>
      </c>
      <c r="AY349" s="196" t="s">
        <v>153</v>
      </c>
    </row>
    <row r="350" s="2" customFormat="1" ht="24.15" customHeight="1">
      <c r="A350" s="40"/>
      <c r="B350" s="174"/>
      <c r="C350" s="175" t="s">
        <v>526</v>
      </c>
      <c r="D350" s="175" t="s">
        <v>155</v>
      </c>
      <c r="E350" s="176" t="s">
        <v>1279</v>
      </c>
      <c r="F350" s="177" t="s">
        <v>1280</v>
      </c>
      <c r="G350" s="178" t="s">
        <v>241</v>
      </c>
      <c r="H350" s="179">
        <v>144.20500000000001</v>
      </c>
      <c r="I350" s="180"/>
      <c r="J350" s="181">
        <f>ROUND(I350*H350,2)</f>
        <v>0</v>
      </c>
      <c r="K350" s="177" t="s">
        <v>159</v>
      </c>
      <c r="L350" s="41"/>
      <c r="M350" s="182" t="s">
        <v>3</v>
      </c>
      <c r="N350" s="183" t="s">
        <v>44</v>
      </c>
      <c r="O350" s="74"/>
      <c r="P350" s="184">
        <f>O350*H350</f>
        <v>0</v>
      </c>
      <c r="Q350" s="184">
        <v>0.1837</v>
      </c>
      <c r="R350" s="184">
        <f>Q350*H350</f>
        <v>26.490458500000003</v>
      </c>
      <c r="S350" s="184">
        <v>0</v>
      </c>
      <c r="T350" s="185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186" t="s">
        <v>160</v>
      </c>
      <c r="AT350" s="186" t="s">
        <v>155</v>
      </c>
      <c r="AU350" s="186" t="s">
        <v>83</v>
      </c>
      <c r="AY350" s="21" t="s">
        <v>153</v>
      </c>
      <c r="BE350" s="187">
        <f>IF(N350="základní",J350,0)</f>
        <v>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21" t="s">
        <v>81</v>
      </c>
      <c r="BK350" s="187">
        <f>ROUND(I350*H350,2)</f>
        <v>0</v>
      </c>
      <c r="BL350" s="21" t="s">
        <v>160</v>
      </c>
      <c r="BM350" s="186" t="s">
        <v>1281</v>
      </c>
    </row>
    <row r="351" s="2" customFormat="1">
      <c r="A351" s="40"/>
      <c r="B351" s="41"/>
      <c r="C351" s="40"/>
      <c r="D351" s="188" t="s">
        <v>162</v>
      </c>
      <c r="E351" s="40"/>
      <c r="F351" s="189" t="s">
        <v>1282</v>
      </c>
      <c r="G351" s="40"/>
      <c r="H351" s="40"/>
      <c r="I351" s="190"/>
      <c r="J351" s="40"/>
      <c r="K351" s="40"/>
      <c r="L351" s="41"/>
      <c r="M351" s="191"/>
      <c r="N351" s="192"/>
      <c r="O351" s="74"/>
      <c r="P351" s="74"/>
      <c r="Q351" s="74"/>
      <c r="R351" s="74"/>
      <c r="S351" s="74"/>
      <c r="T351" s="75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21" t="s">
        <v>162</v>
      </c>
      <c r="AU351" s="21" t="s">
        <v>83</v>
      </c>
    </row>
    <row r="352" s="2" customFormat="1">
      <c r="A352" s="40"/>
      <c r="B352" s="41"/>
      <c r="C352" s="40"/>
      <c r="D352" s="193" t="s">
        <v>164</v>
      </c>
      <c r="E352" s="40"/>
      <c r="F352" s="194" t="s">
        <v>1283</v>
      </c>
      <c r="G352" s="40"/>
      <c r="H352" s="40"/>
      <c r="I352" s="190"/>
      <c r="J352" s="40"/>
      <c r="K352" s="40"/>
      <c r="L352" s="41"/>
      <c r="M352" s="191"/>
      <c r="N352" s="192"/>
      <c r="O352" s="74"/>
      <c r="P352" s="74"/>
      <c r="Q352" s="74"/>
      <c r="R352" s="74"/>
      <c r="S352" s="74"/>
      <c r="T352" s="75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21" t="s">
        <v>164</v>
      </c>
      <c r="AU352" s="21" t="s">
        <v>83</v>
      </c>
    </row>
    <row r="353" s="13" customFormat="1">
      <c r="A353" s="13"/>
      <c r="B353" s="195"/>
      <c r="C353" s="13"/>
      <c r="D353" s="188" t="s">
        <v>166</v>
      </c>
      <c r="E353" s="196" t="s">
        <v>3</v>
      </c>
      <c r="F353" s="197" t="s">
        <v>1284</v>
      </c>
      <c r="G353" s="13"/>
      <c r="H353" s="198">
        <v>158.78999999999999</v>
      </c>
      <c r="I353" s="199"/>
      <c r="J353" s="13"/>
      <c r="K353" s="13"/>
      <c r="L353" s="195"/>
      <c r="M353" s="200"/>
      <c r="N353" s="201"/>
      <c r="O353" s="201"/>
      <c r="P353" s="201"/>
      <c r="Q353" s="201"/>
      <c r="R353" s="201"/>
      <c r="S353" s="201"/>
      <c r="T353" s="20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6" t="s">
        <v>166</v>
      </c>
      <c r="AU353" s="196" t="s">
        <v>83</v>
      </c>
      <c r="AV353" s="13" t="s">
        <v>83</v>
      </c>
      <c r="AW353" s="13" t="s">
        <v>35</v>
      </c>
      <c r="AX353" s="13" t="s">
        <v>73</v>
      </c>
      <c r="AY353" s="196" t="s">
        <v>153</v>
      </c>
    </row>
    <row r="354" s="13" customFormat="1">
      <c r="A354" s="13"/>
      <c r="B354" s="195"/>
      <c r="C354" s="13"/>
      <c r="D354" s="188" t="s">
        <v>166</v>
      </c>
      <c r="E354" s="196" t="s">
        <v>3</v>
      </c>
      <c r="F354" s="197" t="s">
        <v>1285</v>
      </c>
      <c r="G354" s="13"/>
      <c r="H354" s="198">
        <v>18.949999999999999</v>
      </c>
      <c r="I354" s="199"/>
      <c r="J354" s="13"/>
      <c r="K354" s="13"/>
      <c r="L354" s="195"/>
      <c r="M354" s="200"/>
      <c r="N354" s="201"/>
      <c r="O354" s="201"/>
      <c r="P354" s="201"/>
      <c r="Q354" s="201"/>
      <c r="R354" s="201"/>
      <c r="S354" s="201"/>
      <c r="T354" s="20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6" t="s">
        <v>166</v>
      </c>
      <c r="AU354" s="196" t="s">
        <v>83</v>
      </c>
      <c r="AV354" s="13" t="s">
        <v>83</v>
      </c>
      <c r="AW354" s="13" t="s">
        <v>35</v>
      </c>
      <c r="AX354" s="13" t="s">
        <v>73</v>
      </c>
      <c r="AY354" s="196" t="s">
        <v>153</v>
      </c>
    </row>
    <row r="355" s="13" customFormat="1">
      <c r="A355" s="13"/>
      <c r="B355" s="195"/>
      <c r="C355" s="13"/>
      <c r="D355" s="188" t="s">
        <v>166</v>
      </c>
      <c r="E355" s="196" t="s">
        <v>3</v>
      </c>
      <c r="F355" s="197" t="s">
        <v>1286</v>
      </c>
      <c r="G355" s="13"/>
      <c r="H355" s="198">
        <v>-33.534999999999997</v>
      </c>
      <c r="I355" s="199"/>
      <c r="J355" s="13"/>
      <c r="K355" s="13"/>
      <c r="L355" s="195"/>
      <c r="M355" s="200"/>
      <c r="N355" s="201"/>
      <c r="O355" s="201"/>
      <c r="P355" s="201"/>
      <c r="Q355" s="201"/>
      <c r="R355" s="201"/>
      <c r="S355" s="201"/>
      <c r="T355" s="20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6" t="s">
        <v>166</v>
      </c>
      <c r="AU355" s="196" t="s">
        <v>83</v>
      </c>
      <c r="AV355" s="13" t="s">
        <v>83</v>
      </c>
      <c r="AW355" s="13" t="s">
        <v>35</v>
      </c>
      <c r="AX355" s="13" t="s">
        <v>73</v>
      </c>
      <c r="AY355" s="196" t="s">
        <v>153</v>
      </c>
    </row>
    <row r="356" s="14" customFormat="1">
      <c r="A356" s="14"/>
      <c r="B356" s="203"/>
      <c r="C356" s="14"/>
      <c r="D356" s="188" t="s">
        <v>166</v>
      </c>
      <c r="E356" s="204" t="s">
        <v>3</v>
      </c>
      <c r="F356" s="205" t="s">
        <v>181</v>
      </c>
      <c r="G356" s="14"/>
      <c r="H356" s="206">
        <v>144.20499999999998</v>
      </c>
      <c r="I356" s="207"/>
      <c r="J356" s="14"/>
      <c r="K356" s="14"/>
      <c r="L356" s="203"/>
      <c r="M356" s="208"/>
      <c r="N356" s="209"/>
      <c r="O356" s="209"/>
      <c r="P356" s="209"/>
      <c r="Q356" s="209"/>
      <c r="R356" s="209"/>
      <c r="S356" s="209"/>
      <c r="T356" s="21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4" t="s">
        <v>166</v>
      </c>
      <c r="AU356" s="204" t="s">
        <v>83</v>
      </c>
      <c r="AV356" s="14" t="s">
        <v>160</v>
      </c>
      <c r="AW356" s="14" t="s">
        <v>35</v>
      </c>
      <c r="AX356" s="14" t="s">
        <v>81</v>
      </c>
      <c r="AY356" s="204" t="s">
        <v>153</v>
      </c>
    </row>
    <row r="357" s="2" customFormat="1" ht="24.15" customHeight="1">
      <c r="A357" s="40"/>
      <c r="B357" s="174"/>
      <c r="C357" s="175" t="s">
        <v>533</v>
      </c>
      <c r="D357" s="175" t="s">
        <v>155</v>
      </c>
      <c r="E357" s="176" t="s">
        <v>454</v>
      </c>
      <c r="F357" s="177" t="s">
        <v>455</v>
      </c>
      <c r="G357" s="178" t="s">
        <v>241</v>
      </c>
      <c r="H357" s="179">
        <v>9.7699999999999996</v>
      </c>
      <c r="I357" s="180"/>
      <c r="J357" s="181">
        <f>ROUND(I357*H357,2)</f>
        <v>0</v>
      </c>
      <c r="K357" s="177" t="s">
        <v>159</v>
      </c>
      <c r="L357" s="41"/>
      <c r="M357" s="182" t="s">
        <v>3</v>
      </c>
      <c r="N357" s="183" t="s">
        <v>44</v>
      </c>
      <c r="O357" s="74"/>
      <c r="P357" s="184">
        <f>O357*H357</f>
        <v>0</v>
      </c>
      <c r="Q357" s="184">
        <v>0.19536000000000001</v>
      </c>
      <c r="R357" s="184">
        <f>Q357*H357</f>
        <v>1.9086672</v>
      </c>
      <c r="S357" s="184">
        <v>0</v>
      </c>
      <c r="T357" s="185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186" t="s">
        <v>160</v>
      </c>
      <c r="AT357" s="186" t="s">
        <v>155</v>
      </c>
      <c r="AU357" s="186" t="s">
        <v>83</v>
      </c>
      <c r="AY357" s="21" t="s">
        <v>153</v>
      </c>
      <c r="BE357" s="187">
        <f>IF(N357="základní",J357,0)</f>
        <v>0</v>
      </c>
      <c r="BF357" s="187">
        <f>IF(N357="snížená",J357,0)</f>
        <v>0</v>
      </c>
      <c r="BG357" s="187">
        <f>IF(N357="zákl. přenesená",J357,0)</f>
        <v>0</v>
      </c>
      <c r="BH357" s="187">
        <f>IF(N357="sníž. přenesená",J357,0)</f>
        <v>0</v>
      </c>
      <c r="BI357" s="187">
        <f>IF(N357="nulová",J357,0)</f>
        <v>0</v>
      </c>
      <c r="BJ357" s="21" t="s">
        <v>81</v>
      </c>
      <c r="BK357" s="187">
        <f>ROUND(I357*H357,2)</f>
        <v>0</v>
      </c>
      <c r="BL357" s="21" t="s">
        <v>160</v>
      </c>
      <c r="BM357" s="186" t="s">
        <v>1287</v>
      </c>
    </row>
    <row r="358" s="2" customFormat="1">
      <c r="A358" s="40"/>
      <c r="B358" s="41"/>
      <c r="C358" s="40"/>
      <c r="D358" s="188" t="s">
        <v>162</v>
      </c>
      <c r="E358" s="40"/>
      <c r="F358" s="189" t="s">
        <v>457</v>
      </c>
      <c r="G358" s="40"/>
      <c r="H358" s="40"/>
      <c r="I358" s="190"/>
      <c r="J358" s="40"/>
      <c r="K358" s="40"/>
      <c r="L358" s="41"/>
      <c r="M358" s="191"/>
      <c r="N358" s="192"/>
      <c r="O358" s="74"/>
      <c r="P358" s="74"/>
      <c r="Q358" s="74"/>
      <c r="R358" s="74"/>
      <c r="S358" s="74"/>
      <c r="T358" s="75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21" t="s">
        <v>162</v>
      </c>
      <c r="AU358" s="21" t="s">
        <v>83</v>
      </c>
    </row>
    <row r="359" s="2" customFormat="1">
      <c r="A359" s="40"/>
      <c r="B359" s="41"/>
      <c r="C359" s="40"/>
      <c r="D359" s="193" t="s">
        <v>164</v>
      </c>
      <c r="E359" s="40"/>
      <c r="F359" s="194" t="s">
        <v>458</v>
      </c>
      <c r="G359" s="40"/>
      <c r="H359" s="40"/>
      <c r="I359" s="190"/>
      <c r="J359" s="40"/>
      <c r="K359" s="40"/>
      <c r="L359" s="41"/>
      <c r="M359" s="191"/>
      <c r="N359" s="192"/>
      <c r="O359" s="74"/>
      <c r="P359" s="74"/>
      <c r="Q359" s="74"/>
      <c r="R359" s="74"/>
      <c r="S359" s="74"/>
      <c r="T359" s="75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21" t="s">
        <v>164</v>
      </c>
      <c r="AU359" s="21" t="s">
        <v>83</v>
      </c>
    </row>
    <row r="360" s="2" customFormat="1">
      <c r="A360" s="40"/>
      <c r="B360" s="41"/>
      <c r="C360" s="40"/>
      <c r="D360" s="188" t="s">
        <v>194</v>
      </c>
      <c r="E360" s="40"/>
      <c r="F360" s="211" t="s">
        <v>459</v>
      </c>
      <c r="G360" s="40"/>
      <c r="H360" s="40"/>
      <c r="I360" s="190"/>
      <c r="J360" s="40"/>
      <c r="K360" s="40"/>
      <c r="L360" s="41"/>
      <c r="M360" s="191"/>
      <c r="N360" s="192"/>
      <c r="O360" s="74"/>
      <c r="P360" s="74"/>
      <c r="Q360" s="74"/>
      <c r="R360" s="74"/>
      <c r="S360" s="74"/>
      <c r="T360" s="75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21" t="s">
        <v>194</v>
      </c>
      <c r="AU360" s="21" t="s">
        <v>83</v>
      </c>
    </row>
    <row r="361" s="13" customFormat="1">
      <c r="A361" s="13"/>
      <c r="B361" s="195"/>
      <c r="C361" s="13"/>
      <c r="D361" s="188" t="s">
        <v>166</v>
      </c>
      <c r="E361" s="196" t="s">
        <v>3</v>
      </c>
      <c r="F361" s="197" t="s">
        <v>1288</v>
      </c>
      <c r="G361" s="13"/>
      <c r="H361" s="198">
        <v>5.5</v>
      </c>
      <c r="I361" s="199"/>
      <c r="J361" s="13"/>
      <c r="K361" s="13"/>
      <c r="L361" s="195"/>
      <c r="M361" s="200"/>
      <c r="N361" s="201"/>
      <c r="O361" s="201"/>
      <c r="P361" s="201"/>
      <c r="Q361" s="201"/>
      <c r="R361" s="201"/>
      <c r="S361" s="201"/>
      <c r="T361" s="20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6" t="s">
        <v>166</v>
      </c>
      <c r="AU361" s="196" t="s">
        <v>83</v>
      </c>
      <c r="AV361" s="13" t="s">
        <v>83</v>
      </c>
      <c r="AW361" s="13" t="s">
        <v>35</v>
      </c>
      <c r="AX361" s="13" t="s">
        <v>73</v>
      </c>
      <c r="AY361" s="196" t="s">
        <v>153</v>
      </c>
    </row>
    <row r="362" s="13" customFormat="1">
      <c r="A362" s="13"/>
      <c r="B362" s="195"/>
      <c r="C362" s="13"/>
      <c r="D362" s="188" t="s">
        <v>166</v>
      </c>
      <c r="E362" s="196" t="s">
        <v>3</v>
      </c>
      <c r="F362" s="197" t="s">
        <v>1253</v>
      </c>
      <c r="G362" s="13"/>
      <c r="H362" s="198">
        <v>3.1899999999999999</v>
      </c>
      <c r="I362" s="199"/>
      <c r="J362" s="13"/>
      <c r="K362" s="13"/>
      <c r="L362" s="195"/>
      <c r="M362" s="200"/>
      <c r="N362" s="201"/>
      <c r="O362" s="201"/>
      <c r="P362" s="201"/>
      <c r="Q362" s="201"/>
      <c r="R362" s="201"/>
      <c r="S362" s="201"/>
      <c r="T362" s="20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6" t="s">
        <v>166</v>
      </c>
      <c r="AU362" s="196" t="s">
        <v>83</v>
      </c>
      <c r="AV362" s="13" t="s">
        <v>83</v>
      </c>
      <c r="AW362" s="13" t="s">
        <v>35</v>
      </c>
      <c r="AX362" s="13" t="s">
        <v>73</v>
      </c>
      <c r="AY362" s="196" t="s">
        <v>153</v>
      </c>
    </row>
    <row r="363" s="13" customFormat="1">
      <c r="A363" s="13"/>
      <c r="B363" s="195"/>
      <c r="C363" s="13"/>
      <c r="D363" s="188" t="s">
        <v>166</v>
      </c>
      <c r="E363" s="196" t="s">
        <v>3</v>
      </c>
      <c r="F363" s="197" t="s">
        <v>1289</v>
      </c>
      <c r="G363" s="13"/>
      <c r="H363" s="198">
        <v>0.57999999999999996</v>
      </c>
      <c r="I363" s="199"/>
      <c r="J363" s="13"/>
      <c r="K363" s="13"/>
      <c r="L363" s="195"/>
      <c r="M363" s="200"/>
      <c r="N363" s="201"/>
      <c r="O363" s="201"/>
      <c r="P363" s="201"/>
      <c r="Q363" s="201"/>
      <c r="R363" s="201"/>
      <c r="S363" s="201"/>
      <c r="T363" s="20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6" t="s">
        <v>166</v>
      </c>
      <c r="AU363" s="196" t="s">
        <v>83</v>
      </c>
      <c r="AV363" s="13" t="s">
        <v>83</v>
      </c>
      <c r="AW363" s="13" t="s">
        <v>35</v>
      </c>
      <c r="AX363" s="13" t="s">
        <v>73</v>
      </c>
      <c r="AY363" s="196" t="s">
        <v>153</v>
      </c>
    </row>
    <row r="364" s="13" customFormat="1">
      <c r="A364" s="13"/>
      <c r="B364" s="195"/>
      <c r="C364" s="13"/>
      <c r="D364" s="188" t="s">
        <v>166</v>
      </c>
      <c r="E364" s="196" t="s">
        <v>3</v>
      </c>
      <c r="F364" s="197" t="s">
        <v>1290</v>
      </c>
      <c r="G364" s="13"/>
      <c r="H364" s="198">
        <v>0.5</v>
      </c>
      <c r="I364" s="199"/>
      <c r="J364" s="13"/>
      <c r="K364" s="13"/>
      <c r="L364" s="195"/>
      <c r="M364" s="200"/>
      <c r="N364" s="201"/>
      <c r="O364" s="201"/>
      <c r="P364" s="201"/>
      <c r="Q364" s="201"/>
      <c r="R364" s="201"/>
      <c r="S364" s="201"/>
      <c r="T364" s="20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6" t="s">
        <v>166</v>
      </c>
      <c r="AU364" s="196" t="s">
        <v>83</v>
      </c>
      <c r="AV364" s="13" t="s">
        <v>83</v>
      </c>
      <c r="AW364" s="13" t="s">
        <v>35</v>
      </c>
      <c r="AX364" s="13" t="s">
        <v>73</v>
      </c>
      <c r="AY364" s="196" t="s">
        <v>153</v>
      </c>
    </row>
    <row r="365" s="14" customFormat="1">
      <c r="A365" s="14"/>
      <c r="B365" s="203"/>
      <c r="C365" s="14"/>
      <c r="D365" s="188" t="s">
        <v>166</v>
      </c>
      <c r="E365" s="204" t="s">
        <v>3</v>
      </c>
      <c r="F365" s="205" t="s">
        <v>181</v>
      </c>
      <c r="G365" s="14"/>
      <c r="H365" s="206">
        <v>9.7699999999999996</v>
      </c>
      <c r="I365" s="207"/>
      <c r="J365" s="14"/>
      <c r="K365" s="14"/>
      <c r="L365" s="203"/>
      <c r="M365" s="208"/>
      <c r="N365" s="209"/>
      <c r="O365" s="209"/>
      <c r="P365" s="209"/>
      <c r="Q365" s="209"/>
      <c r="R365" s="209"/>
      <c r="S365" s="209"/>
      <c r="T365" s="21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4" t="s">
        <v>166</v>
      </c>
      <c r="AU365" s="204" t="s">
        <v>83</v>
      </c>
      <c r="AV365" s="14" t="s">
        <v>160</v>
      </c>
      <c r="AW365" s="14" t="s">
        <v>35</v>
      </c>
      <c r="AX365" s="14" t="s">
        <v>81</v>
      </c>
      <c r="AY365" s="204" t="s">
        <v>153</v>
      </c>
    </row>
    <row r="366" s="2" customFormat="1" ht="16.5" customHeight="1">
      <c r="A366" s="40"/>
      <c r="B366" s="174"/>
      <c r="C366" s="220" t="s">
        <v>540</v>
      </c>
      <c r="D366" s="220" t="s">
        <v>216</v>
      </c>
      <c r="E366" s="221" t="s">
        <v>465</v>
      </c>
      <c r="F366" s="222" t="s">
        <v>466</v>
      </c>
      <c r="G366" s="223" t="s">
        <v>241</v>
      </c>
      <c r="H366" s="224">
        <v>158.59399999999999</v>
      </c>
      <c r="I366" s="225"/>
      <c r="J366" s="226">
        <f>ROUND(I366*H366,2)</f>
        <v>0</v>
      </c>
      <c r="K366" s="222" t="s">
        <v>159</v>
      </c>
      <c r="L366" s="227"/>
      <c r="M366" s="228" t="s">
        <v>3</v>
      </c>
      <c r="N366" s="229" t="s">
        <v>44</v>
      </c>
      <c r="O366" s="74"/>
      <c r="P366" s="184">
        <f>O366*H366</f>
        <v>0</v>
      </c>
      <c r="Q366" s="184">
        <v>0.222</v>
      </c>
      <c r="R366" s="184">
        <f>Q366*H366</f>
        <v>35.207867999999998</v>
      </c>
      <c r="S366" s="184">
        <v>0</v>
      </c>
      <c r="T366" s="185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186" t="s">
        <v>215</v>
      </c>
      <c r="AT366" s="186" t="s">
        <v>216</v>
      </c>
      <c r="AU366" s="186" t="s">
        <v>83</v>
      </c>
      <c r="AY366" s="21" t="s">
        <v>153</v>
      </c>
      <c r="BE366" s="187">
        <f>IF(N366="základní",J366,0)</f>
        <v>0</v>
      </c>
      <c r="BF366" s="187">
        <f>IF(N366="snížená",J366,0)</f>
        <v>0</v>
      </c>
      <c r="BG366" s="187">
        <f>IF(N366="zákl. přenesená",J366,0)</f>
        <v>0</v>
      </c>
      <c r="BH366" s="187">
        <f>IF(N366="sníž. přenesená",J366,0)</f>
        <v>0</v>
      </c>
      <c r="BI366" s="187">
        <f>IF(N366="nulová",J366,0)</f>
        <v>0</v>
      </c>
      <c r="BJ366" s="21" t="s">
        <v>81</v>
      </c>
      <c r="BK366" s="187">
        <f>ROUND(I366*H366,2)</f>
        <v>0</v>
      </c>
      <c r="BL366" s="21" t="s">
        <v>160</v>
      </c>
      <c r="BM366" s="186" t="s">
        <v>1291</v>
      </c>
    </row>
    <row r="367" s="2" customFormat="1">
      <c r="A367" s="40"/>
      <c r="B367" s="41"/>
      <c r="C367" s="40"/>
      <c r="D367" s="188" t="s">
        <v>162</v>
      </c>
      <c r="E367" s="40"/>
      <c r="F367" s="189" t="s">
        <v>466</v>
      </c>
      <c r="G367" s="40"/>
      <c r="H367" s="40"/>
      <c r="I367" s="190"/>
      <c r="J367" s="40"/>
      <c r="K367" s="40"/>
      <c r="L367" s="41"/>
      <c r="M367" s="191"/>
      <c r="N367" s="192"/>
      <c r="O367" s="74"/>
      <c r="P367" s="74"/>
      <c r="Q367" s="74"/>
      <c r="R367" s="74"/>
      <c r="S367" s="74"/>
      <c r="T367" s="75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21" t="s">
        <v>162</v>
      </c>
      <c r="AU367" s="21" t="s">
        <v>83</v>
      </c>
    </row>
    <row r="368" s="13" customFormat="1">
      <c r="A368" s="13"/>
      <c r="B368" s="195"/>
      <c r="C368" s="13"/>
      <c r="D368" s="188" t="s">
        <v>166</v>
      </c>
      <c r="E368" s="196" t="s">
        <v>3</v>
      </c>
      <c r="F368" s="197" t="s">
        <v>1288</v>
      </c>
      <c r="G368" s="13"/>
      <c r="H368" s="198">
        <v>5.5</v>
      </c>
      <c r="I368" s="199"/>
      <c r="J368" s="13"/>
      <c r="K368" s="13"/>
      <c r="L368" s="195"/>
      <c r="M368" s="200"/>
      <c r="N368" s="201"/>
      <c r="O368" s="201"/>
      <c r="P368" s="201"/>
      <c r="Q368" s="201"/>
      <c r="R368" s="201"/>
      <c r="S368" s="201"/>
      <c r="T368" s="20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6" t="s">
        <v>166</v>
      </c>
      <c r="AU368" s="196" t="s">
        <v>83</v>
      </c>
      <c r="AV368" s="13" t="s">
        <v>83</v>
      </c>
      <c r="AW368" s="13" t="s">
        <v>35</v>
      </c>
      <c r="AX368" s="13" t="s">
        <v>73</v>
      </c>
      <c r="AY368" s="196" t="s">
        <v>153</v>
      </c>
    </row>
    <row r="369" s="13" customFormat="1">
      <c r="A369" s="13"/>
      <c r="B369" s="195"/>
      <c r="C369" s="13"/>
      <c r="D369" s="188" t="s">
        <v>166</v>
      </c>
      <c r="E369" s="196" t="s">
        <v>3</v>
      </c>
      <c r="F369" s="197" t="s">
        <v>1292</v>
      </c>
      <c r="G369" s="13"/>
      <c r="H369" s="198">
        <v>161.97999999999999</v>
      </c>
      <c r="I369" s="199"/>
      <c r="J369" s="13"/>
      <c r="K369" s="13"/>
      <c r="L369" s="195"/>
      <c r="M369" s="200"/>
      <c r="N369" s="201"/>
      <c r="O369" s="201"/>
      <c r="P369" s="201"/>
      <c r="Q369" s="201"/>
      <c r="R369" s="201"/>
      <c r="S369" s="201"/>
      <c r="T369" s="20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6" t="s">
        <v>166</v>
      </c>
      <c r="AU369" s="196" t="s">
        <v>83</v>
      </c>
      <c r="AV369" s="13" t="s">
        <v>83</v>
      </c>
      <c r="AW369" s="13" t="s">
        <v>35</v>
      </c>
      <c r="AX369" s="13" t="s">
        <v>73</v>
      </c>
      <c r="AY369" s="196" t="s">
        <v>153</v>
      </c>
    </row>
    <row r="370" s="13" customFormat="1">
      <c r="A370" s="13"/>
      <c r="B370" s="195"/>
      <c r="C370" s="13"/>
      <c r="D370" s="188" t="s">
        <v>166</v>
      </c>
      <c r="E370" s="196" t="s">
        <v>3</v>
      </c>
      <c r="F370" s="197" t="s">
        <v>1285</v>
      </c>
      <c r="G370" s="13"/>
      <c r="H370" s="198">
        <v>18.949999999999999</v>
      </c>
      <c r="I370" s="199"/>
      <c r="J370" s="13"/>
      <c r="K370" s="13"/>
      <c r="L370" s="195"/>
      <c r="M370" s="200"/>
      <c r="N370" s="201"/>
      <c r="O370" s="201"/>
      <c r="P370" s="201"/>
      <c r="Q370" s="201"/>
      <c r="R370" s="201"/>
      <c r="S370" s="201"/>
      <c r="T370" s="20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6" t="s">
        <v>166</v>
      </c>
      <c r="AU370" s="196" t="s">
        <v>83</v>
      </c>
      <c r="AV370" s="13" t="s">
        <v>83</v>
      </c>
      <c r="AW370" s="13" t="s">
        <v>35</v>
      </c>
      <c r="AX370" s="13" t="s">
        <v>73</v>
      </c>
      <c r="AY370" s="196" t="s">
        <v>153</v>
      </c>
    </row>
    <row r="371" s="13" customFormat="1">
      <c r="A371" s="13"/>
      <c r="B371" s="195"/>
      <c r="C371" s="13"/>
      <c r="D371" s="188" t="s">
        <v>166</v>
      </c>
      <c r="E371" s="196" t="s">
        <v>3</v>
      </c>
      <c r="F371" s="197" t="s">
        <v>1286</v>
      </c>
      <c r="G371" s="13"/>
      <c r="H371" s="198">
        <v>-33.534999999999997</v>
      </c>
      <c r="I371" s="199"/>
      <c r="J371" s="13"/>
      <c r="K371" s="13"/>
      <c r="L371" s="195"/>
      <c r="M371" s="200"/>
      <c r="N371" s="201"/>
      <c r="O371" s="201"/>
      <c r="P371" s="201"/>
      <c r="Q371" s="201"/>
      <c r="R371" s="201"/>
      <c r="S371" s="201"/>
      <c r="T371" s="20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6" t="s">
        <v>166</v>
      </c>
      <c r="AU371" s="196" t="s">
        <v>83</v>
      </c>
      <c r="AV371" s="13" t="s">
        <v>83</v>
      </c>
      <c r="AW371" s="13" t="s">
        <v>35</v>
      </c>
      <c r="AX371" s="13" t="s">
        <v>73</v>
      </c>
      <c r="AY371" s="196" t="s">
        <v>153</v>
      </c>
    </row>
    <row r="372" s="15" customFormat="1">
      <c r="A372" s="15"/>
      <c r="B372" s="212"/>
      <c r="C372" s="15"/>
      <c r="D372" s="188" t="s">
        <v>166</v>
      </c>
      <c r="E372" s="213" t="s">
        <v>3</v>
      </c>
      <c r="F372" s="214" t="s">
        <v>199</v>
      </c>
      <c r="G372" s="15"/>
      <c r="H372" s="215">
        <v>152.89499999999998</v>
      </c>
      <c r="I372" s="216"/>
      <c r="J372" s="15"/>
      <c r="K372" s="15"/>
      <c r="L372" s="212"/>
      <c r="M372" s="217"/>
      <c r="N372" s="218"/>
      <c r="O372" s="218"/>
      <c r="P372" s="218"/>
      <c r="Q372" s="218"/>
      <c r="R372" s="218"/>
      <c r="S372" s="218"/>
      <c r="T372" s="219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13" t="s">
        <v>166</v>
      </c>
      <c r="AU372" s="213" t="s">
        <v>83</v>
      </c>
      <c r="AV372" s="15" t="s">
        <v>174</v>
      </c>
      <c r="AW372" s="15" t="s">
        <v>35</v>
      </c>
      <c r="AX372" s="15" t="s">
        <v>73</v>
      </c>
      <c r="AY372" s="213" t="s">
        <v>153</v>
      </c>
    </row>
    <row r="373" s="13" customFormat="1">
      <c r="A373" s="13"/>
      <c r="B373" s="195"/>
      <c r="C373" s="13"/>
      <c r="D373" s="188" t="s">
        <v>166</v>
      </c>
      <c r="E373" s="196" t="s">
        <v>3</v>
      </c>
      <c r="F373" s="197" t="s">
        <v>1293</v>
      </c>
      <c r="G373" s="13"/>
      <c r="H373" s="198">
        <v>0.57999999999999996</v>
      </c>
      <c r="I373" s="199"/>
      <c r="J373" s="13"/>
      <c r="K373" s="13"/>
      <c r="L373" s="195"/>
      <c r="M373" s="200"/>
      <c r="N373" s="201"/>
      <c r="O373" s="201"/>
      <c r="P373" s="201"/>
      <c r="Q373" s="201"/>
      <c r="R373" s="201"/>
      <c r="S373" s="201"/>
      <c r="T373" s="20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96" t="s">
        <v>166</v>
      </c>
      <c r="AU373" s="196" t="s">
        <v>83</v>
      </c>
      <c r="AV373" s="13" t="s">
        <v>83</v>
      </c>
      <c r="AW373" s="13" t="s">
        <v>35</v>
      </c>
      <c r="AX373" s="13" t="s">
        <v>73</v>
      </c>
      <c r="AY373" s="196" t="s">
        <v>153</v>
      </c>
    </row>
    <row r="374" s="13" customFormat="1">
      <c r="A374" s="13"/>
      <c r="B374" s="195"/>
      <c r="C374" s="13"/>
      <c r="D374" s="188" t="s">
        <v>166</v>
      </c>
      <c r="E374" s="196" t="s">
        <v>3</v>
      </c>
      <c r="F374" s="197" t="s">
        <v>1290</v>
      </c>
      <c r="G374" s="13"/>
      <c r="H374" s="198">
        <v>0.5</v>
      </c>
      <c r="I374" s="199"/>
      <c r="J374" s="13"/>
      <c r="K374" s="13"/>
      <c r="L374" s="195"/>
      <c r="M374" s="200"/>
      <c r="N374" s="201"/>
      <c r="O374" s="201"/>
      <c r="P374" s="201"/>
      <c r="Q374" s="201"/>
      <c r="R374" s="201"/>
      <c r="S374" s="201"/>
      <c r="T374" s="20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6" t="s">
        <v>166</v>
      </c>
      <c r="AU374" s="196" t="s">
        <v>83</v>
      </c>
      <c r="AV374" s="13" t="s">
        <v>83</v>
      </c>
      <c r="AW374" s="13" t="s">
        <v>35</v>
      </c>
      <c r="AX374" s="13" t="s">
        <v>73</v>
      </c>
      <c r="AY374" s="196" t="s">
        <v>153</v>
      </c>
    </row>
    <row r="375" s="14" customFormat="1">
      <c r="A375" s="14"/>
      <c r="B375" s="203"/>
      <c r="C375" s="14"/>
      <c r="D375" s="188" t="s">
        <v>166</v>
      </c>
      <c r="E375" s="204" t="s">
        <v>3</v>
      </c>
      <c r="F375" s="205" t="s">
        <v>181</v>
      </c>
      <c r="G375" s="14"/>
      <c r="H375" s="206">
        <v>153.97499999999999</v>
      </c>
      <c r="I375" s="207"/>
      <c r="J375" s="14"/>
      <c r="K375" s="14"/>
      <c r="L375" s="203"/>
      <c r="M375" s="208"/>
      <c r="N375" s="209"/>
      <c r="O375" s="209"/>
      <c r="P375" s="209"/>
      <c r="Q375" s="209"/>
      <c r="R375" s="209"/>
      <c r="S375" s="209"/>
      <c r="T375" s="21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04" t="s">
        <v>166</v>
      </c>
      <c r="AU375" s="204" t="s">
        <v>83</v>
      </c>
      <c r="AV375" s="14" t="s">
        <v>160</v>
      </c>
      <c r="AW375" s="14" t="s">
        <v>35</v>
      </c>
      <c r="AX375" s="14" t="s">
        <v>81</v>
      </c>
      <c r="AY375" s="204" t="s">
        <v>153</v>
      </c>
    </row>
    <row r="376" s="13" customFormat="1">
      <c r="A376" s="13"/>
      <c r="B376" s="195"/>
      <c r="C376" s="13"/>
      <c r="D376" s="188" t="s">
        <v>166</v>
      </c>
      <c r="E376" s="13"/>
      <c r="F376" s="197" t="s">
        <v>1294</v>
      </c>
      <c r="G376" s="13"/>
      <c r="H376" s="198">
        <v>158.59399999999999</v>
      </c>
      <c r="I376" s="199"/>
      <c r="J376" s="13"/>
      <c r="K376" s="13"/>
      <c r="L376" s="195"/>
      <c r="M376" s="200"/>
      <c r="N376" s="201"/>
      <c r="O376" s="201"/>
      <c r="P376" s="201"/>
      <c r="Q376" s="201"/>
      <c r="R376" s="201"/>
      <c r="S376" s="201"/>
      <c r="T376" s="20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6" t="s">
        <v>166</v>
      </c>
      <c r="AU376" s="196" t="s">
        <v>83</v>
      </c>
      <c r="AV376" s="13" t="s">
        <v>83</v>
      </c>
      <c r="AW376" s="13" t="s">
        <v>4</v>
      </c>
      <c r="AX376" s="13" t="s">
        <v>81</v>
      </c>
      <c r="AY376" s="196" t="s">
        <v>153</v>
      </c>
    </row>
    <row r="377" s="2" customFormat="1" ht="24.15" customHeight="1">
      <c r="A377" s="40"/>
      <c r="B377" s="174"/>
      <c r="C377" s="175" t="s">
        <v>547</v>
      </c>
      <c r="D377" s="175" t="s">
        <v>155</v>
      </c>
      <c r="E377" s="176" t="s">
        <v>1295</v>
      </c>
      <c r="F377" s="177" t="s">
        <v>1296</v>
      </c>
      <c r="G377" s="178" t="s">
        <v>241</v>
      </c>
      <c r="H377" s="179">
        <v>136.66</v>
      </c>
      <c r="I377" s="180"/>
      <c r="J377" s="181">
        <f>ROUND(I377*H377,2)</f>
        <v>0</v>
      </c>
      <c r="K377" s="177" t="s">
        <v>159</v>
      </c>
      <c r="L377" s="41"/>
      <c r="M377" s="182" t="s">
        <v>3</v>
      </c>
      <c r="N377" s="183" t="s">
        <v>44</v>
      </c>
      <c r="O377" s="74"/>
      <c r="P377" s="184">
        <f>O377*H377</f>
        <v>0</v>
      </c>
      <c r="Q377" s="184">
        <v>0.089219999999999994</v>
      </c>
      <c r="R377" s="184">
        <f>Q377*H377</f>
        <v>12.192805199999999</v>
      </c>
      <c r="S377" s="184">
        <v>0</v>
      </c>
      <c r="T377" s="185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186" t="s">
        <v>160</v>
      </c>
      <c r="AT377" s="186" t="s">
        <v>155</v>
      </c>
      <c r="AU377" s="186" t="s">
        <v>83</v>
      </c>
      <c r="AY377" s="21" t="s">
        <v>153</v>
      </c>
      <c r="BE377" s="187">
        <f>IF(N377="základní",J377,0)</f>
        <v>0</v>
      </c>
      <c r="BF377" s="187">
        <f>IF(N377="snížená",J377,0)</f>
        <v>0</v>
      </c>
      <c r="BG377" s="187">
        <f>IF(N377="zákl. přenesená",J377,0)</f>
        <v>0</v>
      </c>
      <c r="BH377" s="187">
        <f>IF(N377="sníž. přenesená",J377,0)</f>
        <v>0</v>
      </c>
      <c r="BI377" s="187">
        <f>IF(N377="nulová",J377,0)</f>
        <v>0</v>
      </c>
      <c r="BJ377" s="21" t="s">
        <v>81</v>
      </c>
      <c r="BK377" s="187">
        <f>ROUND(I377*H377,2)</f>
        <v>0</v>
      </c>
      <c r="BL377" s="21" t="s">
        <v>160</v>
      </c>
      <c r="BM377" s="186" t="s">
        <v>1297</v>
      </c>
    </row>
    <row r="378" s="2" customFormat="1">
      <c r="A378" s="40"/>
      <c r="B378" s="41"/>
      <c r="C378" s="40"/>
      <c r="D378" s="188" t="s">
        <v>162</v>
      </c>
      <c r="E378" s="40"/>
      <c r="F378" s="189" t="s">
        <v>1298</v>
      </c>
      <c r="G378" s="40"/>
      <c r="H378" s="40"/>
      <c r="I378" s="190"/>
      <c r="J378" s="40"/>
      <c r="K378" s="40"/>
      <c r="L378" s="41"/>
      <c r="M378" s="191"/>
      <c r="N378" s="192"/>
      <c r="O378" s="74"/>
      <c r="P378" s="74"/>
      <c r="Q378" s="74"/>
      <c r="R378" s="74"/>
      <c r="S378" s="74"/>
      <c r="T378" s="75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21" t="s">
        <v>162</v>
      </c>
      <c r="AU378" s="21" t="s">
        <v>83</v>
      </c>
    </row>
    <row r="379" s="2" customFormat="1">
      <c r="A379" s="40"/>
      <c r="B379" s="41"/>
      <c r="C379" s="40"/>
      <c r="D379" s="193" t="s">
        <v>164</v>
      </c>
      <c r="E379" s="40"/>
      <c r="F379" s="194" t="s">
        <v>1299</v>
      </c>
      <c r="G379" s="40"/>
      <c r="H379" s="40"/>
      <c r="I379" s="190"/>
      <c r="J379" s="40"/>
      <c r="K379" s="40"/>
      <c r="L379" s="41"/>
      <c r="M379" s="191"/>
      <c r="N379" s="192"/>
      <c r="O379" s="74"/>
      <c r="P379" s="74"/>
      <c r="Q379" s="74"/>
      <c r="R379" s="74"/>
      <c r="S379" s="74"/>
      <c r="T379" s="75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21" t="s">
        <v>164</v>
      </c>
      <c r="AU379" s="21" t="s">
        <v>83</v>
      </c>
    </row>
    <row r="380" s="13" customFormat="1">
      <c r="A380" s="13"/>
      <c r="B380" s="195"/>
      <c r="C380" s="13"/>
      <c r="D380" s="188" t="s">
        <v>166</v>
      </c>
      <c r="E380" s="196" t="s">
        <v>3</v>
      </c>
      <c r="F380" s="197" t="s">
        <v>1300</v>
      </c>
      <c r="G380" s="13"/>
      <c r="H380" s="198">
        <v>10.25</v>
      </c>
      <c r="I380" s="199"/>
      <c r="J380" s="13"/>
      <c r="K380" s="13"/>
      <c r="L380" s="195"/>
      <c r="M380" s="200"/>
      <c r="N380" s="201"/>
      <c r="O380" s="201"/>
      <c r="P380" s="201"/>
      <c r="Q380" s="201"/>
      <c r="R380" s="201"/>
      <c r="S380" s="201"/>
      <c r="T380" s="20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6" t="s">
        <v>166</v>
      </c>
      <c r="AU380" s="196" t="s">
        <v>83</v>
      </c>
      <c r="AV380" s="13" t="s">
        <v>83</v>
      </c>
      <c r="AW380" s="13" t="s">
        <v>35</v>
      </c>
      <c r="AX380" s="13" t="s">
        <v>73</v>
      </c>
      <c r="AY380" s="196" t="s">
        <v>153</v>
      </c>
    </row>
    <row r="381" s="13" customFormat="1">
      <c r="A381" s="13"/>
      <c r="B381" s="195"/>
      <c r="C381" s="13"/>
      <c r="D381" s="188" t="s">
        <v>166</v>
      </c>
      <c r="E381" s="196" t="s">
        <v>3</v>
      </c>
      <c r="F381" s="197" t="s">
        <v>1301</v>
      </c>
      <c r="G381" s="13"/>
      <c r="H381" s="198">
        <v>126.41</v>
      </c>
      <c r="I381" s="199"/>
      <c r="J381" s="13"/>
      <c r="K381" s="13"/>
      <c r="L381" s="195"/>
      <c r="M381" s="200"/>
      <c r="N381" s="201"/>
      <c r="O381" s="201"/>
      <c r="P381" s="201"/>
      <c r="Q381" s="201"/>
      <c r="R381" s="201"/>
      <c r="S381" s="201"/>
      <c r="T381" s="20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6" t="s">
        <v>166</v>
      </c>
      <c r="AU381" s="196" t="s">
        <v>83</v>
      </c>
      <c r="AV381" s="13" t="s">
        <v>83</v>
      </c>
      <c r="AW381" s="13" t="s">
        <v>35</v>
      </c>
      <c r="AX381" s="13" t="s">
        <v>73</v>
      </c>
      <c r="AY381" s="196" t="s">
        <v>153</v>
      </c>
    </row>
    <row r="382" s="14" customFormat="1">
      <c r="A382" s="14"/>
      <c r="B382" s="203"/>
      <c r="C382" s="14"/>
      <c r="D382" s="188" t="s">
        <v>166</v>
      </c>
      <c r="E382" s="204" t="s">
        <v>3</v>
      </c>
      <c r="F382" s="205" t="s">
        <v>181</v>
      </c>
      <c r="G382" s="14"/>
      <c r="H382" s="206">
        <v>136.66</v>
      </c>
      <c r="I382" s="207"/>
      <c r="J382" s="14"/>
      <c r="K382" s="14"/>
      <c r="L382" s="203"/>
      <c r="M382" s="208"/>
      <c r="N382" s="209"/>
      <c r="O382" s="209"/>
      <c r="P382" s="209"/>
      <c r="Q382" s="209"/>
      <c r="R382" s="209"/>
      <c r="S382" s="209"/>
      <c r="T382" s="21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4" t="s">
        <v>166</v>
      </c>
      <c r="AU382" s="204" t="s">
        <v>83</v>
      </c>
      <c r="AV382" s="14" t="s">
        <v>160</v>
      </c>
      <c r="AW382" s="14" t="s">
        <v>35</v>
      </c>
      <c r="AX382" s="14" t="s">
        <v>81</v>
      </c>
      <c r="AY382" s="204" t="s">
        <v>153</v>
      </c>
    </row>
    <row r="383" s="2" customFormat="1" ht="24.15" customHeight="1">
      <c r="A383" s="40"/>
      <c r="B383" s="174"/>
      <c r="C383" s="220" t="s">
        <v>552</v>
      </c>
      <c r="D383" s="220" t="s">
        <v>216</v>
      </c>
      <c r="E383" s="221" t="s">
        <v>429</v>
      </c>
      <c r="F383" s="222" t="s">
        <v>430</v>
      </c>
      <c r="G383" s="223" t="s">
        <v>241</v>
      </c>
      <c r="H383" s="224">
        <v>32.713000000000001</v>
      </c>
      <c r="I383" s="225"/>
      <c r="J383" s="226">
        <f>ROUND(I383*H383,2)</f>
        <v>0</v>
      </c>
      <c r="K383" s="222" t="s">
        <v>3</v>
      </c>
      <c r="L383" s="227"/>
      <c r="M383" s="228" t="s">
        <v>3</v>
      </c>
      <c r="N383" s="229" t="s">
        <v>44</v>
      </c>
      <c r="O383" s="74"/>
      <c r="P383" s="184">
        <f>O383*H383</f>
        <v>0</v>
      </c>
      <c r="Q383" s="184">
        <v>0.13100000000000001</v>
      </c>
      <c r="R383" s="184">
        <f>Q383*H383</f>
        <v>4.2854030000000005</v>
      </c>
      <c r="S383" s="184">
        <v>0</v>
      </c>
      <c r="T383" s="185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186" t="s">
        <v>215</v>
      </c>
      <c r="AT383" s="186" t="s">
        <v>216</v>
      </c>
      <c r="AU383" s="186" t="s">
        <v>83</v>
      </c>
      <c r="AY383" s="21" t="s">
        <v>153</v>
      </c>
      <c r="BE383" s="187">
        <f>IF(N383="základní",J383,0)</f>
        <v>0</v>
      </c>
      <c r="BF383" s="187">
        <f>IF(N383="snížená",J383,0)</f>
        <v>0</v>
      </c>
      <c r="BG383" s="187">
        <f>IF(N383="zákl. přenesená",J383,0)</f>
        <v>0</v>
      </c>
      <c r="BH383" s="187">
        <f>IF(N383="sníž. přenesená",J383,0)</f>
        <v>0</v>
      </c>
      <c r="BI383" s="187">
        <f>IF(N383="nulová",J383,0)</f>
        <v>0</v>
      </c>
      <c r="BJ383" s="21" t="s">
        <v>81</v>
      </c>
      <c r="BK383" s="187">
        <f>ROUND(I383*H383,2)</f>
        <v>0</v>
      </c>
      <c r="BL383" s="21" t="s">
        <v>160</v>
      </c>
      <c r="BM383" s="186" t="s">
        <v>1302</v>
      </c>
    </row>
    <row r="384" s="2" customFormat="1">
      <c r="A384" s="40"/>
      <c r="B384" s="41"/>
      <c r="C384" s="40"/>
      <c r="D384" s="188" t="s">
        <v>162</v>
      </c>
      <c r="E384" s="40"/>
      <c r="F384" s="189" t="s">
        <v>430</v>
      </c>
      <c r="G384" s="40"/>
      <c r="H384" s="40"/>
      <c r="I384" s="190"/>
      <c r="J384" s="40"/>
      <c r="K384" s="40"/>
      <c r="L384" s="41"/>
      <c r="M384" s="191"/>
      <c r="N384" s="192"/>
      <c r="O384" s="74"/>
      <c r="P384" s="74"/>
      <c r="Q384" s="74"/>
      <c r="R384" s="74"/>
      <c r="S384" s="74"/>
      <c r="T384" s="75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21" t="s">
        <v>162</v>
      </c>
      <c r="AU384" s="21" t="s">
        <v>83</v>
      </c>
    </row>
    <row r="385" s="13" customFormat="1">
      <c r="A385" s="13"/>
      <c r="B385" s="195"/>
      <c r="C385" s="13"/>
      <c r="D385" s="188" t="s">
        <v>166</v>
      </c>
      <c r="E385" s="196" t="s">
        <v>3</v>
      </c>
      <c r="F385" s="197" t="s">
        <v>1303</v>
      </c>
      <c r="G385" s="13"/>
      <c r="H385" s="198">
        <v>1.77</v>
      </c>
      <c r="I385" s="199"/>
      <c r="J385" s="13"/>
      <c r="K385" s="13"/>
      <c r="L385" s="195"/>
      <c r="M385" s="200"/>
      <c r="N385" s="201"/>
      <c r="O385" s="201"/>
      <c r="P385" s="201"/>
      <c r="Q385" s="201"/>
      <c r="R385" s="201"/>
      <c r="S385" s="201"/>
      <c r="T385" s="20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6" t="s">
        <v>166</v>
      </c>
      <c r="AU385" s="196" t="s">
        <v>83</v>
      </c>
      <c r="AV385" s="13" t="s">
        <v>83</v>
      </c>
      <c r="AW385" s="13" t="s">
        <v>35</v>
      </c>
      <c r="AX385" s="13" t="s">
        <v>73</v>
      </c>
      <c r="AY385" s="196" t="s">
        <v>153</v>
      </c>
    </row>
    <row r="386" s="13" customFormat="1">
      <c r="A386" s="13"/>
      <c r="B386" s="195"/>
      <c r="C386" s="13"/>
      <c r="D386" s="188" t="s">
        <v>166</v>
      </c>
      <c r="E386" s="196" t="s">
        <v>3</v>
      </c>
      <c r="F386" s="197" t="s">
        <v>1304</v>
      </c>
      <c r="G386" s="13"/>
      <c r="H386" s="198">
        <v>29.989999999999998</v>
      </c>
      <c r="I386" s="199"/>
      <c r="J386" s="13"/>
      <c r="K386" s="13"/>
      <c r="L386" s="195"/>
      <c r="M386" s="200"/>
      <c r="N386" s="201"/>
      <c r="O386" s="201"/>
      <c r="P386" s="201"/>
      <c r="Q386" s="201"/>
      <c r="R386" s="201"/>
      <c r="S386" s="201"/>
      <c r="T386" s="20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6" t="s">
        <v>166</v>
      </c>
      <c r="AU386" s="196" t="s">
        <v>83</v>
      </c>
      <c r="AV386" s="13" t="s">
        <v>83</v>
      </c>
      <c r="AW386" s="13" t="s">
        <v>35</v>
      </c>
      <c r="AX386" s="13" t="s">
        <v>73</v>
      </c>
      <c r="AY386" s="196" t="s">
        <v>153</v>
      </c>
    </row>
    <row r="387" s="14" customFormat="1">
      <c r="A387" s="14"/>
      <c r="B387" s="203"/>
      <c r="C387" s="14"/>
      <c r="D387" s="188" t="s">
        <v>166</v>
      </c>
      <c r="E387" s="204" t="s">
        <v>3</v>
      </c>
      <c r="F387" s="205" t="s">
        <v>181</v>
      </c>
      <c r="G387" s="14"/>
      <c r="H387" s="206">
        <v>31.759999999999998</v>
      </c>
      <c r="I387" s="207"/>
      <c r="J387" s="14"/>
      <c r="K387" s="14"/>
      <c r="L387" s="203"/>
      <c r="M387" s="208"/>
      <c r="N387" s="209"/>
      <c r="O387" s="209"/>
      <c r="P387" s="209"/>
      <c r="Q387" s="209"/>
      <c r="R387" s="209"/>
      <c r="S387" s="209"/>
      <c r="T387" s="21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4" t="s">
        <v>166</v>
      </c>
      <c r="AU387" s="204" t="s">
        <v>83</v>
      </c>
      <c r="AV387" s="14" t="s">
        <v>160</v>
      </c>
      <c r="AW387" s="14" t="s">
        <v>35</v>
      </c>
      <c r="AX387" s="14" t="s">
        <v>81</v>
      </c>
      <c r="AY387" s="204" t="s">
        <v>153</v>
      </c>
    </row>
    <row r="388" s="13" customFormat="1">
      <c r="A388" s="13"/>
      <c r="B388" s="195"/>
      <c r="C388" s="13"/>
      <c r="D388" s="188" t="s">
        <v>166</v>
      </c>
      <c r="E388" s="13"/>
      <c r="F388" s="197" t="s">
        <v>1305</v>
      </c>
      <c r="G388" s="13"/>
      <c r="H388" s="198">
        <v>32.713000000000001</v>
      </c>
      <c r="I388" s="199"/>
      <c r="J388" s="13"/>
      <c r="K388" s="13"/>
      <c r="L388" s="195"/>
      <c r="M388" s="200"/>
      <c r="N388" s="201"/>
      <c r="O388" s="201"/>
      <c r="P388" s="201"/>
      <c r="Q388" s="201"/>
      <c r="R388" s="201"/>
      <c r="S388" s="201"/>
      <c r="T388" s="20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6" t="s">
        <v>166</v>
      </c>
      <c r="AU388" s="196" t="s">
        <v>83</v>
      </c>
      <c r="AV388" s="13" t="s">
        <v>83</v>
      </c>
      <c r="AW388" s="13" t="s">
        <v>4</v>
      </c>
      <c r="AX388" s="13" t="s">
        <v>81</v>
      </c>
      <c r="AY388" s="196" t="s">
        <v>153</v>
      </c>
    </row>
    <row r="389" s="2" customFormat="1" ht="24.15" customHeight="1">
      <c r="A389" s="40"/>
      <c r="B389" s="174"/>
      <c r="C389" s="220" t="s">
        <v>562</v>
      </c>
      <c r="D389" s="220" t="s">
        <v>216</v>
      </c>
      <c r="E389" s="221" t="s">
        <v>442</v>
      </c>
      <c r="F389" s="222" t="s">
        <v>443</v>
      </c>
      <c r="G389" s="223" t="s">
        <v>241</v>
      </c>
      <c r="H389" s="224">
        <v>68.659999999999997</v>
      </c>
      <c r="I389" s="225"/>
      <c r="J389" s="226">
        <f>ROUND(I389*H389,2)</f>
        <v>0</v>
      </c>
      <c r="K389" s="222" t="s">
        <v>159</v>
      </c>
      <c r="L389" s="227"/>
      <c r="M389" s="228" t="s">
        <v>3</v>
      </c>
      <c r="N389" s="229" t="s">
        <v>44</v>
      </c>
      <c r="O389" s="74"/>
      <c r="P389" s="184">
        <f>O389*H389</f>
        <v>0</v>
      </c>
      <c r="Q389" s="184">
        <v>0.13100000000000001</v>
      </c>
      <c r="R389" s="184">
        <f>Q389*H389</f>
        <v>8.9944600000000001</v>
      </c>
      <c r="S389" s="184">
        <v>0</v>
      </c>
      <c r="T389" s="185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186" t="s">
        <v>215</v>
      </c>
      <c r="AT389" s="186" t="s">
        <v>216</v>
      </c>
      <c r="AU389" s="186" t="s">
        <v>83</v>
      </c>
      <c r="AY389" s="21" t="s">
        <v>153</v>
      </c>
      <c r="BE389" s="187">
        <f>IF(N389="základní",J389,0)</f>
        <v>0</v>
      </c>
      <c r="BF389" s="187">
        <f>IF(N389="snížená",J389,0)</f>
        <v>0</v>
      </c>
      <c r="BG389" s="187">
        <f>IF(N389="zákl. přenesená",J389,0)</f>
        <v>0</v>
      </c>
      <c r="BH389" s="187">
        <f>IF(N389="sníž. přenesená",J389,0)</f>
        <v>0</v>
      </c>
      <c r="BI389" s="187">
        <f>IF(N389="nulová",J389,0)</f>
        <v>0</v>
      </c>
      <c r="BJ389" s="21" t="s">
        <v>81</v>
      </c>
      <c r="BK389" s="187">
        <f>ROUND(I389*H389,2)</f>
        <v>0</v>
      </c>
      <c r="BL389" s="21" t="s">
        <v>160</v>
      </c>
      <c r="BM389" s="186" t="s">
        <v>1306</v>
      </c>
    </row>
    <row r="390" s="2" customFormat="1">
      <c r="A390" s="40"/>
      <c r="B390" s="41"/>
      <c r="C390" s="40"/>
      <c r="D390" s="188" t="s">
        <v>162</v>
      </c>
      <c r="E390" s="40"/>
      <c r="F390" s="189" t="s">
        <v>443</v>
      </c>
      <c r="G390" s="40"/>
      <c r="H390" s="40"/>
      <c r="I390" s="190"/>
      <c r="J390" s="40"/>
      <c r="K390" s="40"/>
      <c r="L390" s="41"/>
      <c r="M390" s="191"/>
      <c r="N390" s="192"/>
      <c r="O390" s="74"/>
      <c r="P390" s="74"/>
      <c r="Q390" s="74"/>
      <c r="R390" s="74"/>
      <c r="S390" s="74"/>
      <c r="T390" s="75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21" t="s">
        <v>162</v>
      </c>
      <c r="AU390" s="21" t="s">
        <v>83</v>
      </c>
    </row>
    <row r="391" s="13" customFormat="1">
      <c r="A391" s="13"/>
      <c r="B391" s="195"/>
      <c r="C391" s="13"/>
      <c r="D391" s="188" t="s">
        <v>166</v>
      </c>
      <c r="E391" s="196" t="s">
        <v>3</v>
      </c>
      <c r="F391" s="197" t="s">
        <v>1307</v>
      </c>
      <c r="G391" s="13"/>
      <c r="H391" s="198">
        <v>4.2000000000000002</v>
      </c>
      <c r="I391" s="199"/>
      <c r="J391" s="13"/>
      <c r="K391" s="13"/>
      <c r="L391" s="195"/>
      <c r="M391" s="200"/>
      <c r="N391" s="201"/>
      <c r="O391" s="201"/>
      <c r="P391" s="201"/>
      <c r="Q391" s="201"/>
      <c r="R391" s="201"/>
      <c r="S391" s="201"/>
      <c r="T391" s="20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6" t="s">
        <v>166</v>
      </c>
      <c r="AU391" s="196" t="s">
        <v>83</v>
      </c>
      <c r="AV391" s="13" t="s">
        <v>83</v>
      </c>
      <c r="AW391" s="13" t="s">
        <v>35</v>
      </c>
      <c r="AX391" s="13" t="s">
        <v>73</v>
      </c>
      <c r="AY391" s="196" t="s">
        <v>153</v>
      </c>
    </row>
    <row r="392" s="13" customFormat="1">
      <c r="A392" s="13"/>
      <c r="B392" s="195"/>
      <c r="C392" s="13"/>
      <c r="D392" s="188" t="s">
        <v>166</v>
      </c>
      <c r="E392" s="196" t="s">
        <v>3</v>
      </c>
      <c r="F392" s="197" t="s">
        <v>1308</v>
      </c>
      <c r="G392" s="13"/>
      <c r="H392" s="198">
        <v>62.460000000000001</v>
      </c>
      <c r="I392" s="199"/>
      <c r="J392" s="13"/>
      <c r="K392" s="13"/>
      <c r="L392" s="195"/>
      <c r="M392" s="200"/>
      <c r="N392" s="201"/>
      <c r="O392" s="201"/>
      <c r="P392" s="201"/>
      <c r="Q392" s="201"/>
      <c r="R392" s="201"/>
      <c r="S392" s="201"/>
      <c r="T392" s="20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6" t="s">
        <v>166</v>
      </c>
      <c r="AU392" s="196" t="s">
        <v>83</v>
      </c>
      <c r="AV392" s="13" t="s">
        <v>83</v>
      </c>
      <c r="AW392" s="13" t="s">
        <v>35</v>
      </c>
      <c r="AX392" s="13" t="s">
        <v>73</v>
      </c>
      <c r="AY392" s="196" t="s">
        <v>153</v>
      </c>
    </row>
    <row r="393" s="14" customFormat="1">
      <c r="A393" s="14"/>
      <c r="B393" s="203"/>
      <c r="C393" s="14"/>
      <c r="D393" s="188" t="s">
        <v>166</v>
      </c>
      <c r="E393" s="204" t="s">
        <v>3</v>
      </c>
      <c r="F393" s="205" t="s">
        <v>181</v>
      </c>
      <c r="G393" s="14"/>
      <c r="H393" s="206">
        <v>66.659999999999997</v>
      </c>
      <c r="I393" s="207"/>
      <c r="J393" s="14"/>
      <c r="K393" s="14"/>
      <c r="L393" s="203"/>
      <c r="M393" s="208"/>
      <c r="N393" s="209"/>
      <c r="O393" s="209"/>
      <c r="P393" s="209"/>
      <c r="Q393" s="209"/>
      <c r="R393" s="209"/>
      <c r="S393" s="209"/>
      <c r="T393" s="21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4" t="s">
        <v>166</v>
      </c>
      <c r="AU393" s="204" t="s">
        <v>83</v>
      </c>
      <c r="AV393" s="14" t="s">
        <v>160</v>
      </c>
      <c r="AW393" s="14" t="s">
        <v>35</v>
      </c>
      <c r="AX393" s="14" t="s">
        <v>81</v>
      </c>
      <c r="AY393" s="204" t="s">
        <v>153</v>
      </c>
    </row>
    <row r="394" s="13" customFormat="1">
      <c r="A394" s="13"/>
      <c r="B394" s="195"/>
      <c r="C394" s="13"/>
      <c r="D394" s="188" t="s">
        <v>166</v>
      </c>
      <c r="E394" s="13"/>
      <c r="F394" s="197" t="s">
        <v>1309</v>
      </c>
      <c r="G394" s="13"/>
      <c r="H394" s="198">
        <v>68.659999999999997</v>
      </c>
      <c r="I394" s="199"/>
      <c r="J394" s="13"/>
      <c r="K394" s="13"/>
      <c r="L394" s="195"/>
      <c r="M394" s="200"/>
      <c r="N394" s="201"/>
      <c r="O394" s="201"/>
      <c r="P394" s="201"/>
      <c r="Q394" s="201"/>
      <c r="R394" s="201"/>
      <c r="S394" s="201"/>
      <c r="T394" s="20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6" t="s">
        <v>166</v>
      </c>
      <c r="AU394" s="196" t="s">
        <v>83</v>
      </c>
      <c r="AV394" s="13" t="s">
        <v>83</v>
      </c>
      <c r="AW394" s="13" t="s">
        <v>4</v>
      </c>
      <c r="AX394" s="13" t="s">
        <v>81</v>
      </c>
      <c r="AY394" s="196" t="s">
        <v>153</v>
      </c>
    </row>
    <row r="395" s="2" customFormat="1" ht="24.15" customHeight="1">
      <c r="A395" s="40"/>
      <c r="B395" s="174"/>
      <c r="C395" s="220" t="s">
        <v>567</v>
      </c>
      <c r="D395" s="220" t="s">
        <v>216</v>
      </c>
      <c r="E395" s="221" t="s">
        <v>1310</v>
      </c>
      <c r="F395" s="222" t="s">
        <v>1311</v>
      </c>
      <c r="G395" s="223" t="s">
        <v>241</v>
      </c>
      <c r="H395" s="224">
        <v>19.539000000000001</v>
      </c>
      <c r="I395" s="225"/>
      <c r="J395" s="226">
        <f>ROUND(I395*H395,2)</f>
        <v>0</v>
      </c>
      <c r="K395" s="222" t="s">
        <v>3</v>
      </c>
      <c r="L395" s="227"/>
      <c r="M395" s="228" t="s">
        <v>3</v>
      </c>
      <c r="N395" s="229" t="s">
        <v>44</v>
      </c>
      <c r="O395" s="74"/>
      <c r="P395" s="184">
        <f>O395*H395</f>
        <v>0</v>
      </c>
      <c r="Q395" s="184">
        <v>0.13900000000000001</v>
      </c>
      <c r="R395" s="184">
        <f>Q395*H395</f>
        <v>2.7159210000000003</v>
      </c>
      <c r="S395" s="184">
        <v>0</v>
      </c>
      <c r="T395" s="185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186" t="s">
        <v>215</v>
      </c>
      <c r="AT395" s="186" t="s">
        <v>216</v>
      </c>
      <c r="AU395" s="186" t="s">
        <v>83</v>
      </c>
      <c r="AY395" s="21" t="s">
        <v>153</v>
      </c>
      <c r="BE395" s="187">
        <f>IF(N395="základní",J395,0)</f>
        <v>0</v>
      </c>
      <c r="BF395" s="187">
        <f>IF(N395="snížená",J395,0)</f>
        <v>0</v>
      </c>
      <c r="BG395" s="187">
        <f>IF(N395="zákl. přenesená",J395,0)</f>
        <v>0</v>
      </c>
      <c r="BH395" s="187">
        <f>IF(N395="sníž. přenesená",J395,0)</f>
        <v>0</v>
      </c>
      <c r="BI395" s="187">
        <f>IF(N395="nulová",J395,0)</f>
        <v>0</v>
      </c>
      <c r="BJ395" s="21" t="s">
        <v>81</v>
      </c>
      <c r="BK395" s="187">
        <f>ROUND(I395*H395,2)</f>
        <v>0</v>
      </c>
      <c r="BL395" s="21" t="s">
        <v>160</v>
      </c>
      <c r="BM395" s="186" t="s">
        <v>1312</v>
      </c>
    </row>
    <row r="396" s="2" customFormat="1">
      <c r="A396" s="40"/>
      <c r="B396" s="41"/>
      <c r="C396" s="40"/>
      <c r="D396" s="188" t="s">
        <v>162</v>
      </c>
      <c r="E396" s="40"/>
      <c r="F396" s="189" t="s">
        <v>1311</v>
      </c>
      <c r="G396" s="40"/>
      <c r="H396" s="40"/>
      <c r="I396" s="190"/>
      <c r="J396" s="40"/>
      <c r="K396" s="40"/>
      <c r="L396" s="41"/>
      <c r="M396" s="191"/>
      <c r="N396" s="192"/>
      <c r="O396" s="74"/>
      <c r="P396" s="74"/>
      <c r="Q396" s="74"/>
      <c r="R396" s="74"/>
      <c r="S396" s="74"/>
      <c r="T396" s="75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21" t="s">
        <v>162</v>
      </c>
      <c r="AU396" s="21" t="s">
        <v>83</v>
      </c>
    </row>
    <row r="397" s="13" customFormat="1">
      <c r="A397" s="13"/>
      <c r="B397" s="195"/>
      <c r="C397" s="13"/>
      <c r="D397" s="188" t="s">
        <v>166</v>
      </c>
      <c r="E397" s="196" t="s">
        <v>3</v>
      </c>
      <c r="F397" s="197" t="s">
        <v>1313</v>
      </c>
      <c r="G397" s="13"/>
      <c r="H397" s="198">
        <v>18.969999999999999</v>
      </c>
      <c r="I397" s="199"/>
      <c r="J397" s="13"/>
      <c r="K397" s="13"/>
      <c r="L397" s="195"/>
      <c r="M397" s="200"/>
      <c r="N397" s="201"/>
      <c r="O397" s="201"/>
      <c r="P397" s="201"/>
      <c r="Q397" s="201"/>
      <c r="R397" s="201"/>
      <c r="S397" s="201"/>
      <c r="T397" s="20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6" t="s">
        <v>166</v>
      </c>
      <c r="AU397" s="196" t="s">
        <v>83</v>
      </c>
      <c r="AV397" s="13" t="s">
        <v>83</v>
      </c>
      <c r="AW397" s="13" t="s">
        <v>35</v>
      </c>
      <c r="AX397" s="13" t="s">
        <v>81</v>
      </c>
      <c r="AY397" s="196" t="s">
        <v>153</v>
      </c>
    </row>
    <row r="398" s="13" customFormat="1">
      <c r="A398" s="13"/>
      <c r="B398" s="195"/>
      <c r="C398" s="13"/>
      <c r="D398" s="188" t="s">
        <v>166</v>
      </c>
      <c r="E398" s="13"/>
      <c r="F398" s="197" t="s">
        <v>1314</v>
      </c>
      <c r="G398" s="13"/>
      <c r="H398" s="198">
        <v>19.539000000000001</v>
      </c>
      <c r="I398" s="199"/>
      <c r="J398" s="13"/>
      <c r="K398" s="13"/>
      <c r="L398" s="195"/>
      <c r="M398" s="200"/>
      <c r="N398" s="201"/>
      <c r="O398" s="201"/>
      <c r="P398" s="201"/>
      <c r="Q398" s="201"/>
      <c r="R398" s="201"/>
      <c r="S398" s="201"/>
      <c r="T398" s="20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6" t="s">
        <v>166</v>
      </c>
      <c r="AU398" s="196" t="s">
        <v>83</v>
      </c>
      <c r="AV398" s="13" t="s">
        <v>83</v>
      </c>
      <c r="AW398" s="13" t="s">
        <v>4</v>
      </c>
      <c r="AX398" s="13" t="s">
        <v>81</v>
      </c>
      <c r="AY398" s="196" t="s">
        <v>153</v>
      </c>
    </row>
    <row r="399" s="2" customFormat="1" ht="33" customHeight="1">
      <c r="A399" s="40"/>
      <c r="B399" s="174"/>
      <c r="C399" s="175" t="s">
        <v>574</v>
      </c>
      <c r="D399" s="175" t="s">
        <v>155</v>
      </c>
      <c r="E399" s="176" t="s">
        <v>1315</v>
      </c>
      <c r="F399" s="177" t="s">
        <v>1316</v>
      </c>
      <c r="G399" s="178" t="s">
        <v>241</v>
      </c>
      <c r="H399" s="179">
        <v>907.90999999999997</v>
      </c>
      <c r="I399" s="180"/>
      <c r="J399" s="181">
        <f>ROUND(I399*H399,2)</f>
        <v>0</v>
      </c>
      <c r="K399" s="177" t="s">
        <v>159</v>
      </c>
      <c r="L399" s="41"/>
      <c r="M399" s="182" t="s">
        <v>3</v>
      </c>
      <c r="N399" s="183" t="s">
        <v>44</v>
      </c>
      <c r="O399" s="74"/>
      <c r="P399" s="184">
        <f>O399*H399</f>
        <v>0</v>
      </c>
      <c r="Q399" s="184">
        <v>0.089219999999999994</v>
      </c>
      <c r="R399" s="184">
        <f>Q399*H399</f>
        <v>81.003730199999993</v>
      </c>
      <c r="S399" s="184">
        <v>0</v>
      </c>
      <c r="T399" s="185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186" t="s">
        <v>160</v>
      </c>
      <c r="AT399" s="186" t="s">
        <v>155</v>
      </c>
      <c r="AU399" s="186" t="s">
        <v>83</v>
      </c>
      <c r="AY399" s="21" t="s">
        <v>153</v>
      </c>
      <c r="BE399" s="187">
        <f>IF(N399="základní",J399,0)</f>
        <v>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21" t="s">
        <v>81</v>
      </c>
      <c r="BK399" s="187">
        <f>ROUND(I399*H399,2)</f>
        <v>0</v>
      </c>
      <c r="BL399" s="21" t="s">
        <v>160</v>
      </c>
      <c r="BM399" s="186" t="s">
        <v>1317</v>
      </c>
    </row>
    <row r="400" s="2" customFormat="1">
      <c r="A400" s="40"/>
      <c r="B400" s="41"/>
      <c r="C400" s="40"/>
      <c r="D400" s="188" t="s">
        <v>162</v>
      </c>
      <c r="E400" s="40"/>
      <c r="F400" s="189" t="s">
        <v>1318</v>
      </c>
      <c r="G400" s="40"/>
      <c r="H400" s="40"/>
      <c r="I400" s="190"/>
      <c r="J400" s="40"/>
      <c r="K400" s="40"/>
      <c r="L400" s="41"/>
      <c r="M400" s="191"/>
      <c r="N400" s="192"/>
      <c r="O400" s="74"/>
      <c r="P400" s="74"/>
      <c r="Q400" s="74"/>
      <c r="R400" s="74"/>
      <c r="S400" s="74"/>
      <c r="T400" s="75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21" t="s">
        <v>162</v>
      </c>
      <c r="AU400" s="21" t="s">
        <v>83</v>
      </c>
    </row>
    <row r="401" s="2" customFormat="1">
      <c r="A401" s="40"/>
      <c r="B401" s="41"/>
      <c r="C401" s="40"/>
      <c r="D401" s="193" t="s">
        <v>164</v>
      </c>
      <c r="E401" s="40"/>
      <c r="F401" s="194" t="s">
        <v>1319</v>
      </c>
      <c r="G401" s="40"/>
      <c r="H401" s="40"/>
      <c r="I401" s="190"/>
      <c r="J401" s="40"/>
      <c r="K401" s="40"/>
      <c r="L401" s="41"/>
      <c r="M401" s="191"/>
      <c r="N401" s="192"/>
      <c r="O401" s="74"/>
      <c r="P401" s="74"/>
      <c r="Q401" s="74"/>
      <c r="R401" s="74"/>
      <c r="S401" s="74"/>
      <c r="T401" s="75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21" t="s">
        <v>164</v>
      </c>
      <c r="AU401" s="21" t="s">
        <v>83</v>
      </c>
    </row>
    <row r="402" s="13" customFormat="1">
      <c r="A402" s="13"/>
      <c r="B402" s="195"/>
      <c r="C402" s="13"/>
      <c r="D402" s="188" t="s">
        <v>166</v>
      </c>
      <c r="E402" s="196" t="s">
        <v>3</v>
      </c>
      <c r="F402" s="197" t="s">
        <v>1320</v>
      </c>
      <c r="G402" s="13"/>
      <c r="H402" s="198">
        <v>907.90999999999997</v>
      </c>
      <c r="I402" s="199"/>
      <c r="J402" s="13"/>
      <c r="K402" s="13"/>
      <c r="L402" s="195"/>
      <c r="M402" s="200"/>
      <c r="N402" s="201"/>
      <c r="O402" s="201"/>
      <c r="P402" s="201"/>
      <c r="Q402" s="201"/>
      <c r="R402" s="201"/>
      <c r="S402" s="201"/>
      <c r="T402" s="20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6" t="s">
        <v>166</v>
      </c>
      <c r="AU402" s="196" t="s">
        <v>83</v>
      </c>
      <c r="AV402" s="13" t="s">
        <v>83</v>
      </c>
      <c r="AW402" s="13" t="s">
        <v>35</v>
      </c>
      <c r="AX402" s="13" t="s">
        <v>81</v>
      </c>
      <c r="AY402" s="196" t="s">
        <v>153</v>
      </c>
    </row>
    <row r="403" s="2" customFormat="1" ht="24.15" customHeight="1">
      <c r="A403" s="40"/>
      <c r="B403" s="174"/>
      <c r="C403" s="220" t="s">
        <v>579</v>
      </c>
      <c r="D403" s="220" t="s">
        <v>216</v>
      </c>
      <c r="E403" s="221" t="s">
        <v>448</v>
      </c>
      <c r="F403" s="222" t="s">
        <v>449</v>
      </c>
      <c r="G403" s="223" t="s">
        <v>241</v>
      </c>
      <c r="H403" s="224">
        <v>918.67600000000004</v>
      </c>
      <c r="I403" s="225"/>
      <c r="J403" s="226">
        <f>ROUND(I403*H403,2)</f>
        <v>0</v>
      </c>
      <c r="K403" s="222" t="s">
        <v>159</v>
      </c>
      <c r="L403" s="227"/>
      <c r="M403" s="228" t="s">
        <v>3</v>
      </c>
      <c r="N403" s="229" t="s">
        <v>44</v>
      </c>
      <c r="O403" s="74"/>
      <c r="P403" s="184">
        <f>O403*H403</f>
        <v>0</v>
      </c>
      <c r="Q403" s="184">
        <v>0.113</v>
      </c>
      <c r="R403" s="184">
        <f>Q403*H403</f>
        <v>103.810388</v>
      </c>
      <c r="S403" s="184">
        <v>0</v>
      </c>
      <c r="T403" s="185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186" t="s">
        <v>215</v>
      </c>
      <c r="AT403" s="186" t="s">
        <v>216</v>
      </c>
      <c r="AU403" s="186" t="s">
        <v>83</v>
      </c>
      <c r="AY403" s="21" t="s">
        <v>153</v>
      </c>
      <c r="BE403" s="187">
        <f>IF(N403="základní",J403,0)</f>
        <v>0</v>
      </c>
      <c r="BF403" s="187">
        <f>IF(N403="snížená",J403,0)</f>
        <v>0</v>
      </c>
      <c r="BG403" s="187">
        <f>IF(N403="zákl. přenesená",J403,0)</f>
        <v>0</v>
      </c>
      <c r="BH403" s="187">
        <f>IF(N403="sníž. přenesená",J403,0)</f>
        <v>0</v>
      </c>
      <c r="BI403" s="187">
        <f>IF(N403="nulová",J403,0)</f>
        <v>0</v>
      </c>
      <c r="BJ403" s="21" t="s">
        <v>81</v>
      </c>
      <c r="BK403" s="187">
        <f>ROUND(I403*H403,2)</f>
        <v>0</v>
      </c>
      <c r="BL403" s="21" t="s">
        <v>160</v>
      </c>
      <c r="BM403" s="186" t="s">
        <v>1321</v>
      </c>
    </row>
    <row r="404" s="2" customFormat="1">
      <c r="A404" s="40"/>
      <c r="B404" s="41"/>
      <c r="C404" s="40"/>
      <c r="D404" s="188" t="s">
        <v>162</v>
      </c>
      <c r="E404" s="40"/>
      <c r="F404" s="189" t="s">
        <v>449</v>
      </c>
      <c r="G404" s="40"/>
      <c r="H404" s="40"/>
      <c r="I404" s="190"/>
      <c r="J404" s="40"/>
      <c r="K404" s="40"/>
      <c r="L404" s="41"/>
      <c r="M404" s="191"/>
      <c r="N404" s="192"/>
      <c r="O404" s="74"/>
      <c r="P404" s="74"/>
      <c r="Q404" s="74"/>
      <c r="R404" s="74"/>
      <c r="S404" s="74"/>
      <c r="T404" s="75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21" t="s">
        <v>162</v>
      </c>
      <c r="AU404" s="21" t="s">
        <v>83</v>
      </c>
    </row>
    <row r="405" s="13" customFormat="1">
      <c r="A405" s="13"/>
      <c r="B405" s="195"/>
      <c r="C405" s="13"/>
      <c r="D405" s="188" t="s">
        <v>166</v>
      </c>
      <c r="E405" s="196" t="s">
        <v>3</v>
      </c>
      <c r="F405" s="197" t="s">
        <v>1322</v>
      </c>
      <c r="G405" s="13"/>
      <c r="H405" s="198">
        <v>1.6699999999999999</v>
      </c>
      <c r="I405" s="199"/>
      <c r="J405" s="13"/>
      <c r="K405" s="13"/>
      <c r="L405" s="195"/>
      <c r="M405" s="200"/>
      <c r="N405" s="201"/>
      <c r="O405" s="201"/>
      <c r="P405" s="201"/>
      <c r="Q405" s="201"/>
      <c r="R405" s="201"/>
      <c r="S405" s="201"/>
      <c r="T405" s="20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96" t="s">
        <v>166</v>
      </c>
      <c r="AU405" s="196" t="s">
        <v>83</v>
      </c>
      <c r="AV405" s="13" t="s">
        <v>83</v>
      </c>
      <c r="AW405" s="13" t="s">
        <v>35</v>
      </c>
      <c r="AX405" s="13" t="s">
        <v>73</v>
      </c>
      <c r="AY405" s="196" t="s">
        <v>153</v>
      </c>
    </row>
    <row r="406" s="13" customFormat="1">
      <c r="A406" s="13"/>
      <c r="B406" s="195"/>
      <c r="C406" s="13"/>
      <c r="D406" s="188" t="s">
        <v>166</v>
      </c>
      <c r="E406" s="196" t="s">
        <v>3</v>
      </c>
      <c r="F406" s="197" t="s">
        <v>1320</v>
      </c>
      <c r="G406" s="13"/>
      <c r="H406" s="198">
        <v>907.90999999999997</v>
      </c>
      <c r="I406" s="199"/>
      <c r="J406" s="13"/>
      <c r="K406" s="13"/>
      <c r="L406" s="195"/>
      <c r="M406" s="200"/>
      <c r="N406" s="201"/>
      <c r="O406" s="201"/>
      <c r="P406" s="201"/>
      <c r="Q406" s="201"/>
      <c r="R406" s="201"/>
      <c r="S406" s="201"/>
      <c r="T406" s="20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6" t="s">
        <v>166</v>
      </c>
      <c r="AU406" s="196" t="s">
        <v>83</v>
      </c>
      <c r="AV406" s="13" t="s">
        <v>83</v>
      </c>
      <c r="AW406" s="13" t="s">
        <v>35</v>
      </c>
      <c r="AX406" s="13" t="s">
        <v>73</v>
      </c>
      <c r="AY406" s="196" t="s">
        <v>153</v>
      </c>
    </row>
    <row r="407" s="14" customFormat="1">
      <c r="A407" s="14"/>
      <c r="B407" s="203"/>
      <c r="C407" s="14"/>
      <c r="D407" s="188" t="s">
        <v>166</v>
      </c>
      <c r="E407" s="204" t="s">
        <v>3</v>
      </c>
      <c r="F407" s="205" t="s">
        <v>181</v>
      </c>
      <c r="G407" s="14"/>
      <c r="H407" s="206">
        <v>909.57999999999993</v>
      </c>
      <c r="I407" s="207"/>
      <c r="J407" s="14"/>
      <c r="K407" s="14"/>
      <c r="L407" s="203"/>
      <c r="M407" s="208"/>
      <c r="N407" s="209"/>
      <c r="O407" s="209"/>
      <c r="P407" s="209"/>
      <c r="Q407" s="209"/>
      <c r="R407" s="209"/>
      <c r="S407" s="209"/>
      <c r="T407" s="21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4" t="s">
        <v>166</v>
      </c>
      <c r="AU407" s="204" t="s">
        <v>83</v>
      </c>
      <c r="AV407" s="14" t="s">
        <v>160</v>
      </c>
      <c r="AW407" s="14" t="s">
        <v>35</v>
      </c>
      <c r="AX407" s="14" t="s">
        <v>81</v>
      </c>
      <c r="AY407" s="204" t="s">
        <v>153</v>
      </c>
    </row>
    <row r="408" s="13" customFormat="1">
      <c r="A408" s="13"/>
      <c r="B408" s="195"/>
      <c r="C408" s="13"/>
      <c r="D408" s="188" t="s">
        <v>166</v>
      </c>
      <c r="E408" s="13"/>
      <c r="F408" s="197" t="s">
        <v>1323</v>
      </c>
      <c r="G408" s="13"/>
      <c r="H408" s="198">
        <v>918.67600000000004</v>
      </c>
      <c r="I408" s="199"/>
      <c r="J408" s="13"/>
      <c r="K408" s="13"/>
      <c r="L408" s="195"/>
      <c r="M408" s="200"/>
      <c r="N408" s="201"/>
      <c r="O408" s="201"/>
      <c r="P408" s="201"/>
      <c r="Q408" s="201"/>
      <c r="R408" s="201"/>
      <c r="S408" s="201"/>
      <c r="T408" s="20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6" t="s">
        <v>166</v>
      </c>
      <c r="AU408" s="196" t="s">
        <v>83</v>
      </c>
      <c r="AV408" s="13" t="s">
        <v>83</v>
      </c>
      <c r="AW408" s="13" t="s">
        <v>4</v>
      </c>
      <c r="AX408" s="13" t="s">
        <v>81</v>
      </c>
      <c r="AY408" s="196" t="s">
        <v>153</v>
      </c>
    </row>
    <row r="409" s="2" customFormat="1" ht="24.15" customHeight="1">
      <c r="A409" s="40"/>
      <c r="B409" s="174"/>
      <c r="C409" s="175" t="s">
        <v>585</v>
      </c>
      <c r="D409" s="175" t="s">
        <v>155</v>
      </c>
      <c r="E409" s="176" t="s">
        <v>1324</v>
      </c>
      <c r="F409" s="177" t="s">
        <v>1325</v>
      </c>
      <c r="G409" s="178" t="s">
        <v>241</v>
      </c>
      <c r="H409" s="179">
        <v>403.06999999999999</v>
      </c>
      <c r="I409" s="180"/>
      <c r="J409" s="181">
        <f>ROUND(I409*H409,2)</f>
        <v>0</v>
      </c>
      <c r="K409" s="177" t="s">
        <v>159</v>
      </c>
      <c r="L409" s="41"/>
      <c r="M409" s="182" t="s">
        <v>3</v>
      </c>
      <c r="N409" s="183" t="s">
        <v>44</v>
      </c>
      <c r="O409" s="74"/>
      <c r="P409" s="184">
        <f>O409*H409</f>
        <v>0</v>
      </c>
      <c r="Q409" s="184">
        <v>0.11162</v>
      </c>
      <c r="R409" s="184">
        <f>Q409*H409</f>
        <v>44.990673399999999</v>
      </c>
      <c r="S409" s="184">
        <v>0</v>
      </c>
      <c r="T409" s="185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186" t="s">
        <v>160</v>
      </c>
      <c r="AT409" s="186" t="s">
        <v>155</v>
      </c>
      <c r="AU409" s="186" t="s">
        <v>83</v>
      </c>
      <c r="AY409" s="21" t="s">
        <v>153</v>
      </c>
      <c r="BE409" s="187">
        <f>IF(N409="základní",J409,0)</f>
        <v>0</v>
      </c>
      <c r="BF409" s="187">
        <f>IF(N409="snížená",J409,0)</f>
        <v>0</v>
      </c>
      <c r="BG409" s="187">
        <f>IF(N409="zákl. přenesená",J409,0)</f>
        <v>0</v>
      </c>
      <c r="BH409" s="187">
        <f>IF(N409="sníž. přenesená",J409,0)</f>
        <v>0</v>
      </c>
      <c r="BI409" s="187">
        <f>IF(N409="nulová",J409,0)</f>
        <v>0</v>
      </c>
      <c r="BJ409" s="21" t="s">
        <v>81</v>
      </c>
      <c r="BK409" s="187">
        <f>ROUND(I409*H409,2)</f>
        <v>0</v>
      </c>
      <c r="BL409" s="21" t="s">
        <v>160</v>
      </c>
      <c r="BM409" s="186" t="s">
        <v>1326</v>
      </c>
    </row>
    <row r="410" s="2" customFormat="1">
      <c r="A410" s="40"/>
      <c r="B410" s="41"/>
      <c r="C410" s="40"/>
      <c r="D410" s="188" t="s">
        <v>162</v>
      </c>
      <c r="E410" s="40"/>
      <c r="F410" s="189" t="s">
        <v>1327</v>
      </c>
      <c r="G410" s="40"/>
      <c r="H410" s="40"/>
      <c r="I410" s="190"/>
      <c r="J410" s="40"/>
      <c r="K410" s="40"/>
      <c r="L410" s="41"/>
      <c r="M410" s="191"/>
      <c r="N410" s="192"/>
      <c r="O410" s="74"/>
      <c r="P410" s="74"/>
      <c r="Q410" s="74"/>
      <c r="R410" s="74"/>
      <c r="S410" s="74"/>
      <c r="T410" s="75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21" t="s">
        <v>162</v>
      </c>
      <c r="AU410" s="21" t="s">
        <v>83</v>
      </c>
    </row>
    <row r="411" s="2" customFormat="1">
      <c r="A411" s="40"/>
      <c r="B411" s="41"/>
      <c r="C411" s="40"/>
      <c r="D411" s="193" t="s">
        <v>164</v>
      </c>
      <c r="E411" s="40"/>
      <c r="F411" s="194" t="s">
        <v>1328</v>
      </c>
      <c r="G411" s="40"/>
      <c r="H411" s="40"/>
      <c r="I411" s="190"/>
      <c r="J411" s="40"/>
      <c r="K411" s="40"/>
      <c r="L411" s="41"/>
      <c r="M411" s="191"/>
      <c r="N411" s="192"/>
      <c r="O411" s="74"/>
      <c r="P411" s="74"/>
      <c r="Q411" s="74"/>
      <c r="R411" s="74"/>
      <c r="S411" s="74"/>
      <c r="T411" s="75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21" t="s">
        <v>164</v>
      </c>
      <c r="AU411" s="21" t="s">
        <v>83</v>
      </c>
    </row>
    <row r="412" s="2" customFormat="1">
      <c r="A412" s="40"/>
      <c r="B412" s="41"/>
      <c r="C412" s="40"/>
      <c r="D412" s="188" t="s">
        <v>194</v>
      </c>
      <c r="E412" s="40"/>
      <c r="F412" s="211" t="s">
        <v>1329</v>
      </c>
      <c r="G412" s="40"/>
      <c r="H412" s="40"/>
      <c r="I412" s="190"/>
      <c r="J412" s="40"/>
      <c r="K412" s="40"/>
      <c r="L412" s="41"/>
      <c r="M412" s="191"/>
      <c r="N412" s="192"/>
      <c r="O412" s="74"/>
      <c r="P412" s="74"/>
      <c r="Q412" s="74"/>
      <c r="R412" s="74"/>
      <c r="S412" s="74"/>
      <c r="T412" s="75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21" t="s">
        <v>194</v>
      </c>
      <c r="AU412" s="21" t="s">
        <v>83</v>
      </c>
    </row>
    <row r="413" s="13" customFormat="1">
      <c r="A413" s="13"/>
      <c r="B413" s="195"/>
      <c r="C413" s="13"/>
      <c r="D413" s="188" t="s">
        <v>166</v>
      </c>
      <c r="E413" s="196" t="s">
        <v>3</v>
      </c>
      <c r="F413" s="197" t="s">
        <v>1330</v>
      </c>
      <c r="G413" s="13"/>
      <c r="H413" s="198">
        <v>8.5500000000000007</v>
      </c>
      <c r="I413" s="199"/>
      <c r="J413" s="13"/>
      <c r="K413" s="13"/>
      <c r="L413" s="195"/>
      <c r="M413" s="200"/>
      <c r="N413" s="201"/>
      <c r="O413" s="201"/>
      <c r="P413" s="201"/>
      <c r="Q413" s="201"/>
      <c r="R413" s="201"/>
      <c r="S413" s="201"/>
      <c r="T413" s="20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6" t="s">
        <v>166</v>
      </c>
      <c r="AU413" s="196" t="s">
        <v>83</v>
      </c>
      <c r="AV413" s="13" t="s">
        <v>83</v>
      </c>
      <c r="AW413" s="13" t="s">
        <v>35</v>
      </c>
      <c r="AX413" s="13" t="s">
        <v>73</v>
      </c>
      <c r="AY413" s="196" t="s">
        <v>153</v>
      </c>
    </row>
    <row r="414" s="13" customFormat="1">
      <c r="A414" s="13"/>
      <c r="B414" s="195"/>
      <c r="C414" s="13"/>
      <c r="D414" s="188" t="s">
        <v>166</v>
      </c>
      <c r="E414" s="196" t="s">
        <v>3</v>
      </c>
      <c r="F414" s="197" t="s">
        <v>1331</v>
      </c>
      <c r="G414" s="13"/>
      <c r="H414" s="198">
        <v>118.86</v>
      </c>
      <c r="I414" s="199"/>
      <c r="J414" s="13"/>
      <c r="K414" s="13"/>
      <c r="L414" s="195"/>
      <c r="M414" s="200"/>
      <c r="N414" s="201"/>
      <c r="O414" s="201"/>
      <c r="P414" s="201"/>
      <c r="Q414" s="201"/>
      <c r="R414" s="201"/>
      <c r="S414" s="201"/>
      <c r="T414" s="20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6" t="s">
        <v>166</v>
      </c>
      <c r="AU414" s="196" t="s">
        <v>83</v>
      </c>
      <c r="AV414" s="13" t="s">
        <v>83</v>
      </c>
      <c r="AW414" s="13" t="s">
        <v>35</v>
      </c>
      <c r="AX414" s="13" t="s">
        <v>73</v>
      </c>
      <c r="AY414" s="196" t="s">
        <v>153</v>
      </c>
    </row>
    <row r="415" s="13" customFormat="1">
      <c r="A415" s="13"/>
      <c r="B415" s="195"/>
      <c r="C415" s="13"/>
      <c r="D415" s="188" t="s">
        <v>166</v>
      </c>
      <c r="E415" s="196" t="s">
        <v>3</v>
      </c>
      <c r="F415" s="197" t="s">
        <v>1332</v>
      </c>
      <c r="G415" s="13"/>
      <c r="H415" s="198">
        <v>82.150000000000006</v>
      </c>
      <c r="I415" s="199"/>
      <c r="J415" s="13"/>
      <c r="K415" s="13"/>
      <c r="L415" s="195"/>
      <c r="M415" s="200"/>
      <c r="N415" s="201"/>
      <c r="O415" s="201"/>
      <c r="P415" s="201"/>
      <c r="Q415" s="201"/>
      <c r="R415" s="201"/>
      <c r="S415" s="201"/>
      <c r="T415" s="20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96" t="s">
        <v>166</v>
      </c>
      <c r="AU415" s="196" t="s">
        <v>83</v>
      </c>
      <c r="AV415" s="13" t="s">
        <v>83</v>
      </c>
      <c r="AW415" s="13" t="s">
        <v>35</v>
      </c>
      <c r="AX415" s="13" t="s">
        <v>73</v>
      </c>
      <c r="AY415" s="196" t="s">
        <v>153</v>
      </c>
    </row>
    <row r="416" s="13" customFormat="1">
      <c r="A416" s="13"/>
      <c r="B416" s="195"/>
      <c r="C416" s="13"/>
      <c r="D416" s="188" t="s">
        <v>166</v>
      </c>
      <c r="E416" s="196" t="s">
        <v>3</v>
      </c>
      <c r="F416" s="197" t="s">
        <v>1333</v>
      </c>
      <c r="G416" s="13"/>
      <c r="H416" s="198">
        <v>193.50999999999999</v>
      </c>
      <c r="I416" s="199"/>
      <c r="J416" s="13"/>
      <c r="K416" s="13"/>
      <c r="L416" s="195"/>
      <c r="M416" s="200"/>
      <c r="N416" s="201"/>
      <c r="O416" s="201"/>
      <c r="P416" s="201"/>
      <c r="Q416" s="201"/>
      <c r="R416" s="201"/>
      <c r="S416" s="201"/>
      <c r="T416" s="20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6" t="s">
        <v>166</v>
      </c>
      <c r="AU416" s="196" t="s">
        <v>83</v>
      </c>
      <c r="AV416" s="13" t="s">
        <v>83</v>
      </c>
      <c r="AW416" s="13" t="s">
        <v>35</v>
      </c>
      <c r="AX416" s="13" t="s">
        <v>73</v>
      </c>
      <c r="AY416" s="196" t="s">
        <v>153</v>
      </c>
    </row>
    <row r="417" s="14" customFormat="1">
      <c r="A417" s="14"/>
      <c r="B417" s="203"/>
      <c r="C417" s="14"/>
      <c r="D417" s="188" t="s">
        <v>166</v>
      </c>
      <c r="E417" s="204" t="s">
        <v>3</v>
      </c>
      <c r="F417" s="205" t="s">
        <v>181</v>
      </c>
      <c r="G417" s="14"/>
      <c r="H417" s="206">
        <v>403.06999999999999</v>
      </c>
      <c r="I417" s="207"/>
      <c r="J417" s="14"/>
      <c r="K417" s="14"/>
      <c r="L417" s="203"/>
      <c r="M417" s="208"/>
      <c r="N417" s="209"/>
      <c r="O417" s="209"/>
      <c r="P417" s="209"/>
      <c r="Q417" s="209"/>
      <c r="R417" s="209"/>
      <c r="S417" s="209"/>
      <c r="T417" s="21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04" t="s">
        <v>166</v>
      </c>
      <c r="AU417" s="204" t="s">
        <v>83</v>
      </c>
      <c r="AV417" s="14" t="s">
        <v>160</v>
      </c>
      <c r="AW417" s="14" t="s">
        <v>35</v>
      </c>
      <c r="AX417" s="14" t="s">
        <v>81</v>
      </c>
      <c r="AY417" s="204" t="s">
        <v>153</v>
      </c>
    </row>
    <row r="418" s="2" customFormat="1" ht="24.15" customHeight="1">
      <c r="A418" s="40"/>
      <c r="B418" s="174"/>
      <c r="C418" s="220" t="s">
        <v>590</v>
      </c>
      <c r="D418" s="220" t="s">
        <v>216</v>
      </c>
      <c r="E418" s="221" t="s">
        <v>1334</v>
      </c>
      <c r="F418" s="222" t="s">
        <v>1335</v>
      </c>
      <c r="G418" s="223" t="s">
        <v>241</v>
      </c>
      <c r="H418" s="224">
        <v>114.342</v>
      </c>
      <c r="I418" s="225"/>
      <c r="J418" s="226">
        <f>ROUND(I418*H418,2)</f>
        <v>0</v>
      </c>
      <c r="K418" s="222" t="s">
        <v>159</v>
      </c>
      <c r="L418" s="227"/>
      <c r="M418" s="228" t="s">
        <v>3</v>
      </c>
      <c r="N418" s="229" t="s">
        <v>44</v>
      </c>
      <c r="O418" s="74"/>
      <c r="P418" s="184">
        <f>O418*H418</f>
        <v>0</v>
      </c>
      <c r="Q418" s="184">
        <v>0.17599999999999999</v>
      </c>
      <c r="R418" s="184">
        <f>Q418*H418</f>
        <v>20.124191999999997</v>
      </c>
      <c r="S418" s="184">
        <v>0</v>
      </c>
      <c r="T418" s="185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186" t="s">
        <v>215</v>
      </c>
      <c r="AT418" s="186" t="s">
        <v>216</v>
      </c>
      <c r="AU418" s="186" t="s">
        <v>83</v>
      </c>
      <c r="AY418" s="21" t="s">
        <v>153</v>
      </c>
      <c r="BE418" s="187">
        <f>IF(N418="základní",J418,0)</f>
        <v>0</v>
      </c>
      <c r="BF418" s="187">
        <f>IF(N418="snížená",J418,0)</f>
        <v>0</v>
      </c>
      <c r="BG418" s="187">
        <f>IF(N418="zákl. přenesená",J418,0)</f>
        <v>0</v>
      </c>
      <c r="BH418" s="187">
        <f>IF(N418="sníž. přenesená",J418,0)</f>
        <v>0</v>
      </c>
      <c r="BI418" s="187">
        <f>IF(N418="nulová",J418,0)</f>
        <v>0</v>
      </c>
      <c r="BJ418" s="21" t="s">
        <v>81</v>
      </c>
      <c r="BK418" s="187">
        <f>ROUND(I418*H418,2)</f>
        <v>0</v>
      </c>
      <c r="BL418" s="21" t="s">
        <v>160</v>
      </c>
      <c r="BM418" s="186" t="s">
        <v>1336</v>
      </c>
    </row>
    <row r="419" s="2" customFormat="1">
      <c r="A419" s="40"/>
      <c r="B419" s="41"/>
      <c r="C419" s="40"/>
      <c r="D419" s="188" t="s">
        <v>162</v>
      </c>
      <c r="E419" s="40"/>
      <c r="F419" s="189" t="s">
        <v>1335</v>
      </c>
      <c r="G419" s="40"/>
      <c r="H419" s="40"/>
      <c r="I419" s="190"/>
      <c r="J419" s="40"/>
      <c r="K419" s="40"/>
      <c r="L419" s="41"/>
      <c r="M419" s="191"/>
      <c r="N419" s="192"/>
      <c r="O419" s="74"/>
      <c r="P419" s="74"/>
      <c r="Q419" s="74"/>
      <c r="R419" s="74"/>
      <c r="S419" s="74"/>
      <c r="T419" s="75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21" t="s">
        <v>162</v>
      </c>
      <c r="AU419" s="21" t="s">
        <v>83</v>
      </c>
    </row>
    <row r="420" s="13" customFormat="1">
      <c r="A420" s="13"/>
      <c r="B420" s="195"/>
      <c r="C420" s="13"/>
      <c r="D420" s="188" t="s">
        <v>166</v>
      </c>
      <c r="E420" s="196" t="s">
        <v>3</v>
      </c>
      <c r="F420" s="197" t="s">
        <v>1337</v>
      </c>
      <c r="G420" s="13"/>
      <c r="H420" s="198">
        <v>112.09999999999999</v>
      </c>
      <c r="I420" s="199"/>
      <c r="J420" s="13"/>
      <c r="K420" s="13"/>
      <c r="L420" s="195"/>
      <c r="M420" s="200"/>
      <c r="N420" s="201"/>
      <c r="O420" s="201"/>
      <c r="P420" s="201"/>
      <c r="Q420" s="201"/>
      <c r="R420" s="201"/>
      <c r="S420" s="201"/>
      <c r="T420" s="20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6" t="s">
        <v>166</v>
      </c>
      <c r="AU420" s="196" t="s">
        <v>83</v>
      </c>
      <c r="AV420" s="13" t="s">
        <v>83</v>
      </c>
      <c r="AW420" s="13" t="s">
        <v>35</v>
      </c>
      <c r="AX420" s="13" t="s">
        <v>81</v>
      </c>
      <c r="AY420" s="196" t="s">
        <v>153</v>
      </c>
    </row>
    <row r="421" s="13" customFormat="1">
      <c r="A421" s="13"/>
      <c r="B421" s="195"/>
      <c r="C421" s="13"/>
      <c r="D421" s="188" t="s">
        <v>166</v>
      </c>
      <c r="E421" s="13"/>
      <c r="F421" s="197" t="s">
        <v>1338</v>
      </c>
      <c r="G421" s="13"/>
      <c r="H421" s="198">
        <v>114.342</v>
      </c>
      <c r="I421" s="199"/>
      <c r="J421" s="13"/>
      <c r="K421" s="13"/>
      <c r="L421" s="195"/>
      <c r="M421" s="200"/>
      <c r="N421" s="201"/>
      <c r="O421" s="201"/>
      <c r="P421" s="201"/>
      <c r="Q421" s="201"/>
      <c r="R421" s="201"/>
      <c r="S421" s="201"/>
      <c r="T421" s="20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96" t="s">
        <v>166</v>
      </c>
      <c r="AU421" s="196" t="s">
        <v>83</v>
      </c>
      <c r="AV421" s="13" t="s">
        <v>83</v>
      </c>
      <c r="AW421" s="13" t="s">
        <v>4</v>
      </c>
      <c r="AX421" s="13" t="s">
        <v>81</v>
      </c>
      <c r="AY421" s="196" t="s">
        <v>153</v>
      </c>
    </row>
    <row r="422" s="2" customFormat="1" ht="24.15" customHeight="1">
      <c r="A422" s="40"/>
      <c r="B422" s="174"/>
      <c r="C422" s="220" t="s">
        <v>595</v>
      </c>
      <c r="D422" s="220" t="s">
        <v>216</v>
      </c>
      <c r="E422" s="221" t="s">
        <v>1339</v>
      </c>
      <c r="F422" s="222" t="s">
        <v>1340</v>
      </c>
      <c r="G422" s="223" t="s">
        <v>241</v>
      </c>
      <c r="H422" s="224">
        <v>141.78</v>
      </c>
      <c r="I422" s="225"/>
      <c r="J422" s="226">
        <f>ROUND(I422*H422,2)</f>
        <v>0</v>
      </c>
      <c r="K422" s="222" t="s">
        <v>159</v>
      </c>
      <c r="L422" s="227"/>
      <c r="M422" s="228" t="s">
        <v>3</v>
      </c>
      <c r="N422" s="229" t="s">
        <v>44</v>
      </c>
      <c r="O422" s="74"/>
      <c r="P422" s="184">
        <f>O422*H422</f>
        <v>0</v>
      </c>
      <c r="Q422" s="184">
        <v>0.152</v>
      </c>
      <c r="R422" s="184">
        <f>Q422*H422</f>
        <v>21.550560000000001</v>
      </c>
      <c r="S422" s="184">
        <v>0</v>
      </c>
      <c r="T422" s="185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186" t="s">
        <v>215</v>
      </c>
      <c r="AT422" s="186" t="s">
        <v>216</v>
      </c>
      <c r="AU422" s="186" t="s">
        <v>83</v>
      </c>
      <c r="AY422" s="21" t="s">
        <v>153</v>
      </c>
      <c r="BE422" s="187">
        <f>IF(N422="základní",J422,0)</f>
        <v>0</v>
      </c>
      <c r="BF422" s="187">
        <f>IF(N422="snížená",J422,0)</f>
        <v>0</v>
      </c>
      <c r="BG422" s="187">
        <f>IF(N422="zákl. přenesená",J422,0)</f>
        <v>0</v>
      </c>
      <c r="BH422" s="187">
        <f>IF(N422="sníž. přenesená",J422,0)</f>
        <v>0</v>
      </c>
      <c r="BI422" s="187">
        <f>IF(N422="nulová",J422,0)</f>
        <v>0</v>
      </c>
      <c r="BJ422" s="21" t="s">
        <v>81</v>
      </c>
      <c r="BK422" s="187">
        <f>ROUND(I422*H422,2)</f>
        <v>0</v>
      </c>
      <c r="BL422" s="21" t="s">
        <v>160</v>
      </c>
      <c r="BM422" s="186" t="s">
        <v>1341</v>
      </c>
    </row>
    <row r="423" s="2" customFormat="1">
      <c r="A423" s="40"/>
      <c r="B423" s="41"/>
      <c r="C423" s="40"/>
      <c r="D423" s="188" t="s">
        <v>162</v>
      </c>
      <c r="E423" s="40"/>
      <c r="F423" s="189" t="s">
        <v>1340</v>
      </c>
      <c r="G423" s="40"/>
      <c r="H423" s="40"/>
      <c r="I423" s="190"/>
      <c r="J423" s="40"/>
      <c r="K423" s="40"/>
      <c r="L423" s="41"/>
      <c r="M423" s="191"/>
      <c r="N423" s="192"/>
      <c r="O423" s="74"/>
      <c r="P423" s="74"/>
      <c r="Q423" s="74"/>
      <c r="R423" s="74"/>
      <c r="S423" s="74"/>
      <c r="T423" s="75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21" t="s">
        <v>162</v>
      </c>
      <c r="AU423" s="21" t="s">
        <v>83</v>
      </c>
    </row>
    <row r="424" s="13" customFormat="1">
      <c r="A424" s="13"/>
      <c r="B424" s="195"/>
      <c r="C424" s="13"/>
      <c r="D424" s="188" t="s">
        <v>166</v>
      </c>
      <c r="E424" s="196" t="s">
        <v>3</v>
      </c>
      <c r="F424" s="197" t="s">
        <v>1342</v>
      </c>
      <c r="G424" s="13"/>
      <c r="H424" s="198">
        <v>139</v>
      </c>
      <c r="I424" s="199"/>
      <c r="J424" s="13"/>
      <c r="K424" s="13"/>
      <c r="L424" s="195"/>
      <c r="M424" s="200"/>
      <c r="N424" s="201"/>
      <c r="O424" s="201"/>
      <c r="P424" s="201"/>
      <c r="Q424" s="201"/>
      <c r="R424" s="201"/>
      <c r="S424" s="201"/>
      <c r="T424" s="20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6" t="s">
        <v>166</v>
      </c>
      <c r="AU424" s="196" t="s">
        <v>83</v>
      </c>
      <c r="AV424" s="13" t="s">
        <v>83</v>
      </c>
      <c r="AW424" s="13" t="s">
        <v>35</v>
      </c>
      <c r="AX424" s="13" t="s">
        <v>81</v>
      </c>
      <c r="AY424" s="196" t="s">
        <v>153</v>
      </c>
    </row>
    <row r="425" s="13" customFormat="1">
      <c r="A425" s="13"/>
      <c r="B425" s="195"/>
      <c r="C425" s="13"/>
      <c r="D425" s="188" t="s">
        <v>166</v>
      </c>
      <c r="E425" s="13"/>
      <c r="F425" s="197" t="s">
        <v>1343</v>
      </c>
      <c r="G425" s="13"/>
      <c r="H425" s="198">
        <v>141.78</v>
      </c>
      <c r="I425" s="199"/>
      <c r="J425" s="13"/>
      <c r="K425" s="13"/>
      <c r="L425" s="195"/>
      <c r="M425" s="200"/>
      <c r="N425" s="201"/>
      <c r="O425" s="201"/>
      <c r="P425" s="201"/>
      <c r="Q425" s="201"/>
      <c r="R425" s="201"/>
      <c r="S425" s="201"/>
      <c r="T425" s="20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6" t="s">
        <v>166</v>
      </c>
      <c r="AU425" s="196" t="s">
        <v>83</v>
      </c>
      <c r="AV425" s="13" t="s">
        <v>83</v>
      </c>
      <c r="AW425" s="13" t="s">
        <v>4</v>
      </c>
      <c r="AX425" s="13" t="s">
        <v>81</v>
      </c>
      <c r="AY425" s="196" t="s">
        <v>153</v>
      </c>
    </row>
    <row r="426" s="2" customFormat="1" ht="24.15" customHeight="1">
      <c r="A426" s="40"/>
      <c r="B426" s="174"/>
      <c r="C426" s="220" t="s">
        <v>600</v>
      </c>
      <c r="D426" s="220" t="s">
        <v>216</v>
      </c>
      <c r="E426" s="221" t="s">
        <v>1344</v>
      </c>
      <c r="F426" s="222" t="s">
        <v>1345</v>
      </c>
      <c r="G426" s="223" t="s">
        <v>241</v>
      </c>
      <c r="H426" s="224">
        <v>3.863</v>
      </c>
      <c r="I426" s="225"/>
      <c r="J426" s="226">
        <f>ROUND(I426*H426,2)</f>
        <v>0</v>
      </c>
      <c r="K426" s="222" t="s">
        <v>159</v>
      </c>
      <c r="L426" s="227"/>
      <c r="M426" s="228" t="s">
        <v>3</v>
      </c>
      <c r="N426" s="229" t="s">
        <v>44</v>
      </c>
      <c r="O426" s="74"/>
      <c r="P426" s="184">
        <f>O426*H426</f>
        <v>0</v>
      </c>
      <c r="Q426" s="184">
        <v>0.17599999999999999</v>
      </c>
      <c r="R426" s="184">
        <f>Q426*H426</f>
        <v>0.67988799999999994</v>
      </c>
      <c r="S426" s="184">
        <v>0</v>
      </c>
      <c r="T426" s="185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186" t="s">
        <v>215</v>
      </c>
      <c r="AT426" s="186" t="s">
        <v>216</v>
      </c>
      <c r="AU426" s="186" t="s">
        <v>83</v>
      </c>
      <c r="AY426" s="21" t="s">
        <v>153</v>
      </c>
      <c r="BE426" s="187">
        <f>IF(N426="základní",J426,0)</f>
        <v>0</v>
      </c>
      <c r="BF426" s="187">
        <f>IF(N426="snížená",J426,0)</f>
        <v>0</v>
      </c>
      <c r="BG426" s="187">
        <f>IF(N426="zákl. přenesená",J426,0)</f>
        <v>0</v>
      </c>
      <c r="BH426" s="187">
        <f>IF(N426="sníž. přenesená",J426,0)</f>
        <v>0</v>
      </c>
      <c r="BI426" s="187">
        <f>IF(N426="nulová",J426,0)</f>
        <v>0</v>
      </c>
      <c r="BJ426" s="21" t="s">
        <v>81</v>
      </c>
      <c r="BK426" s="187">
        <f>ROUND(I426*H426,2)</f>
        <v>0</v>
      </c>
      <c r="BL426" s="21" t="s">
        <v>160</v>
      </c>
      <c r="BM426" s="186" t="s">
        <v>1346</v>
      </c>
    </row>
    <row r="427" s="2" customFormat="1">
      <c r="A427" s="40"/>
      <c r="B427" s="41"/>
      <c r="C427" s="40"/>
      <c r="D427" s="188" t="s">
        <v>162</v>
      </c>
      <c r="E427" s="40"/>
      <c r="F427" s="189" t="s">
        <v>1345</v>
      </c>
      <c r="G427" s="40"/>
      <c r="H427" s="40"/>
      <c r="I427" s="190"/>
      <c r="J427" s="40"/>
      <c r="K427" s="40"/>
      <c r="L427" s="41"/>
      <c r="M427" s="191"/>
      <c r="N427" s="192"/>
      <c r="O427" s="74"/>
      <c r="P427" s="74"/>
      <c r="Q427" s="74"/>
      <c r="R427" s="74"/>
      <c r="S427" s="74"/>
      <c r="T427" s="75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21" t="s">
        <v>162</v>
      </c>
      <c r="AU427" s="21" t="s">
        <v>83</v>
      </c>
    </row>
    <row r="428" s="13" customFormat="1">
      <c r="A428" s="13"/>
      <c r="B428" s="195"/>
      <c r="C428" s="13"/>
      <c r="D428" s="188" t="s">
        <v>166</v>
      </c>
      <c r="E428" s="196" t="s">
        <v>3</v>
      </c>
      <c r="F428" s="197" t="s">
        <v>1347</v>
      </c>
      <c r="G428" s="13"/>
      <c r="H428" s="198">
        <v>3.75</v>
      </c>
      <c r="I428" s="199"/>
      <c r="J428" s="13"/>
      <c r="K428" s="13"/>
      <c r="L428" s="195"/>
      <c r="M428" s="200"/>
      <c r="N428" s="201"/>
      <c r="O428" s="201"/>
      <c r="P428" s="201"/>
      <c r="Q428" s="201"/>
      <c r="R428" s="201"/>
      <c r="S428" s="201"/>
      <c r="T428" s="20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96" t="s">
        <v>166</v>
      </c>
      <c r="AU428" s="196" t="s">
        <v>83</v>
      </c>
      <c r="AV428" s="13" t="s">
        <v>83</v>
      </c>
      <c r="AW428" s="13" t="s">
        <v>35</v>
      </c>
      <c r="AX428" s="13" t="s">
        <v>81</v>
      </c>
      <c r="AY428" s="196" t="s">
        <v>153</v>
      </c>
    </row>
    <row r="429" s="13" customFormat="1">
      <c r="A429" s="13"/>
      <c r="B429" s="195"/>
      <c r="C429" s="13"/>
      <c r="D429" s="188" t="s">
        <v>166</v>
      </c>
      <c r="E429" s="13"/>
      <c r="F429" s="197" t="s">
        <v>1348</v>
      </c>
      <c r="G429" s="13"/>
      <c r="H429" s="198">
        <v>3.863</v>
      </c>
      <c r="I429" s="199"/>
      <c r="J429" s="13"/>
      <c r="K429" s="13"/>
      <c r="L429" s="195"/>
      <c r="M429" s="200"/>
      <c r="N429" s="201"/>
      <c r="O429" s="201"/>
      <c r="P429" s="201"/>
      <c r="Q429" s="201"/>
      <c r="R429" s="201"/>
      <c r="S429" s="201"/>
      <c r="T429" s="20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6" t="s">
        <v>166</v>
      </c>
      <c r="AU429" s="196" t="s">
        <v>83</v>
      </c>
      <c r="AV429" s="13" t="s">
        <v>83</v>
      </c>
      <c r="AW429" s="13" t="s">
        <v>4</v>
      </c>
      <c r="AX429" s="13" t="s">
        <v>81</v>
      </c>
      <c r="AY429" s="196" t="s">
        <v>153</v>
      </c>
    </row>
    <row r="430" s="2" customFormat="1" ht="24.15" customHeight="1">
      <c r="A430" s="40"/>
      <c r="B430" s="174"/>
      <c r="C430" s="220" t="s">
        <v>607</v>
      </c>
      <c r="D430" s="220" t="s">
        <v>216</v>
      </c>
      <c r="E430" s="221" t="s">
        <v>1349</v>
      </c>
      <c r="F430" s="222" t="s">
        <v>1350</v>
      </c>
      <c r="G430" s="223" t="s">
        <v>241</v>
      </c>
      <c r="H430" s="224">
        <v>8.0129999999999999</v>
      </c>
      <c r="I430" s="225"/>
      <c r="J430" s="226">
        <f>ROUND(I430*H430,2)</f>
        <v>0</v>
      </c>
      <c r="K430" s="222" t="s">
        <v>3</v>
      </c>
      <c r="L430" s="227"/>
      <c r="M430" s="228" t="s">
        <v>3</v>
      </c>
      <c r="N430" s="229" t="s">
        <v>44</v>
      </c>
      <c r="O430" s="74"/>
      <c r="P430" s="184">
        <f>O430*H430</f>
        <v>0</v>
      </c>
      <c r="Q430" s="184">
        <v>0.17599999999999999</v>
      </c>
      <c r="R430" s="184">
        <f>Q430*H430</f>
        <v>1.410288</v>
      </c>
      <c r="S430" s="184">
        <v>0</v>
      </c>
      <c r="T430" s="185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186" t="s">
        <v>215</v>
      </c>
      <c r="AT430" s="186" t="s">
        <v>216</v>
      </c>
      <c r="AU430" s="186" t="s">
        <v>83</v>
      </c>
      <c r="AY430" s="21" t="s">
        <v>153</v>
      </c>
      <c r="BE430" s="187">
        <f>IF(N430="základní",J430,0)</f>
        <v>0</v>
      </c>
      <c r="BF430" s="187">
        <f>IF(N430="snížená",J430,0)</f>
        <v>0</v>
      </c>
      <c r="BG430" s="187">
        <f>IF(N430="zákl. přenesená",J430,0)</f>
        <v>0</v>
      </c>
      <c r="BH430" s="187">
        <f>IF(N430="sníž. přenesená",J430,0)</f>
        <v>0</v>
      </c>
      <c r="BI430" s="187">
        <f>IF(N430="nulová",J430,0)</f>
        <v>0</v>
      </c>
      <c r="BJ430" s="21" t="s">
        <v>81</v>
      </c>
      <c r="BK430" s="187">
        <f>ROUND(I430*H430,2)</f>
        <v>0</v>
      </c>
      <c r="BL430" s="21" t="s">
        <v>160</v>
      </c>
      <c r="BM430" s="186" t="s">
        <v>1351</v>
      </c>
    </row>
    <row r="431" s="2" customFormat="1">
      <c r="A431" s="40"/>
      <c r="B431" s="41"/>
      <c r="C431" s="40"/>
      <c r="D431" s="188" t="s">
        <v>162</v>
      </c>
      <c r="E431" s="40"/>
      <c r="F431" s="189" t="s">
        <v>1350</v>
      </c>
      <c r="G431" s="40"/>
      <c r="H431" s="40"/>
      <c r="I431" s="190"/>
      <c r="J431" s="40"/>
      <c r="K431" s="40"/>
      <c r="L431" s="41"/>
      <c r="M431" s="191"/>
      <c r="N431" s="192"/>
      <c r="O431" s="74"/>
      <c r="P431" s="74"/>
      <c r="Q431" s="74"/>
      <c r="R431" s="74"/>
      <c r="S431" s="74"/>
      <c r="T431" s="75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21" t="s">
        <v>162</v>
      </c>
      <c r="AU431" s="21" t="s">
        <v>83</v>
      </c>
    </row>
    <row r="432" s="13" customFormat="1">
      <c r="A432" s="13"/>
      <c r="B432" s="195"/>
      <c r="C432" s="13"/>
      <c r="D432" s="188" t="s">
        <v>166</v>
      </c>
      <c r="E432" s="196" t="s">
        <v>3</v>
      </c>
      <c r="F432" s="197" t="s">
        <v>1352</v>
      </c>
      <c r="G432" s="13"/>
      <c r="H432" s="198">
        <v>7.7800000000000002</v>
      </c>
      <c r="I432" s="199"/>
      <c r="J432" s="13"/>
      <c r="K432" s="13"/>
      <c r="L432" s="195"/>
      <c r="M432" s="200"/>
      <c r="N432" s="201"/>
      <c r="O432" s="201"/>
      <c r="P432" s="201"/>
      <c r="Q432" s="201"/>
      <c r="R432" s="201"/>
      <c r="S432" s="201"/>
      <c r="T432" s="20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96" t="s">
        <v>166</v>
      </c>
      <c r="AU432" s="196" t="s">
        <v>83</v>
      </c>
      <c r="AV432" s="13" t="s">
        <v>83</v>
      </c>
      <c r="AW432" s="13" t="s">
        <v>35</v>
      </c>
      <c r="AX432" s="13" t="s">
        <v>81</v>
      </c>
      <c r="AY432" s="196" t="s">
        <v>153</v>
      </c>
    </row>
    <row r="433" s="13" customFormat="1">
      <c r="A433" s="13"/>
      <c r="B433" s="195"/>
      <c r="C433" s="13"/>
      <c r="D433" s="188" t="s">
        <v>166</v>
      </c>
      <c r="E433" s="13"/>
      <c r="F433" s="197" t="s">
        <v>1353</v>
      </c>
      <c r="G433" s="13"/>
      <c r="H433" s="198">
        <v>8.0129999999999999</v>
      </c>
      <c r="I433" s="199"/>
      <c r="J433" s="13"/>
      <c r="K433" s="13"/>
      <c r="L433" s="195"/>
      <c r="M433" s="200"/>
      <c r="N433" s="201"/>
      <c r="O433" s="201"/>
      <c r="P433" s="201"/>
      <c r="Q433" s="201"/>
      <c r="R433" s="201"/>
      <c r="S433" s="201"/>
      <c r="T433" s="20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6" t="s">
        <v>166</v>
      </c>
      <c r="AU433" s="196" t="s">
        <v>83</v>
      </c>
      <c r="AV433" s="13" t="s">
        <v>83</v>
      </c>
      <c r="AW433" s="13" t="s">
        <v>4</v>
      </c>
      <c r="AX433" s="13" t="s">
        <v>81</v>
      </c>
      <c r="AY433" s="196" t="s">
        <v>153</v>
      </c>
    </row>
    <row r="434" s="2" customFormat="1" ht="24.15" customHeight="1">
      <c r="A434" s="40"/>
      <c r="B434" s="174"/>
      <c r="C434" s="220" t="s">
        <v>611</v>
      </c>
      <c r="D434" s="220" t="s">
        <v>216</v>
      </c>
      <c r="E434" s="221" t="s">
        <v>1354</v>
      </c>
      <c r="F434" s="222" t="s">
        <v>1355</v>
      </c>
      <c r="G434" s="223" t="s">
        <v>241</v>
      </c>
      <c r="H434" s="224">
        <v>6.9630000000000001</v>
      </c>
      <c r="I434" s="225"/>
      <c r="J434" s="226">
        <f>ROUND(I434*H434,2)</f>
        <v>0</v>
      </c>
      <c r="K434" s="222" t="s">
        <v>159</v>
      </c>
      <c r="L434" s="227"/>
      <c r="M434" s="228" t="s">
        <v>3</v>
      </c>
      <c r="N434" s="229" t="s">
        <v>44</v>
      </c>
      <c r="O434" s="74"/>
      <c r="P434" s="184">
        <f>O434*H434</f>
        <v>0</v>
      </c>
      <c r="Q434" s="184">
        <v>0.17599999999999999</v>
      </c>
      <c r="R434" s="184">
        <f>Q434*H434</f>
        <v>1.2254879999999999</v>
      </c>
      <c r="S434" s="184">
        <v>0</v>
      </c>
      <c r="T434" s="185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186" t="s">
        <v>215</v>
      </c>
      <c r="AT434" s="186" t="s">
        <v>216</v>
      </c>
      <c r="AU434" s="186" t="s">
        <v>83</v>
      </c>
      <c r="AY434" s="21" t="s">
        <v>153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21" t="s">
        <v>81</v>
      </c>
      <c r="BK434" s="187">
        <f>ROUND(I434*H434,2)</f>
        <v>0</v>
      </c>
      <c r="BL434" s="21" t="s">
        <v>160</v>
      </c>
      <c r="BM434" s="186" t="s">
        <v>1356</v>
      </c>
    </row>
    <row r="435" s="2" customFormat="1">
      <c r="A435" s="40"/>
      <c r="B435" s="41"/>
      <c r="C435" s="40"/>
      <c r="D435" s="188" t="s">
        <v>162</v>
      </c>
      <c r="E435" s="40"/>
      <c r="F435" s="189" t="s">
        <v>1355</v>
      </c>
      <c r="G435" s="40"/>
      <c r="H435" s="40"/>
      <c r="I435" s="190"/>
      <c r="J435" s="40"/>
      <c r="K435" s="40"/>
      <c r="L435" s="41"/>
      <c r="M435" s="191"/>
      <c r="N435" s="192"/>
      <c r="O435" s="74"/>
      <c r="P435" s="74"/>
      <c r="Q435" s="74"/>
      <c r="R435" s="74"/>
      <c r="S435" s="74"/>
      <c r="T435" s="75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21" t="s">
        <v>162</v>
      </c>
      <c r="AU435" s="21" t="s">
        <v>83</v>
      </c>
    </row>
    <row r="436" s="13" customFormat="1">
      <c r="A436" s="13"/>
      <c r="B436" s="195"/>
      <c r="C436" s="13"/>
      <c r="D436" s="188" t="s">
        <v>166</v>
      </c>
      <c r="E436" s="196" t="s">
        <v>3</v>
      </c>
      <c r="F436" s="197" t="s">
        <v>1357</v>
      </c>
      <c r="G436" s="13"/>
      <c r="H436" s="198">
        <v>6.7599999999999998</v>
      </c>
      <c r="I436" s="199"/>
      <c r="J436" s="13"/>
      <c r="K436" s="13"/>
      <c r="L436" s="195"/>
      <c r="M436" s="200"/>
      <c r="N436" s="201"/>
      <c r="O436" s="201"/>
      <c r="P436" s="201"/>
      <c r="Q436" s="201"/>
      <c r="R436" s="201"/>
      <c r="S436" s="201"/>
      <c r="T436" s="20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96" t="s">
        <v>166</v>
      </c>
      <c r="AU436" s="196" t="s">
        <v>83</v>
      </c>
      <c r="AV436" s="13" t="s">
        <v>83</v>
      </c>
      <c r="AW436" s="13" t="s">
        <v>35</v>
      </c>
      <c r="AX436" s="13" t="s">
        <v>81</v>
      </c>
      <c r="AY436" s="196" t="s">
        <v>153</v>
      </c>
    </row>
    <row r="437" s="13" customFormat="1">
      <c r="A437" s="13"/>
      <c r="B437" s="195"/>
      <c r="C437" s="13"/>
      <c r="D437" s="188" t="s">
        <v>166</v>
      </c>
      <c r="E437" s="13"/>
      <c r="F437" s="197" t="s">
        <v>1358</v>
      </c>
      <c r="G437" s="13"/>
      <c r="H437" s="198">
        <v>6.9630000000000001</v>
      </c>
      <c r="I437" s="199"/>
      <c r="J437" s="13"/>
      <c r="K437" s="13"/>
      <c r="L437" s="195"/>
      <c r="M437" s="200"/>
      <c r="N437" s="201"/>
      <c r="O437" s="201"/>
      <c r="P437" s="201"/>
      <c r="Q437" s="201"/>
      <c r="R437" s="201"/>
      <c r="S437" s="201"/>
      <c r="T437" s="20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6" t="s">
        <v>166</v>
      </c>
      <c r="AU437" s="196" t="s">
        <v>83</v>
      </c>
      <c r="AV437" s="13" t="s">
        <v>83</v>
      </c>
      <c r="AW437" s="13" t="s">
        <v>4</v>
      </c>
      <c r="AX437" s="13" t="s">
        <v>81</v>
      </c>
      <c r="AY437" s="196" t="s">
        <v>153</v>
      </c>
    </row>
    <row r="438" s="2" customFormat="1" ht="24.15" customHeight="1">
      <c r="A438" s="40"/>
      <c r="B438" s="174"/>
      <c r="C438" s="220" t="s">
        <v>619</v>
      </c>
      <c r="D438" s="220" t="s">
        <v>216</v>
      </c>
      <c r="E438" s="221" t="s">
        <v>1359</v>
      </c>
      <c r="F438" s="222" t="s">
        <v>1360</v>
      </c>
      <c r="G438" s="223" t="s">
        <v>241</v>
      </c>
      <c r="H438" s="224">
        <v>16.016999999999999</v>
      </c>
      <c r="I438" s="225"/>
      <c r="J438" s="226">
        <f>ROUND(I438*H438,2)</f>
        <v>0</v>
      </c>
      <c r="K438" s="222" t="s">
        <v>3</v>
      </c>
      <c r="L438" s="227"/>
      <c r="M438" s="228" t="s">
        <v>3</v>
      </c>
      <c r="N438" s="229" t="s">
        <v>44</v>
      </c>
      <c r="O438" s="74"/>
      <c r="P438" s="184">
        <f>O438*H438</f>
        <v>0</v>
      </c>
      <c r="Q438" s="184">
        <v>0.14999999999999999</v>
      </c>
      <c r="R438" s="184">
        <f>Q438*H438</f>
        <v>2.4025499999999997</v>
      </c>
      <c r="S438" s="184">
        <v>0</v>
      </c>
      <c r="T438" s="185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186" t="s">
        <v>215</v>
      </c>
      <c r="AT438" s="186" t="s">
        <v>216</v>
      </c>
      <c r="AU438" s="186" t="s">
        <v>83</v>
      </c>
      <c r="AY438" s="21" t="s">
        <v>153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21" t="s">
        <v>81</v>
      </c>
      <c r="BK438" s="187">
        <f>ROUND(I438*H438,2)</f>
        <v>0</v>
      </c>
      <c r="BL438" s="21" t="s">
        <v>160</v>
      </c>
      <c r="BM438" s="186" t="s">
        <v>1361</v>
      </c>
    </row>
    <row r="439" s="2" customFormat="1">
      <c r="A439" s="40"/>
      <c r="B439" s="41"/>
      <c r="C439" s="40"/>
      <c r="D439" s="188" t="s">
        <v>162</v>
      </c>
      <c r="E439" s="40"/>
      <c r="F439" s="189" t="s">
        <v>1360</v>
      </c>
      <c r="G439" s="40"/>
      <c r="H439" s="40"/>
      <c r="I439" s="190"/>
      <c r="J439" s="40"/>
      <c r="K439" s="40"/>
      <c r="L439" s="41"/>
      <c r="M439" s="191"/>
      <c r="N439" s="192"/>
      <c r="O439" s="74"/>
      <c r="P439" s="74"/>
      <c r="Q439" s="74"/>
      <c r="R439" s="74"/>
      <c r="S439" s="74"/>
      <c r="T439" s="75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21" t="s">
        <v>162</v>
      </c>
      <c r="AU439" s="21" t="s">
        <v>83</v>
      </c>
    </row>
    <row r="440" s="13" customFormat="1">
      <c r="A440" s="13"/>
      <c r="B440" s="195"/>
      <c r="C440" s="13"/>
      <c r="D440" s="188" t="s">
        <v>166</v>
      </c>
      <c r="E440" s="196" t="s">
        <v>3</v>
      </c>
      <c r="F440" s="197" t="s">
        <v>1362</v>
      </c>
      <c r="G440" s="13"/>
      <c r="H440" s="198">
        <v>15.550000000000001</v>
      </c>
      <c r="I440" s="199"/>
      <c r="J440" s="13"/>
      <c r="K440" s="13"/>
      <c r="L440" s="195"/>
      <c r="M440" s="200"/>
      <c r="N440" s="201"/>
      <c r="O440" s="201"/>
      <c r="P440" s="201"/>
      <c r="Q440" s="201"/>
      <c r="R440" s="201"/>
      <c r="S440" s="201"/>
      <c r="T440" s="20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6" t="s">
        <v>166</v>
      </c>
      <c r="AU440" s="196" t="s">
        <v>83</v>
      </c>
      <c r="AV440" s="13" t="s">
        <v>83</v>
      </c>
      <c r="AW440" s="13" t="s">
        <v>35</v>
      </c>
      <c r="AX440" s="13" t="s">
        <v>73</v>
      </c>
      <c r="AY440" s="196" t="s">
        <v>153</v>
      </c>
    </row>
    <row r="441" s="14" customFormat="1">
      <c r="A441" s="14"/>
      <c r="B441" s="203"/>
      <c r="C441" s="14"/>
      <c r="D441" s="188" t="s">
        <v>166</v>
      </c>
      <c r="E441" s="204" t="s">
        <v>3</v>
      </c>
      <c r="F441" s="205" t="s">
        <v>181</v>
      </c>
      <c r="G441" s="14"/>
      <c r="H441" s="206">
        <v>15.550000000000001</v>
      </c>
      <c r="I441" s="207"/>
      <c r="J441" s="14"/>
      <c r="K441" s="14"/>
      <c r="L441" s="203"/>
      <c r="M441" s="208"/>
      <c r="N441" s="209"/>
      <c r="O441" s="209"/>
      <c r="P441" s="209"/>
      <c r="Q441" s="209"/>
      <c r="R441" s="209"/>
      <c r="S441" s="209"/>
      <c r="T441" s="21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04" t="s">
        <v>166</v>
      </c>
      <c r="AU441" s="204" t="s">
        <v>83</v>
      </c>
      <c r="AV441" s="14" t="s">
        <v>160</v>
      </c>
      <c r="AW441" s="14" t="s">
        <v>35</v>
      </c>
      <c r="AX441" s="14" t="s">
        <v>81</v>
      </c>
      <c r="AY441" s="204" t="s">
        <v>153</v>
      </c>
    </row>
    <row r="442" s="13" customFormat="1">
      <c r="A442" s="13"/>
      <c r="B442" s="195"/>
      <c r="C442" s="13"/>
      <c r="D442" s="188" t="s">
        <v>166</v>
      </c>
      <c r="E442" s="13"/>
      <c r="F442" s="197" t="s">
        <v>1363</v>
      </c>
      <c r="G442" s="13"/>
      <c r="H442" s="198">
        <v>16.016999999999999</v>
      </c>
      <c r="I442" s="199"/>
      <c r="J442" s="13"/>
      <c r="K442" s="13"/>
      <c r="L442" s="195"/>
      <c r="M442" s="200"/>
      <c r="N442" s="201"/>
      <c r="O442" s="201"/>
      <c r="P442" s="201"/>
      <c r="Q442" s="201"/>
      <c r="R442" s="201"/>
      <c r="S442" s="201"/>
      <c r="T442" s="20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6" t="s">
        <v>166</v>
      </c>
      <c r="AU442" s="196" t="s">
        <v>83</v>
      </c>
      <c r="AV442" s="13" t="s">
        <v>83</v>
      </c>
      <c r="AW442" s="13" t="s">
        <v>4</v>
      </c>
      <c r="AX442" s="13" t="s">
        <v>81</v>
      </c>
      <c r="AY442" s="196" t="s">
        <v>153</v>
      </c>
    </row>
    <row r="443" s="2" customFormat="1" ht="24.15" customHeight="1">
      <c r="A443" s="40"/>
      <c r="B443" s="174"/>
      <c r="C443" s="220" t="s">
        <v>626</v>
      </c>
      <c r="D443" s="220" t="s">
        <v>216</v>
      </c>
      <c r="E443" s="221" t="s">
        <v>1364</v>
      </c>
      <c r="F443" s="222" t="s">
        <v>1365</v>
      </c>
      <c r="G443" s="223" t="s">
        <v>241</v>
      </c>
      <c r="H443" s="224">
        <v>28.253</v>
      </c>
      <c r="I443" s="225"/>
      <c r="J443" s="226">
        <f>ROUND(I443*H443,2)</f>
        <v>0</v>
      </c>
      <c r="K443" s="222" t="s">
        <v>159</v>
      </c>
      <c r="L443" s="227"/>
      <c r="M443" s="228" t="s">
        <v>3</v>
      </c>
      <c r="N443" s="229" t="s">
        <v>44</v>
      </c>
      <c r="O443" s="74"/>
      <c r="P443" s="184">
        <f>O443*H443</f>
        <v>0</v>
      </c>
      <c r="Q443" s="184">
        <v>0.17499999999999999</v>
      </c>
      <c r="R443" s="184">
        <f>Q443*H443</f>
        <v>4.9442749999999993</v>
      </c>
      <c r="S443" s="184">
        <v>0</v>
      </c>
      <c r="T443" s="185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186" t="s">
        <v>215</v>
      </c>
      <c r="AT443" s="186" t="s">
        <v>216</v>
      </c>
      <c r="AU443" s="186" t="s">
        <v>83</v>
      </c>
      <c r="AY443" s="21" t="s">
        <v>153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21" t="s">
        <v>81</v>
      </c>
      <c r="BK443" s="187">
        <f>ROUND(I443*H443,2)</f>
        <v>0</v>
      </c>
      <c r="BL443" s="21" t="s">
        <v>160</v>
      </c>
      <c r="BM443" s="186" t="s">
        <v>1366</v>
      </c>
    </row>
    <row r="444" s="2" customFormat="1">
      <c r="A444" s="40"/>
      <c r="B444" s="41"/>
      <c r="C444" s="40"/>
      <c r="D444" s="188" t="s">
        <v>162</v>
      </c>
      <c r="E444" s="40"/>
      <c r="F444" s="189" t="s">
        <v>1365</v>
      </c>
      <c r="G444" s="40"/>
      <c r="H444" s="40"/>
      <c r="I444" s="190"/>
      <c r="J444" s="40"/>
      <c r="K444" s="40"/>
      <c r="L444" s="41"/>
      <c r="M444" s="191"/>
      <c r="N444" s="192"/>
      <c r="O444" s="74"/>
      <c r="P444" s="74"/>
      <c r="Q444" s="74"/>
      <c r="R444" s="74"/>
      <c r="S444" s="74"/>
      <c r="T444" s="75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21" t="s">
        <v>162</v>
      </c>
      <c r="AU444" s="21" t="s">
        <v>83</v>
      </c>
    </row>
    <row r="445" s="13" customFormat="1">
      <c r="A445" s="13"/>
      <c r="B445" s="195"/>
      <c r="C445" s="13"/>
      <c r="D445" s="188" t="s">
        <v>166</v>
      </c>
      <c r="E445" s="196" t="s">
        <v>3</v>
      </c>
      <c r="F445" s="197" t="s">
        <v>1367</v>
      </c>
      <c r="G445" s="13"/>
      <c r="H445" s="198">
        <v>27.43</v>
      </c>
      <c r="I445" s="199"/>
      <c r="J445" s="13"/>
      <c r="K445" s="13"/>
      <c r="L445" s="195"/>
      <c r="M445" s="200"/>
      <c r="N445" s="201"/>
      <c r="O445" s="201"/>
      <c r="P445" s="201"/>
      <c r="Q445" s="201"/>
      <c r="R445" s="201"/>
      <c r="S445" s="201"/>
      <c r="T445" s="20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96" t="s">
        <v>166</v>
      </c>
      <c r="AU445" s="196" t="s">
        <v>83</v>
      </c>
      <c r="AV445" s="13" t="s">
        <v>83</v>
      </c>
      <c r="AW445" s="13" t="s">
        <v>35</v>
      </c>
      <c r="AX445" s="13" t="s">
        <v>81</v>
      </c>
      <c r="AY445" s="196" t="s">
        <v>153</v>
      </c>
    </row>
    <row r="446" s="13" customFormat="1">
      <c r="A446" s="13"/>
      <c r="B446" s="195"/>
      <c r="C446" s="13"/>
      <c r="D446" s="188" t="s">
        <v>166</v>
      </c>
      <c r="E446" s="13"/>
      <c r="F446" s="197" t="s">
        <v>1368</v>
      </c>
      <c r="G446" s="13"/>
      <c r="H446" s="198">
        <v>28.253</v>
      </c>
      <c r="I446" s="199"/>
      <c r="J446" s="13"/>
      <c r="K446" s="13"/>
      <c r="L446" s="195"/>
      <c r="M446" s="200"/>
      <c r="N446" s="201"/>
      <c r="O446" s="201"/>
      <c r="P446" s="201"/>
      <c r="Q446" s="201"/>
      <c r="R446" s="201"/>
      <c r="S446" s="201"/>
      <c r="T446" s="20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6" t="s">
        <v>166</v>
      </c>
      <c r="AU446" s="196" t="s">
        <v>83</v>
      </c>
      <c r="AV446" s="13" t="s">
        <v>83</v>
      </c>
      <c r="AW446" s="13" t="s">
        <v>4</v>
      </c>
      <c r="AX446" s="13" t="s">
        <v>81</v>
      </c>
      <c r="AY446" s="196" t="s">
        <v>153</v>
      </c>
    </row>
    <row r="447" s="2" customFormat="1" ht="24.15" customHeight="1">
      <c r="A447" s="40"/>
      <c r="B447" s="174"/>
      <c r="C447" s="220" t="s">
        <v>634</v>
      </c>
      <c r="D447" s="220" t="s">
        <v>216</v>
      </c>
      <c r="E447" s="221" t="s">
        <v>1369</v>
      </c>
      <c r="F447" s="222" t="s">
        <v>1370</v>
      </c>
      <c r="G447" s="223" t="s">
        <v>241</v>
      </c>
      <c r="H447" s="224">
        <v>79.319999999999993</v>
      </c>
      <c r="I447" s="225"/>
      <c r="J447" s="226">
        <f>ROUND(I447*H447,2)</f>
        <v>0</v>
      </c>
      <c r="K447" s="222" t="s">
        <v>159</v>
      </c>
      <c r="L447" s="227"/>
      <c r="M447" s="228" t="s">
        <v>3</v>
      </c>
      <c r="N447" s="229" t="s">
        <v>44</v>
      </c>
      <c r="O447" s="74"/>
      <c r="P447" s="184">
        <f>O447*H447</f>
        <v>0</v>
      </c>
      <c r="Q447" s="184">
        <v>0.16700000000000001</v>
      </c>
      <c r="R447" s="184">
        <f>Q447*H447</f>
        <v>13.24644</v>
      </c>
      <c r="S447" s="184">
        <v>0</v>
      </c>
      <c r="T447" s="185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186" t="s">
        <v>215</v>
      </c>
      <c r="AT447" s="186" t="s">
        <v>216</v>
      </c>
      <c r="AU447" s="186" t="s">
        <v>83</v>
      </c>
      <c r="AY447" s="21" t="s">
        <v>153</v>
      </c>
      <c r="BE447" s="187">
        <f>IF(N447="základní",J447,0)</f>
        <v>0</v>
      </c>
      <c r="BF447" s="187">
        <f>IF(N447="snížená",J447,0)</f>
        <v>0</v>
      </c>
      <c r="BG447" s="187">
        <f>IF(N447="zákl. přenesená",J447,0)</f>
        <v>0</v>
      </c>
      <c r="BH447" s="187">
        <f>IF(N447="sníž. přenesená",J447,0)</f>
        <v>0</v>
      </c>
      <c r="BI447" s="187">
        <f>IF(N447="nulová",J447,0)</f>
        <v>0</v>
      </c>
      <c r="BJ447" s="21" t="s">
        <v>81</v>
      </c>
      <c r="BK447" s="187">
        <f>ROUND(I447*H447,2)</f>
        <v>0</v>
      </c>
      <c r="BL447" s="21" t="s">
        <v>160</v>
      </c>
      <c r="BM447" s="186" t="s">
        <v>1371</v>
      </c>
    </row>
    <row r="448" s="2" customFormat="1">
      <c r="A448" s="40"/>
      <c r="B448" s="41"/>
      <c r="C448" s="40"/>
      <c r="D448" s="188" t="s">
        <v>162</v>
      </c>
      <c r="E448" s="40"/>
      <c r="F448" s="189" t="s">
        <v>1370</v>
      </c>
      <c r="G448" s="40"/>
      <c r="H448" s="40"/>
      <c r="I448" s="190"/>
      <c r="J448" s="40"/>
      <c r="K448" s="40"/>
      <c r="L448" s="41"/>
      <c r="M448" s="191"/>
      <c r="N448" s="192"/>
      <c r="O448" s="74"/>
      <c r="P448" s="74"/>
      <c r="Q448" s="74"/>
      <c r="R448" s="74"/>
      <c r="S448" s="74"/>
      <c r="T448" s="75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21" t="s">
        <v>162</v>
      </c>
      <c r="AU448" s="21" t="s">
        <v>83</v>
      </c>
    </row>
    <row r="449" s="2" customFormat="1">
      <c r="A449" s="40"/>
      <c r="B449" s="41"/>
      <c r="C449" s="40"/>
      <c r="D449" s="188" t="s">
        <v>194</v>
      </c>
      <c r="E449" s="40"/>
      <c r="F449" s="211" t="s">
        <v>1372</v>
      </c>
      <c r="G449" s="40"/>
      <c r="H449" s="40"/>
      <c r="I449" s="190"/>
      <c r="J449" s="40"/>
      <c r="K449" s="40"/>
      <c r="L449" s="41"/>
      <c r="M449" s="191"/>
      <c r="N449" s="192"/>
      <c r="O449" s="74"/>
      <c r="P449" s="74"/>
      <c r="Q449" s="74"/>
      <c r="R449" s="74"/>
      <c r="S449" s="74"/>
      <c r="T449" s="75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21" t="s">
        <v>194</v>
      </c>
      <c r="AU449" s="21" t="s">
        <v>83</v>
      </c>
    </row>
    <row r="450" s="13" customFormat="1">
      <c r="A450" s="13"/>
      <c r="B450" s="195"/>
      <c r="C450" s="13"/>
      <c r="D450" s="188" t="s">
        <v>166</v>
      </c>
      <c r="E450" s="196" t="s">
        <v>3</v>
      </c>
      <c r="F450" s="197" t="s">
        <v>1373</v>
      </c>
      <c r="G450" s="13"/>
      <c r="H450" s="198">
        <v>77.010000000000005</v>
      </c>
      <c r="I450" s="199"/>
      <c r="J450" s="13"/>
      <c r="K450" s="13"/>
      <c r="L450" s="195"/>
      <c r="M450" s="200"/>
      <c r="N450" s="201"/>
      <c r="O450" s="201"/>
      <c r="P450" s="201"/>
      <c r="Q450" s="201"/>
      <c r="R450" s="201"/>
      <c r="S450" s="201"/>
      <c r="T450" s="20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6" t="s">
        <v>166</v>
      </c>
      <c r="AU450" s="196" t="s">
        <v>83</v>
      </c>
      <c r="AV450" s="13" t="s">
        <v>83</v>
      </c>
      <c r="AW450" s="13" t="s">
        <v>35</v>
      </c>
      <c r="AX450" s="13" t="s">
        <v>81</v>
      </c>
      <c r="AY450" s="196" t="s">
        <v>153</v>
      </c>
    </row>
    <row r="451" s="13" customFormat="1">
      <c r="A451" s="13"/>
      <c r="B451" s="195"/>
      <c r="C451" s="13"/>
      <c r="D451" s="188" t="s">
        <v>166</v>
      </c>
      <c r="E451" s="13"/>
      <c r="F451" s="197" t="s">
        <v>1374</v>
      </c>
      <c r="G451" s="13"/>
      <c r="H451" s="198">
        <v>79.319999999999993</v>
      </c>
      <c r="I451" s="199"/>
      <c r="J451" s="13"/>
      <c r="K451" s="13"/>
      <c r="L451" s="195"/>
      <c r="M451" s="200"/>
      <c r="N451" s="201"/>
      <c r="O451" s="201"/>
      <c r="P451" s="201"/>
      <c r="Q451" s="201"/>
      <c r="R451" s="201"/>
      <c r="S451" s="201"/>
      <c r="T451" s="20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96" t="s">
        <v>166</v>
      </c>
      <c r="AU451" s="196" t="s">
        <v>83</v>
      </c>
      <c r="AV451" s="13" t="s">
        <v>83</v>
      </c>
      <c r="AW451" s="13" t="s">
        <v>4</v>
      </c>
      <c r="AX451" s="13" t="s">
        <v>81</v>
      </c>
      <c r="AY451" s="196" t="s">
        <v>153</v>
      </c>
    </row>
    <row r="452" s="2" customFormat="1" ht="24.15" customHeight="1">
      <c r="A452" s="40"/>
      <c r="B452" s="174"/>
      <c r="C452" s="220" t="s">
        <v>642</v>
      </c>
      <c r="D452" s="220" t="s">
        <v>216</v>
      </c>
      <c r="E452" s="221" t="s">
        <v>1375</v>
      </c>
      <c r="F452" s="222" t="s">
        <v>1376</v>
      </c>
      <c r="G452" s="223" t="s">
        <v>241</v>
      </c>
      <c r="H452" s="224">
        <v>5.2939999999999996</v>
      </c>
      <c r="I452" s="225"/>
      <c r="J452" s="226">
        <f>ROUND(I452*H452,2)</f>
        <v>0</v>
      </c>
      <c r="K452" s="222" t="s">
        <v>159</v>
      </c>
      <c r="L452" s="227"/>
      <c r="M452" s="228" t="s">
        <v>3</v>
      </c>
      <c r="N452" s="229" t="s">
        <v>44</v>
      </c>
      <c r="O452" s="74"/>
      <c r="P452" s="184">
        <f>O452*H452</f>
        <v>0</v>
      </c>
      <c r="Q452" s="184">
        <v>0.17000000000000001</v>
      </c>
      <c r="R452" s="184">
        <f>Q452*H452</f>
        <v>0.89998</v>
      </c>
      <c r="S452" s="184">
        <v>0</v>
      </c>
      <c r="T452" s="185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186" t="s">
        <v>215</v>
      </c>
      <c r="AT452" s="186" t="s">
        <v>216</v>
      </c>
      <c r="AU452" s="186" t="s">
        <v>83</v>
      </c>
      <c r="AY452" s="21" t="s">
        <v>153</v>
      </c>
      <c r="BE452" s="187">
        <f>IF(N452="základní",J452,0)</f>
        <v>0</v>
      </c>
      <c r="BF452" s="187">
        <f>IF(N452="snížená",J452,0)</f>
        <v>0</v>
      </c>
      <c r="BG452" s="187">
        <f>IF(N452="zákl. přenesená",J452,0)</f>
        <v>0</v>
      </c>
      <c r="BH452" s="187">
        <f>IF(N452="sníž. přenesená",J452,0)</f>
        <v>0</v>
      </c>
      <c r="BI452" s="187">
        <f>IF(N452="nulová",J452,0)</f>
        <v>0</v>
      </c>
      <c r="BJ452" s="21" t="s">
        <v>81</v>
      </c>
      <c r="BK452" s="187">
        <f>ROUND(I452*H452,2)</f>
        <v>0</v>
      </c>
      <c r="BL452" s="21" t="s">
        <v>160</v>
      </c>
      <c r="BM452" s="186" t="s">
        <v>1377</v>
      </c>
    </row>
    <row r="453" s="2" customFormat="1">
      <c r="A453" s="40"/>
      <c r="B453" s="41"/>
      <c r="C453" s="40"/>
      <c r="D453" s="188" t="s">
        <v>162</v>
      </c>
      <c r="E453" s="40"/>
      <c r="F453" s="189" t="s">
        <v>1376</v>
      </c>
      <c r="G453" s="40"/>
      <c r="H453" s="40"/>
      <c r="I453" s="190"/>
      <c r="J453" s="40"/>
      <c r="K453" s="40"/>
      <c r="L453" s="41"/>
      <c r="M453" s="191"/>
      <c r="N453" s="192"/>
      <c r="O453" s="74"/>
      <c r="P453" s="74"/>
      <c r="Q453" s="74"/>
      <c r="R453" s="74"/>
      <c r="S453" s="74"/>
      <c r="T453" s="75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21" t="s">
        <v>162</v>
      </c>
      <c r="AU453" s="21" t="s">
        <v>83</v>
      </c>
    </row>
    <row r="454" s="2" customFormat="1">
      <c r="A454" s="40"/>
      <c r="B454" s="41"/>
      <c r="C454" s="40"/>
      <c r="D454" s="188" t="s">
        <v>194</v>
      </c>
      <c r="E454" s="40"/>
      <c r="F454" s="211" t="s">
        <v>1372</v>
      </c>
      <c r="G454" s="40"/>
      <c r="H454" s="40"/>
      <c r="I454" s="190"/>
      <c r="J454" s="40"/>
      <c r="K454" s="40"/>
      <c r="L454" s="41"/>
      <c r="M454" s="191"/>
      <c r="N454" s="192"/>
      <c r="O454" s="74"/>
      <c r="P454" s="74"/>
      <c r="Q454" s="74"/>
      <c r="R454" s="74"/>
      <c r="S454" s="74"/>
      <c r="T454" s="75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21" t="s">
        <v>194</v>
      </c>
      <c r="AU454" s="21" t="s">
        <v>83</v>
      </c>
    </row>
    <row r="455" s="13" customFormat="1">
      <c r="A455" s="13"/>
      <c r="B455" s="195"/>
      <c r="C455" s="13"/>
      <c r="D455" s="188" t="s">
        <v>166</v>
      </c>
      <c r="E455" s="196" t="s">
        <v>3</v>
      </c>
      <c r="F455" s="197" t="s">
        <v>1378</v>
      </c>
      <c r="G455" s="13"/>
      <c r="H455" s="198">
        <v>5.1399999999999997</v>
      </c>
      <c r="I455" s="199"/>
      <c r="J455" s="13"/>
      <c r="K455" s="13"/>
      <c r="L455" s="195"/>
      <c r="M455" s="200"/>
      <c r="N455" s="201"/>
      <c r="O455" s="201"/>
      <c r="P455" s="201"/>
      <c r="Q455" s="201"/>
      <c r="R455" s="201"/>
      <c r="S455" s="201"/>
      <c r="T455" s="20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96" t="s">
        <v>166</v>
      </c>
      <c r="AU455" s="196" t="s">
        <v>83</v>
      </c>
      <c r="AV455" s="13" t="s">
        <v>83</v>
      </c>
      <c r="AW455" s="13" t="s">
        <v>35</v>
      </c>
      <c r="AX455" s="13" t="s">
        <v>81</v>
      </c>
      <c r="AY455" s="196" t="s">
        <v>153</v>
      </c>
    </row>
    <row r="456" s="13" customFormat="1">
      <c r="A456" s="13"/>
      <c r="B456" s="195"/>
      <c r="C456" s="13"/>
      <c r="D456" s="188" t="s">
        <v>166</v>
      </c>
      <c r="E456" s="13"/>
      <c r="F456" s="197" t="s">
        <v>1379</v>
      </c>
      <c r="G456" s="13"/>
      <c r="H456" s="198">
        <v>5.2939999999999996</v>
      </c>
      <c r="I456" s="199"/>
      <c r="J456" s="13"/>
      <c r="K456" s="13"/>
      <c r="L456" s="195"/>
      <c r="M456" s="200"/>
      <c r="N456" s="201"/>
      <c r="O456" s="201"/>
      <c r="P456" s="201"/>
      <c r="Q456" s="201"/>
      <c r="R456" s="201"/>
      <c r="S456" s="201"/>
      <c r="T456" s="20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6" t="s">
        <v>166</v>
      </c>
      <c r="AU456" s="196" t="s">
        <v>83</v>
      </c>
      <c r="AV456" s="13" t="s">
        <v>83</v>
      </c>
      <c r="AW456" s="13" t="s">
        <v>4</v>
      </c>
      <c r="AX456" s="13" t="s">
        <v>81</v>
      </c>
      <c r="AY456" s="196" t="s">
        <v>153</v>
      </c>
    </row>
    <row r="457" s="12" customFormat="1" ht="22.8" customHeight="1">
      <c r="A457" s="12"/>
      <c r="B457" s="161"/>
      <c r="C457" s="12"/>
      <c r="D457" s="162" t="s">
        <v>72</v>
      </c>
      <c r="E457" s="172" t="s">
        <v>215</v>
      </c>
      <c r="F457" s="172" t="s">
        <v>470</v>
      </c>
      <c r="G457" s="12"/>
      <c r="H457" s="12"/>
      <c r="I457" s="164"/>
      <c r="J457" s="173">
        <f>BK457</f>
        <v>0</v>
      </c>
      <c r="K457" s="12"/>
      <c r="L457" s="161"/>
      <c r="M457" s="166"/>
      <c r="N457" s="167"/>
      <c r="O457" s="167"/>
      <c r="P457" s="168">
        <f>SUM(P458:P487)</f>
        <v>0</v>
      </c>
      <c r="Q457" s="167"/>
      <c r="R457" s="168">
        <f>SUM(R458:R487)</f>
        <v>6.5670200000000003</v>
      </c>
      <c r="S457" s="167"/>
      <c r="T457" s="169">
        <f>SUM(T458:T487)</f>
        <v>8.734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62" t="s">
        <v>81</v>
      </c>
      <c r="AT457" s="170" t="s">
        <v>72</v>
      </c>
      <c r="AU457" s="170" t="s">
        <v>81</v>
      </c>
      <c r="AY457" s="162" t="s">
        <v>153</v>
      </c>
      <c r="BK457" s="171">
        <f>SUM(BK458:BK487)</f>
        <v>0</v>
      </c>
    </row>
    <row r="458" s="2" customFormat="1" ht="24.15" customHeight="1">
      <c r="A458" s="40"/>
      <c r="B458" s="174"/>
      <c r="C458" s="175" t="s">
        <v>648</v>
      </c>
      <c r="D458" s="175" t="s">
        <v>155</v>
      </c>
      <c r="E458" s="176" t="s">
        <v>472</v>
      </c>
      <c r="F458" s="177" t="s">
        <v>473</v>
      </c>
      <c r="G458" s="178" t="s">
        <v>158</v>
      </c>
      <c r="H458" s="179">
        <v>0.94999999999999996</v>
      </c>
      <c r="I458" s="180"/>
      <c r="J458" s="181">
        <f>ROUND(I458*H458,2)</f>
        <v>0</v>
      </c>
      <c r="K458" s="177" t="s">
        <v>159</v>
      </c>
      <c r="L458" s="41"/>
      <c r="M458" s="182" t="s">
        <v>3</v>
      </c>
      <c r="N458" s="183" t="s">
        <v>44</v>
      </c>
      <c r="O458" s="74"/>
      <c r="P458" s="184">
        <f>O458*H458</f>
        <v>0</v>
      </c>
      <c r="Q458" s="184">
        <v>0</v>
      </c>
      <c r="R458" s="184">
        <f>Q458*H458</f>
        <v>0</v>
      </c>
      <c r="S458" s="184">
        <v>1.9199999999999999</v>
      </c>
      <c r="T458" s="185">
        <f>S458*H458</f>
        <v>1.8239999999999998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186" t="s">
        <v>160</v>
      </c>
      <c r="AT458" s="186" t="s">
        <v>155</v>
      </c>
      <c r="AU458" s="186" t="s">
        <v>83</v>
      </c>
      <c r="AY458" s="21" t="s">
        <v>153</v>
      </c>
      <c r="BE458" s="187">
        <f>IF(N458="základní",J458,0)</f>
        <v>0</v>
      </c>
      <c r="BF458" s="187">
        <f>IF(N458="snížená",J458,0)</f>
        <v>0</v>
      </c>
      <c r="BG458" s="187">
        <f>IF(N458="zákl. přenesená",J458,0)</f>
        <v>0</v>
      </c>
      <c r="BH458" s="187">
        <f>IF(N458="sníž. přenesená",J458,0)</f>
        <v>0</v>
      </c>
      <c r="BI458" s="187">
        <f>IF(N458="nulová",J458,0)</f>
        <v>0</v>
      </c>
      <c r="BJ458" s="21" t="s">
        <v>81</v>
      </c>
      <c r="BK458" s="187">
        <f>ROUND(I458*H458,2)</f>
        <v>0</v>
      </c>
      <c r="BL458" s="21" t="s">
        <v>160</v>
      </c>
      <c r="BM458" s="186" t="s">
        <v>1380</v>
      </c>
    </row>
    <row r="459" s="2" customFormat="1">
      <c r="A459" s="40"/>
      <c r="B459" s="41"/>
      <c r="C459" s="40"/>
      <c r="D459" s="188" t="s">
        <v>162</v>
      </c>
      <c r="E459" s="40"/>
      <c r="F459" s="189" t="s">
        <v>475</v>
      </c>
      <c r="G459" s="40"/>
      <c r="H459" s="40"/>
      <c r="I459" s="190"/>
      <c r="J459" s="40"/>
      <c r="K459" s="40"/>
      <c r="L459" s="41"/>
      <c r="M459" s="191"/>
      <c r="N459" s="192"/>
      <c r="O459" s="74"/>
      <c r="P459" s="74"/>
      <c r="Q459" s="74"/>
      <c r="R459" s="74"/>
      <c r="S459" s="74"/>
      <c r="T459" s="75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21" t="s">
        <v>162</v>
      </c>
      <c r="AU459" s="21" t="s">
        <v>83</v>
      </c>
    </row>
    <row r="460" s="2" customFormat="1">
      <c r="A460" s="40"/>
      <c r="B460" s="41"/>
      <c r="C460" s="40"/>
      <c r="D460" s="193" t="s">
        <v>164</v>
      </c>
      <c r="E460" s="40"/>
      <c r="F460" s="194" t="s">
        <v>476</v>
      </c>
      <c r="G460" s="40"/>
      <c r="H460" s="40"/>
      <c r="I460" s="190"/>
      <c r="J460" s="40"/>
      <c r="K460" s="40"/>
      <c r="L460" s="41"/>
      <c r="M460" s="191"/>
      <c r="N460" s="192"/>
      <c r="O460" s="74"/>
      <c r="P460" s="74"/>
      <c r="Q460" s="74"/>
      <c r="R460" s="74"/>
      <c r="S460" s="74"/>
      <c r="T460" s="75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21" t="s">
        <v>164</v>
      </c>
      <c r="AU460" s="21" t="s">
        <v>83</v>
      </c>
    </row>
    <row r="461" s="13" customFormat="1">
      <c r="A461" s="13"/>
      <c r="B461" s="195"/>
      <c r="C461" s="13"/>
      <c r="D461" s="188" t="s">
        <v>166</v>
      </c>
      <c r="E461" s="196" t="s">
        <v>3</v>
      </c>
      <c r="F461" s="197" t="s">
        <v>477</v>
      </c>
      <c r="G461" s="13"/>
      <c r="H461" s="198">
        <v>0.94999999999999996</v>
      </c>
      <c r="I461" s="199"/>
      <c r="J461" s="13"/>
      <c r="K461" s="13"/>
      <c r="L461" s="195"/>
      <c r="M461" s="200"/>
      <c r="N461" s="201"/>
      <c r="O461" s="201"/>
      <c r="P461" s="201"/>
      <c r="Q461" s="201"/>
      <c r="R461" s="201"/>
      <c r="S461" s="201"/>
      <c r="T461" s="20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6" t="s">
        <v>166</v>
      </c>
      <c r="AU461" s="196" t="s">
        <v>83</v>
      </c>
      <c r="AV461" s="13" t="s">
        <v>83</v>
      </c>
      <c r="AW461" s="13" t="s">
        <v>35</v>
      </c>
      <c r="AX461" s="13" t="s">
        <v>73</v>
      </c>
      <c r="AY461" s="196" t="s">
        <v>153</v>
      </c>
    </row>
    <row r="462" s="14" customFormat="1">
      <c r="A462" s="14"/>
      <c r="B462" s="203"/>
      <c r="C462" s="14"/>
      <c r="D462" s="188" t="s">
        <v>166</v>
      </c>
      <c r="E462" s="204" t="s">
        <v>3</v>
      </c>
      <c r="F462" s="205" t="s">
        <v>181</v>
      </c>
      <c r="G462" s="14"/>
      <c r="H462" s="206">
        <v>0.94999999999999996</v>
      </c>
      <c r="I462" s="207"/>
      <c r="J462" s="14"/>
      <c r="K462" s="14"/>
      <c r="L462" s="203"/>
      <c r="M462" s="208"/>
      <c r="N462" s="209"/>
      <c r="O462" s="209"/>
      <c r="P462" s="209"/>
      <c r="Q462" s="209"/>
      <c r="R462" s="209"/>
      <c r="S462" s="209"/>
      <c r="T462" s="21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04" t="s">
        <v>166</v>
      </c>
      <c r="AU462" s="204" t="s">
        <v>83</v>
      </c>
      <c r="AV462" s="14" t="s">
        <v>160</v>
      </c>
      <c r="AW462" s="14" t="s">
        <v>35</v>
      </c>
      <c r="AX462" s="14" t="s">
        <v>81</v>
      </c>
      <c r="AY462" s="204" t="s">
        <v>153</v>
      </c>
    </row>
    <row r="463" s="2" customFormat="1" ht="37.8" customHeight="1">
      <c r="A463" s="40"/>
      <c r="B463" s="174"/>
      <c r="C463" s="175" t="s">
        <v>654</v>
      </c>
      <c r="D463" s="175" t="s">
        <v>155</v>
      </c>
      <c r="E463" s="176" t="s">
        <v>493</v>
      </c>
      <c r="F463" s="177" t="s">
        <v>494</v>
      </c>
      <c r="G463" s="178" t="s">
        <v>488</v>
      </c>
      <c r="H463" s="179">
        <v>8</v>
      </c>
      <c r="I463" s="180"/>
      <c r="J463" s="181">
        <f>ROUND(I463*H463,2)</f>
        <v>0</v>
      </c>
      <c r="K463" s="177" t="s">
        <v>159</v>
      </c>
      <c r="L463" s="41"/>
      <c r="M463" s="182" t="s">
        <v>3</v>
      </c>
      <c r="N463" s="183" t="s">
        <v>44</v>
      </c>
      <c r="O463" s="74"/>
      <c r="P463" s="184">
        <f>O463*H463</f>
        <v>0</v>
      </c>
      <c r="Q463" s="184">
        <v>0.62248000000000003</v>
      </c>
      <c r="R463" s="184">
        <f>Q463*H463</f>
        <v>4.9798400000000003</v>
      </c>
      <c r="S463" s="184">
        <v>0.62</v>
      </c>
      <c r="T463" s="185">
        <f>S463*H463</f>
        <v>4.96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186" t="s">
        <v>160</v>
      </c>
      <c r="AT463" s="186" t="s">
        <v>155</v>
      </c>
      <c r="AU463" s="186" t="s">
        <v>83</v>
      </c>
      <c r="AY463" s="21" t="s">
        <v>153</v>
      </c>
      <c r="BE463" s="187">
        <f>IF(N463="základní",J463,0)</f>
        <v>0</v>
      </c>
      <c r="BF463" s="187">
        <f>IF(N463="snížená",J463,0)</f>
        <v>0</v>
      </c>
      <c r="BG463" s="187">
        <f>IF(N463="zákl. přenesená",J463,0)</f>
        <v>0</v>
      </c>
      <c r="BH463" s="187">
        <f>IF(N463="sníž. přenesená",J463,0)</f>
        <v>0</v>
      </c>
      <c r="BI463" s="187">
        <f>IF(N463="nulová",J463,0)</f>
        <v>0</v>
      </c>
      <c r="BJ463" s="21" t="s">
        <v>81</v>
      </c>
      <c r="BK463" s="187">
        <f>ROUND(I463*H463,2)</f>
        <v>0</v>
      </c>
      <c r="BL463" s="21" t="s">
        <v>160</v>
      </c>
      <c r="BM463" s="186" t="s">
        <v>1381</v>
      </c>
    </row>
    <row r="464" s="2" customFormat="1">
      <c r="A464" s="40"/>
      <c r="B464" s="41"/>
      <c r="C464" s="40"/>
      <c r="D464" s="188" t="s">
        <v>162</v>
      </c>
      <c r="E464" s="40"/>
      <c r="F464" s="189" t="s">
        <v>496</v>
      </c>
      <c r="G464" s="40"/>
      <c r="H464" s="40"/>
      <c r="I464" s="190"/>
      <c r="J464" s="40"/>
      <c r="K464" s="40"/>
      <c r="L464" s="41"/>
      <c r="M464" s="191"/>
      <c r="N464" s="192"/>
      <c r="O464" s="74"/>
      <c r="P464" s="74"/>
      <c r="Q464" s="74"/>
      <c r="R464" s="74"/>
      <c r="S464" s="74"/>
      <c r="T464" s="75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21" t="s">
        <v>162</v>
      </c>
      <c r="AU464" s="21" t="s">
        <v>83</v>
      </c>
    </row>
    <row r="465" s="2" customFormat="1">
      <c r="A465" s="40"/>
      <c r="B465" s="41"/>
      <c r="C465" s="40"/>
      <c r="D465" s="193" t="s">
        <v>164</v>
      </c>
      <c r="E465" s="40"/>
      <c r="F465" s="194" t="s">
        <v>497</v>
      </c>
      <c r="G465" s="40"/>
      <c r="H465" s="40"/>
      <c r="I465" s="190"/>
      <c r="J465" s="40"/>
      <c r="K465" s="40"/>
      <c r="L465" s="41"/>
      <c r="M465" s="191"/>
      <c r="N465" s="192"/>
      <c r="O465" s="74"/>
      <c r="P465" s="74"/>
      <c r="Q465" s="74"/>
      <c r="R465" s="74"/>
      <c r="S465" s="74"/>
      <c r="T465" s="75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21" t="s">
        <v>164</v>
      </c>
      <c r="AU465" s="21" t="s">
        <v>83</v>
      </c>
    </row>
    <row r="466" s="13" customFormat="1">
      <c r="A466" s="13"/>
      <c r="B466" s="195"/>
      <c r="C466" s="13"/>
      <c r="D466" s="188" t="s">
        <v>166</v>
      </c>
      <c r="E466" s="196" t="s">
        <v>3</v>
      </c>
      <c r="F466" s="197" t="s">
        <v>1382</v>
      </c>
      <c r="G466" s="13"/>
      <c r="H466" s="198">
        <v>8</v>
      </c>
      <c r="I466" s="199"/>
      <c r="J466" s="13"/>
      <c r="K466" s="13"/>
      <c r="L466" s="195"/>
      <c r="M466" s="200"/>
      <c r="N466" s="201"/>
      <c r="O466" s="201"/>
      <c r="P466" s="201"/>
      <c r="Q466" s="201"/>
      <c r="R466" s="201"/>
      <c r="S466" s="201"/>
      <c r="T466" s="20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96" t="s">
        <v>166</v>
      </c>
      <c r="AU466" s="196" t="s">
        <v>83</v>
      </c>
      <c r="AV466" s="13" t="s">
        <v>83</v>
      </c>
      <c r="AW466" s="13" t="s">
        <v>35</v>
      </c>
      <c r="AX466" s="13" t="s">
        <v>73</v>
      </c>
      <c r="AY466" s="196" t="s">
        <v>153</v>
      </c>
    </row>
    <row r="467" s="14" customFormat="1">
      <c r="A467" s="14"/>
      <c r="B467" s="203"/>
      <c r="C467" s="14"/>
      <c r="D467" s="188" t="s">
        <v>166</v>
      </c>
      <c r="E467" s="204" t="s">
        <v>3</v>
      </c>
      <c r="F467" s="205" t="s">
        <v>181</v>
      </c>
      <c r="G467" s="14"/>
      <c r="H467" s="206">
        <v>8</v>
      </c>
      <c r="I467" s="207"/>
      <c r="J467" s="14"/>
      <c r="K467" s="14"/>
      <c r="L467" s="203"/>
      <c r="M467" s="208"/>
      <c r="N467" s="209"/>
      <c r="O467" s="209"/>
      <c r="P467" s="209"/>
      <c r="Q467" s="209"/>
      <c r="R467" s="209"/>
      <c r="S467" s="209"/>
      <c r="T467" s="21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4" t="s">
        <v>166</v>
      </c>
      <c r="AU467" s="204" t="s">
        <v>83</v>
      </c>
      <c r="AV467" s="14" t="s">
        <v>160</v>
      </c>
      <c r="AW467" s="14" t="s">
        <v>35</v>
      </c>
      <c r="AX467" s="14" t="s">
        <v>81</v>
      </c>
      <c r="AY467" s="204" t="s">
        <v>153</v>
      </c>
    </row>
    <row r="468" s="2" customFormat="1" ht="24.15" customHeight="1">
      <c r="A468" s="40"/>
      <c r="B468" s="174"/>
      <c r="C468" s="175" t="s">
        <v>660</v>
      </c>
      <c r="D468" s="175" t="s">
        <v>155</v>
      </c>
      <c r="E468" s="176" t="s">
        <v>500</v>
      </c>
      <c r="F468" s="177" t="s">
        <v>501</v>
      </c>
      <c r="G468" s="178" t="s">
        <v>488</v>
      </c>
      <c r="H468" s="179">
        <v>7</v>
      </c>
      <c r="I468" s="180"/>
      <c r="J468" s="181">
        <f>ROUND(I468*H468,2)</f>
        <v>0</v>
      </c>
      <c r="K468" s="177" t="s">
        <v>159</v>
      </c>
      <c r="L468" s="41"/>
      <c r="M468" s="182" t="s">
        <v>3</v>
      </c>
      <c r="N468" s="183" t="s">
        <v>44</v>
      </c>
      <c r="O468" s="74"/>
      <c r="P468" s="184">
        <f>O468*H468</f>
        <v>0</v>
      </c>
      <c r="Q468" s="184">
        <v>0.15056</v>
      </c>
      <c r="R468" s="184">
        <f>Q468*H468</f>
        <v>1.05392</v>
      </c>
      <c r="S468" s="184">
        <v>0.14999999999999999</v>
      </c>
      <c r="T468" s="185">
        <f>S468*H468</f>
        <v>1.05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186" t="s">
        <v>160</v>
      </c>
      <c r="AT468" s="186" t="s">
        <v>155</v>
      </c>
      <c r="AU468" s="186" t="s">
        <v>83</v>
      </c>
      <c r="AY468" s="21" t="s">
        <v>153</v>
      </c>
      <c r="BE468" s="187">
        <f>IF(N468="základní",J468,0)</f>
        <v>0</v>
      </c>
      <c r="BF468" s="187">
        <f>IF(N468="snížená",J468,0)</f>
        <v>0</v>
      </c>
      <c r="BG468" s="187">
        <f>IF(N468="zákl. přenesená",J468,0)</f>
        <v>0</v>
      </c>
      <c r="BH468" s="187">
        <f>IF(N468="sníž. přenesená",J468,0)</f>
        <v>0</v>
      </c>
      <c r="BI468" s="187">
        <f>IF(N468="nulová",J468,0)</f>
        <v>0</v>
      </c>
      <c r="BJ468" s="21" t="s">
        <v>81</v>
      </c>
      <c r="BK468" s="187">
        <f>ROUND(I468*H468,2)</f>
        <v>0</v>
      </c>
      <c r="BL468" s="21" t="s">
        <v>160</v>
      </c>
      <c r="BM468" s="186" t="s">
        <v>1383</v>
      </c>
    </row>
    <row r="469" s="2" customFormat="1">
      <c r="A469" s="40"/>
      <c r="B469" s="41"/>
      <c r="C469" s="40"/>
      <c r="D469" s="188" t="s">
        <v>162</v>
      </c>
      <c r="E469" s="40"/>
      <c r="F469" s="189" t="s">
        <v>501</v>
      </c>
      <c r="G469" s="40"/>
      <c r="H469" s="40"/>
      <c r="I469" s="190"/>
      <c r="J469" s="40"/>
      <c r="K469" s="40"/>
      <c r="L469" s="41"/>
      <c r="M469" s="191"/>
      <c r="N469" s="192"/>
      <c r="O469" s="74"/>
      <c r="P469" s="74"/>
      <c r="Q469" s="74"/>
      <c r="R469" s="74"/>
      <c r="S469" s="74"/>
      <c r="T469" s="75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21" t="s">
        <v>162</v>
      </c>
      <c r="AU469" s="21" t="s">
        <v>83</v>
      </c>
    </row>
    <row r="470" s="2" customFormat="1">
      <c r="A470" s="40"/>
      <c r="B470" s="41"/>
      <c r="C470" s="40"/>
      <c r="D470" s="193" t="s">
        <v>164</v>
      </c>
      <c r="E470" s="40"/>
      <c r="F470" s="194" t="s">
        <v>503</v>
      </c>
      <c r="G470" s="40"/>
      <c r="H470" s="40"/>
      <c r="I470" s="190"/>
      <c r="J470" s="40"/>
      <c r="K470" s="40"/>
      <c r="L470" s="41"/>
      <c r="M470" s="191"/>
      <c r="N470" s="192"/>
      <c r="O470" s="74"/>
      <c r="P470" s="74"/>
      <c r="Q470" s="74"/>
      <c r="R470" s="74"/>
      <c r="S470" s="74"/>
      <c r="T470" s="75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21" t="s">
        <v>164</v>
      </c>
      <c r="AU470" s="21" t="s">
        <v>83</v>
      </c>
    </row>
    <row r="471" s="13" customFormat="1">
      <c r="A471" s="13"/>
      <c r="B471" s="195"/>
      <c r="C471" s="13"/>
      <c r="D471" s="188" t="s">
        <v>166</v>
      </c>
      <c r="E471" s="196" t="s">
        <v>3</v>
      </c>
      <c r="F471" s="197" t="s">
        <v>1384</v>
      </c>
      <c r="G471" s="13"/>
      <c r="H471" s="198">
        <v>7</v>
      </c>
      <c r="I471" s="199"/>
      <c r="J471" s="13"/>
      <c r="K471" s="13"/>
      <c r="L471" s="195"/>
      <c r="M471" s="200"/>
      <c r="N471" s="201"/>
      <c r="O471" s="201"/>
      <c r="P471" s="201"/>
      <c r="Q471" s="201"/>
      <c r="R471" s="201"/>
      <c r="S471" s="201"/>
      <c r="T471" s="20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6" t="s">
        <v>166</v>
      </c>
      <c r="AU471" s="196" t="s">
        <v>83</v>
      </c>
      <c r="AV471" s="13" t="s">
        <v>83</v>
      </c>
      <c r="AW471" s="13" t="s">
        <v>35</v>
      </c>
      <c r="AX471" s="13" t="s">
        <v>81</v>
      </c>
      <c r="AY471" s="196" t="s">
        <v>153</v>
      </c>
    </row>
    <row r="472" s="2" customFormat="1" ht="24.15" customHeight="1">
      <c r="A472" s="40"/>
      <c r="B472" s="174"/>
      <c r="C472" s="175" t="s">
        <v>666</v>
      </c>
      <c r="D472" s="175" t="s">
        <v>155</v>
      </c>
      <c r="E472" s="176" t="s">
        <v>506</v>
      </c>
      <c r="F472" s="177" t="s">
        <v>507</v>
      </c>
      <c r="G472" s="178" t="s">
        <v>488</v>
      </c>
      <c r="H472" s="179">
        <v>1</v>
      </c>
      <c r="I472" s="180"/>
      <c r="J472" s="181">
        <f>ROUND(I472*H472,2)</f>
        <v>0</v>
      </c>
      <c r="K472" s="177" t="s">
        <v>159</v>
      </c>
      <c r="L472" s="41"/>
      <c r="M472" s="182" t="s">
        <v>3</v>
      </c>
      <c r="N472" s="183" t="s">
        <v>44</v>
      </c>
      <c r="O472" s="74"/>
      <c r="P472" s="184">
        <f>O472*H472</f>
        <v>0</v>
      </c>
      <c r="Q472" s="184">
        <v>0.53325999999999996</v>
      </c>
      <c r="R472" s="184">
        <f>Q472*H472</f>
        <v>0.53325999999999996</v>
      </c>
      <c r="S472" s="184">
        <v>0.29999999999999999</v>
      </c>
      <c r="T472" s="185">
        <f>S472*H472</f>
        <v>0.29999999999999999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186" t="s">
        <v>160</v>
      </c>
      <c r="AT472" s="186" t="s">
        <v>155</v>
      </c>
      <c r="AU472" s="186" t="s">
        <v>83</v>
      </c>
      <c r="AY472" s="21" t="s">
        <v>153</v>
      </c>
      <c r="BE472" s="187">
        <f>IF(N472="základní",J472,0)</f>
        <v>0</v>
      </c>
      <c r="BF472" s="187">
        <f>IF(N472="snížená",J472,0)</f>
        <v>0</v>
      </c>
      <c r="BG472" s="187">
        <f>IF(N472="zákl. přenesená",J472,0)</f>
        <v>0</v>
      </c>
      <c r="BH472" s="187">
        <f>IF(N472="sníž. přenesená",J472,0)</f>
        <v>0</v>
      </c>
      <c r="BI472" s="187">
        <f>IF(N472="nulová",J472,0)</f>
        <v>0</v>
      </c>
      <c r="BJ472" s="21" t="s">
        <v>81</v>
      </c>
      <c r="BK472" s="187">
        <f>ROUND(I472*H472,2)</f>
        <v>0</v>
      </c>
      <c r="BL472" s="21" t="s">
        <v>160</v>
      </c>
      <c r="BM472" s="186" t="s">
        <v>1385</v>
      </c>
    </row>
    <row r="473" s="2" customFormat="1">
      <c r="A473" s="40"/>
      <c r="B473" s="41"/>
      <c r="C473" s="40"/>
      <c r="D473" s="188" t="s">
        <v>162</v>
      </c>
      <c r="E473" s="40"/>
      <c r="F473" s="189" t="s">
        <v>509</v>
      </c>
      <c r="G473" s="40"/>
      <c r="H473" s="40"/>
      <c r="I473" s="190"/>
      <c r="J473" s="40"/>
      <c r="K473" s="40"/>
      <c r="L473" s="41"/>
      <c r="M473" s="191"/>
      <c r="N473" s="192"/>
      <c r="O473" s="74"/>
      <c r="P473" s="74"/>
      <c r="Q473" s="74"/>
      <c r="R473" s="74"/>
      <c r="S473" s="74"/>
      <c r="T473" s="75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21" t="s">
        <v>162</v>
      </c>
      <c r="AU473" s="21" t="s">
        <v>83</v>
      </c>
    </row>
    <row r="474" s="2" customFormat="1">
      <c r="A474" s="40"/>
      <c r="B474" s="41"/>
      <c r="C474" s="40"/>
      <c r="D474" s="193" t="s">
        <v>164</v>
      </c>
      <c r="E474" s="40"/>
      <c r="F474" s="194" t="s">
        <v>510</v>
      </c>
      <c r="G474" s="40"/>
      <c r="H474" s="40"/>
      <c r="I474" s="190"/>
      <c r="J474" s="40"/>
      <c r="K474" s="40"/>
      <c r="L474" s="41"/>
      <c r="M474" s="191"/>
      <c r="N474" s="192"/>
      <c r="O474" s="74"/>
      <c r="P474" s="74"/>
      <c r="Q474" s="74"/>
      <c r="R474" s="74"/>
      <c r="S474" s="74"/>
      <c r="T474" s="75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21" t="s">
        <v>164</v>
      </c>
      <c r="AU474" s="21" t="s">
        <v>83</v>
      </c>
    </row>
    <row r="475" s="2" customFormat="1">
      <c r="A475" s="40"/>
      <c r="B475" s="41"/>
      <c r="C475" s="40"/>
      <c r="D475" s="188" t="s">
        <v>194</v>
      </c>
      <c r="E475" s="40"/>
      <c r="F475" s="211" t="s">
        <v>511</v>
      </c>
      <c r="G475" s="40"/>
      <c r="H475" s="40"/>
      <c r="I475" s="190"/>
      <c r="J475" s="40"/>
      <c r="K475" s="40"/>
      <c r="L475" s="41"/>
      <c r="M475" s="191"/>
      <c r="N475" s="192"/>
      <c r="O475" s="74"/>
      <c r="P475" s="74"/>
      <c r="Q475" s="74"/>
      <c r="R475" s="74"/>
      <c r="S475" s="74"/>
      <c r="T475" s="75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21" t="s">
        <v>194</v>
      </c>
      <c r="AU475" s="21" t="s">
        <v>83</v>
      </c>
    </row>
    <row r="476" s="13" customFormat="1">
      <c r="A476" s="13"/>
      <c r="B476" s="195"/>
      <c r="C476" s="13"/>
      <c r="D476" s="188" t="s">
        <v>166</v>
      </c>
      <c r="E476" s="196" t="s">
        <v>3</v>
      </c>
      <c r="F476" s="197" t="s">
        <v>513</v>
      </c>
      <c r="G476" s="13"/>
      <c r="H476" s="198">
        <v>1</v>
      </c>
      <c r="I476" s="199"/>
      <c r="J476" s="13"/>
      <c r="K476" s="13"/>
      <c r="L476" s="195"/>
      <c r="M476" s="200"/>
      <c r="N476" s="201"/>
      <c r="O476" s="201"/>
      <c r="P476" s="201"/>
      <c r="Q476" s="201"/>
      <c r="R476" s="201"/>
      <c r="S476" s="201"/>
      <c r="T476" s="20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96" t="s">
        <v>166</v>
      </c>
      <c r="AU476" s="196" t="s">
        <v>83</v>
      </c>
      <c r="AV476" s="13" t="s">
        <v>83</v>
      </c>
      <c r="AW476" s="13" t="s">
        <v>35</v>
      </c>
      <c r="AX476" s="13" t="s">
        <v>73</v>
      </c>
      <c r="AY476" s="196" t="s">
        <v>153</v>
      </c>
    </row>
    <row r="477" s="14" customFormat="1">
      <c r="A477" s="14"/>
      <c r="B477" s="203"/>
      <c r="C477" s="14"/>
      <c r="D477" s="188" t="s">
        <v>166</v>
      </c>
      <c r="E477" s="204" t="s">
        <v>3</v>
      </c>
      <c r="F477" s="205" t="s">
        <v>181</v>
      </c>
      <c r="G477" s="14"/>
      <c r="H477" s="206">
        <v>1</v>
      </c>
      <c r="I477" s="207"/>
      <c r="J477" s="14"/>
      <c r="K477" s="14"/>
      <c r="L477" s="203"/>
      <c r="M477" s="208"/>
      <c r="N477" s="209"/>
      <c r="O477" s="209"/>
      <c r="P477" s="209"/>
      <c r="Q477" s="209"/>
      <c r="R477" s="209"/>
      <c r="S477" s="209"/>
      <c r="T477" s="21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4" t="s">
        <v>166</v>
      </c>
      <c r="AU477" s="204" t="s">
        <v>83</v>
      </c>
      <c r="AV477" s="14" t="s">
        <v>160</v>
      </c>
      <c r="AW477" s="14" t="s">
        <v>35</v>
      </c>
      <c r="AX477" s="14" t="s">
        <v>81</v>
      </c>
      <c r="AY477" s="204" t="s">
        <v>153</v>
      </c>
    </row>
    <row r="478" s="2" customFormat="1" ht="24.15" customHeight="1">
      <c r="A478" s="40"/>
      <c r="B478" s="174"/>
      <c r="C478" s="175" t="s">
        <v>673</v>
      </c>
      <c r="D478" s="175" t="s">
        <v>155</v>
      </c>
      <c r="E478" s="176" t="s">
        <v>520</v>
      </c>
      <c r="F478" s="177" t="s">
        <v>521</v>
      </c>
      <c r="G478" s="178" t="s">
        <v>488</v>
      </c>
      <c r="H478" s="179">
        <v>4</v>
      </c>
      <c r="I478" s="180"/>
      <c r="J478" s="181">
        <f>ROUND(I478*H478,2)</f>
        <v>0</v>
      </c>
      <c r="K478" s="177" t="s">
        <v>159</v>
      </c>
      <c r="L478" s="41"/>
      <c r="M478" s="182" t="s">
        <v>3</v>
      </c>
      <c r="N478" s="183" t="s">
        <v>44</v>
      </c>
      <c r="O478" s="74"/>
      <c r="P478" s="184">
        <f>O478*H478</f>
        <v>0</v>
      </c>
      <c r="Q478" s="184">
        <v>0</v>
      </c>
      <c r="R478" s="184">
        <f>Q478*H478</f>
        <v>0</v>
      </c>
      <c r="S478" s="184">
        <v>0.14999999999999999</v>
      </c>
      <c r="T478" s="185">
        <f>S478*H478</f>
        <v>0.59999999999999998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186" t="s">
        <v>160</v>
      </c>
      <c r="AT478" s="186" t="s">
        <v>155</v>
      </c>
      <c r="AU478" s="186" t="s">
        <v>83</v>
      </c>
      <c r="AY478" s="21" t="s">
        <v>153</v>
      </c>
      <c r="BE478" s="187">
        <f>IF(N478="základní",J478,0)</f>
        <v>0</v>
      </c>
      <c r="BF478" s="187">
        <f>IF(N478="snížená",J478,0)</f>
        <v>0</v>
      </c>
      <c r="BG478" s="187">
        <f>IF(N478="zákl. přenesená",J478,0)</f>
        <v>0</v>
      </c>
      <c r="BH478" s="187">
        <f>IF(N478="sníž. přenesená",J478,0)</f>
        <v>0</v>
      </c>
      <c r="BI478" s="187">
        <f>IF(N478="nulová",J478,0)</f>
        <v>0</v>
      </c>
      <c r="BJ478" s="21" t="s">
        <v>81</v>
      </c>
      <c r="BK478" s="187">
        <f>ROUND(I478*H478,2)</f>
        <v>0</v>
      </c>
      <c r="BL478" s="21" t="s">
        <v>160</v>
      </c>
      <c r="BM478" s="186" t="s">
        <v>1386</v>
      </c>
    </row>
    <row r="479" s="2" customFormat="1">
      <c r="A479" s="40"/>
      <c r="B479" s="41"/>
      <c r="C479" s="40"/>
      <c r="D479" s="188" t="s">
        <v>162</v>
      </c>
      <c r="E479" s="40"/>
      <c r="F479" s="189" t="s">
        <v>523</v>
      </c>
      <c r="G479" s="40"/>
      <c r="H479" s="40"/>
      <c r="I479" s="190"/>
      <c r="J479" s="40"/>
      <c r="K479" s="40"/>
      <c r="L479" s="41"/>
      <c r="M479" s="191"/>
      <c r="N479" s="192"/>
      <c r="O479" s="74"/>
      <c r="P479" s="74"/>
      <c r="Q479" s="74"/>
      <c r="R479" s="74"/>
      <c r="S479" s="74"/>
      <c r="T479" s="75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21" t="s">
        <v>162</v>
      </c>
      <c r="AU479" s="21" t="s">
        <v>83</v>
      </c>
    </row>
    <row r="480" s="2" customFormat="1">
      <c r="A480" s="40"/>
      <c r="B480" s="41"/>
      <c r="C480" s="40"/>
      <c r="D480" s="193" t="s">
        <v>164</v>
      </c>
      <c r="E480" s="40"/>
      <c r="F480" s="194" t="s">
        <v>524</v>
      </c>
      <c r="G480" s="40"/>
      <c r="H480" s="40"/>
      <c r="I480" s="190"/>
      <c r="J480" s="40"/>
      <c r="K480" s="40"/>
      <c r="L480" s="41"/>
      <c r="M480" s="191"/>
      <c r="N480" s="192"/>
      <c r="O480" s="74"/>
      <c r="P480" s="74"/>
      <c r="Q480" s="74"/>
      <c r="R480" s="74"/>
      <c r="S480" s="74"/>
      <c r="T480" s="75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21" t="s">
        <v>164</v>
      </c>
      <c r="AU480" s="21" t="s">
        <v>83</v>
      </c>
    </row>
    <row r="481" s="2" customFormat="1">
      <c r="A481" s="40"/>
      <c r="B481" s="41"/>
      <c r="C481" s="40"/>
      <c r="D481" s="188" t="s">
        <v>194</v>
      </c>
      <c r="E481" s="40"/>
      <c r="F481" s="211" t="s">
        <v>525</v>
      </c>
      <c r="G481" s="40"/>
      <c r="H481" s="40"/>
      <c r="I481" s="190"/>
      <c r="J481" s="40"/>
      <c r="K481" s="40"/>
      <c r="L481" s="41"/>
      <c r="M481" s="191"/>
      <c r="N481" s="192"/>
      <c r="O481" s="74"/>
      <c r="P481" s="74"/>
      <c r="Q481" s="74"/>
      <c r="R481" s="74"/>
      <c r="S481" s="74"/>
      <c r="T481" s="75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21" t="s">
        <v>194</v>
      </c>
      <c r="AU481" s="21" t="s">
        <v>83</v>
      </c>
    </row>
    <row r="482" s="13" customFormat="1">
      <c r="A482" s="13"/>
      <c r="B482" s="195"/>
      <c r="C482" s="13"/>
      <c r="D482" s="188" t="s">
        <v>166</v>
      </c>
      <c r="E482" s="196" t="s">
        <v>3</v>
      </c>
      <c r="F482" s="197" t="s">
        <v>160</v>
      </c>
      <c r="G482" s="13"/>
      <c r="H482" s="198">
        <v>4</v>
      </c>
      <c r="I482" s="199"/>
      <c r="J482" s="13"/>
      <c r="K482" s="13"/>
      <c r="L482" s="195"/>
      <c r="M482" s="200"/>
      <c r="N482" s="201"/>
      <c r="O482" s="201"/>
      <c r="P482" s="201"/>
      <c r="Q482" s="201"/>
      <c r="R482" s="201"/>
      <c r="S482" s="201"/>
      <c r="T482" s="20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96" t="s">
        <v>166</v>
      </c>
      <c r="AU482" s="196" t="s">
        <v>83</v>
      </c>
      <c r="AV482" s="13" t="s">
        <v>83</v>
      </c>
      <c r="AW482" s="13" t="s">
        <v>35</v>
      </c>
      <c r="AX482" s="13" t="s">
        <v>73</v>
      </c>
      <c r="AY482" s="196" t="s">
        <v>153</v>
      </c>
    </row>
    <row r="483" s="14" customFormat="1">
      <c r="A483" s="14"/>
      <c r="B483" s="203"/>
      <c r="C483" s="14"/>
      <c r="D483" s="188" t="s">
        <v>166</v>
      </c>
      <c r="E483" s="204" t="s">
        <v>3</v>
      </c>
      <c r="F483" s="205" t="s">
        <v>181</v>
      </c>
      <c r="G483" s="14"/>
      <c r="H483" s="206">
        <v>4</v>
      </c>
      <c r="I483" s="207"/>
      <c r="J483" s="14"/>
      <c r="K483" s="14"/>
      <c r="L483" s="203"/>
      <c r="M483" s="208"/>
      <c r="N483" s="209"/>
      <c r="O483" s="209"/>
      <c r="P483" s="209"/>
      <c r="Q483" s="209"/>
      <c r="R483" s="209"/>
      <c r="S483" s="209"/>
      <c r="T483" s="21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04" t="s">
        <v>166</v>
      </c>
      <c r="AU483" s="204" t="s">
        <v>83</v>
      </c>
      <c r="AV483" s="14" t="s">
        <v>160</v>
      </c>
      <c r="AW483" s="14" t="s">
        <v>35</v>
      </c>
      <c r="AX483" s="14" t="s">
        <v>81</v>
      </c>
      <c r="AY483" s="204" t="s">
        <v>153</v>
      </c>
    </row>
    <row r="484" s="2" customFormat="1" ht="16.5" customHeight="1">
      <c r="A484" s="40"/>
      <c r="B484" s="174"/>
      <c r="C484" s="175" t="s">
        <v>679</v>
      </c>
      <c r="D484" s="175" t="s">
        <v>155</v>
      </c>
      <c r="E484" s="176" t="s">
        <v>527</v>
      </c>
      <c r="F484" s="177" t="s">
        <v>528</v>
      </c>
      <c r="G484" s="178" t="s">
        <v>488</v>
      </c>
      <c r="H484" s="179">
        <v>4</v>
      </c>
      <c r="I484" s="180"/>
      <c r="J484" s="181">
        <f>ROUND(I484*H484,2)</f>
        <v>0</v>
      </c>
      <c r="K484" s="177" t="s">
        <v>3</v>
      </c>
      <c r="L484" s="41"/>
      <c r="M484" s="182" t="s">
        <v>3</v>
      </c>
      <c r="N484" s="183" t="s">
        <v>44</v>
      </c>
      <c r="O484" s="74"/>
      <c r="P484" s="184">
        <f>O484*H484</f>
        <v>0</v>
      </c>
      <c r="Q484" s="184">
        <v>0</v>
      </c>
      <c r="R484" s="184">
        <f>Q484*H484</f>
        <v>0</v>
      </c>
      <c r="S484" s="184">
        <v>0</v>
      </c>
      <c r="T484" s="185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186" t="s">
        <v>160</v>
      </c>
      <c r="AT484" s="186" t="s">
        <v>155</v>
      </c>
      <c r="AU484" s="186" t="s">
        <v>83</v>
      </c>
      <c r="AY484" s="21" t="s">
        <v>153</v>
      </c>
      <c r="BE484" s="187">
        <f>IF(N484="základní",J484,0)</f>
        <v>0</v>
      </c>
      <c r="BF484" s="187">
        <f>IF(N484="snížená",J484,0)</f>
        <v>0</v>
      </c>
      <c r="BG484" s="187">
        <f>IF(N484="zákl. přenesená",J484,0)</f>
        <v>0</v>
      </c>
      <c r="BH484" s="187">
        <f>IF(N484="sníž. přenesená",J484,0)</f>
        <v>0</v>
      </c>
      <c r="BI484" s="187">
        <f>IF(N484="nulová",J484,0)</f>
        <v>0</v>
      </c>
      <c r="BJ484" s="21" t="s">
        <v>81</v>
      </c>
      <c r="BK484" s="187">
        <f>ROUND(I484*H484,2)</f>
        <v>0</v>
      </c>
      <c r="BL484" s="21" t="s">
        <v>160</v>
      </c>
      <c r="BM484" s="186" t="s">
        <v>1387</v>
      </c>
    </row>
    <row r="485" s="2" customFormat="1">
      <c r="A485" s="40"/>
      <c r="B485" s="41"/>
      <c r="C485" s="40"/>
      <c r="D485" s="188" t="s">
        <v>162</v>
      </c>
      <c r="E485" s="40"/>
      <c r="F485" s="189" t="s">
        <v>528</v>
      </c>
      <c r="G485" s="40"/>
      <c r="H485" s="40"/>
      <c r="I485" s="190"/>
      <c r="J485" s="40"/>
      <c r="K485" s="40"/>
      <c r="L485" s="41"/>
      <c r="M485" s="191"/>
      <c r="N485" s="192"/>
      <c r="O485" s="74"/>
      <c r="P485" s="74"/>
      <c r="Q485" s="74"/>
      <c r="R485" s="74"/>
      <c r="S485" s="74"/>
      <c r="T485" s="75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21" t="s">
        <v>162</v>
      </c>
      <c r="AU485" s="21" t="s">
        <v>83</v>
      </c>
    </row>
    <row r="486" s="2" customFormat="1">
      <c r="A486" s="40"/>
      <c r="B486" s="41"/>
      <c r="C486" s="40"/>
      <c r="D486" s="188" t="s">
        <v>194</v>
      </c>
      <c r="E486" s="40"/>
      <c r="F486" s="211" t="s">
        <v>530</v>
      </c>
      <c r="G486" s="40"/>
      <c r="H486" s="40"/>
      <c r="I486" s="190"/>
      <c r="J486" s="40"/>
      <c r="K486" s="40"/>
      <c r="L486" s="41"/>
      <c r="M486" s="191"/>
      <c r="N486" s="192"/>
      <c r="O486" s="74"/>
      <c r="P486" s="74"/>
      <c r="Q486" s="74"/>
      <c r="R486" s="74"/>
      <c r="S486" s="74"/>
      <c r="T486" s="75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21" t="s">
        <v>194</v>
      </c>
      <c r="AU486" s="21" t="s">
        <v>83</v>
      </c>
    </row>
    <row r="487" s="13" customFormat="1">
      <c r="A487" s="13"/>
      <c r="B487" s="195"/>
      <c r="C487" s="13"/>
      <c r="D487" s="188" t="s">
        <v>166</v>
      </c>
      <c r="E487" s="196" t="s">
        <v>3</v>
      </c>
      <c r="F487" s="197" t="s">
        <v>531</v>
      </c>
      <c r="G487" s="13"/>
      <c r="H487" s="198">
        <v>4</v>
      </c>
      <c r="I487" s="199"/>
      <c r="J487" s="13"/>
      <c r="K487" s="13"/>
      <c r="L487" s="195"/>
      <c r="M487" s="200"/>
      <c r="N487" s="201"/>
      <c r="O487" s="201"/>
      <c r="P487" s="201"/>
      <c r="Q487" s="201"/>
      <c r="R487" s="201"/>
      <c r="S487" s="201"/>
      <c r="T487" s="20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96" t="s">
        <v>166</v>
      </c>
      <c r="AU487" s="196" t="s">
        <v>83</v>
      </c>
      <c r="AV487" s="13" t="s">
        <v>83</v>
      </c>
      <c r="AW487" s="13" t="s">
        <v>35</v>
      </c>
      <c r="AX487" s="13" t="s">
        <v>81</v>
      </c>
      <c r="AY487" s="196" t="s">
        <v>153</v>
      </c>
    </row>
    <row r="488" s="12" customFormat="1" ht="22.8" customHeight="1">
      <c r="A488" s="12"/>
      <c r="B488" s="161"/>
      <c r="C488" s="12"/>
      <c r="D488" s="162" t="s">
        <v>72</v>
      </c>
      <c r="E488" s="172" t="s">
        <v>223</v>
      </c>
      <c r="F488" s="172" t="s">
        <v>532</v>
      </c>
      <c r="G488" s="12"/>
      <c r="H488" s="12"/>
      <c r="I488" s="164"/>
      <c r="J488" s="173">
        <f>BK488</f>
        <v>0</v>
      </c>
      <c r="K488" s="12"/>
      <c r="L488" s="161"/>
      <c r="M488" s="166"/>
      <c r="N488" s="167"/>
      <c r="O488" s="167"/>
      <c r="P488" s="168">
        <f>P489+SUM(P490:P716)</f>
        <v>0</v>
      </c>
      <c r="Q488" s="167"/>
      <c r="R488" s="168">
        <f>R489+SUM(R490:R716)</f>
        <v>218.37745447999998</v>
      </c>
      <c r="S488" s="167"/>
      <c r="T488" s="169">
        <f>T489+SUM(T490:T716)</f>
        <v>1739.7348099999999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62" t="s">
        <v>81</v>
      </c>
      <c r="AT488" s="170" t="s">
        <v>72</v>
      </c>
      <c r="AU488" s="170" t="s">
        <v>81</v>
      </c>
      <c r="AY488" s="162" t="s">
        <v>153</v>
      </c>
      <c r="BK488" s="171">
        <f>BK489+SUM(BK490:BK716)</f>
        <v>0</v>
      </c>
    </row>
    <row r="489" s="2" customFormat="1" ht="16.5" customHeight="1">
      <c r="A489" s="40"/>
      <c r="B489" s="174"/>
      <c r="C489" s="175" t="s">
        <v>685</v>
      </c>
      <c r="D489" s="175" t="s">
        <v>155</v>
      </c>
      <c r="E489" s="176" t="s">
        <v>1388</v>
      </c>
      <c r="F489" s="177" t="s">
        <v>1389</v>
      </c>
      <c r="G489" s="178" t="s">
        <v>614</v>
      </c>
      <c r="H489" s="179">
        <v>14</v>
      </c>
      <c r="I489" s="180"/>
      <c r="J489" s="181">
        <f>ROUND(I489*H489,2)</f>
        <v>0</v>
      </c>
      <c r="K489" s="177" t="s">
        <v>159</v>
      </c>
      <c r="L489" s="41"/>
      <c r="M489" s="182" t="s">
        <v>3</v>
      </c>
      <c r="N489" s="183" t="s">
        <v>44</v>
      </c>
      <c r="O489" s="74"/>
      <c r="P489" s="184">
        <f>O489*H489</f>
        <v>0</v>
      </c>
      <c r="Q489" s="184">
        <v>0.040079999999999998</v>
      </c>
      <c r="R489" s="184">
        <f>Q489*H489</f>
        <v>0.56111999999999995</v>
      </c>
      <c r="S489" s="184">
        <v>0</v>
      </c>
      <c r="T489" s="185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186" t="s">
        <v>160</v>
      </c>
      <c r="AT489" s="186" t="s">
        <v>155</v>
      </c>
      <c r="AU489" s="186" t="s">
        <v>83</v>
      </c>
      <c r="AY489" s="21" t="s">
        <v>153</v>
      </c>
      <c r="BE489" s="187">
        <f>IF(N489="základní",J489,0)</f>
        <v>0</v>
      </c>
      <c r="BF489" s="187">
        <f>IF(N489="snížená",J489,0)</f>
        <v>0</v>
      </c>
      <c r="BG489" s="187">
        <f>IF(N489="zákl. přenesená",J489,0)</f>
        <v>0</v>
      </c>
      <c r="BH489" s="187">
        <f>IF(N489="sníž. přenesená",J489,0)</f>
        <v>0</v>
      </c>
      <c r="BI489" s="187">
        <f>IF(N489="nulová",J489,0)</f>
        <v>0</v>
      </c>
      <c r="BJ489" s="21" t="s">
        <v>81</v>
      </c>
      <c r="BK489" s="187">
        <f>ROUND(I489*H489,2)</f>
        <v>0</v>
      </c>
      <c r="BL489" s="21" t="s">
        <v>160</v>
      </c>
      <c r="BM489" s="186" t="s">
        <v>1390</v>
      </c>
    </row>
    <row r="490" s="2" customFormat="1">
      <c r="A490" s="40"/>
      <c r="B490" s="41"/>
      <c r="C490" s="40"/>
      <c r="D490" s="188" t="s">
        <v>162</v>
      </c>
      <c r="E490" s="40"/>
      <c r="F490" s="189" t="s">
        <v>1389</v>
      </c>
      <c r="G490" s="40"/>
      <c r="H490" s="40"/>
      <c r="I490" s="190"/>
      <c r="J490" s="40"/>
      <c r="K490" s="40"/>
      <c r="L490" s="41"/>
      <c r="M490" s="191"/>
      <c r="N490" s="192"/>
      <c r="O490" s="74"/>
      <c r="P490" s="74"/>
      <c r="Q490" s="74"/>
      <c r="R490" s="74"/>
      <c r="S490" s="74"/>
      <c r="T490" s="75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21" t="s">
        <v>162</v>
      </c>
      <c r="AU490" s="21" t="s">
        <v>83</v>
      </c>
    </row>
    <row r="491" s="2" customFormat="1">
      <c r="A491" s="40"/>
      <c r="B491" s="41"/>
      <c r="C491" s="40"/>
      <c r="D491" s="193" t="s">
        <v>164</v>
      </c>
      <c r="E491" s="40"/>
      <c r="F491" s="194" t="s">
        <v>1391</v>
      </c>
      <c r="G491" s="40"/>
      <c r="H491" s="40"/>
      <c r="I491" s="190"/>
      <c r="J491" s="40"/>
      <c r="K491" s="40"/>
      <c r="L491" s="41"/>
      <c r="M491" s="191"/>
      <c r="N491" s="192"/>
      <c r="O491" s="74"/>
      <c r="P491" s="74"/>
      <c r="Q491" s="74"/>
      <c r="R491" s="74"/>
      <c r="S491" s="74"/>
      <c r="T491" s="75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21" t="s">
        <v>164</v>
      </c>
      <c r="AU491" s="21" t="s">
        <v>83</v>
      </c>
    </row>
    <row r="492" s="13" customFormat="1">
      <c r="A492" s="13"/>
      <c r="B492" s="195"/>
      <c r="C492" s="13"/>
      <c r="D492" s="188" t="s">
        <v>166</v>
      </c>
      <c r="E492" s="196" t="s">
        <v>3</v>
      </c>
      <c r="F492" s="197" t="s">
        <v>257</v>
      </c>
      <c r="G492" s="13"/>
      <c r="H492" s="198">
        <v>14</v>
      </c>
      <c r="I492" s="199"/>
      <c r="J492" s="13"/>
      <c r="K492" s="13"/>
      <c r="L492" s="195"/>
      <c r="M492" s="200"/>
      <c r="N492" s="201"/>
      <c r="O492" s="201"/>
      <c r="P492" s="201"/>
      <c r="Q492" s="201"/>
      <c r="R492" s="201"/>
      <c r="S492" s="201"/>
      <c r="T492" s="20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96" t="s">
        <v>166</v>
      </c>
      <c r="AU492" s="196" t="s">
        <v>83</v>
      </c>
      <c r="AV492" s="13" t="s">
        <v>83</v>
      </c>
      <c r="AW492" s="13" t="s">
        <v>35</v>
      </c>
      <c r="AX492" s="13" t="s">
        <v>81</v>
      </c>
      <c r="AY492" s="196" t="s">
        <v>153</v>
      </c>
    </row>
    <row r="493" s="2" customFormat="1" ht="24.15" customHeight="1">
      <c r="A493" s="40"/>
      <c r="B493" s="174"/>
      <c r="C493" s="220" t="s">
        <v>693</v>
      </c>
      <c r="D493" s="220" t="s">
        <v>216</v>
      </c>
      <c r="E493" s="221" t="s">
        <v>1392</v>
      </c>
      <c r="F493" s="222" t="s">
        <v>1393</v>
      </c>
      <c r="G493" s="223" t="s">
        <v>488</v>
      </c>
      <c r="H493" s="224">
        <v>14</v>
      </c>
      <c r="I493" s="225"/>
      <c r="J493" s="226">
        <f>ROUND(I493*H493,2)</f>
        <v>0</v>
      </c>
      <c r="K493" s="222" t="s">
        <v>3</v>
      </c>
      <c r="L493" s="227"/>
      <c r="M493" s="228" t="s">
        <v>3</v>
      </c>
      <c r="N493" s="229" t="s">
        <v>44</v>
      </c>
      <c r="O493" s="74"/>
      <c r="P493" s="184">
        <f>O493*H493</f>
        <v>0</v>
      </c>
      <c r="Q493" s="184">
        <v>0</v>
      </c>
      <c r="R493" s="184">
        <f>Q493*H493</f>
        <v>0</v>
      </c>
      <c r="S493" s="184">
        <v>0</v>
      </c>
      <c r="T493" s="185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186" t="s">
        <v>215</v>
      </c>
      <c r="AT493" s="186" t="s">
        <v>216</v>
      </c>
      <c r="AU493" s="186" t="s">
        <v>83</v>
      </c>
      <c r="AY493" s="21" t="s">
        <v>153</v>
      </c>
      <c r="BE493" s="187">
        <f>IF(N493="základní",J493,0)</f>
        <v>0</v>
      </c>
      <c r="BF493" s="187">
        <f>IF(N493="snížená",J493,0)</f>
        <v>0</v>
      </c>
      <c r="BG493" s="187">
        <f>IF(N493="zákl. přenesená",J493,0)</f>
        <v>0</v>
      </c>
      <c r="BH493" s="187">
        <f>IF(N493="sníž. přenesená",J493,0)</f>
        <v>0</v>
      </c>
      <c r="BI493" s="187">
        <f>IF(N493="nulová",J493,0)</f>
        <v>0</v>
      </c>
      <c r="BJ493" s="21" t="s">
        <v>81</v>
      </c>
      <c r="BK493" s="187">
        <f>ROUND(I493*H493,2)</f>
        <v>0</v>
      </c>
      <c r="BL493" s="21" t="s">
        <v>160</v>
      </c>
      <c r="BM493" s="186" t="s">
        <v>1394</v>
      </c>
    </row>
    <row r="494" s="2" customFormat="1">
      <c r="A494" s="40"/>
      <c r="B494" s="41"/>
      <c r="C494" s="40"/>
      <c r="D494" s="188" t="s">
        <v>162</v>
      </c>
      <c r="E494" s="40"/>
      <c r="F494" s="189" t="s">
        <v>1395</v>
      </c>
      <c r="G494" s="40"/>
      <c r="H494" s="40"/>
      <c r="I494" s="190"/>
      <c r="J494" s="40"/>
      <c r="K494" s="40"/>
      <c r="L494" s="41"/>
      <c r="M494" s="191"/>
      <c r="N494" s="192"/>
      <c r="O494" s="74"/>
      <c r="P494" s="74"/>
      <c r="Q494" s="74"/>
      <c r="R494" s="74"/>
      <c r="S494" s="74"/>
      <c r="T494" s="75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21" t="s">
        <v>162</v>
      </c>
      <c r="AU494" s="21" t="s">
        <v>83</v>
      </c>
    </row>
    <row r="495" s="2" customFormat="1">
      <c r="A495" s="40"/>
      <c r="B495" s="41"/>
      <c r="C495" s="40"/>
      <c r="D495" s="188" t="s">
        <v>194</v>
      </c>
      <c r="E495" s="40"/>
      <c r="F495" s="211" t="s">
        <v>1396</v>
      </c>
      <c r="G495" s="40"/>
      <c r="H495" s="40"/>
      <c r="I495" s="190"/>
      <c r="J495" s="40"/>
      <c r="K495" s="40"/>
      <c r="L495" s="41"/>
      <c r="M495" s="191"/>
      <c r="N495" s="192"/>
      <c r="O495" s="74"/>
      <c r="P495" s="74"/>
      <c r="Q495" s="74"/>
      <c r="R495" s="74"/>
      <c r="S495" s="74"/>
      <c r="T495" s="75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21" t="s">
        <v>194</v>
      </c>
      <c r="AU495" s="21" t="s">
        <v>83</v>
      </c>
    </row>
    <row r="496" s="13" customFormat="1">
      <c r="A496" s="13"/>
      <c r="B496" s="195"/>
      <c r="C496" s="13"/>
      <c r="D496" s="188" t="s">
        <v>166</v>
      </c>
      <c r="E496" s="196" t="s">
        <v>3</v>
      </c>
      <c r="F496" s="197" t="s">
        <v>257</v>
      </c>
      <c r="G496" s="13"/>
      <c r="H496" s="198">
        <v>14</v>
      </c>
      <c r="I496" s="199"/>
      <c r="J496" s="13"/>
      <c r="K496" s="13"/>
      <c r="L496" s="195"/>
      <c r="M496" s="200"/>
      <c r="N496" s="201"/>
      <c r="O496" s="201"/>
      <c r="P496" s="201"/>
      <c r="Q496" s="201"/>
      <c r="R496" s="201"/>
      <c r="S496" s="201"/>
      <c r="T496" s="20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96" t="s">
        <v>166</v>
      </c>
      <c r="AU496" s="196" t="s">
        <v>83</v>
      </c>
      <c r="AV496" s="13" t="s">
        <v>83</v>
      </c>
      <c r="AW496" s="13" t="s">
        <v>35</v>
      </c>
      <c r="AX496" s="13" t="s">
        <v>81</v>
      </c>
      <c r="AY496" s="196" t="s">
        <v>153</v>
      </c>
    </row>
    <row r="497" s="2" customFormat="1" ht="24.15" customHeight="1">
      <c r="A497" s="40"/>
      <c r="B497" s="174"/>
      <c r="C497" s="175" t="s">
        <v>702</v>
      </c>
      <c r="D497" s="175" t="s">
        <v>155</v>
      </c>
      <c r="E497" s="176" t="s">
        <v>1397</v>
      </c>
      <c r="F497" s="177" t="s">
        <v>1398</v>
      </c>
      <c r="G497" s="178" t="s">
        <v>488</v>
      </c>
      <c r="H497" s="179">
        <v>1</v>
      </c>
      <c r="I497" s="180"/>
      <c r="J497" s="181">
        <f>ROUND(I497*H497,2)</f>
        <v>0</v>
      </c>
      <c r="K497" s="177" t="s">
        <v>159</v>
      </c>
      <c r="L497" s="41"/>
      <c r="M497" s="182" t="s">
        <v>3</v>
      </c>
      <c r="N497" s="183" t="s">
        <v>44</v>
      </c>
      <c r="O497" s="74"/>
      <c r="P497" s="184">
        <f>O497*H497</f>
        <v>0</v>
      </c>
      <c r="Q497" s="184">
        <v>3.0000000000000001E-05</v>
      </c>
      <c r="R497" s="184">
        <f>Q497*H497</f>
        <v>3.0000000000000001E-05</v>
      </c>
      <c r="S497" s="184">
        <v>0</v>
      </c>
      <c r="T497" s="185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186" t="s">
        <v>160</v>
      </c>
      <c r="AT497" s="186" t="s">
        <v>155</v>
      </c>
      <c r="AU497" s="186" t="s">
        <v>83</v>
      </c>
      <c r="AY497" s="21" t="s">
        <v>153</v>
      </c>
      <c r="BE497" s="187">
        <f>IF(N497="základní",J497,0)</f>
        <v>0</v>
      </c>
      <c r="BF497" s="187">
        <f>IF(N497="snížená",J497,0)</f>
        <v>0</v>
      </c>
      <c r="BG497" s="187">
        <f>IF(N497="zákl. přenesená",J497,0)</f>
        <v>0</v>
      </c>
      <c r="BH497" s="187">
        <f>IF(N497="sníž. přenesená",J497,0)</f>
        <v>0</v>
      </c>
      <c r="BI497" s="187">
        <f>IF(N497="nulová",J497,0)</f>
        <v>0</v>
      </c>
      <c r="BJ497" s="21" t="s">
        <v>81</v>
      </c>
      <c r="BK497" s="187">
        <f>ROUND(I497*H497,2)</f>
        <v>0</v>
      </c>
      <c r="BL497" s="21" t="s">
        <v>160</v>
      </c>
      <c r="BM497" s="186" t="s">
        <v>1399</v>
      </c>
    </row>
    <row r="498" s="2" customFormat="1">
      <c r="A498" s="40"/>
      <c r="B498" s="41"/>
      <c r="C498" s="40"/>
      <c r="D498" s="188" t="s">
        <v>162</v>
      </c>
      <c r="E498" s="40"/>
      <c r="F498" s="189" t="s">
        <v>1400</v>
      </c>
      <c r="G498" s="40"/>
      <c r="H498" s="40"/>
      <c r="I498" s="190"/>
      <c r="J498" s="40"/>
      <c r="K498" s="40"/>
      <c r="L498" s="41"/>
      <c r="M498" s="191"/>
      <c r="N498" s="192"/>
      <c r="O498" s="74"/>
      <c r="P498" s="74"/>
      <c r="Q498" s="74"/>
      <c r="R498" s="74"/>
      <c r="S498" s="74"/>
      <c r="T498" s="75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21" t="s">
        <v>162</v>
      </c>
      <c r="AU498" s="21" t="s">
        <v>83</v>
      </c>
    </row>
    <row r="499" s="2" customFormat="1">
      <c r="A499" s="40"/>
      <c r="B499" s="41"/>
      <c r="C499" s="40"/>
      <c r="D499" s="193" t="s">
        <v>164</v>
      </c>
      <c r="E499" s="40"/>
      <c r="F499" s="194" t="s">
        <v>1401</v>
      </c>
      <c r="G499" s="40"/>
      <c r="H499" s="40"/>
      <c r="I499" s="190"/>
      <c r="J499" s="40"/>
      <c r="K499" s="40"/>
      <c r="L499" s="41"/>
      <c r="M499" s="191"/>
      <c r="N499" s="192"/>
      <c r="O499" s="74"/>
      <c r="P499" s="74"/>
      <c r="Q499" s="74"/>
      <c r="R499" s="74"/>
      <c r="S499" s="74"/>
      <c r="T499" s="75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21" t="s">
        <v>164</v>
      </c>
      <c r="AU499" s="21" t="s">
        <v>83</v>
      </c>
    </row>
    <row r="500" s="13" customFormat="1">
      <c r="A500" s="13"/>
      <c r="B500" s="195"/>
      <c r="C500" s="13"/>
      <c r="D500" s="188" t="s">
        <v>166</v>
      </c>
      <c r="E500" s="196" t="s">
        <v>3</v>
      </c>
      <c r="F500" s="197" t="s">
        <v>81</v>
      </c>
      <c r="G500" s="13"/>
      <c r="H500" s="198">
        <v>1</v>
      </c>
      <c r="I500" s="199"/>
      <c r="J500" s="13"/>
      <c r="K500" s="13"/>
      <c r="L500" s="195"/>
      <c r="M500" s="200"/>
      <c r="N500" s="201"/>
      <c r="O500" s="201"/>
      <c r="P500" s="201"/>
      <c r="Q500" s="201"/>
      <c r="R500" s="201"/>
      <c r="S500" s="201"/>
      <c r="T500" s="20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96" t="s">
        <v>166</v>
      </c>
      <c r="AU500" s="196" t="s">
        <v>83</v>
      </c>
      <c r="AV500" s="13" t="s">
        <v>83</v>
      </c>
      <c r="AW500" s="13" t="s">
        <v>35</v>
      </c>
      <c r="AX500" s="13" t="s">
        <v>73</v>
      </c>
      <c r="AY500" s="196" t="s">
        <v>153</v>
      </c>
    </row>
    <row r="501" s="14" customFormat="1">
      <c r="A501" s="14"/>
      <c r="B501" s="203"/>
      <c r="C501" s="14"/>
      <c r="D501" s="188" t="s">
        <v>166</v>
      </c>
      <c r="E501" s="204" t="s">
        <v>3</v>
      </c>
      <c r="F501" s="205" t="s">
        <v>181</v>
      </c>
      <c r="G501" s="14"/>
      <c r="H501" s="206">
        <v>1</v>
      </c>
      <c r="I501" s="207"/>
      <c r="J501" s="14"/>
      <c r="K501" s="14"/>
      <c r="L501" s="203"/>
      <c r="M501" s="208"/>
      <c r="N501" s="209"/>
      <c r="O501" s="209"/>
      <c r="P501" s="209"/>
      <c r="Q501" s="209"/>
      <c r="R501" s="209"/>
      <c r="S501" s="209"/>
      <c r="T501" s="21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04" t="s">
        <v>166</v>
      </c>
      <c r="AU501" s="204" t="s">
        <v>83</v>
      </c>
      <c r="AV501" s="14" t="s">
        <v>160</v>
      </c>
      <c r="AW501" s="14" t="s">
        <v>35</v>
      </c>
      <c r="AX501" s="14" t="s">
        <v>81</v>
      </c>
      <c r="AY501" s="204" t="s">
        <v>153</v>
      </c>
    </row>
    <row r="502" s="2" customFormat="1" ht="16.5" customHeight="1">
      <c r="A502" s="40"/>
      <c r="B502" s="174"/>
      <c r="C502" s="220" t="s">
        <v>708</v>
      </c>
      <c r="D502" s="220" t="s">
        <v>216</v>
      </c>
      <c r="E502" s="221" t="s">
        <v>1402</v>
      </c>
      <c r="F502" s="222" t="s">
        <v>1403</v>
      </c>
      <c r="G502" s="223" t="s">
        <v>488</v>
      </c>
      <c r="H502" s="224">
        <v>1</v>
      </c>
      <c r="I502" s="225"/>
      <c r="J502" s="226">
        <f>ROUND(I502*H502,2)</f>
        <v>0</v>
      </c>
      <c r="K502" s="222" t="s">
        <v>159</v>
      </c>
      <c r="L502" s="227"/>
      <c r="M502" s="228" t="s">
        <v>3</v>
      </c>
      <c r="N502" s="229" t="s">
        <v>44</v>
      </c>
      <c r="O502" s="74"/>
      <c r="P502" s="184">
        <f>O502*H502</f>
        <v>0</v>
      </c>
      <c r="Q502" s="184">
        <v>0.0018</v>
      </c>
      <c r="R502" s="184">
        <f>Q502*H502</f>
        <v>0.0018</v>
      </c>
      <c r="S502" s="184">
        <v>0</v>
      </c>
      <c r="T502" s="185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186" t="s">
        <v>215</v>
      </c>
      <c r="AT502" s="186" t="s">
        <v>216</v>
      </c>
      <c r="AU502" s="186" t="s">
        <v>83</v>
      </c>
      <c r="AY502" s="21" t="s">
        <v>153</v>
      </c>
      <c r="BE502" s="187">
        <f>IF(N502="základní",J502,0)</f>
        <v>0</v>
      </c>
      <c r="BF502" s="187">
        <f>IF(N502="snížená",J502,0)</f>
        <v>0</v>
      </c>
      <c r="BG502" s="187">
        <f>IF(N502="zákl. přenesená",J502,0)</f>
        <v>0</v>
      </c>
      <c r="BH502" s="187">
        <f>IF(N502="sníž. přenesená",J502,0)</f>
        <v>0</v>
      </c>
      <c r="BI502" s="187">
        <f>IF(N502="nulová",J502,0)</f>
        <v>0</v>
      </c>
      <c r="BJ502" s="21" t="s">
        <v>81</v>
      </c>
      <c r="BK502" s="187">
        <f>ROUND(I502*H502,2)</f>
        <v>0</v>
      </c>
      <c r="BL502" s="21" t="s">
        <v>160</v>
      </c>
      <c r="BM502" s="186" t="s">
        <v>1404</v>
      </c>
    </row>
    <row r="503" s="2" customFormat="1">
      <c r="A503" s="40"/>
      <c r="B503" s="41"/>
      <c r="C503" s="40"/>
      <c r="D503" s="188" t="s">
        <v>162</v>
      </c>
      <c r="E503" s="40"/>
      <c r="F503" s="189" t="s">
        <v>1403</v>
      </c>
      <c r="G503" s="40"/>
      <c r="H503" s="40"/>
      <c r="I503" s="190"/>
      <c r="J503" s="40"/>
      <c r="K503" s="40"/>
      <c r="L503" s="41"/>
      <c r="M503" s="191"/>
      <c r="N503" s="192"/>
      <c r="O503" s="74"/>
      <c r="P503" s="74"/>
      <c r="Q503" s="74"/>
      <c r="R503" s="74"/>
      <c r="S503" s="74"/>
      <c r="T503" s="75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21" t="s">
        <v>162</v>
      </c>
      <c r="AU503" s="21" t="s">
        <v>83</v>
      </c>
    </row>
    <row r="504" s="13" customFormat="1">
      <c r="A504" s="13"/>
      <c r="B504" s="195"/>
      <c r="C504" s="13"/>
      <c r="D504" s="188" t="s">
        <v>166</v>
      </c>
      <c r="E504" s="196" t="s">
        <v>3</v>
      </c>
      <c r="F504" s="197" t="s">
        <v>1405</v>
      </c>
      <c r="G504" s="13"/>
      <c r="H504" s="198">
        <v>1</v>
      </c>
      <c r="I504" s="199"/>
      <c r="J504" s="13"/>
      <c r="K504" s="13"/>
      <c r="L504" s="195"/>
      <c r="M504" s="200"/>
      <c r="N504" s="201"/>
      <c r="O504" s="201"/>
      <c r="P504" s="201"/>
      <c r="Q504" s="201"/>
      <c r="R504" s="201"/>
      <c r="S504" s="201"/>
      <c r="T504" s="20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6" t="s">
        <v>166</v>
      </c>
      <c r="AU504" s="196" t="s">
        <v>83</v>
      </c>
      <c r="AV504" s="13" t="s">
        <v>83</v>
      </c>
      <c r="AW504" s="13" t="s">
        <v>35</v>
      </c>
      <c r="AX504" s="13" t="s">
        <v>73</v>
      </c>
      <c r="AY504" s="196" t="s">
        <v>153</v>
      </c>
    </row>
    <row r="505" s="14" customFormat="1">
      <c r="A505" s="14"/>
      <c r="B505" s="203"/>
      <c r="C505" s="14"/>
      <c r="D505" s="188" t="s">
        <v>166</v>
      </c>
      <c r="E505" s="204" t="s">
        <v>3</v>
      </c>
      <c r="F505" s="205" t="s">
        <v>181</v>
      </c>
      <c r="G505" s="14"/>
      <c r="H505" s="206">
        <v>1</v>
      </c>
      <c r="I505" s="207"/>
      <c r="J505" s="14"/>
      <c r="K505" s="14"/>
      <c r="L505" s="203"/>
      <c r="M505" s="208"/>
      <c r="N505" s="209"/>
      <c r="O505" s="209"/>
      <c r="P505" s="209"/>
      <c r="Q505" s="209"/>
      <c r="R505" s="209"/>
      <c r="S505" s="209"/>
      <c r="T505" s="21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04" t="s">
        <v>166</v>
      </c>
      <c r="AU505" s="204" t="s">
        <v>83</v>
      </c>
      <c r="AV505" s="14" t="s">
        <v>160</v>
      </c>
      <c r="AW505" s="14" t="s">
        <v>35</v>
      </c>
      <c r="AX505" s="14" t="s">
        <v>81</v>
      </c>
      <c r="AY505" s="204" t="s">
        <v>153</v>
      </c>
    </row>
    <row r="506" s="2" customFormat="1" ht="24.15" customHeight="1">
      <c r="A506" s="40"/>
      <c r="B506" s="174"/>
      <c r="C506" s="175" t="s">
        <v>715</v>
      </c>
      <c r="D506" s="175" t="s">
        <v>155</v>
      </c>
      <c r="E506" s="176" t="s">
        <v>534</v>
      </c>
      <c r="F506" s="177" t="s">
        <v>535</v>
      </c>
      <c r="G506" s="178" t="s">
        <v>488</v>
      </c>
      <c r="H506" s="179">
        <v>8</v>
      </c>
      <c r="I506" s="180"/>
      <c r="J506" s="181">
        <f>ROUND(I506*H506,2)</f>
        <v>0</v>
      </c>
      <c r="K506" s="177" t="s">
        <v>159</v>
      </c>
      <c r="L506" s="41"/>
      <c r="M506" s="182" t="s">
        <v>3</v>
      </c>
      <c r="N506" s="183" t="s">
        <v>44</v>
      </c>
      <c r="O506" s="74"/>
      <c r="P506" s="184">
        <f>O506*H506</f>
        <v>0</v>
      </c>
      <c r="Q506" s="184">
        <v>0.00069999999999999999</v>
      </c>
      <c r="R506" s="184">
        <f>Q506*H506</f>
        <v>0.0055999999999999999</v>
      </c>
      <c r="S506" s="184">
        <v>0</v>
      </c>
      <c r="T506" s="185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186" t="s">
        <v>160</v>
      </c>
      <c r="AT506" s="186" t="s">
        <v>155</v>
      </c>
      <c r="AU506" s="186" t="s">
        <v>83</v>
      </c>
      <c r="AY506" s="21" t="s">
        <v>153</v>
      </c>
      <c r="BE506" s="187">
        <f>IF(N506="základní",J506,0)</f>
        <v>0</v>
      </c>
      <c r="BF506" s="187">
        <f>IF(N506="snížená",J506,0)</f>
        <v>0</v>
      </c>
      <c r="BG506" s="187">
        <f>IF(N506="zákl. přenesená",J506,0)</f>
        <v>0</v>
      </c>
      <c r="BH506" s="187">
        <f>IF(N506="sníž. přenesená",J506,0)</f>
        <v>0</v>
      </c>
      <c r="BI506" s="187">
        <f>IF(N506="nulová",J506,0)</f>
        <v>0</v>
      </c>
      <c r="BJ506" s="21" t="s">
        <v>81</v>
      </c>
      <c r="BK506" s="187">
        <f>ROUND(I506*H506,2)</f>
        <v>0</v>
      </c>
      <c r="BL506" s="21" t="s">
        <v>160</v>
      </c>
      <c r="BM506" s="186" t="s">
        <v>1406</v>
      </c>
    </row>
    <row r="507" s="2" customFormat="1">
      <c r="A507" s="40"/>
      <c r="B507" s="41"/>
      <c r="C507" s="40"/>
      <c r="D507" s="188" t="s">
        <v>162</v>
      </c>
      <c r="E507" s="40"/>
      <c r="F507" s="189" t="s">
        <v>537</v>
      </c>
      <c r="G507" s="40"/>
      <c r="H507" s="40"/>
      <c r="I507" s="190"/>
      <c r="J507" s="40"/>
      <c r="K507" s="40"/>
      <c r="L507" s="41"/>
      <c r="M507" s="191"/>
      <c r="N507" s="192"/>
      <c r="O507" s="74"/>
      <c r="P507" s="74"/>
      <c r="Q507" s="74"/>
      <c r="R507" s="74"/>
      <c r="S507" s="74"/>
      <c r="T507" s="75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21" t="s">
        <v>162</v>
      </c>
      <c r="AU507" s="21" t="s">
        <v>83</v>
      </c>
    </row>
    <row r="508" s="2" customFormat="1">
      <c r="A508" s="40"/>
      <c r="B508" s="41"/>
      <c r="C508" s="40"/>
      <c r="D508" s="193" t="s">
        <v>164</v>
      </c>
      <c r="E508" s="40"/>
      <c r="F508" s="194" t="s">
        <v>538</v>
      </c>
      <c r="G508" s="40"/>
      <c r="H508" s="40"/>
      <c r="I508" s="190"/>
      <c r="J508" s="40"/>
      <c r="K508" s="40"/>
      <c r="L508" s="41"/>
      <c r="M508" s="191"/>
      <c r="N508" s="192"/>
      <c r="O508" s="74"/>
      <c r="P508" s="74"/>
      <c r="Q508" s="74"/>
      <c r="R508" s="74"/>
      <c r="S508" s="74"/>
      <c r="T508" s="75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21" t="s">
        <v>164</v>
      </c>
      <c r="AU508" s="21" t="s">
        <v>83</v>
      </c>
    </row>
    <row r="509" s="13" customFormat="1">
      <c r="A509" s="13"/>
      <c r="B509" s="195"/>
      <c r="C509" s="13"/>
      <c r="D509" s="188" t="s">
        <v>166</v>
      </c>
      <c r="E509" s="196" t="s">
        <v>3</v>
      </c>
      <c r="F509" s="197" t="s">
        <v>1407</v>
      </c>
      <c r="G509" s="13"/>
      <c r="H509" s="198">
        <v>8</v>
      </c>
      <c r="I509" s="199"/>
      <c r="J509" s="13"/>
      <c r="K509" s="13"/>
      <c r="L509" s="195"/>
      <c r="M509" s="200"/>
      <c r="N509" s="201"/>
      <c r="O509" s="201"/>
      <c r="P509" s="201"/>
      <c r="Q509" s="201"/>
      <c r="R509" s="201"/>
      <c r="S509" s="201"/>
      <c r="T509" s="20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96" t="s">
        <v>166</v>
      </c>
      <c r="AU509" s="196" t="s">
        <v>83</v>
      </c>
      <c r="AV509" s="13" t="s">
        <v>83</v>
      </c>
      <c r="AW509" s="13" t="s">
        <v>35</v>
      </c>
      <c r="AX509" s="13" t="s">
        <v>81</v>
      </c>
      <c r="AY509" s="196" t="s">
        <v>153</v>
      </c>
    </row>
    <row r="510" s="2" customFormat="1" ht="24.15" customHeight="1">
      <c r="A510" s="40"/>
      <c r="B510" s="174"/>
      <c r="C510" s="220" t="s">
        <v>720</v>
      </c>
      <c r="D510" s="220" t="s">
        <v>216</v>
      </c>
      <c r="E510" s="221" t="s">
        <v>548</v>
      </c>
      <c r="F510" s="222" t="s">
        <v>549</v>
      </c>
      <c r="G510" s="223" t="s">
        <v>488</v>
      </c>
      <c r="H510" s="224">
        <v>2</v>
      </c>
      <c r="I510" s="225"/>
      <c r="J510" s="226">
        <f>ROUND(I510*H510,2)</f>
        <v>0</v>
      </c>
      <c r="K510" s="222" t="s">
        <v>159</v>
      </c>
      <c r="L510" s="227"/>
      <c r="M510" s="228" t="s">
        <v>3</v>
      </c>
      <c r="N510" s="229" t="s">
        <v>44</v>
      </c>
      <c r="O510" s="74"/>
      <c r="P510" s="184">
        <f>O510*H510</f>
        <v>0</v>
      </c>
      <c r="Q510" s="184">
        <v>0.0012999999999999999</v>
      </c>
      <c r="R510" s="184">
        <f>Q510*H510</f>
        <v>0.0025999999999999999</v>
      </c>
      <c r="S510" s="184">
        <v>0</v>
      </c>
      <c r="T510" s="185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186" t="s">
        <v>215</v>
      </c>
      <c r="AT510" s="186" t="s">
        <v>216</v>
      </c>
      <c r="AU510" s="186" t="s">
        <v>83</v>
      </c>
      <c r="AY510" s="21" t="s">
        <v>153</v>
      </c>
      <c r="BE510" s="187">
        <f>IF(N510="základní",J510,0)</f>
        <v>0</v>
      </c>
      <c r="BF510" s="187">
        <f>IF(N510="snížená",J510,0)</f>
        <v>0</v>
      </c>
      <c r="BG510" s="187">
        <f>IF(N510="zákl. přenesená",J510,0)</f>
        <v>0</v>
      </c>
      <c r="BH510" s="187">
        <f>IF(N510="sníž. přenesená",J510,0)</f>
        <v>0</v>
      </c>
      <c r="BI510" s="187">
        <f>IF(N510="nulová",J510,0)</f>
        <v>0</v>
      </c>
      <c r="BJ510" s="21" t="s">
        <v>81</v>
      </c>
      <c r="BK510" s="187">
        <f>ROUND(I510*H510,2)</f>
        <v>0</v>
      </c>
      <c r="BL510" s="21" t="s">
        <v>160</v>
      </c>
      <c r="BM510" s="186" t="s">
        <v>1408</v>
      </c>
    </row>
    <row r="511" s="2" customFormat="1">
      <c r="A511" s="40"/>
      <c r="B511" s="41"/>
      <c r="C511" s="40"/>
      <c r="D511" s="188" t="s">
        <v>162</v>
      </c>
      <c r="E511" s="40"/>
      <c r="F511" s="189" t="s">
        <v>549</v>
      </c>
      <c r="G511" s="40"/>
      <c r="H511" s="40"/>
      <c r="I511" s="190"/>
      <c r="J511" s="40"/>
      <c r="K511" s="40"/>
      <c r="L511" s="41"/>
      <c r="M511" s="191"/>
      <c r="N511" s="192"/>
      <c r="O511" s="74"/>
      <c r="P511" s="74"/>
      <c r="Q511" s="74"/>
      <c r="R511" s="74"/>
      <c r="S511" s="74"/>
      <c r="T511" s="75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21" t="s">
        <v>162</v>
      </c>
      <c r="AU511" s="21" t="s">
        <v>83</v>
      </c>
    </row>
    <row r="512" s="13" customFormat="1">
      <c r="A512" s="13"/>
      <c r="B512" s="195"/>
      <c r="C512" s="13"/>
      <c r="D512" s="188" t="s">
        <v>166</v>
      </c>
      <c r="E512" s="196" t="s">
        <v>3</v>
      </c>
      <c r="F512" s="197" t="s">
        <v>1409</v>
      </c>
      <c r="G512" s="13"/>
      <c r="H512" s="198">
        <v>2</v>
      </c>
      <c r="I512" s="199"/>
      <c r="J512" s="13"/>
      <c r="K512" s="13"/>
      <c r="L512" s="195"/>
      <c r="M512" s="200"/>
      <c r="N512" s="201"/>
      <c r="O512" s="201"/>
      <c r="P512" s="201"/>
      <c r="Q512" s="201"/>
      <c r="R512" s="201"/>
      <c r="S512" s="201"/>
      <c r="T512" s="20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6" t="s">
        <v>166</v>
      </c>
      <c r="AU512" s="196" t="s">
        <v>83</v>
      </c>
      <c r="AV512" s="13" t="s">
        <v>83</v>
      </c>
      <c r="AW512" s="13" t="s">
        <v>35</v>
      </c>
      <c r="AX512" s="13" t="s">
        <v>81</v>
      </c>
      <c r="AY512" s="196" t="s">
        <v>153</v>
      </c>
    </row>
    <row r="513" s="2" customFormat="1" ht="24.15" customHeight="1">
      <c r="A513" s="40"/>
      <c r="B513" s="174"/>
      <c r="C513" s="220" t="s">
        <v>730</v>
      </c>
      <c r="D513" s="220" t="s">
        <v>216</v>
      </c>
      <c r="E513" s="221" t="s">
        <v>553</v>
      </c>
      <c r="F513" s="222" t="s">
        <v>554</v>
      </c>
      <c r="G513" s="223" t="s">
        <v>488</v>
      </c>
      <c r="H513" s="224">
        <v>2</v>
      </c>
      <c r="I513" s="225"/>
      <c r="J513" s="226">
        <f>ROUND(I513*H513,2)</f>
        <v>0</v>
      </c>
      <c r="K513" s="222" t="s">
        <v>159</v>
      </c>
      <c r="L513" s="227"/>
      <c r="M513" s="228" t="s">
        <v>3</v>
      </c>
      <c r="N513" s="229" t="s">
        <v>44</v>
      </c>
      <c r="O513" s="74"/>
      <c r="P513" s="184">
        <f>O513*H513</f>
        <v>0</v>
      </c>
      <c r="Q513" s="184">
        <v>0.0025000000000000001</v>
      </c>
      <c r="R513" s="184">
        <f>Q513*H513</f>
        <v>0.0050000000000000001</v>
      </c>
      <c r="S513" s="184">
        <v>0</v>
      </c>
      <c r="T513" s="185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186" t="s">
        <v>215</v>
      </c>
      <c r="AT513" s="186" t="s">
        <v>216</v>
      </c>
      <c r="AU513" s="186" t="s">
        <v>83</v>
      </c>
      <c r="AY513" s="21" t="s">
        <v>153</v>
      </c>
      <c r="BE513" s="187">
        <f>IF(N513="základní",J513,0)</f>
        <v>0</v>
      </c>
      <c r="BF513" s="187">
        <f>IF(N513="snížená",J513,0)</f>
        <v>0</v>
      </c>
      <c r="BG513" s="187">
        <f>IF(N513="zákl. přenesená",J513,0)</f>
        <v>0</v>
      </c>
      <c r="BH513" s="187">
        <f>IF(N513="sníž. přenesená",J513,0)</f>
        <v>0</v>
      </c>
      <c r="BI513" s="187">
        <f>IF(N513="nulová",J513,0)</f>
        <v>0</v>
      </c>
      <c r="BJ513" s="21" t="s">
        <v>81</v>
      </c>
      <c r="BK513" s="187">
        <f>ROUND(I513*H513,2)</f>
        <v>0</v>
      </c>
      <c r="BL513" s="21" t="s">
        <v>160</v>
      </c>
      <c r="BM513" s="186" t="s">
        <v>1410</v>
      </c>
    </row>
    <row r="514" s="2" customFormat="1">
      <c r="A514" s="40"/>
      <c r="B514" s="41"/>
      <c r="C514" s="40"/>
      <c r="D514" s="188" t="s">
        <v>162</v>
      </c>
      <c r="E514" s="40"/>
      <c r="F514" s="189" t="s">
        <v>554</v>
      </c>
      <c r="G514" s="40"/>
      <c r="H514" s="40"/>
      <c r="I514" s="190"/>
      <c r="J514" s="40"/>
      <c r="K514" s="40"/>
      <c r="L514" s="41"/>
      <c r="M514" s="191"/>
      <c r="N514" s="192"/>
      <c r="O514" s="74"/>
      <c r="P514" s="74"/>
      <c r="Q514" s="74"/>
      <c r="R514" s="74"/>
      <c r="S514" s="74"/>
      <c r="T514" s="75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21" t="s">
        <v>162</v>
      </c>
      <c r="AU514" s="21" t="s">
        <v>83</v>
      </c>
    </row>
    <row r="515" s="13" customFormat="1">
      <c r="A515" s="13"/>
      <c r="B515" s="195"/>
      <c r="C515" s="13"/>
      <c r="D515" s="188" t="s">
        <v>166</v>
      </c>
      <c r="E515" s="196" t="s">
        <v>3</v>
      </c>
      <c r="F515" s="197" t="s">
        <v>1411</v>
      </c>
      <c r="G515" s="13"/>
      <c r="H515" s="198">
        <v>1</v>
      </c>
      <c r="I515" s="199"/>
      <c r="J515" s="13"/>
      <c r="K515" s="13"/>
      <c r="L515" s="195"/>
      <c r="M515" s="200"/>
      <c r="N515" s="201"/>
      <c r="O515" s="201"/>
      <c r="P515" s="201"/>
      <c r="Q515" s="201"/>
      <c r="R515" s="201"/>
      <c r="S515" s="201"/>
      <c r="T515" s="20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196" t="s">
        <v>166</v>
      </c>
      <c r="AU515" s="196" t="s">
        <v>83</v>
      </c>
      <c r="AV515" s="13" t="s">
        <v>83</v>
      </c>
      <c r="AW515" s="13" t="s">
        <v>35</v>
      </c>
      <c r="AX515" s="13" t="s">
        <v>73</v>
      </c>
      <c r="AY515" s="196" t="s">
        <v>153</v>
      </c>
    </row>
    <row r="516" s="13" customFormat="1">
      <c r="A516" s="13"/>
      <c r="B516" s="195"/>
      <c r="C516" s="13"/>
      <c r="D516" s="188" t="s">
        <v>166</v>
      </c>
      <c r="E516" s="196" t="s">
        <v>3</v>
      </c>
      <c r="F516" s="197" t="s">
        <v>1412</v>
      </c>
      <c r="G516" s="13"/>
      <c r="H516" s="198">
        <v>1</v>
      </c>
      <c r="I516" s="199"/>
      <c r="J516" s="13"/>
      <c r="K516" s="13"/>
      <c r="L516" s="195"/>
      <c r="M516" s="200"/>
      <c r="N516" s="201"/>
      <c r="O516" s="201"/>
      <c r="P516" s="201"/>
      <c r="Q516" s="201"/>
      <c r="R516" s="201"/>
      <c r="S516" s="201"/>
      <c r="T516" s="20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96" t="s">
        <v>166</v>
      </c>
      <c r="AU516" s="196" t="s">
        <v>83</v>
      </c>
      <c r="AV516" s="13" t="s">
        <v>83</v>
      </c>
      <c r="AW516" s="13" t="s">
        <v>35</v>
      </c>
      <c r="AX516" s="13" t="s">
        <v>73</v>
      </c>
      <c r="AY516" s="196" t="s">
        <v>153</v>
      </c>
    </row>
    <row r="517" s="14" customFormat="1">
      <c r="A517" s="14"/>
      <c r="B517" s="203"/>
      <c r="C517" s="14"/>
      <c r="D517" s="188" t="s">
        <v>166</v>
      </c>
      <c r="E517" s="204" t="s">
        <v>3</v>
      </c>
      <c r="F517" s="205" t="s">
        <v>181</v>
      </c>
      <c r="G517" s="14"/>
      <c r="H517" s="206">
        <v>2</v>
      </c>
      <c r="I517" s="207"/>
      <c r="J517" s="14"/>
      <c r="K517" s="14"/>
      <c r="L517" s="203"/>
      <c r="M517" s="208"/>
      <c r="N517" s="209"/>
      <c r="O517" s="209"/>
      <c r="P517" s="209"/>
      <c r="Q517" s="209"/>
      <c r="R517" s="209"/>
      <c r="S517" s="209"/>
      <c r="T517" s="210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04" t="s">
        <v>166</v>
      </c>
      <c r="AU517" s="204" t="s">
        <v>83</v>
      </c>
      <c r="AV517" s="14" t="s">
        <v>160</v>
      </c>
      <c r="AW517" s="14" t="s">
        <v>35</v>
      </c>
      <c r="AX517" s="14" t="s">
        <v>81</v>
      </c>
      <c r="AY517" s="204" t="s">
        <v>153</v>
      </c>
    </row>
    <row r="518" s="2" customFormat="1" ht="24.15" customHeight="1">
      <c r="A518" s="40"/>
      <c r="B518" s="174"/>
      <c r="C518" s="220" t="s">
        <v>737</v>
      </c>
      <c r="D518" s="220" t="s">
        <v>216</v>
      </c>
      <c r="E518" s="221" t="s">
        <v>580</v>
      </c>
      <c r="F518" s="222" t="s">
        <v>581</v>
      </c>
      <c r="G518" s="223" t="s">
        <v>488</v>
      </c>
      <c r="H518" s="224">
        <v>3</v>
      </c>
      <c r="I518" s="225"/>
      <c r="J518" s="226">
        <f>ROUND(I518*H518,2)</f>
        <v>0</v>
      </c>
      <c r="K518" s="222" t="s">
        <v>159</v>
      </c>
      <c r="L518" s="227"/>
      <c r="M518" s="228" t="s">
        <v>3</v>
      </c>
      <c r="N518" s="229" t="s">
        <v>44</v>
      </c>
      <c r="O518" s="74"/>
      <c r="P518" s="184">
        <f>O518*H518</f>
        <v>0</v>
      </c>
      <c r="Q518" s="184">
        <v>0.0025999999999999999</v>
      </c>
      <c r="R518" s="184">
        <f>Q518*H518</f>
        <v>0.0077999999999999996</v>
      </c>
      <c r="S518" s="184">
        <v>0</v>
      </c>
      <c r="T518" s="185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186" t="s">
        <v>215</v>
      </c>
      <c r="AT518" s="186" t="s">
        <v>216</v>
      </c>
      <c r="AU518" s="186" t="s">
        <v>83</v>
      </c>
      <c r="AY518" s="21" t="s">
        <v>153</v>
      </c>
      <c r="BE518" s="187">
        <f>IF(N518="základní",J518,0)</f>
        <v>0</v>
      </c>
      <c r="BF518" s="187">
        <f>IF(N518="snížená",J518,0)</f>
        <v>0</v>
      </c>
      <c r="BG518" s="187">
        <f>IF(N518="zákl. přenesená",J518,0)</f>
        <v>0</v>
      </c>
      <c r="BH518" s="187">
        <f>IF(N518="sníž. přenesená",J518,0)</f>
        <v>0</v>
      </c>
      <c r="BI518" s="187">
        <f>IF(N518="nulová",J518,0)</f>
        <v>0</v>
      </c>
      <c r="BJ518" s="21" t="s">
        <v>81</v>
      </c>
      <c r="BK518" s="187">
        <f>ROUND(I518*H518,2)</f>
        <v>0</v>
      </c>
      <c r="BL518" s="21" t="s">
        <v>160</v>
      </c>
      <c r="BM518" s="186" t="s">
        <v>1413</v>
      </c>
    </row>
    <row r="519" s="2" customFormat="1">
      <c r="A519" s="40"/>
      <c r="B519" s="41"/>
      <c r="C519" s="40"/>
      <c r="D519" s="188" t="s">
        <v>162</v>
      </c>
      <c r="E519" s="40"/>
      <c r="F519" s="189" t="s">
        <v>581</v>
      </c>
      <c r="G519" s="40"/>
      <c r="H519" s="40"/>
      <c r="I519" s="190"/>
      <c r="J519" s="40"/>
      <c r="K519" s="40"/>
      <c r="L519" s="41"/>
      <c r="M519" s="191"/>
      <c r="N519" s="192"/>
      <c r="O519" s="74"/>
      <c r="P519" s="74"/>
      <c r="Q519" s="74"/>
      <c r="R519" s="74"/>
      <c r="S519" s="74"/>
      <c r="T519" s="75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21" t="s">
        <v>162</v>
      </c>
      <c r="AU519" s="21" t="s">
        <v>83</v>
      </c>
    </row>
    <row r="520" s="13" customFormat="1">
      <c r="A520" s="13"/>
      <c r="B520" s="195"/>
      <c r="C520" s="13"/>
      <c r="D520" s="188" t="s">
        <v>166</v>
      </c>
      <c r="E520" s="196" t="s">
        <v>3</v>
      </c>
      <c r="F520" s="197" t="s">
        <v>583</v>
      </c>
      <c r="G520" s="13"/>
      <c r="H520" s="198">
        <v>1</v>
      </c>
      <c r="I520" s="199"/>
      <c r="J520" s="13"/>
      <c r="K520" s="13"/>
      <c r="L520" s="195"/>
      <c r="M520" s="200"/>
      <c r="N520" s="201"/>
      <c r="O520" s="201"/>
      <c r="P520" s="201"/>
      <c r="Q520" s="201"/>
      <c r="R520" s="201"/>
      <c r="S520" s="201"/>
      <c r="T520" s="20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96" t="s">
        <v>166</v>
      </c>
      <c r="AU520" s="196" t="s">
        <v>83</v>
      </c>
      <c r="AV520" s="13" t="s">
        <v>83</v>
      </c>
      <c r="AW520" s="13" t="s">
        <v>35</v>
      </c>
      <c r="AX520" s="13" t="s">
        <v>73</v>
      </c>
      <c r="AY520" s="196" t="s">
        <v>153</v>
      </c>
    </row>
    <row r="521" s="13" customFormat="1">
      <c r="A521" s="13"/>
      <c r="B521" s="195"/>
      <c r="C521" s="13"/>
      <c r="D521" s="188" t="s">
        <v>166</v>
      </c>
      <c r="E521" s="196" t="s">
        <v>3</v>
      </c>
      <c r="F521" s="197" t="s">
        <v>584</v>
      </c>
      <c r="G521" s="13"/>
      <c r="H521" s="198">
        <v>2</v>
      </c>
      <c r="I521" s="199"/>
      <c r="J521" s="13"/>
      <c r="K521" s="13"/>
      <c r="L521" s="195"/>
      <c r="M521" s="200"/>
      <c r="N521" s="201"/>
      <c r="O521" s="201"/>
      <c r="P521" s="201"/>
      <c r="Q521" s="201"/>
      <c r="R521" s="201"/>
      <c r="S521" s="201"/>
      <c r="T521" s="20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6" t="s">
        <v>166</v>
      </c>
      <c r="AU521" s="196" t="s">
        <v>83</v>
      </c>
      <c r="AV521" s="13" t="s">
        <v>83</v>
      </c>
      <c r="AW521" s="13" t="s">
        <v>35</v>
      </c>
      <c r="AX521" s="13" t="s">
        <v>73</v>
      </c>
      <c r="AY521" s="196" t="s">
        <v>153</v>
      </c>
    </row>
    <row r="522" s="14" customFormat="1">
      <c r="A522" s="14"/>
      <c r="B522" s="203"/>
      <c r="C522" s="14"/>
      <c r="D522" s="188" t="s">
        <v>166</v>
      </c>
      <c r="E522" s="204" t="s">
        <v>3</v>
      </c>
      <c r="F522" s="205" t="s">
        <v>181</v>
      </c>
      <c r="G522" s="14"/>
      <c r="H522" s="206">
        <v>3</v>
      </c>
      <c r="I522" s="207"/>
      <c r="J522" s="14"/>
      <c r="K522" s="14"/>
      <c r="L522" s="203"/>
      <c r="M522" s="208"/>
      <c r="N522" s="209"/>
      <c r="O522" s="209"/>
      <c r="P522" s="209"/>
      <c r="Q522" s="209"/>
      <c r="R522" s="209"/>
      <c r="S522" s="209"/>
      <c r="T522" s="21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04" t="s">
        <v>166</v>
      </c>
      <c r="AU522" s="204" t="s">
        <v>83</v>
      </c>
      <c r="AV522" s="14" t="s">
        <v>160</v>
      </c>
      <c r="AW522" s="14" t="s">
        <v>35</v>
      </c>
      <c r="AX522" s="14" t="s">
        <v>81</v>
      </c>
      <c r="AY522" s="204" t="s">
        <v>153</v>
      </c>
    </row>
    <row r="523" s="2" customFormat="1" ht="24.15" customHeight="1">
      <c r="A523" s="40"/>
      <c r="B523" s="174"/>
      <c r="C523" s="220" t="s">
        <v>743</v>
      </c>
      <c r="D523" s="220" t="s">
        <v>216</v>
      </c>
      <c r="E523" s="221" t="s">
        <v>1414</v>
      </c>
      <c r="F523" s="222" t="s">
        <v>1415</v>
      </c>
      <c r="G523" s="223" t="s">
        <v>488</v>
      </c>
      <c r="H523" s="224">
        <v>1</v>
      </c>
      <c r="I523" s="225"/>
      <c r="J523" s="226">
        <f>ROUND(I523*H523,2)</f>
        <v>0</v>
      </c>
      <c r="K523" s="222" t="s">
        <v>159</v>
      </c>
      <c r="L523" s="227"/>
      <c r="M523" s="228" t="s">
        <v>3</v>
      </c>
      <c r="N523" s="229" t="s">
        <v>44</v>
      </c>
      <c r="O523" s="74"/>
      <c r="P523" s="184">
        <f>O523*H523</f>
        <v>0</v>
      </c>
      <c r="Q523" s="184">
        <v>0.0035000000000000001</v>
      </c>
      <c r="R523" s="184">
        <f>Q523*H523</f>
        <v>0.0035000000000000001</v>
      </c>
      <c r="S523" s="184">
        <v>0</v>
      </c>
      <c r="T523" s="185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186" t="s">
        <v>215</v>
      </c>
      <c r="AT523" s="186" t="s">
        <v>216</v>
      </c>
      <c r="AU523" s="186" t="s">
        <v>83</v>
      </c>
      <c r="AY523" s="21" t="s">
        <v>153</v>
      </c>
      <c r="BE523" s="187">
        <f>IF(N523="základní",J523,0)</f>
        <v>0</v>
      </c>
      <c r="BF523" s="187">
        <f>IF(N523="snížená",J523,0)</f>
        <v>0</v>
      </c>
      <c r="BG523" s="187">
        <f>IF(N523="zákl. přenesená",J523,0)</f>
        <v>0</v>
      </c>
      <c r="BH523" s="187">
        <f>IF(N523="sníž. přenesená",J523,0)</f>
        <v>0</v>
      </c>
      <c r="BI523" s="187">
        <f>IF(N523="nulová",J523,0)</f>
        <v>0</v>
      </c>
      <c r="BJ523" s="21" t="s">
        <v>81</v>
      </c>
      <c r="BK523" s="187">
        <f>ROUND(I523*H523,2)</f>
        <v>0</v>
      </c>
      <c r="BL523" s="21" t="s">
        <v>160</v>
      </c>
      <c r="BM523" s="186" t="s">
        <v>1416</v>
      </c>
    </row>
    <row r="524" s="2" customFormat="1">
      <c r="A524" s="40"/>
      <c r="B524" s="41"/>
      <c r="C524" s="40"/>
      <c r="D524" s="188" t="s">
        <v>162</v>
      </c>
      <c r="E524" s="40"/>
      <c r="F524" s="189" t="s">
        <v>1415</v>
      </c>
      <c r="G524" s="40"/>
      <c r="H524" s="40"/>
      <c r="I524" s="190"/>
      <c r="J524" s="40"/>
      <c r="K524" s="40"/>
      <c r="L524" s="41"/>
      <c r="M524" s="191"/>
      <c r="N524" s="192"/>
      <c r="O524" s="74"/>
      <c r="P524" s="74"/>
      <c r="Q524" s="74"/>
      <c r="R524" s="74"/>
      <c r="S524" s="74"/>
      <c r="T524" s="75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21" t="s">
        <v>162</v>
      </c>
      <c r="AU524" s="21" t="s">
        <v>83</v>
      </c>
    </row>
    <row r="525" s="13" customFormat="1">
      <c r="A525" s="13"/>
      <c r="B525" s="195"/>
      <c r="C525" s="13"/>
      <c r="D525" s="188" t="s">
        <v>166</v>
      </c>
      <c r="E525" s="196" t="s">
        <v>3</v>
      </c>
      <c r="F525" s="197" t="s">
        <v>1417</v>
      </c>
      <c r="G525" s="13"/>
      <c r="H525" s="198">
        <v>1</v>
      </c>
      <c r="I525" s="199"/>
      <c r="J525" s="13"/>
      <c r="K525" s="13"/>
      <c r="L525" s="195"/>
      <c r="M525" s="200"/>
      <c r="N525" s="201"/>
      <c r="O525" s="201"/>
      <c r="P525" s="201"/>
      <c r="Q525" s="201"/>
      <c r="R525" s="201"/>
      <c r="S525" s="201"/>
      <c r="T525" s="20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96" t="s">
        <v>166</v>
      </c>
      <c r="AU525" s="196" t="s">
        <v>83</v>
      </c>
      <c r="AV525" s="13" t="s">
        <v>83</v>
      </c>
      <c r="AW525" s="13" t="s">
        <v>35</v>
      </c>
      <c r="AX525" s="13" t="s">
        <v>81</v>
      </c>
      <c r="AY525" s="196" t="s">
        <v>153</v>
      </c>
    </row>
    <row r="526" s="2" customFormat="1" ht="24.15" customHeight="1">
      <c r="A526" s="40"/>
      <c r="B526" s="174"/>
      <c r="C526" s="175" t="s">
        <v>754</v>
      </c>
      <c r="D526" s="175" t="s">
        <v>155</v>
      </c>
      <c r="E526" s="176" t="s">
        <v>601</v>
      </c>
      <c r="F526" s="177" t="s">
        <v>602</v>
      </c>
      <c r="G526" s="178" t="s">
        <v>488</v>
      </c>
      <c r="H526" s="179">
        <v>7</v>
      </c>
      <c r="I526" s="180"/>
      <c r="J526" s="181">
        <f>ROUND(I526*H526,2)</f>
        <v>0</v>
      </c>
      <c r="K526" s="177" t="s">
        <v>159</v>
      </c>
      <c r="L526" s="41"/>
      <c r="M526" s="182" t="s">
        <v>3</v>
      </c>
      <c r="N526" s="183" t="s">
        <v>44</v>
      </c>
      <c r="O526" s="74"/>
      <c r="P526" s="184">
        <f>O526*H526</f>
        <v>0</v>
      </c>
      <c r="Q526" s="184">
        <v>0.11241</v>
      </c>
      <c r="R526" s="184">
        <f>Q526*H526</f>
        <v>0.78686999999999996</v>
      </c>
      <c r="S526" s="184">
        <v>0</v>
      </c>
      <c r="T526" s="185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186" t="s">
        <v>160</v>
      </c>
      <c r="AT526" s="186" t="s">
        <v>155</v>
      </c>
      <c r="AU526" s="186" t="s">
        <v>83</v>
      </c>
      <c r="AY526" s="21" t="s">
        <v>153</v>
      </c>
      <c r="BE526" s="187">
        <f>IF(N526="základní",J526,0)</f>
        <v>0</v>
      </c>
      <c r="BF526" s="187">
        <f>IF(N526="snížená",J526,0)</f>
        <v>0</v>
      </c>
      <c r="BG526" s="187">
        <f>IF(N526="zákl. přenesená",J526,0)</f>
        <v>0</v>
      </c>
      <c r="BH526" s="187">
        <f>IF(N526="sníž. přenesená",J526,0)</f>
        <v>0</v>
      </c>
      <c r="BI526" s="187">
        <f>IF(N526="nulová",J526,0)</f>
        <v>0</v>
      </c>
      <c r="BJ526" s="21" t="s">
        <v>81</v>
      </c>
      <c r="BK526" s="187">
        <f>ROUND(I526*H526,2)</f>
        <v>0</v>
      </c>
      <c r="BL526" s="21" t="s">
        <v>160</v>
      </c>
      <c r="BM526" s="186" t="s">
        <v>1418</v>
      </c>
    </row>
    <row r="527" s="2" customFormat="1">
      <c r="A527" s="40"/>
      <c r="B527" s="41"/>
      <c r="C527" s="40"/>
      <c r="D527" s="188" t="s">
        <v>162</v>
      </c>
      <c r="E527" s="40"/>
      <c r="F527" s="189" t="s">
        <v>604</v>
      </c>
      <c r="G527" s="40"/>
      <c r="H527" s="40"/>
      <c r="I527" s="190"/>
      <c r="J527" s="40"/>
      <c r="K527" s="40"/>
      <c r="L527" s="41"/>
      <c r="M527" s="191"/>
      <c r="N527" s="192"/>
      <c r="O527" s="74"/>
      <c r="P527" s="74"/>
      <c r="Q527" s="74"/>
      <c r="R527" s="74"/>
      <c r="S527" s="74"/>
      <c r="T527" s="75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21" t="s">
        <v>162</v>
      </c>
      <c r="AU527" s="21" t="s">
        <v>83</v>
      </c>
    </row>
    <row r="528" s="2" customFormat="1">
      <c r="A528" s="40"/>
      <c r="B528" s="41"/>
      <c r="C528" s="40"/>
      <c r="D528" s="193" t="s">
        <v>164</v>
      </c>
      <c r="E528" s="40"/>
      <c r="F528" s="194" t="s">
        <v>605</v>
      </c>
      <c r="G528" s="40"/>
      <c r="H528" s="40"/>
      <c r="I528" s="190"/>
      <c r="J528" s="40"/>
      <c r="K528" s="40"/>
      <c r="L528" s="41"/>
      <c r="M528" s="191"/>
      <c r="N528" s="192"/>
      <c r="O528" s="74"/>
      <c r="P528" s="74"/>
      <c r="Q528" s="74"/>
      <c r="R528" s="74"/>
      <c r="S528" s="74"/>
      <c r="T528" s="75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21" t="s">
        <v>164</v>
      </c>
      <c r="AU528" s="21" t="s">
        <v>83</v>
      </c>
    </row>
    <row r="529" s="13" customFormat="1">
      <c r="A529" s="13"/>
      <c r="B529" s="195"/>
      <c r="C529" s="13"/>
      <c r="D529" s="188" t="s">
        <v>166</v>
      </c>
      <c r="E529" s="196" t="s">
        <v>3</v>
      </c>
      <c r="F529" s="197" t="s">
        <v>1419</v>
      </c>
      <c r="G529" s="13"/>
      <c r="H529" s="198">
        <v>7</v>
      </c>
      <c r="I529" s="199"/>
      <c r="J529" s="13"/>
      <c r="K529" s="13"/>
      <c r="L529" s="195"/>
      <c r="M529" s="200"/>
      <c r="N529" s="201"/>
      <c r="O529" s="201"/>
      <c r="P529" s="201"/>
      <c r="Q529" s="201"/>
      <c r="R529" s="201"/>
      <c r="S529" s="201"/>
      <c r="T529" s="20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6" t="s">
        <v>166</v>
      </c>
      <c r="AU529" s="196" t="s">
        <v>83</v>
      </c>
      <c r="AV529" s="13" t="s">
        <v>83</v>
      </c>
      <c r="AW529" s="13" t="s">
        <v>35</v>
      </c>
      <c r="AX529" s="13" t="s">
        <v>73</v>
      </c>
      <c r="AY529" s="196" t="s">
        <v>153</v>
      </c>
    </row>
    <row r="530" s="14" customFormat="1">
      <c r="A530" s="14"/>
      <c r="B530" s="203"/>
      <c r="C530" s="14"/>
      <c r="D530" s="188" t="s">
        <v>166</v>
      </c>
      <c r="E530" s="204" t="s">
        <v>3</v>
      </c>
      <c r="F530" s="205" t="s">
        <v>181</v>
      </c>
      <c r="G530" s="14"/>
      <c r="H530" s="206">
        <v>7</v>
      </c>
      <c r="I530" s="207"/>
      <c r="J530" s="14"/>
      <c r="K530" s="14"/>
      <c r="L530" s="203"/>
      <c r="M530" s="208"/>
      <c r="N530" s="209"/>
      <c r="O530" s="209"/>
      <c r="P530" s="209"/>
      <c r="Q530" s="209"/>
      <c r="R530" s="209"/>
      <c r="S530" s="209"/>
      <c r="T530" s="210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04" t="s">
        <v>166</v>
      </c>
      <c r="AU530" s="204" t="s">
        <v>83</v>
      </c>
      <c r="AV530" s="14" t="s">
        <v>160</v>
      </c>
      <c r="AW530" s="14" t="s">
        <v>35</v>
      </c>
      <c r="AX530" s="14" t="s">
        <v>81</v>
      </c>
      <c r="AY530" s="204" t="s">
        <v>153</v>
      </c>
    </row>
    <row r="531" s="2" customFormat="1" ht="21.75" customHeight="1">
      <c r="A531" s="40"/>
      <c r="B531" s="174"/>
      <c r="C531" s="220" t="s">
        <v>762</v>
      </c>
      <c r="D531" s="220" t="s">
        <v>216</v>
      </c>
      <c r="E531" s="221" t="s">
        <v>608</v>
      </c>
      <c r="F531" s="222" t="s">
        <v>609</v>
      </c>
      <c r="G531" s="223" t="s">
        <v>488</v>
      </c>
      <c r="H531" s="224">
        <v>7</v>
      </c>
      <c r="I531" s="225"/>
      <c r="J531" s="226">
        <f>ROUND(I531*H531,2)</f>
        <v>0</v>
      </c>
      <c r="K531" s="222" t="s">
        <v>159</v>
      </c>
      <c r="L531" s="227"/>
      <c r="M531" s="228" t="s">
        <v>3</v>
      </c>
      <c r="N531" s="229" t="s">
        <v>44</v>
      </c>
      <c r="O531" s="74"/>
      <c r="P531" s="184">
        <f>O531*H531</f>
        <v>0</v>
      </c>
      <c r="Q531" s="184">
        <v>0.0061000000000000004</v>
      </c>
      <c r="R531" s="184">
        <f>Q531*H531</f>
        <v>0.042700000000000002</v>
      </c>
      <c r="S531" s="184">
        <v>0</v>
      </c>
      <c r="T531" s="185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186" t="s">
        <v>215</v>
      </c>
      <c r="AT531" s="186" t="s">
        <v>216</v>
      </c>
      <c r="AU531" s="186" t="s">
        <v>83</v>
      </c>
      <c r="AY531" s="21" t="s">
        <v>153</v>
      </c>
      <c r="BE531" s="187">
        <f>IF(N531="základní",J531,0)</f>
        <v>0</v>
      </c>
      <c r="BF531" s="187">
        <f>IF(N531="snížená",J531,0)</f>
        <v>0</v>
      </c>
      <c r="BG531" s="187">
        <f>IF(N531="zákl. přenesená",J531,0)</f>
        <v>0</v>
      </c>
      <c r="BH531" s="187">
        <f>IF(N531="sníž. přenesená",J531,0)</f>
        <v>0</v>
      </c>
      <c r="BI531" s="187">
        <f>IF(N531="nulová",J531,0)</f>
        <v>0</v>
      </c>
      <c r="BJ531" s="21" t="s">
        <v>81</v>
      </c>
      <c r="BK531" s="187">
        <f>ROUND(I531*H531,2)</f>
        <v>0</v>
      </c>
      <c r="BL531" s="21" t="s">
        <v>160</v>
      </c>
      <c r="BM531" s="186" t="s">
        <v>1420</v>
      </c>
    </row>
    <row r="532" s="2" customFormat="1">
      <c r="A532" s="40"/>
      <c r="B532" s="41"/>
      <c r="C532" s="40"/>
      <c r="D532" s="188" t="s">
        <v>162</v>
      </c>
      <c r="E532" s="40"/>
      <c r="F532" s="189" t="s">
        <v>609</v>
      </c>
      <c r="G532" s="40"/>
      <c r="H532" s="40"/>
      <c r="I532" s="190"/>
      <c r="J532" s="40"/>
      <c r="K532" s="40"/>
      <c r="L532" s="41"/>
      <c r="M532" s="191"/>
      <c r="N532" s="192"/>
      <c r="O532" s="74"/>
      <c r="P532" s="74"/>
      <c r="Q532" s="74"/>
      <c r="R532" s="74"/>
      <c r="S532" s="74"/>
      <c r="T532" s="75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21" t="s">
        <v>162</v>
      </c>
      <c r="AU532" s="21" t="s">
        <v>83</v>
      </c>
    </row>
    <row r="533" s="13" customFormat="1">
      <c r="A533" s="13"/>
      <c r="B533" s="195"/>
      <c r="C533" s="13"/>
      <c r="D533" s="188" t="s">
        <v>166</v>
      </c>
      <c r="E533" s="196" t="s">
        <v>3</v>
      </c>
      <c r="F533" s="197" t="s">
        <v>208</v>
      </c>
      <c r="G533" s="13"/>
      <c r="H533" s="198">
        <v>7</v>
      </c>
      <c r="I533" s="199"/>
      <c r="J533" s="13"/>
      <c r="K533" s="13"/>
      <c r="L533" s="195"/>
      <c r="M533" s="200"/>
      <c r="N533" s="201"/>
      <c r="O533" s="201"/>
      <c r="P533" s="201"/>
      <c r="Q533" s="201"/>
      <c r="R533" s="201"/>
      <c r="S533" s="201"/>
      <c r="T533" s="20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6" t="s">
        <v>166</v>
      </c>
      <c r="AU533" s="196" t="s">
        <v>83</v>
      </c>
      <c r="AV533" s="13" t="s">
        <v>83</v>
      </c>
      <c r="AW533" s="13" t="s">
        <v>35</v>
      </c>
      <c r="AX533" s="13" t="s">
        <v>81</v>
      </c>
      <c r="AY533" s="196" t="s">
        <v>153</v>
      </c>
    </row>
    <row r="534" s="2" customFormat="1" ht="24.15" customHeight="1">
      <c r="A534" s="40"/>
      <c r="B534" s="174"/>
      <c r="C534" s="175" t="s">
        <v>768</v>
      </c>
      <c r="D534" s="175" t="s">
        <v>155</v>
      </c>
      <c r="E534" s="176" t="s">
        <v>612</v>
      </c>
      <c r="F534" s="177" t="s">
        <v>613</v>
      </c>
      <c r="G534" s="178" t="s">
        <v>614</v>
      </c>
      <c r="H534" s="179">
        <v>42.880000000000003</v>
      </c>
      <c r="I534" s="180"/>
      <c r="J534" s="181">
        <f>ROUND(I534*H534,2)</f>
        <v>0</v>
      </c>
      <c r="K534" s="177" t="s">
        <v>159</v>
      </c>
      <c r="L534" s="41"/>
      <c r="M534" s="182" t="s">
        <v>3</v>
      </c>
      <c r="N534" s="183" t="s">
        <v>44</v>
      </c>
      <c r="O534" s="74"/>
      <c r="P534" s="184">
        <f>O534*H534</f>
        <v>0</v>
      </c>
      <c r="Q534" s="184">
        <v>0.00010000000000000001</v>
      </c>
      <c r="R534" s="184">
        <f>Q534*H534</f>
        <v>0.0042880000000000001</v>
      </c>
      <c r="S534" s="184">
        <v>0</v>
      </c>
      <c r="T534" s="185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186" t="s">
        <v>160</v>
      </c>
      <c r="AT534" s="186" t="s">
        <v>155</v>
      </c>
      <c r="AU534" s="186" t="s">
        <v>83</v>
      </c>
      <c r="AY534" s="21" t="s">
        <v>153</v>
      </c>
      <c r="BE534" s="187">
        <f>IF(N534="základní",J534,0)</f>
        <v>0</v>
      </c>
      <c r="BF534" s="187">
        <f>IF(N534="snížená",J534,0)</f>
        <v>0</v>
      </c>
      <c r="BG534" s="187">
        <f>IF(N534="zákl. přenesená",J534,0)</f>
        <v>0</v>
      </c>
      <c r="BH534" s="187">
        <f>IF(N534="sníž. přenesená",J534,0)</f>
        <v>0</v>
      </c>
      <c r="BI534" s="187">
        <f>IF(N534="nulová",J534,0)</f>
        <v>0</v>
      </c>
      <c r="BJ534" s="21" t="s">
        <v>81</v>
      </c>
      <c r="BK534" s="187">
        <f>ROUND(I534*H534,2)</f>
        <v>0</v>
      </c>
      <c r="BL534" s="21" t="s">
        <v>160</v>
      </c>
      <c r="BM534" s="186" t="s">
        <v>1421</v>
      </c>
    </row>
    <row r="535" s="2" customFormat="1">
      <c r="A535" s="40"/>
      <c r="B535" s="41"/>
      <c r="C535" s="40"/>
      <c r="D535" s="188" t="s">
        <v>162</v>
      </c>
      <c r="E535" s="40"/>
      <c r="F535" s="189" t="s">
        <v>616</v>
      </c>
      <c r="G535" s="40"/>
      <c r="H535" s="40"/>
      <c r="I535" s="190"/>
      <c r="J535" s="40"/>
      <c r="K535" s="40"/>
      <c r="L535" s="41"/>
      <c r="M535" s="191"/>
      <c r="N535" s="192"/>
      <c r="O535" s="74"/>
      <c r="P535" s="74"/>
      <c r="Q535" s="74"/>
      <c r="R535" s="74"/>
      <c r="S535" s="74"/>
      <c r="T535" s="75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21" t="s">
        <v>162</v>
      </c>
      <c r="AU535" s="21" t="s">
        <v>83</v>
      </c>
    </row>
    <row r="536" s="2" customFormat="1">
      <c r="A536" s="40"/>
      <c r="B536" s="41"/>
      <c r="C536" s="40"/>
      <c r="D536" s="193" t="s">
        <v>164</v>
      </c>
      <c r="E536" s="40"/>
      <c r="F536" s="194" t="s">
        <v>617</v>
      </c>
      <c r="G536" s="40"/>
      <c r="H536" s="40"/>
      <c r="I536" s="190"/>
      <c r="J536" s="40"/>
      <c r="K536" s="40"/>
      <c r="L536" s="41"/>
      <c r="M536" s="191"/>
      <c r="N536" s="192"/>
      <c r="O536" s="74"/>
      <c r="P536" s="74"/>
      <c r="Q536" s="74"/>
      <c r="R536" s="74"/>
      <c r="S536" s="74"/>
      <c r="T536" s="75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21" t="s">
        <v>164</v>
      </c>
      <c r="AU536" s="21" t="s">
        <v>83</v>
      </c>
    </row>
    <row r="537" s="13" customFormat="1">
      <c r="A537" s="13"/>
      <c r="B537" s="195"/>
      <c r="C537" s="13"/>
      <c r="D537" s="188" t="s">
        <v>166</v>
      </c>
      <c r="E537" s="196" t="s">
        <v>3</v>
      </c>
      <c r="F537" s="197" t="s">
        <v>1422</v>
      </c>
      <c r="G537" s="13"/>
      <c r="H537" s="198">
        <v>42.880000000000003</v>
      </c>
      <c r="I537" s="199"/>
      <c r="J537" s="13"/>
      <c r="K537" s="13"/>
      <c r="L537" s="195"/>
      <c r="M537" s="200"/>
      <c r="N537" s="201"/>
      <c r="O537" s="201"/>
      <c r="P537" s="201"/>
      <c r="Q537" s="201"/>
      <c r="R537" s="201"/>
      <c r="S537" s="201"/>
      <c r="T537" s="20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6" t="s">
        <v>166</v>
      </c>
      <c r="AU537" s="196" t="s">
        <v>83</v>
      </c>
      <c r="AV537" s="13" t="s">
        <v>83</v>
      </c>
      <c r="AW537" s="13" t="s">
        <v>35</v>
      </c>
      <c r="AX537" s="13" t="s">
        <v>81</v>
      </c>
      <c r="AY537" s="196" t="s">
        <v>153</v>
      </c>
    </row>
    <row r="538" s="2" customFormat="1" ht="24.15" customHeight="1">
      <c r="A538" s="40"/>
      <c r="B538" s="174"/>
      <c r="C538" s="175" t="s">
        <v>774</v>
      </c>
      <c r="D538" s="175" t="s">
        <v>155</v>
      </c>
      <c r="E538" s="176" t="s">
        <v>620</v>
      </c>
      <c r="F538" s="177" t="s">
        <v>621</v>
      </c>
      <c r="G538" s="178" t="s">
        <v>614</v>
      </c>
      <c r="H538" s="179">
        <v>5.7400000000000002</v>
      </c>
      <c r="I538" s="180"/>
      <c r="J538" s="181">
        <f>ROUND(I538*H538,2)</f>
        <v>0</v>
      </c>
      <c r="K538" s="177" t="s">
        <v>159</v>
      </c>
      <c r="L538" s="41"/>
      <c r="M538" s="182" t="s">
        <v>3</v>
      </c>
      <c r="N538" s="183" t="s">
        <v>44</v>
      </c>
      <c r="O538" s="74"/>
      <c r="P538" s="184">
        <f>O538*H538</f>
        <v>0</v>
      </c>
      <c r="Q538" s="184">
        <v>0.00020000000000000001</v>
      </c>
      <c r="R538" s="184">
        <f>Q538*H538</f>
        <v>0.0011480000000000002</v>
      </c>
      <c r="S538" s="184">
        <v>0</v>
      </c>
      <c r="T538" s="185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186" t="s">
        <v>160</v>
      </c>
      <c r="AT538" s="186" t="s">
        <v>155</v>
      </c>
      <c r="AU538" s="186" t="s">
        <v>83</v>
      </c>
      <c r="AY538" s="21" t="s">
        <v>153</v>
      </c>
      <c r="BE538" s="187">
        <f>IF(N538="základní",J538,0)</f>
        <v>0</v>
      </c>
      <c r="BF538" s="187">
        <f>IF(N538="snížená",J538,0)</f>
        <v>0</v>
      </c>
      <c r="BG538" s="187">
        <f>IF(N538="zákl. přenesená",J538,0)</f>
        <v>0</v>
      </c>
      <c r="BH538" s="187">
        <f>IF(N538="sníž. přenesená",J538,0)</f>
        <v>0</v>
      </c>
      <c r="BI538" s="187">
        <f>IF(N538="nulová",J538,0)</f>
        <v>0</v>
      </c>
      <c r="BJ538" s="21" t="s">
        <v>81</v>
      </c>
      <c r="BK538" s="187">
        <f>ROUND(I538*H538,2)</f>
        <v>0</v>
      </c>
      <c r="BL538" s="21" t="s">
        <v>160</v>
      </c>
      <c r="BM538" s="186" t="s">
        <v>1423</v>
      </c>
    </row>
    <row r="539" s="2" customFormat="1">
      <c r="A539" s="40"/>
      <c r="B539" s="41"/>
      <c r="C539" s="40"/>
      <c r="D539" s="188" t="s">
        <v>162</v>
      </c>
      <c r="E539" s="40"/>
      <c r="F539" s="189" t="s">
        <v>623</v>
      </c>
      <c r="G539" s="40"/>
      <c r="H539" s="40"/>
      <c r="I539" s="190"/>
      <c r="J539" s="40"/>
      <c r="K539" s="40"/>
      <c r="L539" s="41"/>
      <c r="M539" s="191"/>
      <c r="N539" s="192"/>
      <c r="O539" s="74"/>
      <c r="P539" s="74"/>
      <c r="Q539" s="74"/>
      <c r="R539" s="74"/>
      <c r="S539" s="74"/>
      <c r="T539" s="75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21" t="s">
        <v>162</v>
      </c>
      <c r="AU539" s="21" t="s">
        <v>83</v>
      </c>
    </row>
    <row r="540" s="2" customFormat="1">
      <c r="A540" s="40"/>
      <c r="B540" s="41"/>
      <c r="C540" s="40"/>
      <c r="D540" s="193" t="s">
        <v>164</v>
      </c>
      <c r="E540" s="40"/>
      <c r="F540" s="194" t="s">
        <v>624</v>
      </c>
      <c r="G540" s="40"/>
      <c r="H540" s="40"/>
      <c r="I540" s="190"/>
      <c r="J540" s="40"/>
      <c r="K540" s="40"/>
      <c r="L540" s="41"/>
      <c r="M540" s="191"/>
      <c r="N540" s="192"/>
      <c r="O540" s="74"/>
      <c r="P540" s="74"/>
      <c r="Q540" s="74"/>
      <c r="R540" s="74"/>
      <c r="S540" s="74"/>
      <c r="T540" s="75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21" t="s">
        <v>164</v>
      </c>
      <c r="AU540" s="21" t="s">
        <v>83</v>
      </c>
    </row>
    <row r="541" s="13" customFormat="1">
      <c r="A541" s="13"/>
      <c r="B541" s="195"/>
      <c r="C541" s="13"/>
      <c r="D541" s="188" t="s">
        <v>166</v>
      </c>
      <c r="E541" s="196" t="s">
        <v>3</v>
      </c>
      <c r="F541" s="197" t="s">
        <v>1424</v>
      </c>
      <c r="G541" s="13"/>
      <c r="H541" s="198">
        <v>5.7400000000000002</v>
      </c>
      <c r="I541" s="199"/>
      <c r="J541" s="13"/>
      <c r="K541" s="13"/>
      <c r="L541" s="195"/>
      <c r="M541" s="200"/>
      <c r="N541" s="201"/>
      <c r="O541" s="201"/>
      <c r="P541" s="201"/>
      <c r="Q541" s="201"/>
      <c r="R541" s="201"/>
      <c r="S541" s="201"/>
      <c r="T541" s="20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196" t="s">
        <v>166</v>
      </c>
      <c r="AU541" s="196" t="s">
        <v>83</v>
      </c>
      <c r="AV541" s="13" t="s">
        <v>83</v>
      </c>
      <c r="AW541" s="13" t="s">
        <v>35</v>
      </c>
      <c r="AX541" s="13" t="s">
        <v>81</v>
      </c>
      <c r="AY541" s="196" t="s">
        <v>153</v>
      </c>
    </row>
    <row r="542" s="2" customFormat="1" ht="24.15" customHeight="1">
      <c r="A542" s="40"/>
      <c r="B542" s="174"/>
      <c r="C542" s="175" t="s">
        <v>780</v>
      </c>
      <c r="D542" s="175" t="s">
        <v>155</v>
      </c>
      <c r="E542" s="176" t="s">
        <v>627</v>
      </c>
      <c r="F542" s="177" t="s">
        <v>628</v>
      </c>
      <c r="G542" s="178" t="s">
        <v>614</v>
      </c>
      <c r="H542" s="179">
        <v>77.010000000000005</v>
      </c>
      <c r="I542" s="180"/>
      <c r="J542" s="181">
        <f>ROUND(I542*H542,2)</f>
        <v>0</v>
      </c>
      <c r="K542" s="177" t="s">
        <v>159</v>
      </c>
      <c r="L542" s="41"/>
      <c r="M542" s="182" t="s">
        <v>3</v>
      </c>
      <c r="N542" s="183" t="s">
        <v>44</v>
      </c>
      <c r="O542" s="74"/>
      <c r="P542" s="184">
        <f>O542*H542</f>
        <v>0</v>
      </c>
      <c r="Q542" s="184">
        <v>0.00010000000000000001</v>
      </c>
      <c r="R542" s="184">
        <f>Q542*H542</f>
        <v>0.0077010000000000012</v>
      </c>
      <c r="S542" s="184">
        <v>0</v>
      </c>
      <c r="T542" s="185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186" t="s">
        <v>160</v>
      </c>
      <c r="AT542" s="186" t="s">
        <v>155</v>
      </c>
      <c r="AU542" s="186" t="s">
        <v>83</v>
      </c>
      <c r="AY542" s="21" t="s">
        <v>153</v>
      </c>
      <c r="BE542" s="187">
        <f>IF(N542="základní",J542,0)</f>
        <v>0</v>
      </c>
      <c r="BF542" s="187">
        <f>IF(N542="snížená",J542,0)</f>
        <v>0</v>
      </c>
      <c r="BG542" s="187">
        <f>IF(N542="zákl. přenesená",J542,0)</f>
        <v>0</v>
      </c>
      <c r="BH542" s="187">
        <f>IF(N542="sníž. přenesená",J542,0)</f>
        <v>0</v>
      </c>
      <c r="BI542" s="187">
        <f>IF(N542="nulová",J542,0)</f>
        <v>0</v>
      </c>
      <c r="BJ542" s="21" t="s">
        <v>81</v>
      </c>
      <c r="BK542" s="187">
        <f>ROUND(I542*H542,2)</f>
        <v>0</v>
      </c>
      <c r="BL542" s="21" t="s">
        <v>160</v>
      </c>
      <c r="BM542" s="186" t="s">
        <v>1425</v>
      </c>
    </row>
    <row r="543" s="2" customFormat="1">
      <c r="A543" s="40"/>
      <c r="B543" s="41"/>
      <c r="C543" s="40"/>
      <c r="D543" s="188" t="s">
        <v>162</v>
      </c>
      <c r="E543" s="40"/>
      <c r="F543" s="189" t="s">
        <v>630</v>
      </c>
      <c r="G543" s="40"/>
      <c r="H543" s="40"/>
      <c r="I543" s="190"/>
      <c r="J543" s="40"/>
      <c r="K543" s="40"/>
      <c r="L543" s="41"/>
      <c r="M543" s="191"/>
      <c r="N543" s="192"/>
      <c r="O543" s="74"/>
      <c r="P543" s="74"/>
      <c r="Q543" s="74"/>
      <c r="R543" s="74"/>
      <c r="S543" s="74"/>
      <c r="T543" s="75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21" t="s">
        <v>162</v>
      </c>
      <c r="AU543" s="21" t="s">
        <v>83</v>
      </c>
    </row>
    <row r="544" s="2" customFormat="1">
      <c r="A544" s="40"/>
      <c r="B544" s="41"/>
      <c r="C544" s="40"/>
      <c r="D544" s="193" t="s">
        <v>164</v>
      </c>
      <c r="E544" s="40"/>
      <c r="F544" s="194" t="s">
        <v>631</v>
      </c>
      <c r="G544" s="40"/>
      <c r="H544" s="40"/>
      <c r="I544" s="190"/>
      <c r="J544" s="40"/>
      <c r="K544" s="40"/>
      <c r="L544" s="41"/>
      <c r="M544" s="191"/>
      <c r="N544" s="192"/>
      <c r="O544" s="74"/>
      <c r="P544" s="74"/>
      <c r="Q544" s="74"/>
      <c r="R544" s="74"/>
      <c r="S544" s="74"/>
      <c r="T544" s="75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21" t="s">
        <v>164</v>
      </c>
      <c r="AU544" s="21" t="s">
        <v>83</v>
      </c>
    </row>
    <row r="545" s="13" customFormat="1">
      <c r="A545" s="13"/>
      <c r="B545" s="195"/>
      <c r="C545" s="13"/>
      <c r="D545" s="188" t="s">
        <v>166</v>
      </c>
      <c r="E545" s="196" t="s">
        <v>3</v>
      </c>
      <c r="F545" s="197" t="s">
        <v>1426</v>
      </c>
      <c r="G545" s="13"/>
      <c r="H545" s="198">
        <v>63.109999999999999</v>
      </c>
      <c r="I545" s="199"/>
      <c r="J545" s="13"/>
      <c r="K545" s="13"/>
      <c r="L545" s="195"/>
      <c r="M545" s="200"/>
      <c r="N545" s="201"/>
      <c r="O545" s="201"/>
      <c r="P545" s="201"/>
      <c r="Q545" s="201"/>
      <c r="R545" s="201"/>
      <c r="S545" s="201"/>
      <c r="T545" s="20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6" t="s">
        <v>166</v>
      </c>
      <c r="AU545" s="196" t="s">
        <v>83</v>
      </c>
      <c r="AV545" s="13" t="s">
        <v>83</v>
      </c>
      <c r="AW545" s="13" t="s">
        <v>35</v>
      </c>
      <c r="AX545" s="13" t="s">
        <v>73</v>
      </c>
      <c r="AY545" s="196" t="s">
        <v>153</v>
      </c>
    </row>
    <row r="546" s="13" customFormat="1">
      <c r="A546" s="13"/>
      <c r="B546" s="195"/>
      <c r="C546" s="13"/>
      <c r="D546" s="188" t="s">
        <v>166</v>
      </c>
      <c r="E546" s="196" t="s">
        <v>3</v>
      </c>
      <c r="F546" s="197" t="s">
        <v>1427</v>
      </c>
      <c r="G546" s="13"/>
      <c r="H546" s="198">
        <v>13.9</v>
      </c>
      <c r="I546" s="199"/>
      <c r="J546" s="13"/>
      <c r="K546" s="13"/>
      <c r="L546" s="195"/>
      <c r="M546" s="200"/>
      <c r="N546" s="201"/>
      <c r="O546" s="201"/>
      <c r="P546" s="201"/>
      <c r="Q546" s="201"/>
      <c r="R546" s="201"/>
      <c r="S546" s="201"/>
      <c r="T546" s="20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96" t="s">
        <v>166</v>
      </c>
      <c r="AU546" s="196" t="s">
        <v>83</v>
      </c>
      <c r="AV546" s="13" t="s">
        <v>83</v>
      </c>
      <c r="AW546" s="13" t="s">
        <v>35</v>
      </c>
      <c r="AX546" s="13" t="s">
        <v>73</v>
      </c>
      <c r="AY546" s="196" t="s">
        <v>153</v>
      </c>
    </row>
    <row r="547" s="14" customFormat="1">
      <c r="A547" s="14"/>
      <c r="B547" s="203"/>
      <c r="C547" s="14"/>
      <c r="D547" s="188" t="s">
        <v>166</v>
      </c>
      <c r="E547" s="204" t="s">
        <v>3</v>
      </c>
      <c r="F547" s="205" t="s">
        <v>181</v>
      </c>
      <c r="G547" s="14"/>
      <c r="H547" s="206">
        <v>77.010000000000005</v>
      </c>
      <c r="I547" s="207"/>
      <c r="J547" s="14"/>
      <c r="K547" s="14"/>
      <c r="L547" s="203"/>
      <c r="M547" s="208"/>
      <c r="N547" s="209"/>
      <c r="O547" s="209"/>
      <c r="P547" s="209"/>
      <c r="Q547" s="209"/>
      <c r="R547" s="209"/>
      <c r="S547" s="209"/>
      <c r="T547" s="210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4" t="s">
        <v>166</v>
      </c>
      <c r="AU547" s="204" t="s">
        <v>83</v>
      </c>
      <c r="AV547" s="14" t="s">
        <v>160</v>
      </c>
      <c r="AW547" s="14" t="s">
        <v>35</v>
      </c>
      <c r="AX547" s="14" t="s">
        <v>81</v>
      </c>
      <c r="AY547" s="204" t="s">
        <v>153</v>
      </c>
    </row>
    <row r="548" s="2" customFormat="1" ht="24.15" customHeight="1">
      <c r="A548" s="40"/>
      <c r="B548" s="174"/>
      <c r="C548" s="175" t="s">
        <v>786</v>
      </c>
      <c r="D548" s="175" t="s">
        <v>155</v>
      </c>
      <c r="E548" s="176" t="s">
        <v>635</v>
      </c>
      <c r="F548" s="177" t="s">
        <v>636</v>
      </c>
      <c r="G548" s="178" t="s">
        <v>241</v>
      </c>
      <c r="H548" s="179">
        <v>18.510000000000002</v>
      </c>
      <c r="I548" s="180"/>
      <c r="J548" s="181">
        <f>ROUND(I548*H548,2)</f>
        <v>0</v>
      </c>
      <c r="K548" s="177" t="s">
        <v>159</v>
      </c>
      <c r="L548" s="41"/>
      <c r="M548" s="182" t="s">
        <v>3</v>
      </c>
      <c r="N548" s="183" t="s">
        <v>44</v>
      </c>
      <c r="O548" s="74"/>
      <c r="P548" s="184">
        <f>O548*H548</f>
        <v>0</v>
      </c>
      <c r="Q548" s="184">
        <v>0.0011999999999999999</v>
      </c>
      <c r="R548" s="184">
        <f>Q548*H548</f>
        <v>0.022211999999999999</v>
      </c>
      <c r="S548" s="184">
        <v>0</v>
      </c>
      <c r="T548" s="185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186" t="s">
        <v>160</v>
      </c>
      <c r="AT548" s="186" t="s">
        <v>155</v>
      </c>
      <c r="AU548" s="186" t="s">
        <v>83</v>
      </c>
      <c r="AY548" s="21" t="s">
        <v>153</v>
      </c>
      <c r="BE548" s="187">
        <f>IF(N548="základní",J548,0)</f>
        <v>0</v>
      </c>
      <c r="BF548" s="187">
        <f>IF(N548="snížená",J548,0)</f>
        <v>0</v>
      </c>
      <c r="BG548" s="187">
        <f>IF(N548="zákl. přenesená",J548,0)</f>
        <v>0</v>
      </c>
      <c r="BH548" s="187">
        <f>IF(N548="sníž. přenesená",J548,0)</f>
        <v>0</v>
      </c>
      <c r="BI548" s="187">
        <f>IF(N548="nulová",J548,0)</f>
        <v>0</v>
      </c>
      <c r="BJ548" s="21" t="s">
        <v>81</v>
      </c>
      <c r="BK548" s="187">
        <f>ROUND(I548*H548,2)</f>
        <v>0</v>
      </c>
      <c r="BL548" s="21" t="s">
        <v>160</v>
      </c>
      <c r="BM548" s="186" t="s">
        <v>1428</v>
      </c>
    </row>
    <row r="549" s="2" customFormat="1">
      <c r="A549" s="40"/>
      <c r="B549" s="41"/>
      <c r="C549" s="40"/>
      <c r="D549" s="188" t="s">
        <v>162</v>
      </c>
      <c r="E549" s="40"/>
      <c r="F549" s="189" t="s">
        <v>638</v>
      </c>
      <c r="G549" s="40"/>
      <c r="H549" s="40"/>
      <c r="I549" s="190"/>
      <c r="J549" s="40"/>
      <c r="K549" s="40"/>
      <c r="L549" s="41"/>
      <c r="M549" s="191"/>
      <c r="N549" s="192"/>
      <c r="O549" s="74"/>
      <c r="P549" s="74"/>
      <c r="Q549" s="74"/>
      <c r="R549" s="74"/>
      <c r="S549" s="74"/>
      <c r="T549" s="75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21" t="s">
        <v>162</v>
      </c>
      <c r="AU549" s="21" t="s">
        <v>83</v>
      </c>
    </row>
    <row r="550" s="2" customFormat="1">
      <c r="A550" s="40"/>
      <c r="B550" s="41"/>
      <c r="C550" s="40"/>
      <c r="D550" s="193" t="s">
        <v>164</v>
      </c>
      <c r="E550" s="40"/>
      <c r="F550" s="194" t="s">
        <v>639</v>
      </c>
      <c r="G550" s="40"/>
      <c r="H550" s="40"/>
      <c r="I550" s="190"/>
      <c r="J550" s="40"/>
      <c r="K550" s="40"/>
      <c r="L550" s="41"/>
      <c r="M550" s="191"/>
      <c r="N550" s="192"/>
      <c r="O550" s="74"/>
      <c r="P550" s="74"/>
      <c r="Q550" s="74"/>
      <c r="R550" s="74"/>
      <c r="S550" s="74"/>
      <c r="T550" s="75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21" t="s">
        <v>164</v>
      </c>
      <c r="AU550" s="21" t="s">
        <v>83</v>
      </c>
    </row>
    <row r="551" s="13" customFormat="1">
      <c r="A551" s="13"/>
      <c r="B551" s="195"/>
      <c r="C551" s="13"/>
      <c r="D551" s="188" t="s">
        <v>166</v>
      </c>
      <c r="E551" s="196" t="s">
        <v>3</v>
      </c>
      <c r="F551" s="197" t="s">
        <v>1429</v>
      </c>
      <c r="G551" s="13"/>
      <c r="H551" s="198">
        <v>10.5</v>
      </c>
      <c r="I551" s="199"/>
      <c r="J551" s="13"/>
      <c r="K551" s="13"/>
      <c r="L551" s="195"/>
      <c r="M551" s="200"/>
      <c r="N551" s="201"/>
      <c r="O551" s="201"/>
      <c r="P551" s="201"/>
      <c r="Q551" s="201"/>
      <c r="R551" s="201"/>
      <c r="S551" s="201"/>
      <c r="T551" s="20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96" t="s">
        <v>166</v>
      </c>
      <c r="AU551" s="196" t="s">
        <v>83</v>
      </c>
      <c r="AV551" s="13" t="s">
        <v>83</v>
      </c>
      <c r="AW551" s="13" t="s">
        <v>35</v>
      </c>
      <c r="AX551" s="13" t="s">
        <v>73</v>
      </c>
      <c r="AY551" s="196" t="s">
        <v>153</v>
      </c>
    </row>
    <row r="552" s="13" customFormat="1">
      <c r="A552" s="13"/>
      <c r="B552" s="195"/>
      <c r="C552" s="13"/>
      <c r="D552" s="188" t="s">
        <v>166</v>
      </c>
      <c r="E552" s="196" t="s">
        <v>3</v>
      </c>
      <c r="F552" s="197" t="s">
        <v>1430</v>
      </c>
      <c r="G552" s="13"/>
      <c r="H552" s="198">
        <v>8.0099999999999998</v>
      </c>
      <c r="I552" s="199"/>
      <c r="J552" s="13"/>
      <c r="K552" s="13"/>
      <c r="L552" s="195"/>
      <c r="M552" s="200"/>
      <c r="N552" s="201"/>
      <c r="O552" s="201"/>
      <c r="P552" s="201"/>
      <c r="Q552" s="201"/>
      <c r="R552" s="201"/>
      <c r="S552" s="201"/>
      <c r="T552" s="20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196" t="s">
        <v>166</v>
      </c>
      <c r="AU552" s="196" t="s">
        <v>83</v>
      </c>
      <c r="AV552" s="13" t="s">
        <v>83</v>
      </c>
      <c r="AW552" s="13" t="s">
        <v>35</v>
      </c>
      <c r="AX552" s="13" t="s">
        <v>73</v>
      </c>
      <c r="AY552" s="196" t="s">
        <v>153</v>
      </c>
    </row>
    <row r="553" s="14" customFormat="1">
      <c r="A553" s="14"/>
      <c r="B553" s="203"/>
      <c r="C553" s="14"/>
      <c r="D553" s="188" t="s">
        <v>166</v>
      </c>
      <c r="E553" s="204" t="s">
        <v>3</v>
      </c>
      <c r="F553" s="205" t="s">
        <v>181</v>
      </c>
      <c r="G553" s="14"/>
      <c r="H553" s="206">
        <v>18.509999999999998</v>
      </c>
      <c r="I553" s="207"/>
      <c r="J553" s="14"/>
      <c r="K553" s="14"/>
      <c r="L553" s="203"/>
      <c r="M553" s="208"/>
      <c r="N553" s="209"/>
      <c r="O553" s="209"/>
      <c r="P553" s="209"/>
      <c r="Q553" s="209"/>
      <c r="R553" s="209"/>
      <c r="S553" s="209"/>
      <c r="T553" s="210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04" t="s">
        <v>166</v>
      </c>
      <c r="AU553" s="204" t="s">
        <v>83</v>
      </c>
      <c r="AV553" s="14" t="s">
        <v>160</v>
      </c>
      <c r="AW553" s="14" t="s">
        <v>35</v>
      </c>
      <c r="AX553" s="14" t="s">
        <v>81</v>
      </c>
      <c r="AY553" s="204" t="s">
        <v>153</v>
      </c>
    </row>
    <row r="554" s="2" customFormat="1" ht="24.15" customHeight="1">
      <c r="A554" s="40"/>
      <c r="B554" s="174"/>
      <c r="C554" s="175" t="s">
        <v>792</v>
      </c>
      <c r="D554" s="175" t="s">
        <v>155</v>
      </c>
      <c r="E554" s="176" t="s">
        <v>643</v>
      </c>
      <c r="F554" s="177" t="s">
        <v>644</v>
      </c>
      <c r="G554" s="178" t="s">
        <v>614</v>
      </c>
      <c r="H554" s="179">
        <v>42.880000000000003</v>
      </c>
      <c r="I554" s="180"/>
      <c r="J554" s="181">
        <f>ROUND(I554*H554,2)</f>
        <v>0</v>
      </c>
      <c r="K554" s="177" t="s">
        <v>159</v>
      </c>
      <c r="L554" s="41"/>
      <c r="M554" s="182" t="s">
        <v>3</v>
      </c>
      <c r="N554" s="183" t="s">
        <v>44</v>
      </c>
      <c r="O554" s="74"/>
      <c r="P554" s="184">
        <f>O554*H554</f>
        <v>0</v>
      </c>
      <c r="Q554" s="184">
        <v>0.00020000000000000001</v>
      </c>
      <c r="R554" s="184">
        <f>Q554*H554</f>
        <v>0.0085760000000000003</v>
      </c>
      <c r="S554" s="184">
        <v>0</v>
      </c>
      <c r="T554" s="185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186" t="s">
        <v>160</v>
      </c>
      <c r="AT554" s="186" t="s">
        <v>155</v>
      </c>
      <c r="AU554" s="186" t="s">
        <v>83</v>
      </c>
      <c r="AY554" s="21" t="s">
        <v>153</v>
      </c>
      <c r="BE554" s="187">
        <f>IF(N554="základní",J554,0)</f>
        <v>0</v>
      </c>
      <c r="BF554" s="187">
        <f>IF(N554="snížená",J554,0)</f>
        <v>0</v>
      </c>
      <c r="BG554" s="187">
        <f>IF(N554="zákl. přenesená",J554,0)</f>
        <v>0</v>
      </c>
      <c r="BH554" s="187">
        <f>IF(N554="sníž. přenesená",J554,0)</f>
        <v>0</v>
      </c>
      <c r="BI554" s="187">
        <f>IF(N554="nulová",J554,0)</f>
        <v>0</v>
      </c>
      <c r="BJ554" s="21" t="s">
        <v>81</v>
      </c>
      <c r="BK554" s="187">
        <f>ROUND(I554*H554,2)</f>
        <v>0</v>
      </c>
      <c r="BL554" s="21" t="s">
        <v>160</v>
      </c>
      <c r="BM554" s="186" t="s">
        <v>1431</v>
      </c>
    </row>
    <row r="555" s="2" customFormat="1">
      <c r="A555" s="40"/>
      <c r="B555" s="41"/>
      <c r="C555" s="40"/>
      <c r="D555" s="188" t="s">
        <v>162</v>
      </c>
      <c r="E555" s="40"/>
      <c r="F555" s="189" t="s">
        <v>646</v>
      </c>
      <c r="G555" s="40"/>
      <c r="H555" s="40"/>
      <c r="I555" s="190"/>
      <c r="J555" s="40"/>
      <c r="K555" s="40"/>
      <c r="L555" s="41"/>
      <c r="M555" s="191"/>
      <c r="N555" s="192"/>
      <c r="O555" s="74"/>
      <c r="P555" s="74"/>
      <c r="Q555" s="74"/>
      <c r="R555" s="74"/>
      <c r="S555" s="74"/>
      <c r="T555" s="75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21" t="s">
        <v>162</v>
      </c>
      <c r="AU555" s="21" t="s">
        <v>83</v>
      </c>
    </row>
    <row r="556" s="2" customFormat="1">
      <c r="A556" s="40"/>
      <c r="B556" s="41"/>
      <c r="C556" s="40"/>
      <c r="D556" s="193" t="s">
        <v>164</v>
      </c>
      <c r="E556" s="40"/>
      <c r="F556" s="194" t="s">
        <v>647</v>
      </c>
      <c r="G556" s="40"/>
      <c r="H556" s="40"/>
      <c r="I556" s="190"/>
      <c r="J556" s="40"/>
      <c r="K556" s="40"/>
      <c r="L556" s="41"/>
      <c r="M556" s="191"/>
      <c r="N556" s="192"/>
      <c r="O556" s="74"/>
      <c r="P556" s="74"/>
      <c r="Q556" s="74"/>
      <c r="R556" s="74"/>
      <c r="S556" s="74"/>
      <c r="T556" s="75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21" t="s">
        <v>164</v>
      </c>
      <c r="AU556" s="21" t="s">
        <v>83</v>
      </c>
    </row>
    <row r="557" s="13" customFormat="1">
      <c r="A557" s="13"/>
      <c r="B557" s="195"/>
      <c r="C557" s="13"/>
      <c r="D557" s="188" t="s">
        <v>166</v>
      </c>
      <c r="E557" s="196" t="s">
        <v>3</v>
      </c>
      <c r="F557" s="197" t="s">
        <v>1422</v>
      </c>
      <c r="G557" s="13"/>
      <c r="H557" s="198">
        <v>42.880000000000003</v>
      </c>
      <c r="I557" s="199"/>
      <c r="J557" s="13"/>
      <c r="K557" s="13"/>
      <c r="L557" s="195"/>
      <c r="M557" s="200"/>
      <c r="N557" s="201"/>
      <c r="O557" s="201"/>
      <c r="P557" s="201"/>
      <c r="Q557" s="201"/>
      <c r="R557" s="201"/>
      <c r="S557" s="201"/>
      <c r="T557" s="20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96" t="s">
        <v>166</v>
      </c>
      <c r="AU557" s="196" t="s">
        <v>83</v>
      </c>
      <c r="AV557" s="13" t="s">
        <v>83</v>
      </c>
      <c r="AW557" s="13" t="s">
        <v>35</v>
      </c>
      <c r="AX557" s="13" t="s">
        <v>81</v>
      </c>
      <c r="AY557" s="196" t="s">
        <v>153</v>
      </c>
    </row>
    <row r="558" s="2" customFormat="1" ht="24.15" customHeight="1">
      <c r="A558" s="40"/>
      <c r="B558" s="174"/>
      <c r="C558" s="175" t="s">
        <v>803</v>
      </c>
      <c r="D558" s="175" t="s">
        <v>155</v>
      </c>
      <c r="E558" s="176" t="s">
        <v>649</v>
      </c>
      <c r="F558" s="177" t="s">
        <v>650</v>
      </c>
      <c r="G558" s="178" t="s">
        <v>614</v>
      </c>
      <c r="H558" s="179">
        <v>5.7400000000000002</v>
      </c>
      <c r="I558" s="180"/>
      <c r="J558" s="181">
        <f>ROUND(I558*H558,2)</f>
        <v>0</v>
      </c>
      <c r="K558" s="177" t="s">
        <v>159</v>
      </c>
      <c r="L558" s="41"/>
      <c r="M558" s="182" t="s">
        <v>3</v>
      </c>
      <c r="N558" s="183" t="s">
        <v>44</v>
      </c>
      <c r="O558" s="74"/>
      <c r="P558" s="184">
        <f>O558*H558</f>
        <v>0</v>
      </c>
      <c r="Q558" s="184">
        <v>0.00040000000000000002</v>
      </c>
      <c r="R558" s="184">
        <f>Q558*H558</f>
        <v>0.0022960000000000003</v>
      </c>
      <c r="S558" s="184">
        <v>0</v>
      </c>
      <c r="T558" s="185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186" t="s">
        <v>160</v>
      </c>
      <c r="AT558" s="186" t="s">
        <v>155</v>
      </c>
      <c r="AU558" s="186" t="s">
        <v>83</v>
      </c>
      <c r="AY558" s="21" t="s">
        <v>153</v>
      </c>
      <c r="BE558" s="187">
        <f>IF(N558="základní",J558,0)</f>
        <v>0</v>
      </c>
      <c r="BF558" s="187">
        <f>IF(N558="snížená",J558,0)</f>
        <v>0</v>
      </c>
      <c r="BG558" s="187">
        <f>IF(N558="zákl. přenesená",J558,0)</f>
        <v>0</v>
      </c>
      <c r="BH558" s="187">
        <f>IF(N558="sníž. přenesená",J558,0)</f>
        <v>0</v>
      </c>
      <c r="BI558" s="187">
        <f>IF(N558="nulová",J558,0)</f>
        <v>0</v>
      </c>
      <c r="BJ558" s="21" t="s">
        <v>81</v>
      </c>
      <c r="BK558" s="187">
        <f>ROUND(I558*H558,2)</f>
        <v>0</v>
      </c>
      <c r="BL558" s="21" t="s">
        <v>160</v>
      </c>
      <c r="BM558" s="186" t="s">
        <v>1432</v>
      </c>
    </row>
    <row r="559" s="2" customFormat="1">
      <c r="A559" s="40"/>
      <c r="B559" s="41"/>
      <c r="C559" s="40"/>
      <c r="D559" s="188" t="s">
        <v>162</v>
      </c>
      <c r="E559" s="40"/>
      <c r="F559" s="189" t="s">
        <v>652</v>
      </c>
      <c r="G559" s="40"/>
      <c r="H559" s="40"/>
      <c r="I559" s="190"/>
      <c r="J559" s="40"/>
      <c r="K559" s="40"/>
      <c r="L559" s="41"/>
      <c r="M559" s="191"/>
      <c r="N559" s="192"/>
      <c r="O559" s="74"/>
      <c r="P559" s="74"/>
      <c r="Q559" s="74"/>
      <c r="R559" s="74"/>
      <c r="S559" s="74"/>
      <c r="T559" s="75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21" t="s">
        <v>162</v>
      </c>
      <c r="AU559" s="21" t="s">
        <v>83</v>
      </c>
    </row>
    <row r="560" s="2" customFormat="1">
      <c r="A560" s="40"/>
      <c r="B560" s="41"/>
      <c r="C560" s="40"/>
      <c r="D560" s="193" t="s">
        <v>164</v>
      </c>
      <c r="E560" s="40"/>
      <c r="F560" s="194" t="s">
        <v>653</v>
      </c>
      <c r="G560" s="40"/>
      <c r="H560" s="40"/>
      <c r="I560" s="190"/>
      <c r="J560" s="40"/>
      <c r="K560" s="40"/>
      <c r="L560" s="41"/>
      <c r="M560" s="191"/>
      <c r="N560" s="192"/>
      <c r="O560" s="74"/>
      <c r="P560" s="74"/>
      <c r="Q560" s="74"/>
      <c r="R560" s="74"/>
      <c r="S560" s="74"/>
      <c r="T560" s="75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21" t="s">
        <v>164</v>
      </c>
      <c r="AU560" s="21" t="s">
        <v>83</v>
      </c>
    </row>
    <row r="561" s="13" customFormat="1">
      <c r="A561" s="13"/>
      <c r="B561" s="195"/>
      <c r="C561" s="13"/>
      <c r="D561" s="188" t="s">
        <v>166</v>
      </c>
      <c r="E561" s="196" t="s">
        <v>3</v>
      </c>
      <c r="F561" s="197" t="s">
        <v>1424</v>
      </c>
      <c r="G561" s="13"/>
      <c r="H561" s="198">
        <v>5.7400000000000002</v>
      </c>
      <c r="I561" s="199"/>
      <c r="J561" s="13"/>
      <c r="K561" s="13"/>
      <c r="L561" s="195"/>
      <c r="M561" s="200"/>
      <c r="N561" s="201"/>
      <c r="O561" s="201"/>
      <c r="P561" s="201"/>
      <c r="Q561" s="201"/>
      <c r="R561" s="201"/>
      <c r="S561" s="201"/>
      <c r="T561" s="20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6" t="s">
        <v>166</v>
      </c>
      <c r="AU561" s="196" t="s">
        <v>83</v>
      </c>
      <c r="AV561" s="13" t="s">
        <v>83</v>
      </c>
      <c r="AW561" s="13" t="s">
        <v>35</v>
      </c>
      <c r="AX561" s="13" t="s">
        <v>81</v>
      </c>
      <c r="AY561" s="196" t="s">
        <v>153</v>
      </c>
    </row>
    <row r="562" s="2" customFormat="1" ht="24.15" customHeight="1">
      <c r="A562" s="40"/>
      <c r="B562" s="174"/>
      <c r="C562" s="175" t="s">
        <v>811</v>
      </c>
      <c r="D562" s="175" t="s">
        <v>155</v>
      </c>
      <c r="E562" s="176" t="s">
        <v>655</v>
      </c>
      <c r="F562" s="177" t="s">
        <v>656</v>
      </c>
      <c r="G562" s="178" t="s">
        <v>614</v>
      </c>
      <c r="H562" s="179">
        <v>77.010000000000005</v>
      </c>
      <c r="I562" s="180"/>
      <c r="J562" s="181">
        <f>ROUND(I562*H562,2)</f>
        <v>0</v>
      </c>
      <c r="K562" s="177" t="s">
        <v>159</v>
      </c>
      <c r="L562" s="41"/>
      <c r="M562" s="182" t="s">
        <v>3</v>
      </c>
      <c r="N562" s="183" t="s">
        <v>44</v>
      </c>
      <c r="O562" s="74"/>
      <c r="P562" s="184">
        <f>O562*H562</f>
        <v>0</v>
      </c>
      <c r="Q562" s="184">
        <v>0.00012999999999999999</v>
      </c>
      <c r="R562" s="184">
        <f>Q562*H562</f>
        <v>0.010011299999999999</v>
      </c>
      <c r="S562" s="184">
        <v>0</v>
      </c>
      <c r="T562" s="185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186" t="s">
        <v>160</v>
      </c>
      <c r="AT562" s="186" t="s">
        <v>155</v>
      </c>
      <c r="AU562" s="186" t="s">
        <v>83</v>
      </c>
      <c r="AY562" s="21" t="s">
        <v>153</v>
      </c>
      <c r="BE562" s="187">
        <f>IF(N562="základní",J562,0)</f>
        <v>0</v>
      </c>
      <c r="BF562" s="187">
        <f>IF(N562="snížená",J562,0)</f>
        <v>0</v>
      </c>
      <c r="BG562" s="187">
        <f>IF(N562="zákl. přenesená",J562,0)</f>
        <v>0</v>
      </c>
      <c r="BH562" s="187">
        <f>IF(N562="sníž. přenesená",J562,0)</f>
        <v>0</v>
      </c>
      <c r="BI562" s="187">
        <f>IF(N562="nulová",J562,0)</f>
        <v>0</v>
      </c>
      <c r="BJ562" s="21" t="s">
        <v>81</v>
      </c>
      <c r="BK562" s="187">
        <f>ROUND(I562*H562,2)</f>
        <v>0</v>
      </c>
      <c r="BL562" s="21" t="s">
        <v>160</v>
      </c>
      <c r="BM562" s="186" t="s">
        <v>1433</v>
      </c>
    </row>
    <row r="563" s="2" customFormat="1">
      <c r="A563" s="40"/>
      <c r="B563" s="41"/>
      <c r="C563" s="40"/>
      <c r="D563" s="188" t="s">
        <v>162</v>
      </c>
      <c r="E563" s="40"/>
      <c r="F563" s="189" t="s">
        <v>658</v>
      </c>
      <c r="G563" s="40"/>
      <c r="H563" s="40"/>
      <c r="I563" s="190"/>
      <c r="J563" s="40"/>
      <c r="K563" s="40"/>
      <c r="L563" s="41"/>
      <c r="M563" s="191"/>
      <c r="N563" s="192"/>
      <c r="O563" s="74"/>
      <c r="P563" s="74"/>
      <c r="Q563" s="74"/>
      <c r="R563" s="74"/>
      <c r="S563" s="74"/>
      <c r="T563" s="75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21" t="s">
        <v>162</v>
      </c>
      <c r="AU563" s="21" t="s">
        <v>83</v>
      </c>
    </row>
    <row r="564" s="2" customFormat="1">
      <c r="A564" s="40"/>
      <c r="B564" s="41"/>
      <c r="C564" s="40"/>
      <c r="D564" s="193" t="s">
        <v>164</v>
      </c>
      <c r="E564" s="40"/>
      <c r="F564" s="194" t="s">
        <v>659</v>
      </c>
      <c r="G564" s="40"/>
      <c r="H564" s="40"/>
      <c r="I564" s="190"/>
      <c r="J564" s="40"/>
      <c r="K564" s="40"/>
      <c r="L564" s="41"/>
      <c r="M564" s="191"/>
      <c r="N564" s="192"/>
      <c r="O564" s="74"/>
      <c r="P564" s="74"/>
      <c r="Q564" s="74"/>
      <c r="R564" s="74"/>
      <c r="S564" s="74"/>
      <c r="T564" s="75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21" t="s">
        <v>164</v>
      </c>
      <c r="AU564" s="21" t="s">
        <v>83</v>
      </c>
    </row>
    <row r="565" s="13" customFormat="1">
      <c r="A565" s="13"/>
      <c r="B565" s="195"/>
      <c r="C565" s="13"/>
      <c r="D565" s="188" t="s">
        <v>166</v>
      </c>
      <c r="E565" s="196" t="s">
        <v>3</v>
      </c>
      <c r="F565" s="197" t="s">
        <v>1426</v>
      </c>
      <c r="G565" s="13"/>
      <c r="H565" s="198">
        <v>63.109999999999999</v>
      </c>
      <c r="I565" s="199"/>
      <c r="J565" s="13"/>
      <c r="K565" s="13"/>
      <c r="L565" s="195"/>
      <c r="M565" s="200"/>
      <c r="N565" s="201"/>
      <c r="O565" s="201"/>
      <c r="P565" s="201"/>
      <c r="Q565" s="201"/>
      <c r="R565" s="201"/>
      <c r="S565" s="201"/>
      <c r="T565" s="20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196" t="s">
        <v>166</v>
      </c>
      <c r="AU565" s="196" t="s">
        <v>83</v>
      </c>
      <c r="AV565" s="13" t="s">
        <v>83</v>
      </c>
      <c r="AW565" s="13" t="s">
        <v>35</v>
      </c>
      <c r="AX565" s="13" t="s">
        <v>73</v>
      </c>
      <c r="AY565" s="196" t="s">
        <v>153</v>
      </c>
    </row>
    <row r="566" s="13" customFormat="1">
      <c r="A566" s="13"/>
      <c r="B566" s="195"/>
      <c r="C566" s="13"/>
      <c r="D566" s="188" t="s">
        <v>166</v>
      </c>
      <c r="E566" s="196" t="s">
        <v>3</v>
      </c>
      <c r="F566" s="197" t="s">
        <v>1427</v>
      </c>
      <c r="G566" s="13"/>
      <c r="H566" s="198">
        <v>13.9</v>
      </c>
      <c r="I566" s="199"/>
      <c r="J566" s="13"/>
      <c r="K566" s="13"/>
      <c r="L566" s="195"/>
      <c r="M566" s="200"/>
      <c r="N566" s="201"/>
      <c r="O566" s="201"/>
      <c r="P566" s="201"/>
      <c r="Q566" s="201"/>
      <c r="R566" s="201"/>
      <c r="S566" s="201"/>
      <c r="T566" s="20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6" t="s">
        <v>166</v>
      </c>
      <c r="AU566" s="196" t="s">
        <v>83</v>
      </c>
      <c r="AV566" s="13" t="s">
        <v>83</v>
      </c>
      <c r="AW566" s="13" t="s">
        <v>35</v>
      </c>
      <c r="AX566" s="13" t="s">
        <v>73</v>
      </c>
      <c r="AY566" s="196" t="s">
        <v>153</v>
      </c>
    </row>
    <row r="567" s="14" customFormat="1">
      <c r="A567" s="14"/>
      <c r="B567" s="203"/>
      <c r="C567" s="14"/>
      <c r="D567" s="188" t="s">
        <v>166</v>
      </c>
      <c r="E567" s="204" t="s">
        <v>3</v>
      </c>
      <c r="F567" s="205" t="s">
        <v>181</v>
      </c>
      <c r="G567" s="14"/>
      <c r="H567" s="206">
        <v>77.010000000000005</v>
      </c>
      <c r="I567" s="207"/>
      <c r="J567" s="14"/>
      <c r="K567" s="14"/>
      <c r="L567" s="203"/>
      <c r="M567" s="208"/>
      <c r="N567" s="209"/>
      <c r="O567" s="209"/>
      <c r="P567" s="209"/>
      <c r="Q567" s="209"/>
      <c r="R567" s="209"/>
      <c r="S567" s="209"/>
      <c r="T567" s="21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04" t="s">
        <v>166</v>
      </c>
      <c r="AU567" s="204" t="s">
        <v>83</v>
      </c>
      <c r="AV567" s="14" t="s">
        <v>160</v>
      </c>
      <c r="AW567" s="14" t="s">
        <v>35</v>
      </c>
      <c r="AX567" s="14" t="s">
        <v>81</v>
      </c>
      <c r="AY567" s="204" t="s">
        <v>153</v>
      </c>
    </row>
    <row r="568" s="2" customFormat="1" ht="24.15" customHeight="1">
      <c r="A568" s="40"/>
      <c r="B568" s="174"/>
      <c r="C568" s="175" t="s">
        <v>818</v>
      </c>
      <c r="D568" s="175" t="s">
        <v>155</v>
      </c>
      <c r="E568" s="176" t="s">
        <v>661</v>
      </c>
      <c r="F568" s="177" t="s">
        <v>662</v>
      </c>
      <c r="G568" s="178" t="s">
        <v>241</v>
      </c>
      <c r="H568" s="179">
        <v>18.510000000000002</v>
      </c>
      <c r="I568" s="180"/>
      <c r="J568" s="181">
        <f>ROUND(I568*H568,2)</f>
        <v>0</v>
      </c>
      <c r="K568" s="177" t="s">
        <v>159</v>
      </c>
      <c r="L568" s="41"/>
      <c r="M568" s="182" t="s">
        <v>3</v>
      </c>
      <c r="N568" s="183" t="s">
        <v>44</v>
      </c>
      <c r="O568" s="74"/>
      <c r="P568" s="184">
        <f>O568*H568</f>
        <v>0</v>
      </c>
      <c r="Q568" s="184">
        <v>0.0016000000000000001</v>
      </c>
      <c r="R568" s="184">
        <f>Q568*H568</f>
        <v>0.029616000000000003</v>
      </c>
      <c r="S568" s="184">
        <v>0</v>
      </c>
      <c r="T568" s="185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186" t="s">
        <v>160</v>
      </c>
      <c r="AT568" s="186" t="s">
        <v>155</v>
      </c>
      <c r="AU568" s="186" t="s">
        <v>83</v>
      </c>
      <c r="AY568" s="21" t="s">
        <v>153</v>
      </c>
      <c r="BE568" s="187">
        <f>IF(N568="základní",J568,0)</f>
        <v>0</v>
      </c>
      <c r="BF568" s="187">
        <f>IF(N568="snížená",J568,0)</f>
        <v>0</v>
      </c>
      <c r="BG568" s="187">
        <f>IF(N568="zákl. přenesená",J568,0)</f>
        <v>0</v>
      </c>
      <c r="BH568" s="187">
        <f>IF(N568="sníž. přenesená",J568,0)</f>
        <v>0</v>
      </c>
      <c r="BI568" s="187">
        <f>IF(N568="nulová",J568,0)</f>
        <v>0</v>
      </c>
      <c r="BJ568" s="21" t="s">
        <v>81</v>
      </c>
      <c r="BK568" s="187">
        <f>ROUND(I568*H568,2)</f>
        <v>0</v>
      </c>
      <c r="BL568" s="21" t="s">
        <v>160</v>
      </c>
      <c r="BM568" s="186" t="s">
        <v>1434</v>
      </c>
    </row>
    <row r="569" s="2" customFormat="1">
      <c r="A569" s="40"/>
      <c r="B569" s="41"/>
      <c r="C569" s="40"/>
      <c r="D569" s="188" t="s">
        <v>162</v>
      </c>
      <c r="E569" s="40"/>
      <c r="F569" s="189" t="s">
        <v>664</v>
      </c>
      <c r="G569" s="40"/>
      <c r="H569" s="40"/>
      <c r="I569" s="190"/>
      <c r="J569" s="40"/>
      <c r="K569" s="40"/>
      <c r="L569" s="41"/>
      <c r="M569" s="191"/>
      <c r="N569" s="192"/>
      <c r="O569" s="74"/>
      <c r="P569" s="74"/>
      <c r="Q569" s="74"/>
      <c r="R569" s="74"/>
      <c r="S569" s="74"/>
      <c r="T569" s="75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21" t="s">
        <v>162</v>
      </c>
      <c r="AU569" s="21" t="s">
        <v>83</v>
      </c>
    </row>
    <row r="570" s="2" customFormat="1">
      <c r="A570" s="40"/>
      <c r="B570" s="41"/>
      <c r="C570" s="40"/>
      <c r="D570" s="193" t="s">
        <v>164</v>
      </c>
      <c r="E570" s="40"/>
      <c r="F570" s="194" t="s">
        <v>665</v>
      </c>
      <c r="G570" s="40"/>
      <c r="H570" s="40"/>
      <c r="I570" s="190"/>
      <c r="J570" s="40"/>
      <c r="K570" s="40"/>
      <c r="L570" s="41"/>
      <c r="M570" s="191"/>
      <c r="N570" s="192"/>
      <c r="O570" s="74"/>
      <c r="P570" s="74"/>
      <c r="Q570" s="74"/>
      <c r="R570" s="74"/>
      <c r="S570" s="74"/>
      <c r="T570" s="75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21" t="s">
        <v>164</v>
      </c>
      <c r="AU570" s="21" t="s">
        <v>83</v>
      </c>
    </row>
    <row r="571" s="13" customFormat="1">
      <c r="A571" s="13"/>
      <c r="B571" s="195"/>
      <c r="C571" s="13"/>
      <c r="D571" s="188" t="s">
        <v>166</v>
      </c>
      <c r="E571" s="196" t="s">
        <v>3</v>
      </c>
      <c r="F571" s="197" t="s">
        <v>1429</v>
      </c>
      <c r="G571" s="13"/>
      <c r="H571" s="198">
        <v>10.5</v>
      </c>
      <c r="I571" s="199"/>
      <c r="J571" s="13"/>
      <c r="K571" s="13"/>
      <c r="L571" s="195"/>
      <c r="M571" s="200"/>
      <c r="N571" s="201"/>
      <c r="O571" s="201"/>
      <c r="P571" s="201"/>
      <c r="Q571" s="201"/>
      <c r="R571" s="201"/>
      <c r="S571" s="201"/>
      <c r="T571" s="20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6" t="s">
        <v>166</v>
      </c>
      <c r="AU571" s="196" t="s">
        <v>83</v>
      </c>
      <c r="AV571" s="13" t="s">
        <v>83</v>
      </c>
      <c r="AW571" s="13" t="s">
        <v>35</v>
      </c>
      <c r="AX571" s="13" t="s">
        <v>73</v>
      </c>
      <c r="AY571" s="196" t="s">
        <v>153</v>
      </c>
    </row>
    <row r="572" s="13" customFormat="1">
      <c r="A572" s="13"/>
      <c r="B572" s="195"/>
      <c r="C572" s="13"/>
      <c r="D572" s="188" t="s">
        <v>166</v>
      </c>
      <c r="E572" s="196" t="s">
        <v>3</v>
      </c>
      <c r="F572" s="197" t="s">
        <v>1430</v>
      </c>
      <c r="G572" s="13"/>
      <c r="H572" s="198">
        <v>8.0099999999999998</v>
      </c>
      <c r="I572" s="199"/>
      <c r="J572" s="13"/>
      <c r="K572" s="13"/>
      <c r="L572" s="195"/>
      <c r="M572" s="200"/>
      <c r="N572" s="201"/>
      <c r="O572" s="201"/>
      <c r="P572" s="201"/>
      <c r="Q572" s="201"/>
      <c r="R572" s="201"/>
      <c r="S572" s="201"/>
      <c r="T572" s="20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196" t="s">
        <v>166</v>
      </c>
      <c r="AU572" s="196" t="s">
        <v>83</v>
      </c>
      <c r="AV572" s="13" t="s">
        <v>83</v>
      </c>
      <c r="AW572" s="13" t="s">
        <v>35</v>
      </c>
      <c r="AX572" s="13" t="s">
        <v>73</v>
      </c>
      <c r="AY572" s="196" t="s">
        <v>153</v>
      </c>
    </row>
    <row r="573" s="14" customFormat="1">
      <c r="A573" s="14"/>
      <c r="B573" s="203"/>
      <c r="C573" s="14"/>
      <c r="D573" s="188" t="s">
        <v>166</v>
      </c>
      <c r="E573" s="204" t="s">
        <v>3</v>
      </c>
      <c r="F573" s="205" t="s">
        <v>181</v>
      </c>
      <c r="G573" s="14"/>
      <c r="H573" s="206">
        <v>18.509999999999998</v>
      </c>
      <c r="I573" s="207"/>
      <c r="J573" s="14"/>
      <c r="K573" s="14"/>
      <c r="L573" s="203"/>
      <c r="M573" s="208"/>
      <c r="N573" s="209"/>
      <c r="O573" s="209"/>
      <c r="P573" s="209"/>
      <c r="Q573" s="209"/>
      <c r="R573" s="209"/>
      <c r="S573" s="209"/>
      <c r="T573" s="210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4" t="s">
        <v>166</v>
      </c>
      <c r="AU573" s="204" t="s">
        <v>83</v>
      </c>
      <c r="AV573" s="14" t="s">
        <v>160</v>
      </c>
      <c r="AW573" s="14" t="s">
        <v>35</v>
      </c>
      <c r="AX573" s="14" t="s">
        <v>81</v>
      </c>
      <c r="AY573" s="204" t="s">
        <v>153</v>
      </c>
    </row>
    <row r="574" s="2" customFormat="1" ht="16.5" customHeight="1">
      <c r="A574" s="40"/>
      <c r="B574" s="174"/>
      <c r="C574" s="175" t="s">
        <v>824</v>
      </c>
      <c r="D574" s="175" t="s">
        <v>155</v>
      </c>
      <c r="E574" s="176" t="s">
        <v>674</v>
      </c>
      <c r="F574" s="177" t="s">
        <v>675</v>
      </c>
      <c r="G574" s="178" t="s">
        <v>614</v>
      </c>
      <c r="H574" s="179">
        <v>125.63</v>
      </c>
      <c r="I574" s="180"/>
      <c r="J574" s="181">
        <f>ROUND(I574*H574,2)</f>
        <v>0</v>
      </c>
      <c r="K574" s="177" t="s">
        <v>159</v>
      </c>
      <c r="L574" s="41"/>
      <c r="M574" s="182" t="s">
        <v>3</v>
      </c>
      <c r="N574" s="183" t="s">
        <v>44</v>
      </c>
      <c r="O574" s="74"/>
      <c r="P574" s="184">
        <f>O574*H574</f>
        <v>0</v>
      </c>
      <c r="Q574" s="184">
        <v>0</v>
      </c>
      <c r="R574" s="184">
        <f>Q574*H574</f>
        <v>0</v>
      </c>
      <c r="S574" s="184">
        <v>0</v>
      </c>
      <c r="T574" s="185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186" t="s">
        <v>160</v>
      </c>
      <c r="AT574" s="186" t="s">
        <v>155</v>
      </c>
      <c r="AU574" s="186" t="s">
        <v>83</v>
      </c>
      <c r="AY574" s="21" t="s">
        <v>153</v>
      </c>
      <c r="BE574" s="187">
        <f>IF(N574="základní",J574,0)</f>
        <v>0</v>
      </c>
      <c r="BF574" s="187">
        <f>IF(N574="snížená",J574,0)</f>
        <v>0</v>
      </c>
      <c r="BG574" s="187">
        <f>IF(N574="zákl. přenesená",J574,0)</f>
        <v>0</v>
      </c>
      <c r="BH574" s="187">
        <f>IF(N574="sníž. přenesená",J574,0)</f>
        <v>0</v>
      </c>
      <c r="BI574" s="187">
        <f>IF(N574="nulová",J574,0)</f>
        <v>0</v>
      </c>
      <c r="BJ574" s="21" t="s">
        <v>81</v>
      </c>
      <c r="BK574" s="187">
        <f>ROUND(I574*H574,2)</f>
        <v>0</v>
      </c>
      <c r="BL574" s="21" t="s">
        <v>160</v>
      </c>
      <c r="BM574" s="186" t="s">
        <v>1435</v>
      </c>
    </row>
    <row r="575" s="2" customFormat="1">
      <c r="A575" s="40"/>
      <c r="B575" s="41"/>
      <c r="C575" s="40"/>
      <c r="D575" s="188" t="s">
        <v>162</v>
      </c>
      <c r="E575" s="40"/>
      <c r="F575" s="189" t="s">
        <v>677</v>
      </c>
      <c r="G575" s="40"/>
      <c r="H575" s="40"/>
      <c r="I575" s="190"/>
      <c r="J575" s="40"/>
      <c r="K575" s="40"/>
      <c r="L575" s="41"/>
      <c r="M575" s="191"/>
      <c r="N575" s="192"/>
      <c r="O575" s="74"/>
      <c r="P575" s="74"/>
      <c r="Q575" s="74"/>
      <c r="R575" s="74"/>
      <c r="S575" s="74"/>
      <c r="T575" s="75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21" t="s">
        <v>162</v>
      </c>
      <c r="AU575" s="21" t="s">
        <v>83</v>
      </c>
    </row>
    <row r="576" s="2" customFormat="1">
      <c r="A576" s="40"/>
      <c r="B576" s="41"/>
      <c r="C576" s="40"/>
      <c r="D576" s="193" t="s">
        <v>164</v>
      </c>
      <c r="E576" s="40"/>
      <c r="F576" s="194" t="s">
        <v>678</v>
      </c>
      <c r="G576" s="40"/>
      <c r="H576" s="40"/>
      <c r="I576" s="190"/>
      <c r="J576" s="40"/>
      <c r="K576" s="40"/>
      <c r="L576" s="41"/>
      <c r="M576" s="191"/>
      <c r="N576" s="192"/>
      <c r="O576" s="74"/>
      <c r="P576" s="74"/>
      <c r="Q576" s="74"/>
      <c r="R576" s="74"/>
      <c r="S576" s="74"/>
      <c r="T576" s="75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21" t="s">
        <v>164</v>
      </c>
      <c r="AU576" s="21" t="s">
        <v>83</v>
      </c>
    </row>
    <row r="577" s="13" customFormat="1">
      <c r="A577" s="13"/>
      <c r="B577" s="195"/>
      <c r="C577" s="13"/>
      <c r="D577" s="188" t="s">
        <v>166</v>
      </c>
      <c r="E577" s="196" t="s">
        <v>3</v>
      </c>
      <c r="F577" s="197" t="s">
        <v>1422</v>
      </c>
      <c r="G577" s="13"/>
      <c r="H577" s="198">
        <v>42.880000000000003</v>
      </c>
      <c r="I577" s="199"/>
      <c r="J577" s="13"/>
      <c r="K577" s="13"/>
      <c r="L577" s="195"/>
      <c r="M577" s="200"/>
      <c r="N577" s="201"/>
      <c r="O577" s="201"/>
      <c r="P577" s="201"/>
      <c r="Q577" s="201"/>
      <c r="R577" s="201"/>
      <c r="S577" s="201"/>
      <c r="T577" s="20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6" t="s">
        <v>166</v>
      </c>
      <c r="AU577" s="196" t="s">
        <v>83</v>
      </c>
      <c r="AV577" s="13" t="s">
        <v>83</v>
      </c>
      <c r="AW577" s="13" t="s">
        <v>35</v>
      </c>
      <c r="AX577" s="13" t="s">
        <v>73</v>
      </c>
      <c r="AY577" s="196" t="s">
        <v>153</v>
      </c>
    </row>
    <row r="578" s="13" customFormat="1">
      <c r="A578" s="13"/>
      <c r="B578" s="195"/>
      <c r="C578" s="13"/>
      <c r="D578" s="188" t="s">
        <v>166</v>
      </c>
      <c r="E578" s="196" t="s">
        <v>3</v>
      </c>
      <c r="F578" s="197" t="s">
        <v>1424</v>
      </c>
      <c r="G578" s="13"/>
      <c r="H578" s="198">
        <v>5.7400000000000002</v>
      </c>
      <c r="I578" s="199"/>
      <c r="J578" s="13"/>
      <c r="K578" s="13"/>
      <c r="L578" s="195"/>
      <c r="M578" s="200"/>
      <c r="N578" s="201"/>
      <c r="O578" s="201"/>
      <c r="P578" s="201"/>
      <c r="Q578" s="201"/>
      <c r="R578" s="201"/>
      <c r="S578" s="201"/>
      <c r="T578" s="20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96" t="s">
        <v>166</v>
      </c>
      <c r="AU578" s="196" t="s">
        <v>83</v>
      </c>
      <c r="AV578" s="13" t="s">
        <v>83</v>
      </c>
      <c r="AW578" s="13" t="s">
        <v>35</v>
      </c>
      <c r="AX578" s="13" t="s">
        <v>73</v>
      </c>
      <c r="AY578" s="196" t="s">
        <v>153</v>
      </c>
    </row>
    <row r="579" s="13" customFormat="1">
      <c r="A579" s="13"/>
      <c r="B579" s="195"/>
      <c r="C579" s="13"/>
      <c r="D579" s="188" t="s">
        <v>166</v>
      </c>
      <c r="E579" s="196" t="s">
        <v>3</v>
      </c>
      <c r="F579" s="197" t="s">
        <v>1426</v>
      </c>
      <c r="G579" s="13"/>
      <c r="H579" s="198">
        <v>63.109999999999999</v>
      </c>
      <c r="I579" s="199"/>
      <c r="J579" s="13"/>
      <c r="K579" s="13"/>
      <c r="L579" s="195"/>
      <c r="M579" s="200"/>
      <c r="N579" s="201"/>
      <c r="O579" s="201"/>
      <c r="P579" s="201"/>
      <c r="Q579" s="201"/>
      <c r="R579" s="201"/>
      <c r="S579" s="201"/>
      <c r="T579" s="20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196" t="s">
        <v>166</v>
      </c>
      <c r="AU579" s="196" t="s">
        <v>83</v>
      </c>
      <c r="AV579" s="13" t="s">
        <v>83</v>
      </c>
      <c r="AW579" s="13" t="s">
        <v>35</v>
      </c>
      <c r="AX579" s="13" t="s">
        <v>73</v>
      </c>
      <c r="AY579" s="196" t="s">
        <v>153</v>
      </c>
    </row>
    <row r="580" s="13" customFormat="1">
      <c r="A580" s="13"/>
      <c r="B580" s="195"/>
      <c r="C580" s="13"/>
      <c r="D580" s="188" t="s">
        <v>166</v>
      </c>
      <c r="E580" s="196" t="s">
        <v>3</v>
      </c>
      <c r="F580" s="197" t="s">
        <v>1427</v>
      </c>
      <c r="G580" s="13"/>
      <c r="H580" s="198">
        <v>13.9</v>
      </c>
      <c r="I580" s="199"/>
      <c r="J580" s="13"/>
      <c r="K580" s="13"/>
      <c r="L580" s="195"/>
      <c r="M580" s="200"/>
      <c r="N580" s="201"/>
      <c r="O580" s="201"/>
      <c r="P580" s="201"/>
      <c r="Q580" s="201"/>
      <c r="R580" s="201"/>
      <c r="S580" s="201"/>
      <c r="T580" s="20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6" t="s">
        <v>166</v>
      </c>
      <c r="AU580" s="196" t="s">
        <v>83</v>
      </c>
      <c r="AV580" s="13" t="s">
        <v>83</v>
      </c>
      <c r="AW580" s="13" t="s">
        <v>35</v>
      </c>
      <c r="AX580" s="13" t="s">
        <v>73</v>
      </c>
      <c r="AY580" s="196" t="s">
        <v>153</v>
      </c>
    </row>
    <row r="581" s="14" customFormat="1">
      <c r="A581" s="14"/>
      <c r="B581" s="203"/>
      <c r="C581" s="14"/>
      <c r="D581" s="188" t="s">
        <v>166</v>
      </c>
      <c r="E581" s="204" t="s">
        <v>3</v>
      </c>
      <c r="F581" s="205" t="s">
        <v>181</v>
      </c>
      <c r="G581" s="14"/>
      <c r="H581" s="206">
        <v>125.63000000000001</v>
      </c>
      <c r="I581" s="207"/>
      <c r="J581" s="14"/>
      <c r="K581" s="14"/>
      <c r="L581" s="203"/>
      <c r="M581" s="208"/>
      <c r="N581" s="209"/>
      <c r="O581" s="209"/>
      <c r="P581" s="209"/>
      <c r="Q581" s="209"/>
      <c r="R581" s="209"/>
      <c r="S581" s="209"/>
      <c r="T581" s="21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4" t="s">
        <v>166</v>
      </c>
      <c r="AU581" s="204" t="s">
        <v>83</v>
      </c>
      <c r="AV581" s="14" t="s">
        <v>160</v>
      </c>
      <c r="AW581" s="14" t="s">
        <v>35</v>
      </c>
      <c r="AX581" s="14" t="s">
        <v>81</v>
      </c>
      <c r="AY581" s="204" t="s">
        <v>153</v>
      </c>
    </row>
    <row r="582" s="2" customFormat="1" ht="16.5" customHeight="1">
      <c r="A582" s="40"/>
      <c r="B582" s="174"/>
      <c r="C582" s="175" t="s">
        <v>831</v>
      </c>
      <c r="D582" s="175" t="s">
        <v>155</v>
      </c>
      <c r="E582" s="176" t="s">
        <v>680</v>
      </c>
      <c r="F582" s="177" t="s">
        <v>681</v>
      </c>
      <c r="G582" s="178" t="s">
        <v>241</v>
      </c>
      <c r="H582" s="179">
        <v>18.510000000000002</v>
      </c>
      <c r="I582" s="180"/>
      <c r="J582" s="181">
        <f>ROUND(I582*H582,2)</f>
        <v>0</v>
      </c>
      <c r="K582" s="177" t="s">
        <v>159</v>
      </c>
      <c r="L582" s="41"/>
      <c r="M582" s="182" t="s">
        <v>3</v>
      </c>
      <c r="N582" s="183" t="s">
        <v>44</v>
      </c>
      <c r="O582" s="74"/>
      <c r="P582" s="184">
        <f>O582*H582</f>
        <v>0</v>
      </c>
      <c r="Q582" s="184">
        <v>1.0000000000000001E-05</v>
      </c>
      <c r="R582" s="184">
        <f>Q582*H582</f>
        <v>0.00018510000000000003</v>
      </c>
      <c r="S582" s="184">
        <v>0</v>
      </c>
      <c r="T582" s="185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186" t="s">
        <v>160</v>
      </c>
      <c r="AT582" s="186" t="s">
        <v>155</v>
      </c>
      <c r="AU582" s="186" t="s">
        <v>83</v>
      </c>
      <c r="AY582" s="21" t="s">
        <v>153</v>
      </c>
      <c r="BE582" s="187">
        <f>IF(N582="základní",J582,0)</f>
        <v>0</v>
      </c>
      <c r="BF582" s="187">
        <f>IF(N582="snížená",J582,0)</f>
        <v>0</v>
      </c>
      <c r="BG582" s="187">
        <f>IF(N582="zákl. přenesená",J582,0)</f>
        <v>0</v>
      </c>
      <c r="BH582" s="187">
        <f>IF(N582="sníž. přenesená",J582,0)</f>
        <v>0</v>
      </c>
      <c r="BI582" s="187">
        <f>IF(N582="nulová",J582,0)</f>
        <v>0</v>
      </c>
      <c r="BJ582" s="21" t="s">
        <v>81</v>
      </c>
      <c r="BK582" s="187">
        <f>ROUND(I582*H582,2)</f>
        <v>0</v>
      </c>
      <c r="BL582" s="21" t="s">
        <v>160</v>
      </c>
      <c r="BM582" s="186" t="s">
        <v>1436</v>
      </c>
    </row>
    <row r="583" s="2" customFormat="1">
      <c r="A583" s="40"/>
      <c r="B583" s="41"/>
      <c r="C583" s="40"/>
      <c r="D583" s="188" t="s">
        <v>162</v>
      </c>
      <c r="E583" s="40"/>
      <c r="F583" s="189" t="s">
        <v>683</v>
      </c>
      <c r="G583" s="40"/>
      <c r="H583" s="40"/>
      <c r="I583" s="190"/>
      <c r="J583" s="40"/>
      <c r="K583" s="40"/>
      <c r="L583" s="41"/>
      <c r="M583" s="191"/>
      <c r="N583" s="192"/>
      <c r="O583" s="74"/>
      <c r="P583" s="74"/>
      <c r="Q583" s="74"/>
      <c r="R583" s="74"/>
      <c r="S583" s="74"/>
      <c r="T583" s="75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21" t="s">
        <v>162</v>
      </c>
      <c r="AU583" s="21" t="s">
        <v>83</v>
      </c>
    </row>
    <row r="584" s="2" customFormat="1">
      <c r="A584" s="40"/>
      <c r="B584" s="41"/>
      <c r="C584" s="40"/>
      <c r="D584" s="193" t="s">
        <v>164</v>
      </c>
      <c r="E584" s="40"/>
      <c r="F584" s="194" t="s">
        <v>684</v>
      </c>
      <c r="G584" s="40"/>
      <c r="H584" s="40"/>
      <c r="I584" s="190"/>
      <c r="J584" s="40"/>
      <c r="K584" s="40"/>
      <c r="L584" s="41"/>
      <c r="M584" s="191"/>
      <c r="N584" s="192"/>
      <c r="O584" s="74"/>
      <c r="P584" s="74"/>
      <c r="Q584" s="74"/>
      <c r="R584" s="74"/>
      <c r="S584" s="74"/>
      <c r="T584" s="75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21" t="s">
        <v>164</v>
      </c>
      <c r="AU584" s="21" t="s">
        <v>83</v>
      </c>
    </row>
    <row r="585" s="13" customFormat="1">
      <c r="A585" s="13"/>
      <c r="B585" s="195"/>
      <c r="C585" s="13"/>
      <c r="D585" s="188" t="s">
        <v>166</v>
      </c>
      <c r="E585" s="196" t="s">
        <v>3</v>
      </c>
      <c r="F585" s="197" t="s">
        <v>1429</v>
      </c>
      <c r="G585" s="13"/>
      <c r="H585" s="198">
        <v>10.5</v>
      </c>
      <c r="I585" s="199"/>
      <c r="J585" s="13"/>
      <c r="K585" s="13"/>
      <c r="L585" s="195"/>
      <c r="M585" s="200"/>
      <c r="N585" s="201"/>
      <c r="O585" s="201"/>
      <c r="P585" s="201"/>
      <c r="Q585" s="201"/>
      <c r="R585" s="201"/>
      <c r="S585" s="201"/>
      <c r="T585" s="20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6" t="s">
        <v>166</v>
      </c>
      <c r="AU585" s="196" t="s">
        <v>83</v>
      </c>
      <c r="AV585" s="13" t="s">
        <v>83</v>
      </c>
      <c r="AW585" s="13" t="s">
        <v>35</v>
      </c>
      <c r="AX585" s="13" t="s">
        <v>73</v>
      </c>
      <c r="AY585" s="196" t="s">
        <v>153</v>
      </c>
    </row>
    <row r="586" s="13" customFormat="1">
      <c r="A586" s="13"/>
      <c r="B586" s="195"/>
      <c r="C586" s="13"/>
      <c r="D586" s="188" t="s">
        <v>166</v>
      </c>
      <c r="E586" s="196" t="s">
        <v>3</v>
      </c>
      <c r="F586" s="197" t="s">
        <v>1430</v>
      </c>
      <c r="G586" s="13"/>
      <c r="H586" s="198">
        <v>8.0099999999999998</v>
      </c>
      <c r="I586" s="199"/>
      <c r="J586" s="13"/>
      <c r="K586" s="13"/>
      <c r="L586" s="195"/>
      <c r="M586" s="200"/>
      <c r="N586" s="201"/>
      <c r="O586" s="201"/>
      <c r="P586" s="201"/>
      <c r="Q586" s="201"/>
      <c r="R586" s="201"/>
      <c r="S586" s="201"/>
      <c r="T586" s="20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6" t="s">
        <v>166</v>
      </c>
      <c r="AU586" s="196" t="s">
        <v>83</v>
      </c>
      <c r="AV586" s="13" t="s">
        <v>83</v>
      </c>
      <c r="AW586" s="13" t="s">
        <v>35</v>
      </c>
      <c r="AX586" s="13" t="s">
        <v>73</v>
      </c>
      <c r="AY586" s="196" t="s">
        <v>153</v>
      </c>
    </row>
    <row r="587" s="14" customFormat="1">
      <c r="A587" s="14"/>
      <c r="B587" s="203"/>
      <c r="C587" s="14"/>
      <c r="D587" s="188" t="s">
        <v>166</v>
      </c>
      <c r="E587" s="204" t="s">
        <v>3</v>
      </c>
      <c r="F587" s="205" t="s">
        <v>181</v>
      </c>
      <c r="G587" s="14"/>
      <c r="H587" s="206">
        <v>18.509999999999998</v>
      </c>
      <c r="I587" s="207"/>
      <c r="J587" s="14"/>
      <c r="K587" s="14"/>
      <c r="L587" s="203"/>
      <c r="M587" s="208"/>
      <c r="N587" s="209"/>
      <c r="O587" s="209"/>
      <c r="P587" s="209"/>
      <c r="Q587" s="209"/>
      <c r="R587" s="209"/>
      <c r="S587" s="209"/>
      <c r="T587" s="21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04" t="s">
        <v>166</v>
      </c>
      <c r="AU587" s="204" t="s">
        <v>83</v>
      </c>
      <c r="AV587" s="14" t="s">
        <v>160</v>
      </c>
      <c r="AW587" s="14" t="s">
        <v>35</v>
      </c>
      <c r="AX587" s="14" t="s">
        <v>81</v>
      </c>
      <c r="AY587" s="204" t="s">
        <v>153</v>
      </c>
    </row>
    <row r="588" s="2" customFormat="1" ht="24.15" customHeight="1">
      <c r="A588" s="40"/>
      <c r="B588" s="174"/>
      <c r="C588" s="175" t="s">
        <v>842</v>
      </c>
      <c r="D588" s="175" t="s">
        <v>155</v>
      </c>
      <c r="E588" s="176" t="s">
        <v>694</v>
      </c>
      <c r="F588" s="177" t="s">
        <v>695</v>
      </c>
      <c r="G588" s="178" t="s">
        <v>614</v>
      </c>
      <c r="H588" s="179">
        <v>623.59000000000003</v>
      </c>
      <c r="I588" s="180"/>
      <c r="J588" s="181">
        <f>ROUND(I588*H588,2)</f>
        <v>0</v>
      </c>
      <c r="K588" s="177" t="s">
        <v>159</v>
      </c>
      <c r="L588" s="41"/>
      <c r="M588" s="182" t="s">
        <v>3</v>
      </c>
      <c r="N588" s="183" t="s">
        <v>44</v>
      </c>
      <c r="O588" s="74"/>
      <c r="P588" s="184">
        <f>O588*H588</f>
        <v>0</v>
      </c>
      <c r="Q588" s="184">
        <v>0.089779999999999999</v>
      </c>
      <c r="R588" s="184">
        <f>Q588*H588</f>
        <v>55.985910199999999</v>
      </c>
      <c r="S588" s="184">
        <v>0</v>
      </c>
      <c r="T588" s="185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186" t="s">
        <v>160</v>
      </c>
      <c r="AT588" s="186" t="s">
        <v>155</v>
      </c>
      <c r="AU588" s="186" t="s">
        <v>83</v>
      </c>
      <c r="AY588" s="21" t="s">
        <v>153</v>
      </c>
      <c r="BE588" s="187">
        <f>IF(N588="základní",J588,0)</f>
        <v>0</v>
      </c>
      <c r="BF588" s="187">
        <f>IF(N588="snížená",J588,0)</f>
        <v>0</v>
      </c>
      <c r="BG588" s="187">
        <f>IF(N588="zákl. přenesená",J588,0)</f>
        <v>0</v>
      </c>
      <c r="BH588" s="187">
        <f>IF(N588="sníž. přenesená",J588,0)</f>
        <v>0</v>
      </c>
      <c r="BI588" s="187">
        <f>IF(N588="nulová",J588,0)</f>
        <v>0</v>
      </c>
      <c r="BJ588" s="21" t="s">
        <v>81</v>
      </c>
      <c r="BK588" s="187">
        <f>ROUND(I588*H588,2)</f>
        <v>0</v>
      </c>
      <c r="BL588" s="21" t="s">
        <v>160</v>
      </c>
      <c r="BM588" s="186" t="s">
        <v>1437</v>
      </c>
    </row>
    <row r="589" s="2" customFormat="1">
      <c r="A589" s="40"/>
      <c r="B589" s="41"/>
      <c r="C589" s="40"/>
      <c r="D589" s="188" t="s">
        <v>162</v>
      </c>
      <c r="E589" s="40"/>
      <c r="F589" s="189" t="s">
        <v>697</v>
      </c>
      <c r="G589" s="40"/>
      <c r="H589" s="40"/>
      <c r="I589" s="190"/>
      <c r="J589" s="40"/>
      <c r="K589" s="40"/>
      <c r="L589" s="41"/>
      <c r="M589" s="191"/>
      <c r="N589" s="192"/>
      <c r="O589" s="74"/>
      <c r="P589" s="74"/>
      <c r="Q589" s="74"/>
      <c r="R589" s="74"/>
      <c r="S589" s="74"/>
      <c r="T589" s="75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21" t="s">
        <v>162</v>
      </c>
      <c r="AU589" s="21" t="s">
        <v>83</v>
      </c>
    </row>
    <row r="590" s="2" customFormat="1">
      <c r="A590" s="40"/>
      <c r="B590" s="41"/>
      <c r="C590" s="40"/>
      <c r="D590" s="193" t="s">
        <v>164</v>
      </c>
      <c r="E590" s="40"/>
      <c r="F590" s="194" t="s">
        <v>698</v>
      </c>
      <c r="G590" s="40"/>
      <c r="H590" s="40"/>
      <c r="I590" s="190"/>
      <c r="J590" s="40"/>
      <c r="K590" s="40"/>
      <c r="L590" s="41"/>
      <c r="M590" s="191"/>
      <c r="N590" s="192"/>
      <c r="O590" s="74"/>
      <c r="P590" s="74"/>
      <c r="Q590" s="74"/>
      <c r="R590" s="74"/>
      <c r="S590" s="74"/>
      <c r="T590" s="75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21" t="s">
        <v>164</v>
      </c>
      <c r="AU590" s="21" t="s">
        <v>83</v>
      </c>
    </row>
    <row r="591" s="2" customFormat="1">
      <c r="A591" s="40"/>
      <c r="B591" s="41"/>
      <c r="C591" s="40"/>
      <c r="D591" s="188" t="s">
        <v>194</v>
      </c>
      <c r="E591" s="40"/>
      <c r="F591" s="211" t="s">
        <v>459</v>
      </c>
      <c r="G591" s="40"/>
      <c r="H591" s="40"/>
      <c r="I591" s="190"/>
      <c r="J591" s="40"/>
      <c r="K591" s="40"/>
      <c r="L591" s="41"/>
      <c r="M591" s="191"/>
      <c r="N591" s="192"/>
      <c r="O591" s="74"/>
      <c r="P591" s="74"/>
      <c r="Q591" s="74"/>
      <c r="R591" s="74"/>
      <c r="S591" s="74"/>
      <c r="T591" s="75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21" t="s">
        <v>194</v>
      </c>
      <c r="AU591" s="21" t="s">
        <v>83</v>
      </c>
    </row>
    <row r="592" s="13" customFormat="1">
      <c r="A592" s="13"/>
      <c r="B592" s="195"/>
      <c r="C592" s="13"/>
      <c r="D592" s="188" t="s">
        <v>166</v>
      </c>
      <c r="E592" s="196" t="s">
        <v>3</v>
      </c>
      <c r="F592" s="197" t="s">
        <v>1438</v>
      </c>
      <c r="G592" s="13"/>
      <c r="H592" s="198">
        <v>280.24000000000001</v>
      </c>
      <c r="I592" s="199"/>
      <c r="J592" s="13"/>
      <c r="K592" s="13"/>
      <c r="L592" s="195"/>
      <c r="M592" s="200"/>
      <c r="N592" s="201"/>
      <c r="O592" s="201"/>
      <c r="P592" s="201"/>
      <c r="Q592" s="201"/>
      <c r="R592" s="201"/>
      <c r="S592" s="201"/>
      <c r="T592" s="20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6" t="s">
        <v>166</v>
      </c>
      <c r="AU592" s="196" t="s">
        <v>83</v>
      </c>
      <c r="AV592" s="13" t="s">
        <v>83</v>
      </c>
      <c r="AW592" s="13" t="s">
        <v>35</v>
      </c>
      <c r="AX592" s="13" t="s">
        <v>73</v>
      </c>
      <c r="AY592" s="196" t="s">
        <v>153</v>
      </c>
    </row>
    <row r="593" s="13" customFormat="1">
      <c r="A593" s="13"/>
      <c r="B593" s="195"/>
      <c r="C593" s="13"/>
      <c r="D593" s="188" t="s">
        <v>166</v>
      </c>
      <c r="E593" s="196" t="s">
        <v>3</v>
      </c>
      <c r="F593" s="197" t="s">
        <v>1439</v>
      </c>
      <c r="G593" s="13"/>
      <c r="H593" s="198">
        <v>63.890000000000001</v>
      </c>
      <c r="I593" s="199"/>
      <c r="J593" s="13"/>
      <c r="K593" s="13"/>
      <c r="L593" s="195"/>
      <c r="M593" s="200"/>
      <c r="N593" s="201"/>
      <c r="O593" s="201"/>
      <c r="P593" s="201"/>
      <c r="Q593" s="201"/>
      <c r="R593" s="201"/>
      <c r="S593" s="201"/>
      <c r="T593" s="20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196" t="s">
        <v>166</v>
      </c>
      <c r="AU593" s="196" t="s">
        <v>83</v>
      </c>
      <c r="AV593" s="13" t="s">
        <v>83</v>
      </c>
      <c r="AW593" s="13" t="s">
        <v>35</v>
      </c>
      <c r="AX593" s="13" t="s">
        <v>73</v>
      </c>
      <c r="AY593" s="196" t="s">
        <v>153</v>
      </c>
    </row>
    <row r="594" s="13" customFormat="1">
      <c r="A594" s="13"/>
      <c r="B594" s="195"/>
      <c r="C594" s="13"/>
      <c r="D594" s="188" t="s">
        <v>166</v>
      </c>
      <c r="E594" s="196" t="s">
        <v>3</v>
      </c>
      <c r="F594" s="197" t="s">
        <v>1440</v>
      </c>
      <c r="G594" s="13"/>
      <c r="H594" s="198">
        <v>279.45999999999998</v>
      </c>
      <c r="I594" s="199"/>
      <c r="J594" s="13"/>
      <c r="K594" s="13"/>
      <c r="L594" s="195"/>
      <c r="M594" s="200"/>
      <c r="N594" s="201"/>
      <c r="O594" s="201"/>
      <c r="P594" s="201"/>
      <c r="Q594" s="201"/>
      <c r="R594" s="201"/>
      <c r="S594" s="201"/>
      <c r="T594" s="20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6" t="s">
        <v>166</v>
      </c>
      <c r="AU594" s="196" t="s">
        <v>83</v>
      </c>
      <c r="AV594" s="13" t="s">
        <v>83</v>
      </c>
      <c r="AW594" s="13" t="s">
        <v>35</v>
      </c>
      <c r="AX594" s="13" t="s">
        <v>73</v>
      </c>
      <c r="AY594" s="196" t="s">
        <v>153</v>
      </c>
    </row>
    <row r="595" s="14" customFormat="1">
      <c r="A595" s="14"/>
      <c r="B595" s="203"/>
      <c r="C595" s="14"/>
      <c r="D595" s="188" t="s">
        <v>166</v>
      </c>
      <c r="E595" s="204" t="s">
        <v>3</v>
      </c>
      <c r="F595" s="205" t="s">
        <v>181</v>
      </c>
      <c r="G595" s="14"/>
      <c r="H595" s="206">
        <v>623.58999999999992</v>
      </c>
      <c r="I595" s="207"/>
      <c r="J595" s="14"/>
      <c r="K595" s="14"/>
      <c r="L595" s="203"/>
      <c r="M595" s="208"/>
      <c r="N595" s="209"/>
      <c r="O595" s="209"/>
      <c r="P595" s="209"/>
      <c r="Q595" s="209"/>
      <c r="R595" s="209"/>
      <c r="S595" s="209"/>
      <c r="T595" s="210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4" t="s">
        <v>166</v>
      </c>
      <c r="AU595" s="204" t="s">
        <v>83</v>
      </c>
      <c r="AV595" s="14" t="s">
        <v>160</v>
      </c>
      <c r="AW595" s="14" t="s">
        <v>35</v>
      </c>
      <c r="AX595" s="14" t="s">
        <v>81</v>
      </c>
      <c r="AY595" s="204" t="s">
        <v>153</v>
      </c>
    </row>
    <row r="596" s="2" customFormat="1" ht="16.5" customHeight="1">
      <c r="A596" s="40"/>
      <c r="B596" s="174"/>
      <c r="C596" s="220" t="s">
        <v>849</v>
      </c>
      <c r="D596" s="220" t="s">
        <v>216</v>
      </c>
      <c r="E596" s="221" t="s">
        <v>465</v>
      </c>
      <c r="F596" s="222" t="s">
        <v>466</v>
      </c>
      <c r="G596" s="223" t="s">
        <v>241</v>
      </c>
      <c r="H596" s="224">
        <v>76.328000000000003</v>
      </c>
      <c r="I596" s="225"/>
      <c r="J596" s="226">
        <f>ROUND(I596*H596,2)</f>
        <v>0</v>
      </c>
      <c r="K596" s="222" t="s">
        <v>159</v>
      </c>
      <c r="L596" s="227"/>
      <c r="M596" s="228" t="s">
        <v>3</v>
      </c>
      <c r="N596" s="229" t="s">
        <v>44</v>
      </c>
      <c r="O596" s="74"/>
      <c r="P596" s="184">
        <f>O596*H596</f>
        <v>0</v>
      </c>
      <c r="Q596" s="184">
        <v>0.222</v>
      </c>
      <c r="R596" s="184">
        <f>Q596*H596</f>
        <v>16.944815999999999</v>
      </c>
      <c r="S596" s="184">
        <v>0</v>
      </c>
      <c r="T596" s="185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186" t="s">
        <v>215</v>
      </c>
      <c r="AT596" s="186" t="s">
        <v>216</v>
      </c>
      <c r="AU596" s="186" t="s">
        <v>83</v>
      </c>
      <c r="AY596" s="21" t="s">
        <v>153</v>
      </c>
      <c r="BE596" s="187">
        <f>IF(N596="základní",J596,0)</f>
        <v>0</v>
      </c>
      <c r="BF596" s="187">
        <f>IF(N596="snížená",J596,0)</f>
        <v>0</v>
      </c>
      <c r="BG596" s="187">
        <f>IF(N596="zákl. přenesená",J596,0)</f>
        <v>0</v>
      </c>
      <c r="BH596" s="187">
        <f>IF(N596="sníž. přenesená",J596,0)</f>
        <v>0</v>
      </c>
      <c r="BI596" s="187">
        <f>IF(N596="nulová",J596,0)</f>
        <v>0</v>
      </c>
      <c r="BJ596" s="21" t="s">
        <v>81</v>
      </c>
      <c r="BK596" s="187">
        <f>ROUND(I596*H596,2)</f>
        <v>0</v>
      </c>
      <c r="BL596" s="21" t="s">
        <v>160</v>
      </c>
      <c r="BM596" s="186" t="s">
        <v>1441</v>
      </c>
    </row>
    <row r="597" s="2" customFormat="1">
      <c r="A597" s="40"/>
      <c r="B597" s="41"/>
      <c r="C597" s="40"/>
      <c r="D597" s="188" t="s">
        <v>162</v>
      </c>
      <c r="E597" s="40"/>
      <c r="F597" s="189" t="s">
        <v>466</v>
      </c>
      <c r="G597" s="40"/>
      <c r="H597" s="40"/>
      <c r="I597" s="190"/>
      <c r="J597" s="40"/>
      <c r="K597" s="40"/>
      <c r="L597" s="41"/>
      <c r="M597" s="191"/>
      <c r="N597" s="192"/>
      <c r="O597" s="74"/>
      <c r="P597" s="74"/>
      <c r="Q597" s="74"/>
      <c r="R597" s="74"/>
      <c r="S597" s="74"/>
      <c r="T597" s="75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21" t="s">
        <v>162</v>
      </c>
      <c r="AU597" s="21" t="s">
        <v>83</v>
      </c>
    </row>
    <row r="598" s="13" customFormat="1">
      <c r="A598" s="13"/>
      <c r="B598" s="195"/>
      <c r="C598" s="13"/>
      <c r="D598" s="188" t="s">
        <v>166</v>
      </c>
      <c r="E598" s="196" t="s">
        <v>3</v>
      </c>
      <c r="F598" s="197" t="s">
        <v>1442</v>
      </c>
      <c r="G598" s="13"/>
      <c r="H598" s="198">
        <v>33.628999999999998</v>
      </c>
      <c r="I598" s="199"/>
      <c r="J598" s="13"/>
      <c r="K598" s="13"/>
      <c r="L598" s="195"/>
      <c r="M598" s="200"/>
      <c r="N598" s="201"/>
      <c r="O598" s="201"/>
      <c r="P598" s="201"/>
      <c r="Q598" s="201"/>
      <c r="R598" s="201"/>
      <c r="S598" s="201"/>
      <c r="T598" s="20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196" t="s">
        <v>166</v>
      </c>
      <c r="AU598" s="196" t="s">
        <v>83</v>
      </c>
      <c r="AV598" s="13" t="s">
        <v>83</v>
      </c>
      <c r="AW598" s="13" t="s">
        <v>35</v>
      </c>
      <c r="AX598" s="13" t="s">
        <v>73</v>
      </c>
      <c r="AY598" s="196" t="s">
        <v>153</v>
      </c>
    </row>
    <row r="599" s="13" customFormat="1">
      <c r="A599" s="13"/>
      <c r="B599" s="195"/>
      <c r="C599" s="13"/>
      <c r="D599" s="188" t="s">
        <v>166</v>
      </c>
      <c r="E599" s="196" t="s">
        <v>3</v>
      </c>
      <c r="F599" s="197" t="s">
        <v>1443</v>
      </c>
      <c r="G599" s="13"/>
      <c r="H599" s="198">
        <v>7.6669999999999998</v>
      </c>
      <c r="I599" s="199"/>
      <c r="J599" s="13"/>
      <c r="K599" s="13"/>
      <c r="L599" s="195"/>
      <c r="M599" s="200"/>
      <c r="N599" s="201"/>
      <c r="O599" s="201"/>
      <c r="P599" s="201"/>
      <c r="Q599" s="201"/>
      <c r="R599" s="201"/>
      <c r="S599" s="201"/>
      <c r="T599" s="20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6" t="s">
        <v>166</v>
      </c>
      <c r="AU599" s="196" t="s">
        <v>83</v>
      </c>
      <c r="AV599" s="13" t="s">
        <v>83</v>
      </c>
      <c r="AW599" s="13" t="s">
        <v>35</v>
      </c>
      <c r="AX599" s="13" t="s">
        <v>73</v>
      </c>
      <c r="AY599" s="196" t="s">
        <v>153</v>
      </c>
    </row>
    <row r="600" s="13" customFormat="1">
      <c r="A600" s="13"/>
      <c r="B600" s="195"/>
      <c r="C600" s="13"/>
      <c r="D600" s="188" t="s">
        <v>166</v>
      </c>
      <c r="E600" s="196" t="s">
        <v>3</v>
      </c>
      <c r="F600" s="197" t="s">
        <v>1444</v>
      </c>
      <c r="G600" s="13"/>
      <c r="H600" s="198">
        <v>33.534999999999997</v>
      </c>
      <c r="I600" s="199"/>
      <c r="J600" s="13"/>
      <c r="K600" s="13"/>
      <c r="L600" s="195"/>
      <c r="M600" s="200"/>
      <c r="N600" s="201"/>
      <c r="O600" s="201"/>
      <c r="P600" s="201"/>
      <c r="Q600" s="201"/>
      <c r="R600" s="201"/>
      <c r="S600" s="201"/>
      <c r="T600" s="20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196" t="s">
        <v>166</v>
      </c>
      <c r="AU600" s="196" t="s">
        <v>83</v>
      </c>
      <c r="AV600" s="13" t="s">
        <v>83</v>
      </c>
      <c r="AW600" s="13" t="s">
        <v>35</v>
      </c>
      <c r="AX600" s="13" t="s">
        <v>73</v>
      </c>
      <c r="AY600" s="196" t="s">
        <v>153</v>
      </c>
    </row>
    <row r="601" s="14" customFormat="1">
      <c r="A601" s="14"/>
      <c r="B601" s="203"/>
      <c r="C601" s="14"/>
      <c r="D601" s="188" t="s">
        <v>166</v>
      </c>
      <c r="E601" s="204" t="s">
        <v>3</v>
      </c>
      <c r="F601" s="205" t="s">
        <v>181</v>
      </c>
      <c r="G601" s="14"/>
      <c r="H601" s="206">
        <v>74.830999999999989</v>
      </c>
      <c r="I601" s="207"/>
      <c r="J601" s="14"/>
      <c r="K601" s="14"/>
      <c r="L601" s="203"/>
      <c r="M601" s="208"/>
      <c r="N601" s="209"/>
      <c r="O601" s="209"/>
      <c r="P601" s="209"/>
      <c r="Q601" s="209"/>
      <c r="R601" s="209"/>
      <c r="S601" s="209"/>
      <c r="T601" s="21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04" t="s">
        <v>166</v>
      </c>
      <c r="AU601" s="204" t="s">
        <v>83</v>
      </c>
      <c r="AV601" s="14" t="s">
        <v>160</v>
      </c>
      <c r="AW601" s="14" t="s">
        <v>35</v>
      </c>
      <c r="AX601" s="14" t="s">
        <v>81</v>
      </c>
      <c r="AY601" s="204" t="s">
        <v>153</v>
      </c>
    </row>
    <row r="602" s="13" customFormat="1">
      <c r="A602" s="13"/>
      <c r="B602" s="195"/>
      <c r="C602" s="13"/>
      <c r="D602" s="188" t="s">
        <v>166</v>
      </c>
      <c r="E602" s="13"/>
      <c r="F602" s="197" t="s">
        <v>1445</v>
      </c>
      <c r="G602" s="13"/>
      <c r="H602" s="198">
        <v>76.328000000000003</v>
      </c>
      <c r="I602" s="199"/>
      <c r="J602" s="13"/>
      <c r="K602" s="13"/>
      <c r="L602" s="195"/>
      <c r="M602" s="200"/>
      <c r="N602" s="201"/>
      <c r="O602" s="201"/>
      <c r="P602" s="201"/>
      <c r="Q602" s="201"/>
      <c r="R602" s="201"/>
      <c r="S602" s="201"/>
      <c r="T602" s="20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96" t="s">
        <v>166</v>
      </c>
      <c r="AU602" s="196" t="s">
        <v>83</v>
      </c>
      <c r="AV602" s="13" t="s">
        <v>83</v>
      </c>
      <c r="AW602" s="13" t="s">
        <v>4</v>
      </c>
      <c r="AX602" s="13" t="s">
        <v>81</v>
      </c>
      <c r="AY602" s="196" t="s">
        <v>153</v>
      </c>
    </row>
    <row r="603" s="2" customFormat="1" ht="24.15" customHeight="1">
      <c r="A603" s="40"/>
      <c r="B603" s="174"/>
      <c r="C603" s="175" t="s">
        <v>857</v>
      </c>
      <c r="D603" s="175" t="s">
        <v>155</v>
      </c>
      <c r="E603" s="176" t="s">
        <v>721</v>
      </c>
      <c r="F603" s="177" t="s">
        <v>722</v>
      </c>
      <c r="G603" s="178" t="s">
        <v>614</v>
      </c>
      <c r="H603" s="179">
        <v>344.85000000000002</v>
      </c>
      <c r="I603" s="180"/>
      <c r="J603" s="181">
        <f>ROUND(I603*H603,2)</f>
        <v>0</v>
      </c>
      <c r="K603" s="177" t="s">
        <v>159</v>
      </c>
      <c r="L603" s="41"/>
      <c r="M603" s="182" t="s">
        <v>3</v>
      </c>
      <c r="N603" s="183" t="s">
        <v>44</v>
      </c>
      <c r="O603" s="74"/>
      <c r="P603" s="184">
        <f>O603*H603</f>
        <v>0</v>
      </c>
      <c r="Q603" s="184">
        <v>0.15256</v>
      </c>
      <c r="R603" s="184">
        <f>Q603*H603</f>
        <v>52.610316000000005</v>
      </c>
      <c r="S603" s="184">
        <v>0</v>
      </c>
      <c r="T603" s="185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186" t="s">
        <v>160</v>
      </c>
      <c r="AT603" s="186" t="s">
        <v>155</v>
      </c>
      <c r="AU603" s="186" t="s">
        <v>83</v>
      </c>
      <c r="AY603" s="21" t="s">
        <v>153</v>
      </c>
      <c r="BE603" s="187">
        <f>IF(N603="základní",J603,0)</f>
        <v>0</v>
      </c>
      <c r="BF603" s="187">
        <f>IF(N603="snížená",J603,0)</f>
        <v>0</v>
      </c>
      <c r="BG603" s="187">
        <f>IF(N603="zákl. přenesená",J603,0)</f>
        <v>0</v>
      </c>
      <c r="BH603" s="187">
        <f>IF(N603="sníž. přenesená",J603,0)</f>
        <v>0</v>
      </c>
      <c r="BI603" s="187">
        <f>IF(N603="nulová",J603,0)</f>
        <v>0</v>
      </c>
      <c r="BJ603" s="21" t="s">
        <v>81</v>
      </c>
      <c r="BK603" s="187">
        <f>ROUND(I603*H603,2)</f>
        <v>0</v>
      </c>
      <c r="BL603" s="21" t="s">
        <v>160</v>
      </c>
      <c r="BM603" s="186" t="s">
        <v>1446</v>
      </c>
    </row>
    <row r="604" s="2" customFormat="1">
      <c r="A604" s="40"/>
      <c r="B604" s="41"/>
      <c r="C604" s="40"/>
      <c r="D604" s="188" t="s">
        <v>162</v>
      </c>
      <c r="E604" s="40"/>
      <c r="F604" s="189" t="s">
        <v>724</v>
      </c>
      <c r="G604" s="40"/>
      <c r="H604" s="40"/>
      <c r="I604" s="190"/>
      <c r="J604" s="40"/>
      <c r="K604" s="40"/>
      <c r="L604" s="41"/>
      <c r="M604" s="191"/>
      <c r="N604" s="192"/>
      <c r="O604" s="74"/>
      <c r="P604" s="74"/>
      <c r="Q604" s="74"/>
      <c r="R604" s="74"/>
      <c r="S604" s="74"/>
      <c r="T604" s="75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21" t="s">
        <v>162</v>
      </c>
      <c r="AU604" s="21" t="s">
        <v>83</v>
      </c>
    </row>
    <row r="605" s="2" customFormat="1">
      <c r="A605" s="40"/>
      <c r="B605" s="41"/>
      <c r="C605" s="40"/>
      <c r="D605" s="193" t="s">
        <v>164</v>
      </c>
      <c r="E605" s="40"/>
      <c r="F605" s="194" t="s">
        <v>725</v>
      </c>
      <c r="G605" s="40"/>
      <c r="H605" s="40"/>
      <c r="I605" s="190"/>
      <c r="J605" s="40"/>
      <c r="K605" s="40"/>
      <c r="L605" s="41"/>
      <c r="M605" s="191"/>
      <c r="N605" s="192"/>
      <c r="O605" s="74"/>
      <c r="P605" s="74"/>
      <c r="Q605" s="74"/>
      <c r="R605" s="74"/>
      <c r="S605" s="74"/>
      <c r="T605" s="75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21" t="s">
        <v>164</v>
      </c>
      <c r="AU605" s="21" t="s">
        <v>83</v>
      </c>
    </row>
    <row r="606" s="2" customFormat="1">
      <c r="A606" s="40"/>
      <c r="B606" s="41"/>
      <c r="C606" s="40"/>
      <c r="D606" s="188" t="s">
        <v>194</v>
      </c>
      <c r="E606" s="40"/>
      <c r="F606" s="211" t="s">
        <v>726</v>
      </c>
      <c r="G606" s="40"/>
      <c r="H606" s="40"/>
      <c r="I606" s="190"/>
      <c r="J606" s="40"/>
      <c r="K606" s="40"/>
      <c r="L606" s="41"/>
      <c r="M606" s="191"/>
      <c r="N606" s="192"/>
      <c r="O606" s="74"/>
      <c r="P606" s="74"/>
      <c r="Q606" s="74"/>
      <c r="R606" s="74"/>
      <c r="S606" s="74"/>
      <c r="T606" s="75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21" t="s">
        <v>194</v>
      </c>
      <c r="AU606" s="21" t="s">
        <v>83</v>
      </c>
    </row>
    <row r="607" s="13" customFormat="1">
      <c r="A607" s="13"/>
      <c r="B607" s="195"/>
      <c r="C607" s="13"/>
      <c r="D607" s="188" t="s">
        <v>166</v>
      </c>
      <c r="E607" s="196" t="s">
        <v>3</v>
      </c>
      <c r="F607" s="197" t="s">
        <v>1447</v>
      </c>
      <c r="G607" s="13"/>
      <c r="H607" s="198">
        <v>307.44999999999999</v>
      </c>
      <c r="I607" s="199"/>
      <c r="J607" s="13"/>
      <c r="K607" s="13"/>
      <c r="L607" s="195"/>
      <c r="M607" s="200"/>
      <c r="N607" s="201"/>
      <c r="O607" s="201"/>
      <c r="P607" s="201"/>
      <c r="Q607" s="201"/>
      <c r="R607" s="201"/>
      <c r="S607" s="201"/>
      <c r="T607" s="20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96" t="s">
        <v>166</v>
      </c>
      <c r="AU607" s="196" t="s">
        <v>83</v>
      </c>
      <c r="AV607" s="13" t="s">
        <v>83</v>
      </c>
      <c r="AW607" s="13" t="s">
        <v>35</v>
      </c>
      <c r="AX607" s="13" t="s">
        <v>73</v>
      </c>
      <c r="AY607" s="196" t="s">
        <v>153</v>
      </c>
    </row>
    <row r="608" s="13" customFormat="1">
      <c r="A608" s="13"/>
      <c r="B608" s="195"/>
      <c r="C608" s="13"/>
      <c r="D608" s="188" t="s">
        <v>166</v>
      </c>
      <c r="E608" s="196" t="s">
        <v>3</v>
      </c>
      <c r="F608" s="197" t="s">
        <v>1448</v>
      </c>
      <c r="G608" s="13"/>
      <c r="H608" s="198">
        <v>37.399999999999999</v>
      </c>
      <c r="I608" s="199"/>
      <c r="J608" s="13"/>
      <c r="K608" s="13"/>
      <c r="L608" s="195"/>
      <c r="M608" s="200"/>
      <c r="N608" s="201"/>
      <c r="O608" s="201"/>
      <c r="P608" s="201"/>
      <c r="Q608" s="201"/>
      <c r="R608" s="201"/>
      <c r="S608" s="201"/>
      <c r="T608" s="20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196" t="s">
        <v>166</v>
      </c>
      <c r="AU608" s="196" t="s">
        <v>83</v>
      </c>
      <c r="AV608" s="13" t="s">
        <v>83</v>
      </c>
      <c r="AW608" s="13" t="s">
        <v>35</v>
      </c>
      <c r="AX608" s="13" t="s">
        <v>73</v>
      </c>
      <c r="AY608" s="196" t="s">
        <v>153</v>
      </c>
    </row>
    <row r="609" s="14" customFormat="1">
      <c r="A609" s="14"/>
      <c r="B609" s="203"/>
      <c r="C609" s="14"/>
      <c r="D609" s="188" t="s">
        <v>166</v>
      </c>
      <c r="E609" s="204" t="s">
        <v>3</v>
      </c>
      <c r="F609" s="205" t="s">
        <v>181</v>
      </c>
      <c r="G609" s="14"/>
      <c r="H609" s="206">
        <v>344.84999999999997</v>
      </c>
      <c r="I609" s="207"/>
      <c r="J609" s="14"/>
      <c r="K609" s="14"/>
      <c r="L609" s="203"/>
      <c r="M609" s="208"/>
      <c r="N609" s="209"/>
      <c r="O609" s="209"/>
      <c r="P609" s="209"/>
      <c r="Q609" s="209"/>
      <c r="R609" s="209"/>
      <c r="S609" s="209"/>
      <c r="T609" s="21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04" t="s">
        <v>166</v>
      </c>
      <c r="AU609" s="204" t="s">
        <v>83</v>
      </c>
      <c r="AV609" s="14" t="s">
        <v>160</v>
      </c>
      <c r="AW609" s="14" t="s">
        <v>35</v>
      </c>
      <c r="AX609" s="14" t="s">
        <v>81</v>
      </c>
      <c r="AY609" s="204" t="s">
        <v>153</v>
      </c>
    </row>
    <row r="610" s="2" customFormat="1" ht="16.5" customHeight="1">
      <c r="A610" s="40"/>
      <c r="B610" s="174"/>
      <c r="C610" s="220" t="s">
        <v>863</v>
      </c>
      <c r="D610" s="220" t="s">
        <v>216</v>
      </c>
      <c r="E610" s="221" t="s">
        <v>731</v>
      </c>
      <c r="F610" s="222" t="s">
        <v>732</v>
      </c>
      <c r="G610" s="223" t="s">
        <v>614</v>
      </c>
      <c r="H610" s="224">
        <v>207.82499999999999</v>
      </c>
      <c r="I610" s="225"/>
      <c r="J610" s="226">
        <f>ROUND(I610*H610,2)</f>
        <v>0</v>
      </c>
      <c r="K610" s="222" t="s">
        <v>159</v>
      </c>
      <c r="L610" s="227"/>
      <c r="M610" s="228" t="s">
        <v>3</v>
      </c>
      <c r="N610" s="229" t="s">
        <v>44</v>
      </c>
      <c r="O610" s="74"/>
      <c r="P610" s="184">
        <f>O610*H610</f>
        <v>0</v>
      </c>
      <c r="Q610" s="184">
        <v>0.125</v>
      </c>
      <c r="R610" s="184">
        <f>Q610*H610</f>
        <v>25.978124999999999</v>
      </c>
      <c r="S610" s="184">
        <v>0</v>
      </c>
      <c r="T610" s="185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186" t="s">
        <v>215</v>
      </c>
      <c r="AT610" s="186" t="s">
        <v>216</v>
      </c>
      <c r="AU610" s="186" t="s">
        <v>83</v>
      </c>
      <c r="AY610" s="21" t="s">
        <v>153</v>
      </c>
      <c r="BE610" s="187">
        <f>IF(N610="základní",J610,0)</f>
        <v>0</v>
      </c>
      <c r="BF610" s="187">
        <f>IF(N610="snížená",J610,0)</f>
        <v>0</v>
      </c>
      <c r="BG610" s="187">
        <f>IF(N610="zákl. přenesená",J610,0)</f>
        <v>0</v>
      </c>
      <c r="BH610" s="187">
        <f>IF(N610="sníž. přenesená",J610,0)</f>
        <v>0</v>
      </c>
      <c r="BI610" s="187">
        <f>IF(N610="nulová",J610,0)</f>
        <v>0</v>
      </c>
      <c r="BJ610" s="21" t="s">
        <v>81</v>
      </c>
      <c r="BK610" s="187">
        <f>ROUND(I610*H610,2)</f>
        <v>0</v>
      </c>
      <c r="BL610" s="21" t="s">
        <v>160</v>
      </c>
      <c r="BM610" s="186" t="s">
        <v>1449</v>
      </c>
    </row>
    <row r="611" s="2" customFormat="1">
      <c r="A611" s="40"/>
      <c r="B611" s="41"/>
      <c r="C611" s="40"/>
      <c r="D611" s="188" t="s">
        <v>162</v>
      </c>
      <c r="E611" s="40"/>
      <c r="F611" s="189" t="s">
        <v>732</v>
      </c>
      <c r="G611" s="40"/>
      <c r="H611" s="40"/>
      <c r="I611" s="190"/>
      <c r="J611" s="40"/>
      <c r="K611" s="40"/>
      <c r="L611" s="41"/>
      <c r="M611" s="191"/>
      <c r="N611" s="192"/>
      <c r="O611" s="74"/>
      <c r="P611" s="74"/>
      <c r="Q611" s="74"/>
      <c r="R611" s="74"/>
      <c r="S611" s="74"/>
      <c r="T611" s="75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21" t="s">
        <v>162</v>
      </c>
      <c r="AU611" s="21" t="s">
        <v>83</v>
      </c>
    </row>
    <row r="612" s="2" customFormat="1">
      <c r="A612" s="40"/>
      <c r="B612" s="41"/>
      <c r="C612" s="40"/>
      <c r="D612" s="188" t="s">
        <v>194</v>
      </c>
      <c r="E612" s="40"/>
      <c r="F612" s="211" t="s">
        <v>734</v>
      </c>
      <c r="G612" s="40"/>
      <c r="H612" s="40"/>
      <c r="I612" s="190"/>
      <c r="J612" s="40"/>
      <c r="K612" s="40"/>
      <c r="L612" s="41"/>
      <c r="M612" s="191"/>
      <c r="N612" s="192"/>
      <c r="O612" s="74"/>
      <c r="P612" s="74"/>
      <c r="Q612" s="74"/>
      <c r="R612" s="74"/>
      <c r="S612" s="74"/>
      <c r="T612" s="75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21" t="s">
        <v>194</v>
      </c>
      <c r="AU612" s="21" t="s">
        <v>83</v>
      </c>
    </row>
    <row r="613" s="13" customFormat="1">
      <c r="A613" s="13"/>
      <c r="B613" s="195"/>
      <c r="C613" s="13"/>
      <c r="D613" s="188" t="s">
        <v>166</v>
      </c>
      <c r="E613" s="196" t="s">
        <v>3</v>
      </c>
      <c r="F613" s="197" t="s">
        <v>1450</v>
      </c>
      <c r="G613" s="13"/>
      <c r="H613" s="198">
        <v>203.75</v>
      </c>
      <c r="I613" s="199"/>
      <c r="J613" s="13"/>
      <c r="K613" s="13"/>
      <c r="L613" s="195"/>
      <c r="M613" s="200"/>
      <c r="N613" s="201"/>
      <c r="O613" s="201"/>
      <c r="P613" s="201"/>
      <c r="Q613" s="201"/>
      <c r="R613" s="201"/>
      <c r="S613" s="201"/>
      <c r="T613" s="20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96" t="s">
        <v>166</v>
      </c>
      <c r="AU613" s="196" t="s">
        <v>83</v>
      </c>
      <c r="AV613" s="13" t="s">
        <v>83</v>
      </c>
      <c r="AW613" s="13" t="s">
        <v>35</v>
      </c>
      <c r="AX613" s="13" t="s">
        <v>73</v>
      </c>
      <c r="AY613" s="196" t="s">
        <v>153</v>
      </c>
    </row>
    <row r="614" s="14" customFormat="1">
      <c r="A614" s="14"/>
      <c r="B614" s="203"/>
      <c r="C614" s="14"/>
      <c r="D614" s="188" t="s">
        <v>166</v>
      </c>
      <c r="E614" s="204" t="s">
        <v>3</v>
      </c>
      <c r="F614" s="205" t="s">
        <v>181</v>
      </c>
      <c r="G614" s="14"/>
      <c r="H614" s="206">
        <v>203.75</v>
      </c>
      <c r="I614" s="207"/>
      <c r="J614" s="14"/>
      <c r="K614" s="14"/>
      <c r="L614" s="203"/>
      <c r="M614" s="208"/>
      <c r="N614" s="209"/>
      <c r="O614" s="209"/>
      <c r="P614" s="209"/>
      <c r="Q614" s="209"/>
      <c r="R614" s="209"/>
      <c r="S614" s="209"/>
      <c r="T614" s="21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04" t="s">
        <v>166</v>
      </c>
      <c r="AU614" s="204" t="s">
        <v>83</v>
      </c>
      <c r="AV614" s="14" t="s">
        <v>160</v>
      </c>
      <c r="AW614" s="14" t="s">
        <v>35</v>
      </c>
      <c r="AX614" s="14" t="s">
        <v>81</v>
      </c>
      <c r="AY614" s="204" t="s">
        <v>153</v>
      </c>
    </row>
    <row r="615" s="13" customFormat="1">
      <c r="A615" s="13"/>
      <c r="B615" s="195"/>
      <c r="C615" s="13"/>
      <c r="D615" s="188" t="s">
        <v>166</v>
      </c>
      <c r="E615" s="13"/>
      <c r="F615" s="197" t="s">
        <v>1451</v>
      </c>
      <c r="G615" s="13"/>
      <c r="H615" s="198">
        <v>207.82499999999999</v>
      </c>
      <c r="I615" s="199"/>
      <c r="J615" s="13"/>
      <c r="K615" s="13"/>
      <c r="L615" s="195"/>
      <c r="M615" s="200"/>
      <c r="N615" s="201"/>
      <c r="O615" s="201"/>
      <c r="P615" s="201"/>
      <c r="Q615" s="201"/>
      <c r="R615" s="201"/>
      <c r="S615" s="201"/>
      <c r="T615" s="20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96" t="s">
        <v>166</v>
      </c>
      <c r="AU615" s="196" t="s">
        <v>83</v>
      </c>
      <c r="AV615" s="13" t="s">
        <v>83</v>
      </c>
      <c r="AW615" s="13" t="s">
        <v>4</v>
      </c>
      <c r="AX615" s="13" t="s">
        <v>81</v>
      </c>
      <c r="AY615" s="196" t="s">
        <v>153</v>
      </c>
    </row>
    <row r="616" s="2" customFormat="1" ht="24.15" customHeight="1">
      <c r="A616" s="40"/>
      <c r="B616" s="174"/>
      <c r="C616" s="220" t="s">
        <v>871</v>
      </c>
      <c r="D616" s="220" t="s">
        <v>216</v>
      </c>
      <c r="E616" s="221" t="s">
        <v>744</v>
      </c>
      <c r="F616" s="222" t="s">
        <v>745</v>
      </c>
      <c r="G616" s="223" t="s">
        <v>614</v>
      </c>
      <c r="H616" s="224">
        <v>26.210000000000001</v>
      </c>
      <c r="I616" s="225"/>
      <c r="J616" s="226">
        <f>ROUND(I616*H616,2)</f>
        <v>0</v>
      </c>
      <c r="K616" s="222" t="s">
        <v>159</v>
      </c>
      <c r="L616" s="227"/>
      <c r="M616" s="228" t="s">
        <v>3</v>
      </c>
      <c r="N616" s="229" t="s">
        <v>44</v>
      </c>
      <c r="O616" s="74"/>
      <c r="P616" s="184">
        <f>O616*H616</f>
        <v>0</v>
      </c>
      <c r="Q616" s="184">
        <v>0.125</v>
      </c>
      <c r="R616" s="184">
        <f>Q616*H616</f>
        <v>3.2762500000000001</v>
      </c>
      <c r="S616" s="184">
        <v>0</v>
      </c>
      <c r="T616" s="185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186" t="s">
        <v>215</v>
      </c>
      <c r="AT616" s="186" t="s">
        <v>216</v>
      </c>
      <c r="AU616" s="186" t="s">
        <v>83</v>
      </c>
      <c r="AY616" s="21" t="s">
        <v>153</v>
      </c>
      <c r="BE616" s="187">
        <f>IF(N616="základní",J616,0)</f>
        <v>0</v>
      </c>
      <c r="BF616" s="187">
        <f>IF(N616="snížená",J616,0)</f>
        <v>0</v>
      </c>
      <c r="BG616" s="187">
        <f>IF(N616="zákl. přenesená",J616,0)</f>
        <v>0</v>
      </c>
      <c r="BH616" s="187">
        <f>IF(N616="sníž. přenesená",J616,0)</f>
        <v>0</v>
      </c>
      <c r="BI616" s="187">
        <f>IF(N616="nulová",J616,0)</f>
        <v>0</v>
      </c>
      <c r="BJ616" s="21" t="s">
        <v>81</v>
      </c>
      <c r="BK616" s="187">
        <f>ROUND(I616*H616,2)</f>
        <v>0</v>
      </c>
      <c r="BL616" s="21" t="s">
        <v>160</v>
      </c>
      <c r="BM616" s="186" t="s">
        <v>1452</v>
      </c>
    </row>
    <row r="617" s="2" customFormat="1">
      <c r="A617" s="40"/>
      <c r="B617" s="41"/>
      <c r="C617" s="40"/>
      <c r="D617" s="188" t="s">
        <v>162</v>
      </c>
      <c r="E617" s="40"/>
      <c r="F617" s="189" t="s">
        <v>745</v>
      </c>
      <c r="G617" s="40"/>
      <c r="H617" s="40"/>
      <c r="I617" s="190"/>
      <c r="J617" s="40"/>
      <c r="K617" s="40"/>
      <c r="L617" s="41"/>
      <c r="M617" s="191"/>
      <c r="N617" s="192"/>
      <c r="O617" s="74"/>
      <c r="P617" s="74"/>
      <c r="Q617" s="74"/>
      <c r="R617" s="74"/>
      <c r="S617" s="74"/>
      <c r="T617" s="75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21" t="s">
        <v>162</v>
      </c>
      <c r="AU617" s="21" t="s">
        <v>83</v>
      </c>
    </row>
    <row r="618" s="2" customFormat="1">
      <c r="A618" s="40"/>
      <c r="B618" s="41"/>
      <c r="C618" s="40"/>
      <c r="D618" s="188" t="s">
        <v>194</v>
      </c>
      <c r="E618" s="40"/>
      <c r="F618" s="211" t="s">
        <v>747</v>
      </c>
      <c r="G618" s="40"/>
      <c r="H618" s="40"/>
      <c r="I618" s="190"/>
      <c r="J618" s="40"/>
      <c r="K618" s="40"/>
      <c r="L618" s="41"/>
      <c r="M618" s="191"/>
      <c r="N618" s="192"/>
      <c r="O618" s="74"/>
      <c r="P618" s="74"/>
      <c r="Q618" s="74"/>
      <c r="R618" s="74"/>
      <c r="S618" s="74"/>
      <c r="T618" s="75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21" t="s">
        <v>194</v>
      </c>
      <c r="AU618" s="21" t="s">
        <v>83</v>
      </c>
    </row>
    <row r="619" s="13" customFormat="1">
      <c r="A619" s="13"/>
      <c r="B619" s="195"/>
      <c r="C619" s="13"/>
      <c r="D619" s="188" t="s">
        <v>166</v>
      </c>
      <c r="E619" s="196" t="s">
        <v>3</v>
      </c>
      <c r="F619" s="197" t="s">
        <v>1453</v>
      </c>
      <c r="G619" s="13"/>
      <c r="H619" s="198">
        <v>5.5800000000000001</v>
      </c>
      <c r="I619" s="199"/>
      <c r="J619" s="13"/>
      <c r="K619" s="13"/>
      <c r="L619" s="195"/>
      <c r="M619" s="200"/>
      <c r="N619" s="201"/>
      <c r="O619" s="201"/>
      <c r="P619" s="201"/>
      <c r="Q619" s="201"/>
      <c r="R619" s="201"/>
      <c r="S619" s="201"/>
      <c r="T619" s="20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196" t="s">
        <v>166</v>
      </c>
      <c r="AU619" s="196" t="s">
        <v>83</v>
      </c>
      <c r="AV619" s="13" t="s">
        <v>83</v>
      </c>
      <c r="AW619" s="13" t="s">
        <v>35</v>
      </c>
      <c r="AX619" s="13" t="s">
        <v>73</v>
      </c>
      <c r="AY619" s="196" t="s">
        <v>153</v>
      </c>
    </row>
    <row r="620" s="13" customFormat="1">
      <c r="A620" s="13"/>
      <c r="B620" s="195"/>
      <c r="C620" s="13"/>
      <c r="D620" s="188" t="s">
        <v>166</v>
      </c>
      <c r="E620" s="196" t="s">
        <v>3</v>
      </c>
      <c r="F620" s="197" t="s">
        <v>1454</v>
      </c>
      <c r="G620" s="13"/>
      <c r="H620" s="198">
        <v>3.0800000000000001</v>
      </c>
      <c r="I620" s="199"/>
      <c r="J620" s="13"/>
      <c r="K620" s="13"/>
      <c r="L620" s="195"/>
      <c r="M620" s="200"/>
      <c r="N620" s="201"/>
      <c r="O620" s="201"/>
      <c r="P620" s="201"/>
      <c r="Q620" s="201"/>
      <c r="R620" s="201"/>
      <c r="S620" s="201"/>
      <c r="T620" s="20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96" t="s">
        <v>166</v>
      </c>
      <c r="AU620" s="196" t="s">
        <v>83</v>
      </c>
      <c r="AV620" s="13" t="s">
        <v>83</v>
      </c>
      <c r="AW620" s="13" t="s">
        <v>35</v>
      </c>
      <c r="AX620" s="13" t="s">
        <v>73</v>
      </c>
      <c r="AY620" s="196" t="s">
        <v>153</v>
      </c>
    </row>
    <row r="621" s="13" customFormat="1">
      <c r="A621" s="13"/>
      <c r="B621" s="195"/>
      <c r="C621" s="13"/>
      <c r="D621" s="188" t="s">
        <v>166</v>
      </c>
      <c r="E621" s="196" t="s">
        <v>3</v>
      </c>
      <c r="F621" s="197" t="s">
        <v>1455</v>
      </c>
      <c r="G621" s="13"/>
      <c r="H621" s="198">
        <v>17.550000000000001</v>
      </c>
      <c r="I621" s="199"/>
      <c r="J621" s="13"/>
      <c r="K621" s="13"/>
      <c r="L621" s="195"/>
      <c r="M621" s="200"/>
      <c r="N621" s="201"/>
      <c r="O621" s="201"/>
      <c r="P621" s="201"/>
      <c r="Q621" s="201"/>
      <c r="R621" s="201"/>
      <c r="S621" s="201"/>
      <c r="T621" s="20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96" t="s">
        <v>166</v>
      </c>
      <c r="AU621" s="196" t="s">
        <v>83</v>
      </c>
      <c r="AV621" s="13" t="s">
        <v>83</v>
      </c>
      <c r="AW621" s="13" t="s">
        <v>35</v>
      </c>
      <c r="AX621" s="13" t="s">
        <v>73</v>
      </c>
      <c r="AY621" s="196" t="s">
        <v>153</v>
      </c>
    </row>
    <row r="622" s="14" customFormat="1">
      <c r="A622" s="14"/>
      <c r="B622" s="203"/>
      <c r="C622" s="14"/>
      <c r="D622" s="188" t="s">
        <v>166</v>
      </c>
      <c r="E622" s="204" t="s">
        <v>3</v>
      </c>
      <c r="F622" s="205" t="s">
        <v>181</v>
      </c>
      <c r="G622" s="14"/>
      <c r="H622" s="206">
        <v>26.210000000000001</v>
      </c>
      <c r="I622" s="207"/>
      <c r="J622" s="14"/>
      <c r="K622" s="14"/>
      <c r="L622" s="203"/>
      <c r="M622" s="208"/>
      <c r="N622" s="209"/>
      <c r="O622" s="209"/>
      <c r="P622" s="209"/>
      <c r="Q622" s="209"/>
      <c r="R622" s="209"/>
      <c r="S622" s="209"/>
      <c r="T622" s="21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4" t="s">
        <v>166</v>
      </c>
      <c r="AU622" s="204" t="s">
        <v>83</v>
      </c>
      <c r="AV622" s="14" t="s">
        <v>160</v>
      </c>
      <c r="AW622" s="14" t="s">
        <v>35</v>
      </c>
      <c r="AX622" s="14" t="s">
        <v>81</v>
      </c>
      <c r="AY622" s="204" t="s">
        <v>153</v>
      </c>
    </row>
    <row r="623" s="2" customFormat="1" ht="24.15" customHeight="1">
      <c r="A623" s="40"/>
      <c r="B623" s="174"/>
      <c r="C623" s="220" t="s">
        <v>878</v>
      </c>
      <c r="D623" s="220" t="s">
        <v>216</v>
      </c>
      <c r="E623" s="221" t="s">
        <v>1456</v>
      </c>
      <c r="F623" s="222" t="s">
        <v>1457</v>
      </c>
      <c r="G623" s="223" t="s">
        <v>614</v>
      </c>
      <c r="H623" s="224">
        <v>2.448</v>
      </c>
      <c r="I623" s="225"/>
      <c r="J623" s="226">
        <f>ROUND(I623*H623,2)</f>
        <v>0</v>
      </c>
      <c r="K623" s="222" t="s">
        <v>3</v>
      </c>
      <c r="L623" s="227"/>
      <c r="M623" s="228" t="s">
        <v>3</v>
      </c>
      <c r="N623" s="229" t="s">
        <v>44</v>
      </c>
      <c r="O623" s="74"/>
      <c r="P623" s="184">
        <f>O623*H623</f>
        <v>0</v>
      </c>
      <c r="Q623" s="184">
        <v>0.125</v>
      </c>
      <c r="R623" s="184">
        <f>Q623*H623</f>
        <v>0.30599999999999999</v>
      </c>
      <c r="S623" s="184">
        <v>0</v>
      </c>
      <c r="T623" s="185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186" t="s">
        <v>215</v>
      </c>
      <c r="AT623" s="186" t="s">
        <v>216</v>
      </c>
      <c r="AU623" s="186" t="s">
        <v>83</v>
      </c>
      <c r="AY623" s="21" t="s">
        <v>153</v>
      </c>
      <c r="BE623" s="187">
        <f>IF(N623="základní",J623,0)</f>
        <v>0</v>
      </c>
      <c r="BF623" s="187">
        <f>IF(N623="snížená",J623,0)</f>
        <v>0</v>
      </c>
      <c r="BG623" s="187">
        <f>IF(N623="zákl. přenesená",J623,0)</f>
        <v>0</v>
      </c>
      <c r="BH623" s="187">
        <f>IF(N623="sníž. přenesená",J623,0)</f>
        <v>0</v>
      </c>
      <c r="BI623" s="187">
        <f>IF(N623="nulová",J623,0)</f>
        <v>0</v>
      </c>
      <c r="BJ623" s="21" t="s">
        <v>81</v>
      </c>
      <c r="BK623" s="187">
        <f>ROUND(I623*H623,2)</f>
        <v>0</v>
      </c>
      <c r="BL623" s="21" t="s">
        <v>160</v>
      </c>
      <c r="BM623" s="186" t="s">
        <v>1458</v>
      </c>
    </row>
    <row r="624" s="2" customFormat="1">
      <c r="A624" s="40"/>
      <c r="B624" s="41"/>
      <c r="C624" s="40"/>
      <c r="D624" s="188" t="s">
        <v>162</v>
      </c>
      <c r="E624" s="40"/>
      <c r="F624" s="189" t="s">
        <v>1457</v>
      </c>
      <c r="G624" s="40"/>
      <c r="H624" s="40"/>
      <c r="I624" s="190"/>
      <c r="J624" s="40"/>
      <c r="K624" s="40"/>
      <c r="L624" s="41"/>
      <c r="M624" s="191"/>
      <c r="N624" s="192"/>
      <c r="O624" s="74"/>
      <c r="P624" s="74"/>
      <c r="Q624" s="74"/>
      <c r="R624" s="74"/>
      <c r="S624" s="74"/>
      <c r="T624" s="75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21" t="s">
        <v>162</v>
      </c>
      <c r="AU624" s="21" t="s">
        <v>83</v>
      </c>
    </row>
    <row r="625" s="2" customFormat="1">
      <c r="A625" s="40"/>
      <c r="B625" s="41"/>
      <c r="C625" s="40"/>
      <c r="D625" s="188" t="s">
        <v>194</v>
      </c>
      <c r="E625" s="40"/>
      <c r="F625" s="211" t="s">
        <v>747</v>
      </c>
      <c r="G625" s="40"/>
      <c r="H625" s="40"/>
      <c r="I625" s="190"/>
      <c r="J625" s="40"/>
      <c r="K625" s="40"/>
      <c r="L625" s="41"/>
      <c r="M625" s="191"/>
      <c r="N625" s="192"/>
      <c r="O625" s="74"/>
      <c r="P625" s="74"/>
      <c r="Q625" s="74"/>
      <c r="R625" s="74"/>
      <c r="S625" s="74"/>
      <c r="T625" s="75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21" t="s">
        <v>194</v>
      </c>
      <c r="AU625" s="21" t="s">
        <v>83</v>
      </c>
    </row>
    <row r="626" s="13" customFormat="1">
      <c r="A626" s="13"/>
      <c r="B626" s="195"/>
      <c r="C626" s="13"/>
      <c r="D626" s="188" t="s">
        <v>166</v>
      </c>
      <c r="E626" s="196" t="s">
        <v>3</v>
      </c>
      <c r="F626" s="197" t="s">
        <v>1459</v>
      </c>
      <c r="G626" s="13"/>
      <c r="H626" s="198">
        <v>0.56000000000000005</v>
      </c>
      <c r="I626" s="199"/>
      <c r="J626" s="13"/>
      <c r="K626" s="13"/>
      <c r="L626" s="195"/>
      <c r="M626" s="200"/>
      <c r="N626" s="201"/>
      <c r="O626" s="201"/>
      <c r="P626" s="201"/>
      <c r="Q626" s="201"/>
      <c r="R626" s="201"/>
      <c r="S626" s="201"/>
      <c r="T626" s="20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96" t="s">
        <v>166</v>
      </c>
      <c r="AU626" s="196" t="s">
        <v>83</v>
      </c>
      <c r="AV626" s="13" t="s">
        <v>83</v>
      </c>
      <c r="AW626" s="13" t="s">
        <v>35</v>
      </c>
      <c r="AX626" s="13" t="s">
        <v>73</v>
      </c>
      <c r="AY626" s="196" t="s">
        <v>153</v>
      </c>
    </row>
    <row r="627" s="13" customFormat="1">
      <c r="A627" s="13"/>
      <c r="B627" s="195"/>
      <c r="C627" s="13"/>
      <c r="D627" s="188" t="s">
        <v>166</v>
      </c>
      <c r="E627" s="196" t="s">
        <v>3</v>
      </c>
      <c r="F627" s="197" t="s">
        <v>1460</v>
      </c>
      <c r="G627" s="13"/>
      <c r="H627" s="198">
        <v>1.8400000000000001</v>
      </c>
      <c r="I627" s="199"/>
      <c r="J627" s="13"/>
      <c r="K627" s="13"/>
      <c r="L627" s="195"/>
      <c r="M627" s="200"/>
      <c r="N627" s="201"/>
      <c r="O627" s="201"/>
      <c r="P627" s="201"/>
      <c r="Q627" s="201"/>
      <c r="R627" s="201"/>
      <c r="S627" s="201"/>
      <c r="T627" s="20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96" t="s">
        <v>166</v>
      </c>
      <c r="AU627" s="196" t="s">
        <v>83</v>
      </c>
      <c r="AV627" s="13" t="s">
        <v>83</v>
      </c>
      <c r="AW627" s="13" t="s">
        <v>35</v>
      </c>
      <c r="AX627" s="13" t="s">
        <v>73</v>
      </c>
      <c r="AY627" s="196" t="s">
        <v>153</v>
      </c>
    </row>
    <row r="628" s="14" customFormat="1">
      <c r="A628" s="14"/>
      <c r="B628" s="203"/>
      <c r="C628" s="14"/>
      <c r="D628" s="188" t="s">
        <v>166</v>
      </c>
      <c r="E628" s="204" t="s">
        <v>3</v>
      </c>
      <c r="F628" s="205" t="s">
        <v>181</v>
      </c>
      <c r="G628" s="14"/>
      <c r="H628" s="206">
        <v>2.4000000000000004</v>
      </c>
      <c r="I628" s="207"/>
      <c r="J628" s="14"/>
      <c r="K628" s="14"/>
      <c r="L628" s="203"/>
      <c r="M628" s="208"/>
      <c r="N628" s="209"/>
      <c r="O628" s="209"/>
      <c r="P628" s="209"/>
      <c r="Q628" s="209"/>
      <c r="R628" s="209"/>
      <c r="S628" s="209"/>
      <c r="T628" s="21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04" t="s">
        <v>166</v>
      </c>
      <c r="AU628" s="204" t="s">
        <v>83</v>
      </c>
      <c r="AV628" s="14" t="s">
        <v>160</v>
      </c>
      <c r="AW628" s="14" t="s">
        <v>35</v>
      </c>
      <c r="AX628" s="14" t="s">
        <v>81</v>
      </c>
      <c r="AY628" s="204" t="s">
        <v>153</v>
      </c>
    </row>
    <row r="629" s="13" customFormat="1">
      <c r="A629" s="13"/>
      <c r="B629" s="195"/>
      <c r="C629" s="13"/>
      <c r="D629" s="188" t="s">
        <v>166</v>
      </c>
      <c r="E629" s="13"/>
      <c r="F629" s="197" t="s">
        <v>1461</v>
      </c>
      <c r="G629" s="13"/>
      <c r="H629" s="198">
        <v>2.448</v>
      </c>
      <c r="I629" s="199"/>
      <c r="J629" s="13"/>
      <c r="K629" s="13"/>
      <c r="L629" s="195"/>
      <c r="M629" s="200"/>
      <c r="N629" s="201"/>
      <c r="O629" s="201"/>
      <c r="P629" s="201"/>
      <c r="Q629" s="201"/>
      <c r="R629" s="201"/>
      <c r="S629" s="201"/>
      <c r="T629" s="20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96" t="s">
        <v>166</v>
      </c>
      <c r="AU629" s="196" t="s">
        <v>83</v>
      </c>
      <c r="AV629" s="13" t="s">
        <v>83</v>
      </c>
      <c r="AW629" s="13" t="s">
        <v>4</v>
      </c>
      <c r="AX629" s="13" t="s">
        <v>81</v>
      </c>
      <c r="AY629" s="196" t="s">
        <v>153</v>
      </c>
    </row>
    <row r="630" s="2" customFormat="1" ht="24.15" customHeight="1">
      <c r="A630" s="40"/>
      <c r="B630" s="174"/>
      <c r="C630" s="220" t="s">
        <v>887</v>
      </c>
      <c r="D630" s="220" t="s">
        <v>216</v>
      </c>
      <c r="E630" s="221" t="s">
        <v>763</v>
      </c>
      <c r="F630" s="222" t="s">
        <v>764</v>
      </c>
      <c r="G630" s="223" t="s">
        <v>614</v>
      </c>
      <c r="H630" s="224">
        <v>8.9659999999999993</v>
      </c>
      <c r="I630" s="225"/>
      <c r="J630" s="226">
        <f>ROUND(I630*H630,2)</f>
        <v>0</v>
      </c>
      <c r="K630" s="222" t="s">
        <v>159</v>
      </c>
      <c r="L630" s="227"/>
      <c r="M630" s="228" t="s">
        <v>3</v>
      </c>
      <c r="N630" s="229" t="s">
        <v>44</v>
      </c>
      <c r="O630" s="74"/>
      <c r="P630" s="184">
        <f>O630*H630</f>
        <v>0</v>
      </c>
      <c r="Q630" s="184">
        <v>0.125</v>
      </c>
      <c r="R630" s="184">
        <f>Q630*H630</f>
        <v>1.1207499999999999</v>
      </c>
      <c r="S630" s="184">
        <v>0</v>
      </c>
      <c r="T630" s="185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186" t="s">
        <v>215</v>
      </c>
      <c r="AT630" s="186" t="s">
        <v>216</v>
      </c>
      <c r="AU630" s="186" t="s">
        <v>83</v>
      </c>
      <c r="AY630" s="21" t="s">
        <v>153</v>
      </c>
      <c r="BE630" s="187">
        <f>IF(N630="základní",J630,0)</f>
        <v>0</v>
      </c>
      <c r="BF630" s="187">
        <f>IF(N630="snížená",J630,0)</f>
        <v>0</v>
      </c>
      <c r="BG630" s="187">
        <f>IF(N630="zákl. přenesená",J630,0)</f>
        <v>0</v>
      </c>
      <c r="BH630" s="187">
        <f>IF(N630="sníž. přenesená",J630,0)</f>
        <v>0</v>
      </c>
      <c r="BI630" s="187">
        <f>IF(N630="nulová",J630,0)</f>
        <v>0</v>
      </c>
      <c r="BJ630" s="21" t="s">
        <v>81</v>
      </c>
      <c r="BK630" s="187">
        <f>ROUND(I630*H630,2)</f>
        <v>0</v>
      </c>
      <c r="BL630" s="21" t="s">
        <v>160</v>
      </c>
      <c r="BM630" s="186" t="s">
        <v>1462</v>
      </c>
    </row>
    <row r="631" s="2" customFormat="1">
      <c r="A631" s="40"/>
      <c r="B631" s="41"/>
      <c r="C631" s="40"/>
      <c r="D631" s="188" t="s">
        <v>162</v>
      </c>
      <c r="E631" s="40"/>
      <c r="F631" s="189" t="s">
        <v>764</v>
      </c>
      <c r="G631" s="40"/>
      <c r="H631" s="40"/>
      <c r="I631" s="190"/>
      <c r="J631" s="40"/>
      <c r="K631" s="40"/>
      <c r="L631" s="41"/>
      <c r="M631" s="191"/>
      <c r="N631" s="192"/>
      <c r="O631" s="74"/>
      <c r="P631" s="74"/>
      <c r="Q631" s="74"/>
      <c r="R631" s="74"/>
      <c r="S631" s="74"/>
      <c r="T631" s="75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21" t="s">
        <v>162</v>
      </c>
      <c r="AU631" s="21" t="s">
        <v>83</v>
      </c>
    </row>
    <row r="632" s="2" customFormat="1">
      <c r="A632" s="40"/>
      <c r="B632" s="41"/>
      <c r="C632" s="40"/>
      <c r="D632" s="188" t="s">
        <v>194</v>
      </c>
      <c r="E632" s="40"/>
      <c r="F632" s="211" t="s">
        <v>747</v>
      </c>
      <c r="G632" s="40"/>
      <c r="H632" s="40"/>
      <c r="I632" s="190"/>
      <c r="J632" s="40"/>
      <c r="K632" s="40"/>
      <c r="L632" s="41"/>
      <c r="M632" s="191"/>
      <c r="N632" s="192"/>
      <c r="O632" s="74"/>
      <c r="P632" s="74"/>
      <c r="Q632" s="74"/>
      <c r="R632" s="74"/>
      <c r="S632" s="74"/>
      <c r="T632" s="75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21" t="s">
        <v>194</v>
      </c>
      <c r="AU632" s="21" t="s">
        <v>83</v>
      </c>
    </row>
    <row r="633" s="13" customFormat="1">
      <c r="A633" s="13"/>
      <c r="B633" s="195"/>
      <c r="C633" s="13"/>
      <c r="D633" s="188" t="s">
        <v>166</v>
      </c>
      <c r="E633" s="196" t="s">
        <v>3</v>
      </c>
      <c r="F633" s="197" t="s">
        <v>1463</v>
      </c>
      <c r="G633" s="13"/>
      <c r="H633" s="198">
        <v>2.6299999999999999</v>
      </c>
      <c r="I633" s="199"/>
      <c r="J633" s="13"/>
      <c r="K633" s="13"/>
      <c r="L633" s="195"/>
      <c r="M633" s="200"/>
      <c r="N633" s="201"/>
      <c r="O633" s="201"/>
      <c r="P633" s="201"/>
      <c r="Q633" s="201"/>
      <c r="R633" s="201"/>
      <c r="S633" s="201"/>
      <c r="T633" s="20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6" t="s">
        <v>166</v>
      </c>
      <c r="AU633" s="196" t="s">
        <v>83</v>
      </c>
      <c r="AV633" s="13" t="s">
        <v>83</v>
      </c>
      <c r="AW633" s="13" t="s">
        <v>35</v>
      </c>
      <c r="AX633" s="13" t="s">
        <v>73</v>
      </c>
      <c r="AY633" s="196" t="s">
        <v>153</v>
      </c>
    </row>
    <row r="634" s="13" customFormat="1">
      <c r="A634" s="13"/>
      <c r="B634" s="195"/>
      <c r="C634" s="13"/>
      <c r="D634" s="188" t="s">
        <v>166</v>
      </c>
      <c r="E634" s="196" t="s">
        <v>3</v>
      </c>
      <c r="F634" s="197" t="s">
        <v>1464</v>
      </c>
      <c r="G634" s="13"/>
      <c r="H634" s="198">
        <v>6.1600000000000001</v>
      </c>
      <c r="I634" s="199"/>
      <c r="J634" s="13"/>
      <c r="K634" s="13"/>
      <c r="L634" s="195"/>
      <c r="M634" s="200"/>
      <c r="N634" s="201"/>
      <c r="O634" s="201"/>
      <c r="P634" s="201"/>
      <c r="Q634" s="201"/>
      <c r="R634" s="201"/>
      <c r="S634" s="201"/>
      <c r="T634" s="20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196" t="s">
        <v>166</v>
      </c>
      <c r="AU634" s="196" t="s">
        <v>83</v>
      </c>
      <c r="AV634" s="13" t="s">
        <v>83</v>
      </c>
      <c r="AW634" s="13" t="s">
        <v>35</v>
      </c>
      <c r="AX634" s="13" t="s">
        <v>73</v>
      </c>
      <c r="AY634" s="196" t="s">
        <v>153</v>
      </c>
    </row>
    <row r="635" s="14" customFormat="1">
      <c r="A635" s="14"/>
      <c r="B635" s="203"/>
      <c r="C635" s="14"/>
      <c r="D635" s="188" t="s">
        <v>166</v>
      </c>
      <c r="E635" s="204" t="s">
        <v>3</v>
      </c>
      <c r="F635" s="205" t="s">
        <v>181</v>
      </c>
      <c r="G635" s="14"/>
      <c r="H635" s="206">
        <v>8.7899999999999991</v>
      </c>
      <c r="I635" s="207"/>
      <c r="J635" s="14"/>
      <c r="K635" s="14"/>
      <c r="L635" s="203"/>
      <c r="M635" s="208"/>
      <c r="N635" s="209"/>
      <c r="O635" s="209"/>
      <c r="P635" s="209"/>
      <c r="Q635" s="209"/>
      <c r="R635" s="209"/>
      <c r="S635" s="209"/>
      <c r="T635" s="210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4" t="s">
        <v>166</v>
      </c>
      <c r="AU635" s="204" t="s">
        <v>83</v>
      </c>
      <c r="AV635" s="14" t="s">
        <v>160</v>
      </c>
      <c r="AW635" s="14" t="s">
        <v>35</v>
      </c>
      <c r="AX635" s="14" t="s">
        <v>81</v>
      </c>
      <c r="AY635" s="204" t="s">
        <v>153</v>
      </c>
    </row>
    <row r="636" s="13" customFormat="1">
      <c r="A636" s="13"/>
      <c r="B636" s="195"/>
      <c r="C636" s="13"/>
      <c r="D636" s="188" t="s">
        <v>166</v>
      </c>
      <c r="E636" s="13"/>
      <c r="F636" s="197" t="s">
        <v>1465</v>
      </c>
      <c r="G636" s="13"/>
      <c r="H636" s="198">
        <v>8.9659999999999993</v>
      </c>
      <c r="I636" s="199"/>
      <c r="J636" s="13"/>
      <c r="K636" s="13"/>
      <c r="L636" s="195"/>
      <c r="M636" s="200"/>
      <c r="N636" s="201"/>
      <c r="O636" s="201"/>
      <c r="P636" s="201"/>
      <c r="Q636" s="201"/>
      <c r="R636" s="201"/>
      <c r="S636" s="201"/>
      <c r="T636" s="202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96" t="s">
        <v>166</v>
      </c>
      <c r="AU636" s="196" t="s">
        <v>83</v>
      </c>
      <c r="AV636" s="13" t="s">
        <v>83</v>
      </c>
      <c r="AW636" s="13" t="s">
        <v>4</v>
      </c>
      <c r="AX636" s="13" t="s">
        <v>81</v>
      </c>
      <c r="AY636" s="196" t="s">
        <v>153</v>
      </c>
    </row>
    <row r="637" s="2" customFormat="1" ht="16.5" customHeight="1">
      <c r="A637" s="40"/>
      <c r="B637" s="174"/>
      <c r="C637" s="220" t="s">
        <v>894</v>
      </c>
      <c r="D637" s="220" t="s">
        <v>216</v>
      </c>
      <c r="E637" s="221" t="s">
        <v>769</v>
      </c>
      <c r="F637" s="222" t="s">
        <v>770</v>
      </c>
      <c r="G637" s="223" t="s">
        <v>614</v>
      </c>
      <c r="H637" s="224">
        <v>63.454000000000001</v>
      </c>
      <c r="I637" s="225"/>
      <c r="J637" s="226">
        <f>ROUND(I637*H637,2)</f>
        <v>0</v>
      </c>
      <c r="K637" s="222" t="s">
        <v>3</v>
      </c>
      <c r="L637" s="227"/>
      <c r="M637" s="228" t="s">
        <v>3</v>
      </c>
      <c r="N637" s="229" t="s">
        <v>44</v>
      </c>
      <c r="O637" s="74"/>
      <c r="P637" s="184">
        <f>O637*H637</f>
        <v>0</v>
      </c>
      <c r="Q637" s="184">
        <v>0.082000000000000003</v>
      </c>
      <c r="R637" s="184">
        <f>Q637*H637</f>
        <v>5.2032280000000002</v>
      </c>
      <c r="S637" s="184">
        <v>0</v>
      </c>
      <c r="T637" s="185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186" t="s">
        <v>215</v>
      </c>
      <c r="AT637" s="186" t="s">
        <v>216</v>
      </c>
      <c r="AU637" s="186" t="s">
        <v>83</v>
      </c>
      <c r="AY637" s="21" t="s">
        <v>153</v>
      </c>
      <c r="BE637" s="187">
        <f>IF(N637="základní",J637,0)</f>
        <v>0</v>
      </c>
      <c r="BF637" s="187">
        <f>IF(N637="snížená",J637,0)</f>
        <v>0</v>
      </c>
      <c r="BG637" s="187">
        <f>IF(N637="zákl. přenesená",J637,0)</f>
        <v>0</v>
      </c>
      <c r="BH637" s="187">
        <f>IF(N637="sníž. přenesená",J637,0)</f>
        <v>0</v>
      </c>
      <c r="BI637" s="187">
        <f>IF(N637="nulová",J637,0)</f>
        <v>0</v>
      </c>
      <c r="BJ637" s="21" t="s">
        <v>81</v>
      </c>
      <c r="BK637" s="187">
        <f>ROUND(I637*H637,2)</f>
        <v>0</v>
      </c>
      <c r="BL637" s="21" t="s">
        <v>160</v>
      </c>
      <c r="BM637" s="186" t="s">
        <v>1466</v>
      </c>
    </row>
    <row r="638" s="2" customFormat="1">
      <c r="A638" s="40"/>
      <c r="B638" s="41"/>
      <c r="C638" s="40"/>
      <c r="D638" s="188" t="s">
        <v>162</v>
      </c>
      <c r="E638" s="40"/>
      <c r="F638" s="189" t="s">
        <v>770</v>
      </c>
      <c r="G638" s="40"/>
      <c r="H638" s="40"/>
      <c r="I638" s="190"/>
      <c r="J638" s="40"/>
      <c r="K638" s="40"/>
      <c r="L638" s="41"/>
      <c r="M638" s="191"/>
      <c r="N638" s="192"/>
      <c r="O638" s="74"/>
      <c r="P638" s="74"/>
      <c r="Q638" s="74"/>
      <c r="R638" s="74"/>
      <c r="S638" s="74"/>
      <c r="T638" s="75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21" t="s">
        <v>162</v>
      </c>
      <c r="AU638" s="21" t="s">
        <v>83</v>
      </c>
    </row>
    <row r="639" s="13" customFormat="1">
      <c r="A639" s="13"/>
      <c r="B639" s="195"/>
      <c r="C639" s="13"/>
      <c r="D639" s="188" t="s">
        <v>166</v>
      </c>
      <c r="E639" s="196" t="s">
        <v>3</v>
      </c>
      <c r="F639" s="197" t="s">
        <v>1467</v>
      </c>
      <c r="G639" s="13"/>
      <c r="H639" s="198">
        <v>62.210000000000001</v>
      </c>
      <c r="I639" s="199"/>
      <c r="J639" s="13"/>
      <c r="K639" s="13"/>
      <c r="L639" s="195"/>
      <c r="M639" s="200"/>
      <c r="N639" s="201"/>
      <c r="O639" s="201"/>
      <c r="P639" s="201"/>
      <c r="Q639" s="201"/>
      <c r="R639" s="201"/>
      <c r="S639" s="201"/>
      <c r="T639" s="20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96" t="s">
        <v>166</v>
      </c>
      <c r="AU639" s="196" t="s">
        <v>83</v>
      </c>
      <c r="AV639" s="13" t="s">
        <v>83</v>
      </c>
      <c r="AW639" s="13" t="s">
        <v>35</v>
      </c>
      <c r="AX639" s="13" t="s">
        <v>81</v>
      </c>
      <c r="AY639" s="196" t="s">
        <v>153</v>
      </c>
    </row>
    <row r="640" s="13" customFormat="1">
      <c r="A640" s="13"/>
      <c r="B640" s="195"/>
      <c r="C640" s="13"/>
      <c r="D640" s="188" t="s">
        <v>166</v>
      </c>
      <c r="E640" s="13"/>
      <c r="F640" s="197" t="s">
        <v>1468</v>
      </c>
      <c r="G640" s="13"/>
      <c r="H640" s="198">
        <v>63.454000000000001</v>
      </c>
      <c r="I640" s="199"/>
      <c r="J640" s="13"/>
      <c r="K640" s="13"/>
      <c r="L640" s="195"/>
      <c r="M640" s="200"/>
      <c r="N640" s="201"/>
      <c r="O640" s="201"/>
      <c r="P640" s="201"/>
      <c r="Q640" s="201"/>
      <c r="R640" s="201"/>
      <c r="S640" s="201"/>
      <c r="T640" s="202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6" t="s">
        <v>166</v>
      </c>
      <c r="AU640" s="196" t="s">
        <v>83</v>
      </c>
      <c r="AV640" s="13" t="s">
        <v>83</v>
      </c>
      <c r="AW640" s="13" t="s">
        <v>4</v>
      </c>
      <c r="AX640" s="13" t="s">
        <v>81</v>
      </c>
      <c r="AY640" s="196" t="s">
        <v>153</v>
      </c>
    </row>
    <row r="641" s="2" customFormat="1" ht="16.5" customHeight="1">
      <c r="A641" s="40"/>
      <c r="B641" s="174"/>
      <c r="C641" s="220" t="s">
        <v>901</v>
      </c>
      <c r="D641" s="220" t="s">
        <v>216</v>
      </c>
      <c r="E641" s="221" t="s">
        <v>775</v>
      </c>
      <c r="F641" s="222" t="s">
        <v>776</v>
      </c>
      <c r="G641" s="223" t="s">
        <v>614</v>
      </c>
      <c r="H641" s="224">
        <v>42.32</v>
      </c>
      <c r="I641" s="225"/>
      <c r="J641" s="226">
        <f>ROUND(I641*H641,2)</f>
        <v>0</v>
      </c>
      <c r="K641" s="222" t="s">
        <v>159</v>
      </c>
      <c r="L641" s="227"/>
      <c r="M641" s="228" t="s">
        <v>3</v>
      </c>
      <c r="N641" s="229" t="s">
        <v>44</v>
      </c>
      <c r="O641" s="74"/>
      <c r="P641" s="184">
        <f>O641*H641</f>
        <v>0</v>
      </c>
      <c r="Q641" s="184">
        <v>0.105</v>
      </c>
      <c r="R641" s="184">
        <f>Q641*H641</f>
        <v>4.4436</v>
      </c>
      <c r="S641" s="184">
        <v>0</v>
      </c>
      <c r="T641" s="185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186" t="s">
        <v>215</v>
      </c>
      <c r="AT641" s="186" t="s">
        <v>216</v>
      </c>
      <c r="AU641" s="186" t="s">
        <v>83</v>
      </c>
      <c r="AY641" s="21" t="s">
        <v>153</v>
      </c>
      <c r="BE641" s="187">
        <f>IF(N641="základní",J641,0)</f>
        <v>0</v>
      </c>
      <c r="BF641" s="187">
        <f>IF(N641="snížená",J641,0)</f>
        <v>0</v>
      </c>
      <c r="BG641" s="187">
        <f>IF(N641="zákl. přenesená",J641,0)</f>
        <v>0</v>
      </c>
      <c r="BH641" s="187">
        <f>IF(N641="sníž. přenesená",J641,0)</f>
        <v>0</v>
      </c>
      <c r="BI641" s="187">
        <f>IF(N641="nulová",J641,0)</f>
        <v>0</v>
      </c>
      <c r="BJ641" s="21" t="s">
        <v>81</v>
      </c>
      <c r="BK641" s="187">
        <f>ROUND(I641*H641,2)</f>
        <v>0</v>
      </c>
      <c r="BL641" s="21" t="s">
        <v>160</v>
      </c>
      <c r="BM641" s="186" t="s">
        <v>1469</v>
      </c>
    </row>
    <row r="642" s="2" customFormat="1">
      <c r="A642" s="40"/>
      <c r="B642" s="41"/>
      <c r="C642" s="40"/>
      <c r="D642" s="188" t="s">
        <v>162</v>
      </c>
      <c r="E642" s="40"/>
      <c r="F642" s="189" t="s">
        <v>776</v>
      </c>
      <c r="G642" s="40"/>
      <c r="H642" s="40"/>
      <c r="I642" s="190"/>
      <c r="J642" s="40"/>
      <c r="K642" s="40"/>
      <c r="L642" s="41"/>
      <c r="M642" s="191"/>
      <c r="N642" s="192"/>
      <c r="O642" s="74"/>
      <c r="P642" s="74"/>
      <c r="Q642" s="74"/>
      <c r="R642" s="74"/>
      <c r="S642" s="74"/>
      <c r="T642" s="75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21" t="s">
        <v>162</v>
      </c>
      <c r="AU642" s="21" t="s">
        <v>83</v>
      </c>
    </row>
    <row r="643" s="2" customFormat="1">
      <c r="A643" s="40"/>
      <c r="B643" s="41"/>
      <c r="C643" s="40"/>
      <c r="D643" s="188" t="s">
        <v>194</v>
      </c>
      <c r="E643" s="40"/>
      <c r="F643" s="211" t="s">
        <v>734</v>
      </c>
      <c r="G643" s="40"/>
      <c r="H643" s="40"/>
      <c r="I643" s="190"/>
      <c r="J643" s="40"/>
      <c r="K643" s="40"/>
      <c r="L643" s="41"/>
      <c r="M643" s="191"/>
      <c r="N643" s="192"/>
      <c r="O643" s="74"/>
      <c r="P643" s="74"/>
      <c r="Q643" s="74"/>
      <c r="R643" s="74"/>
      <c r="S643" s="74"/>
      <c r="T643" s="75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21" t="s">
        <v>194</v>
      </c>
      <c r="AU643" s="21" t="s">
        <v>83</v>
      </c>
    </row>
    <row r="644" s="13" customFormat="1">
      <c r="A644" s="13"/>
      <c r="B644" s="195"/>
      <c r="C644" s="13"/>
      <c r="D644" s="188" t="s">
        <v>166</v>
      </c>
      <c r="E644" s="196" t="s">
        <v>3</v>
      </c>
      <c r="F644" s="197" t="s">
        <v>1470</v>
      </c>
      <c r="G644" s="13"/>
      <c r="H644" s="198">
        <v>41.490000000000002</v>
      </c>
      <c r="I644" s="199"/>
      <c r="J644" s="13"/>
      <c r="K644" s="13"/>
      <c r="L644" s="195"/>
      <c r="M644" s="200"/>
      <c r="N644" s="201"/>
      <c r="O644" s="201"/>
      <c r="P644" s="201"/>
      <c r="Q644" s="201"/>
      <c r="R644" s="201"/>
      <c r="S644" s="201"/>
      <c r="T644" s="20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96" t="s">
        <v>166</v>
      </c>
      <c r="AU644" s="196" t="s">
        <v>83</v>
      </c>
      <c r="AV644" s="13" t="s">
        <v>83</v>
      </c>
      <c r="AW644" s="13" t="s">
        <v>35</v>
      </c>
      <c r="AX644" s="13" t="s">
        <v>73</v>
      </c>
      <c r="AY644" s="196" t="s">
        <v>153</v>
      </c>
    </row>
    <row r="645" s="14" customFormat="1">
      <c r="A645" s="14"/>
      <c r="B645" s="203"/>
      <c r="C645" s="14"/>
      <c r="D645" s="188" t="s">
        <v>166</v>
      </c>
      <c r="E645" s="204" t="s">
        <v>3</v>
      </c>
      <c r="F645" s="205" t="s">
        <v>181</v>
      </c>
      <c r="G645" s="14"/>
      <c r="H645" s="206">
        <v>41.490000000000002</v>
      </c>
      <c r="I645" s="207"/>
      <c r="J645" s="14"/>
      <c r="K645" s="14"/>
      <c r="L645" s="203"/>
      <c r="M645" s="208"/>
      <c r="N645" s="209"/>
      <c r="O645" s="209"/>
      <c r="P645" s="209"/>
      <c r="Q645" s="209"/>
      <c r="R645" s="209"/>
      <c r="S645" s="209"/>
      <c r="T645" s="21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04" t="s">
        <v>166</v>
      </c>
      <c r="AU645" s="204" t="s">
        <v>83</v>
      </c>
      <c r="AV645" s="14" t="s">
        <v>160</v>
      </c>
      <c r="AW645" s="14" t="s">
        <v>35</v>
      </c>
      <c r="AX645" s="14" t="s">
        <v>81</v>
      </c>
      <c r="AY645" s="204" t="s">
        <v>153</v>
      </c>
    </row>
    <row r="646" s="13" customFormat="1">
      <c r="A646" s="13"/>
      <c r="B646" s="195"/>
      <c r="C646" s="13"/>
      <c r="D646" s="188" t="s">
        <v>166</v>
      </c>
      <c r="E646" s="13"/>
      <c r="F646" s="197" t="s">
        <v>1471</v>
      </c>
      <c r="G646" s="13"/>
      <c r="H646" s="198">
        <v>42.32</v>
      </c>
      <c r="I646" s="199"/>
      <c r="J646" s="13"/>
      <c r="K646" s="13"/>
      <c r="L646" s="195"/>
      <c r="M646" s="200"/>
      <c r="N646" s="201"/>
      <c r="O646" s="201"/>
      <c r="P646" s="201"/>
      <c r="Q646" s="201"/>
      <c r="R646" s="201"/>
      <c r="S646" s="201"/>
      <c r="T646" s="20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196" t="s">
        <v>166</v>
      </c>
      <c r="AU646" s="196" t="s">
        <v>83</v>
      </c>
      <c r="AV646" s="13" t="s">
        <v>83</v>
      </c>
      <c r="AW646" s="13" t="s">
        <v>4</v>
      </c>
      <c r="AX646" s="13" t="s">
        <v>81</v>
      </c>
      <c r="AY646" s="196" t="s">
        <v>153</v>
      </c>
    </row>
    <row r="647" s="2" customFormat="1" ht="24.15" customHeight="1">
      <c r="A647" s="40"/>
      <c r="B647" s="174"/>
      <c r="C647" s="175" t="s">
        <v>908</v>
      </c>
      <c r="D647" s="175" t="s">
        <v>155</v>
      </c>
      <c r="E647" s="176" t="s">
        <v>1472</v>
      </c>
      <c r="F647" s="177" t="s">
        <v>1473</v>
      </c>
      <c r="G647" s="178" t="s">
        <v>614</v>
      </c>
      <c r="H647" s="179">
        <v>262.83999999999997</v>
      </c>
      <c r="I647" s="180"/>
      <c r="J647" s="181">
        <f>ROUND(I647*H647,2)</f>
        <v>0</v>
      </c>
      <c r="K647" s="177" t="s">
        <v>159</v>
      </c>
      <c r="L647" s="41"/>
      <c r="M647" s="182" t="s">
        <v>3</v>
      </c>
      <c r="N647" s="183" t="s">
        <v>44</v>
      </c>
      <c r="O647" s="74"/>
      <c r="P647" s="184">
        <f>O647*H647</f>
        <v>0</v>
      </c>
      <c r="Q647" s="184">
        <v>0.10095</v>
      </c>
      <c r="R647" s="184">
        <f>Q647*H647</f>
        <v>26.533697999999998</v>
      </c>
      <c r="S647" s="184">
        <v>0</v>
      </c>
      <c r="T647" s="185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186" t="s">
        <v>160</v>
      </c>
      <c r="AT647" s="186" t="s">
        <v>155</v>
      </c>
      <c r="AU647" s="186" t="s">
        <v>83</v>
      </c>
      <c r="AY647" s="21" t="s">
        <v>153</v>
      </c>
      <c r="BE647" s="187">
        <f>IF(N647="základní",J647,0)</f>
        <v>0</v>
      </c>
      <c r="BF647" s="187">
        <f>IF(N647="snížená",J647,0)</f>
        <v>0</v>
      </c>
      <c r="BG647" s="187">
        <f>IF(N647="zákl. přenesená",J647,0)</f>
        <v>0</v>
      </c>
      <c r="BH647" s="187">
        <f>IF(N647="sníž. přenesená",J647,0)</f>
        <v>0</v>
      </c>
      <c r="BI647" s="187">
        <f>IF(N647="nulová",J647,0)</f>
        <v>0</v>
      </c>
      <c r="BJ647" s="21" t="s">
        <v>81</v>
      </c>
      <c r="BK647" s="187">
        <f>ROUND(I647*H647,2)</f>
        <v>0</v>
      </c>
      <c r="BL647" s="21" t="s">
        <v>160</v>
      </c>
      <c r="BM647" s="186" t="s">
        <v>1474</v>
      </c>
    </row>
    <row r="648" s="2" customFormat="1">
      <c r="A648" s="40"/>
      <c r="B648" s="41"/>
      <c r="C648" s="40"/>
      <c r="D648" s="188" t="s">
        <v>162</v>
      </c>
      <c r="E648" s="40"/>
      <c r="F648" s="189" t="s">
        <v>1475</v>
      </c>
      <c r="G648" s="40"/>
      <c r="H648" s="40"/>
      <c r="I648" s="190"/>
      <c r="J648" s="40"/>
      <c r="K648" s="40"/>
      <c r="L648" s="41"/>
      <c r="M648" s="191"/>
      <c r="N648" s="192"/>
      <c r="O648" s="74"/>
      <c r="P648" s="74"/>
      <c r="Q648" s="74"/>
      <c r="R648" s="74"/>
      <c r="S648" s="74"/>
      <c r="T648" s="75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21" t="s">
        <v>162</v>
      </c>
      <c r="AU648" s="21" t="s">
        <v>83</v>
      </c>
    </row>
    <row r="649" s="2" customFormat="1">
      <c r="A649" s="40"/>
      <c r="B649" s="41"/>
      <c r="C649" s="40"/>
      <c r="D649" s="193" t="s">
        <v>164</v>
      </c>
      <c r="E649" s="40"/>
      <c r="F649" s="194" t="s">
        <v>1476</v>
      </c>
      <c r="G649" s="40"/>
      <c r="H649" s="40"/>
      <c r="I649" s="190"/>
      <c r="J649" s="40"/>
      <c r="K649" s="40"/>
      <c r="L649" s="41"/>
      <c r="M649" s="191"/>
      <c r="N649" s="192"/>
      <c r="O649" s="74"/>
      <c r="P649" s="74"/>
      <c r="Q649" s="74"/>
      <c r="R649" s="74"/>
      <c r="S649" s="74"/>
      <c r="T649" s="75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21" t="s">
        <v>164</v>
      </c>
      <c r="AU649" s="21" t="s">
        <v>83</v>
      </c>
    </row>
    <row r="650" s="2" customFormat="1">
      <c r="A650" s="40"/>
      <c r="B650" s="41"/>
      <c r="C650" s="40"/>
      <c r="D650" s="188" t="s">
        <v>194</v>
      </c>
      <c r="E650" s="40"/>
      <c r="F650" s="211" t="s">
        <v>459</v>
      </c>
      <c r="G650" s="40"/>
      <c r="H650" s="40"/>
      <c r="I650" s="190"/>
      <c r="J650" s="40"/>
      <c r="K650" s="40"/>
      <c r="L650" s="41"/>
      <c r="M650" s="191"/>
      <c r="N650" s="192"/>
      <c r="O650" s="74"/>
      <c r="P650" s="74"/>
      <c r="Q650" s="74"/>
      <c r="R650" s="74"/>
      <c r="S650" s="74"/>
      <c r="T650" s="75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21" t="s">
        <v>194</v>
      </c>
      <c r="AU650" s="21" t="s">
        <v>83</v>
      </c>
    </row>
    <row r="651" s="13" customFormat="1">
      <c r="A651" s="13"/>
      <c r="B651" s="195"/>
      <c r="C651" s="13"/>
      <c r="D651" s="188" t="s">
        <v>166</v>
      </c>
      <c r="E651" s="196" t="s">
        <v>3</v>
      </c>
      <c r="F651" s="197" t="s">
        <v>1477</v>
      </c>
      <c r="G651" s="13"/>
      <c r="H651" s="198">
        <v>262.83999999999997</v>
      </c>
      <c r="I651" s="199"/>
      <c r="J651" s="13"/>
      <c r="K651" s="13"/>
      <c r="L651" s="195"/>
      <c r="M651" s="200"/>
      <c r="N651" s="201"/>
      <c r="O651" s="201"/>
      <c r="P651" s="201"/>
      <c r="Q651" s="201"/>
      <c r="R651" s="201"/>
      <c r="S651" s="201"/>
      <c r="T651" s="20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96" t="s">
        <v>166</v>
      </c>
      <c r="AU651" s="196" t="s">
        <v>83</v>
      </c>
      <c r="AV651" s="13" t="s">
        <v>83</v>
      </c>
      <c r="AW651" s="13" t="s">
        <v>35</v>
      </c>
      <c r="AX651" s="13" t="s">
        <v>81</v>
      </c>
      <c r="AY651" s="196" t="s">
        <v>153</v>
      </c>
    </row>
    <row r="652" s="2" customFormat="1" ht="16.5" customHeight="1">
      <c r="A652" s="40"/>
      <c r="B652" s="174"/>
      <c r="C652" s="220" t="s">
        <v>916</v>
      </c>
      <c r="D652" s="220" t="s">
        <v>216</v>
      </c>
      <c r="E652" s="221" t="s">
        <v>1478</v>
      </c>
      <c r="F652" s="222" t="s">
        <v>1479</v>
      </c>
      <c r="G652" s="223" t="s">
        <v>614</v>
      </c>
      <c r="H652" s="224">
        <v>268.09699999999998</v>
      </c>
      <c r="I652" s="225"/>
      <c r="J652" s="226">
        <f>ROUND(I652*H652,2)</f>
        <v>0</v>
      </c>
      <c r="K652" s="222" t="s">
        <v>159</v>
      </c>
      <c r="L652" s="227"/>
      <c r="M652" s="228" t="s">
        <v>3</v>
      </c>
      <c r="N652" s="229" t="s">
        <v>44</v>
      </c>
      <c r="O652" s="74"/>
      <c r="P652" s="184">
        <f>O652*H652</f>
        <v>0</v>
      </c>
      <c r="Q652" s="184">
        <v>0.024</v>
      </c>
      <c r="R652" s="184">
        <f>Q652*H652</f>
        <v>6.4343279999999998</v>
      </c>
      <c r="S652" s="184">
        <v>0</v>
      </c>
      <c r="T652" s="185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186" t="s">
        <v>215</v>
      </c>
      <c r="AT652" s="186" t="s">
        <v>216</v>
      </c>
      <c r="AU652" s="186" t="s">
        <v>83</v>
      </c>
      <c r="AY652" s="21" t="s">
        <v>153</v>
      </c>
      <c r="BE652" s="187">
        <f>IF(N652="základní",J652,0)</f>
        <v>0</v>
      </c>
      <c r="BF652" s="187">
        <f>IF(N652="snížená",J652,0)</f>
        <v>0</v>
      </c>
      <c r="BG652" s="187">
        <f>IF(N652="zákl. přenesená",J652,0)</f>
        <v>0</v>
      </c>
      <c r="BH652" s="187">
        <f>IF(N652="sníž. přenesená",J652,0)</f>
        <v>0</v>
      </c>
      <c r="BI652" s="187">
        <f>IF(N652="nulová",J652,0)</f>
        <v>0</v>
      </c>
      <c r="BJ652" s="21" t="s">
        <v>81</v>
      </c>
      <c r="BK652" s="187">
        <f>ROUND(I652*H652,2)</f>
        <v>0</v>
      </c>
      <c r="BL652" s="21" t="s">
        <v>160</v>
      </c>
      <c r="BM652" s="186" t="s">
        <v>1480</v>
      </c>
    </row>
    <row r="653" s="2" customFormat="1">
      <c r="A653" s="40"/>
      <c r="B653" s="41"/>
      <c r="C653" s="40"/>
      <c r="D653" s="188" t="s">
        <v>162</v>
      </c>
      <c r="E653" s="40"/>
      <c r="F653" s="189" t="s">
        <v>1479</v>
      </c>
      <c r="G653" s="40"/>
      <c r="H653" s="40"/>
      <c r="I653" s="190"/>
      <c r="J653" s="40"/>
      <c r="K653" s="40"/>
      <c r="L653" s="41"/>
      <c r="M653" s="191"/>
      <c r="N653" s="192"/>
      <c r="O653" s="74"/>
      <c r="P653" s="74"/>
      <c r="Q653" s="74"/>
      <c r="R653" s="74"/>
      <c r="S653" s="74"/>
      <c r="T653" s="75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21" t="s">
        <v>162</v>
      </c>
      <c r="AU653" s="21" t="s">
        <v>83</v>
      </c>
    </row>
    <row r="654" s="13" customFormat="1">
      <c r="A654" s="13"/>
      <c r="B654" s="195"/>
      <c r="C654" s="13"/>
      <c r="D654" s="188" t="s">
        <v>166</v>
      </c>
      <c r="E654" s="196" t="s">
        <v>3</v>
      </c>
      <c r="F654" s="197" t="s">
        <v>1477</v>
      </c>
      <c r="G654" s="13"/>
      <c r="H654" s="198">
        <v>262.83999999999997</v>
      </c>
      <c r="I654" s="199"/>
      <c r="J654" s="13"/>
      <c r="K654" s="13"/>
      <c r="L654" s="195"/>
      <c r="M654" s="200"/>
      <c r="N654" s="201"/>
      <c r="O654" s="201"/>
      <c r="P654" s="201"/>
      <c r="Q654" s="201"/>
      <c r="R654" s="201"/>
      <c r="S654" s="201"/>
      <c r="T654" s="20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6" t="s">
        <v>166</v>
      </c>
      <c r="AU654" s="196" t="s">
        <v>83</v>
      </c>
      <c r="AV654" s="13" t="s">
        <v>83</v>
      </c>
      <c r="AW654" s="13" t="s">
        <v>35</v>
      </c>
      <c r="AX654" s="13" t="s">
        <v>81</v>
      </c>
      <c r="AY654" s="196" t="s">
        <v>153</v>
      </c>
    </row>
    <row r="655" s="13" customFormat="1">
      <c r="A655" s="13"/>
      <c r="B655" s="195"/>
      <c r="C655" s="13"/>
      <c r="D655" s="188" t="s">
        <v>166</v>
      </c>
      <c r="E655" s="13"/>
      <c r="F655" s="197" t="s">
        <v>1481</v>
      </c>
      <c r="G655" s="13"/>
      <c r="H655" s="198">
        <v>268.09699999999998</v>
      </c>
      <c r="I655" s="199"/>
      <c r="J655" s="13"/>
      <c r="K655" s="13"/>
      <c r="L655" s="195"/>
      <c r="M655" s="200"/>
      <c r="N655" s="201"/>
      <c r="O655" s="201"/>
      <c r="P655" s="201"/>
      <c r="Q655" s="201"/>
      <c r="R655" s="201"/>
      <c r="S655" s="201"/>
      <c r="T655" s="20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196" t="s">
        <v>166</v>
      </c>
      <c r="AU655" s="196" t="s">
        <v>83</v>
      </c>
      <c r="AV655" s="13" t="s">
        <v>83</v>
      </c>
      <c r="AW655" s="13" t="s">
        <v>4</v>
      </c>
      <c r="AX655" s="13" t="s">
        <v>81</v>
      </c>
      <c r="AY655" s="196" t="s">
        <v>153</v>
      </c>
    </row>
    <row r="656" s="2" customFormat="1" ht="24.15" customHeight="1">
      <c r="A656" s="40"/>
      <c r="B656" s="174"/>
      <c r="C656" s="175" t="s">
        <v>925</v>
      </c>
      <c r="D656" s="175" t="s">
        <v>155</v>
      </c>
      <c r="E656" s="176" t="s">
        <v>793</v>
      </c>
      <c r="F656" s="177" t="s">
        <v>794</v>
      </c>
      <c r="G656" s="178" t="s">
        <v>158</v>
      </c>
      <c r="H656" s="179">
        <v>7.8650000000000002</v>
      </c>
      <c r="I656" s="180"/>
      <c r="J656" s="181">
        <f>ROUND(I656*H656,2)</f>
        <v>0</v>
      </c>
      <c r="K656" s="177" t="s">
        <v>159</v>
      </c>
      <c r="L656" s="41"/>
      <c r="M656" s="182" t="s">
        <v>3</v>
      </c>
      <c r="N656" s="183" t="s">
        <v>44</v>
      </c>
      <c r="O656" s="74"/>
      <c r="P656" s="184">
        <f>O656*H656</f>
        <v>0</v>
      </c>
      <c r="Q656" s="184">
        <v>2.2563399999999998</v>
      </c>
      <c r="R656" s="184">
        <f>Q656*H656</f>
        <v>17.7461141</v>
      </c>
      <c r="S656" s="184">
        <v>0</v>
      </c>
      <c r="T656" s="185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186" t="s">
        <v>160</v>
      </c>
      <c r="AT656" s="186" t="s">
        <v>155</v>
      </c>
      <c r="AU656" s="186" t="s">
        <v>83</v>
      </c>
      <c r="AY656" s="21" t="s">
        <v>153</v>
      </c>
      <c r="BE656" s="187">
        <f>IF(N656="základní",J656,0)</f>
        <v>0</v>
      </c>
      <c r="BF656" s="187">
        <f>IF(N656="snížená",J656,0)</f>
        <v>0</v>
      </c>
      <c r="BG656" s="187">
        <f>IF(N656="zákl. přenesená",J656,0)</f>
        <v>0</v>
      </c>
      <c r="BH656" s="187">
        <f>IF(N656="sníž. přenesená",J656,0)</f>
        <v>0</v>
      </c>
      <c r="BI656" s="187">
        <f>IF(N656="nulová",J656,0)</f>
        <v>0</v>
      </c>
      <c r="BJ656" s="21" t="s">
        <v>81</v>
      </c>
      <c r="BK656" s="187">
        <f>ROUND(I656*H656,2)</f>
        <v>0</v>
      </c>
      <c r="BL656" s="21" t="s">
        <v>160</v>
      </c>
      <c r="BM656" s="186" t="s">
        <v>1482</v>
      </c>
    </row>
    <row r="657" s="2" customFormat="1">
      <c r="A657" s="40"/>
      <c r="B657" s="41"/>
      <c r="C657" s="40"/>
      <c r="D657" s="188" t="s">
        <v>162</v>
      </c>
      <c r="E657" s="40"/>
      <c r="F657" s="189" t="s">
        <v>794</v>
      </c>
      <c r="G657" s="40"/>
      <c r="H657" s="40"/>
      <c r="I657" s="190"/>
      <c r="J657" s="40"/>
      <c r="K657" s="40"/>
      <c r="L657" s="41"/>
      <c r="M657" s="191"/>
      <c r="N657" s="192"/>
      <c r="O657" s="74"/>
      <c r="P657" s="74"/>
      <c r="Q657" s="74"/>
      <c r="R657" s="74"/>
      <c r="S657" s="74"/>
      <c r="T657" s="75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21" t="s">
        <v>162</v>
      </c>
      <c r="AU657" s="21" t="s">
        <v>83</v>
      </c>
    </row>
    <row r="658" s="2" customFormat="1">
      <c r="A658" s="40"/>
      <c r="B658" s="41"/>
      <c r="C658" s="40"/>
      <c r="D658" s="193" t="s">
        <v>164</v>
      </c>
      <c r="E658" s="40"/>
      <c r="F658" s="194" t="s">
        <v>796</v>
      </c>
      <c r="G658" s="40"/>
      <c r="H658" s="40"/>
      <c r="I658" s="190"/>
      <c r="J658" s="40"/>
      <c r="K658" s="40"/>
      <c r="L658" s="41"/>
      <c r="M658" s="191"/>
      <c r="N658" s="192"/>
      <c r="O658" s="74"/>
      <c r="P658" s="74"/>
      <c r="Q658" s="74"/>
      <c r="R658" s="74"/>
      <c r="S658" s="74"/>
      <c r="T658" s="75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21" t="s">
        <v>164</v>
      </c>
      <c r="AU658" s="21" t="s">
        <v>83</v>
      </c>
    </row>
    <row r="659" s="2" customFormat="1">
      <c r="A659" s="40"/>
      <c r="B659" s="41"/>
      <c r="C659" s="40"/>
      <c r="D659" s="188" t="s">
        <v>194</v>
      </c>
      <c r="E659" s="40"/>
      <c r="F659" s="211" t="s">
        <v>459</v>
      </c>
      <c r="G659" s="40"/>
      <c r="H659" s="40"/>
      <c r="I659" s="190"/>
      <c r="J659" s="40"/>
      <c r="K659" s="40"/>
      <c r="L659" s="41"/>
      <c r="M659" s="191"/>
      <c r="N659" s="192"/>
      <c r="O659" s="74"/>
      <c r="P659" s="74"/>
      <c r="Q659" s="74"/>
      <c r="R659" s="74"/>
      <c r="S659" s="74"/>
      <c r="T659" s="75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21" t="s">
        <v>194</v>
      </c>
      <c r="AU659" s="21" t="s">
        <v>83</v>
      </c>
    </row>
    <row r="660" s="16" customFormat="1">
      <c r="A660" s="16"/>
      <c r="B660" s="230"/>
      <c r="C660" s="16"/>
      <c r="D660" s="188" t="s">
        <v>166</v>
      </c>
      <c r="E660" s="231" t="s">
        <v>3</v>
      </c>
      <c r="F660" s="232" t="s">
        <v>797</v>
      </c>
      <c r="G660" s="16"/>
      <c r="H660" s="231" t="s">
        <v>3</v>
      </c>
      <c r="I660" s="233"/>
      <c r="J660" s="16"/>
      <c r="K660" s="16"/>
      <c r="L660" s="230"/>
      <c r="M660" s="234"/>
      <c r="N660" s="235"/>
      <c r="O660" s="235"/>
      <c r="P660" s="235"/>
      <c r="Q660" s="235"/>
      <c r="R660" s="235"/>
      <c r="S660" s="235"/>
      <c r="T660" s="23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31" t="s">
        <v>166</v>
      </c>
      <c r="AU660" s="231" t="s">
        <v>83</v>
      </c>
      <c r="AV660" s="16" t="s">
        <v>81</v>
      </c>
      <c r="AW660" s="16" t="s">
        <v>35</v>
      </c>
      <c r="AX660" s="16" t="s">
        <v>73</v>
      </c>
      <c r="AY660" s="231" t="s">
        <v>153</v>
      </c>
    </row>
    <row r="661" s="13" customFormat="1">
      <c r="A661" s="13"/>
      <c r="B661" s="195"/>
      <c r="C661" s="13"/>
      <c r="D661" s="188" t="s">
        <v>166</v>
      </c>
      <c r="E661" s="196" t="s">
        <v>3</v>
      </c>
      <c r="F661" s="197" t="s">
        <v>1483</v>
      </c>
      <c r="G661" s="13"/>
      <c r="H661" s="198">
        <v>3.4689999999999999</v>
      </c>
      <c r="I661" s="199"/>
      <c r="J661" s="13"/>
      <c r="K661" s="13"/>
      <c r="L661" s="195"/>
      <c r="M661" s="200"/>
      <c r="N661" s="201"/>
      <c r="O661" s="201"/>
      <c r="P661" s="201"/>
      <c r="Q661" s="201"/>
      <c r="R661" s="201"/>
      <c r="S661" s="201"/>
      <c r="T661" s="20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196" t="s">
        <v>166</v>
      </c>
      <c r="AU661" s="196" t="s">
        <v>83</v>
      </c>
      <c r="AV661" s="13" t="s">
        <v>83</v>
      </c>
      <c r="AW661" s="13" t="s">
        <v>35</v>
      </c>
      <c r="AX661" s="13" t="s">
        <v>73</v>
      </c>
      <c r="AY661" s="196" t="s">
        <v>153</v>
      </c>
    </row>
    <row r="662" s="13" customFormat="1">
      <c r="A662" s="13"/>
      <c r="B662" s="195"/>
      <c r="C662" s="13"/>
      <c r="D662" s="188" t="s">
        <v>166</v>
      </c>
      <c r="E662" s="196" t="s">
        <v>3</v>
      </c>
      <c r="F662" s="197" t="s">
        <v>1484</v>
      </c>
      <c r="G662" s="13"/>
      <c r="H662" s="198">
        <v>2.7989999999999999</v>
      </c>
      <c r="I662" s="199"/>
      <c r="J662" s="13"/>
      <c r="K662" s="13"/>
      <c r="L662" s="195"/>
      <c r="M662" s="200"/>
      <c r="N662" s="201"/>
      <c r="O662" s="201"/>
      <c r="P662" s="201"/>
      <c r="Q662" s="201"/>
      <c r="R662" s="201"/>
      <c r="S662" s="201"/>
      <c r="T662" s="20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6" t="s">
        <v>166</v>
      </c>
      <c r="AU662" s="196" t="s">
        <v>83</v>
      </c>
      <c r="AV662" s="13" t="s">
        <v>83</v>
      </c>
      <c r="AW662" s="13" t="s">
        <v>35</v>
      </c>
      <c r="AX662" s="13" t="s">
        <v>73</v>
      </c>
      <c r="AY662" s="196" t="s">
        <v>153</v>
      </c>
    </row>
    <row r="663" s="13" customFormat="1">
      <c r="A663" s="13"/>
      <c r="B663" s="195"/>
      <c r="C663" s="13"/>
      <c r="D663" s="188" t="s">
        <v>166</v>
      </c>
      <c r="E663" s="196" t="s">
        <v>3</v>
      </c>
      <c r="F663" s="197" t="s">
        <v>1485</v>
      </c>
      <c r="G663" s="13"/>
      <c r="H663" s="198">
        <v>1.597</v>
      </c>
      <c r="I663" s="199"/>
      <c r="J663" s="13"/>
      <c r="K663" s="13"/>
      <c r="L663" s="195"/>
      <c r="M663" s="200"/>
      <c r="N663" s="201"/>
      <c r="O663" s="201"/>
      <c r="P663" s="201"/>
      <c r="Q663" s="201"/>
      <c r="R663" s="201"/>
      <c r="S663" s="201"/>
      <c r="T663" s="20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96" t="s">
        <v>166</v>
      </c>
      <c r="AU663" s="196" t="s">
        <v>83</v>
      </c>
      <c r="AV663" s="13" t="s">
        <v>83</v>
      </c>
      <c r="AW663" s="13" t="s">
        <v>35</v>
      </c>
      <c r="AX663" s="13" t="s">
        <v>73</v>
      </c>
      <c r="AY663" s="196" t="s">
        <v>153</v>
      </c>
    </row>
    <row r="664" s="14" customFormat="1">
      <c r="A664" s="14"/>
      <c r="B664" s="203"/>
      <c r="C664" s="14"/>
      <c r="D664" s="188" t="s">
        <v>166</v>
      </c>
      <c r="E664" s="204" t="s">
        <v>3</v>
      </c>
      <c r="F664" s="205" t="s">
        <v>181</v>
      </c>
      <c r="G664" s="14"/>
      <c r="H664" s="206">
        <v>7.8650000000000002</v>
      </c>
      <c r="I664" s="207"/>
      <c r="J664" s="14"/>
      <c r="K664" s="14"/>
      <c r="L664" s="203"/>
      <c r="M664" s="208"/>
      <c r="N664" s="209"/>
      <c r="O664" s="209"/>
      <c r="P664" s="209"/>
      <c r="Q664" s="209"/>
      <c r="R664" s="209"/>
      <c r="S664" s="209"/>
      <c r="T664" s="21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04" t="s">
        <v>166</v>
      </c>
      <c r="AU664" s="204" t="s">
        <v>83</v>
      </c>
      <c r="AV664" s="14" t="s">
        <v>160</v>
      </c>
      <c r="AW664" s="14" t="s">
        <v>35</v>
      </c>
      <c r="AX664" s="14" t="s">
        <v>81</v>
      </c>
      <c r="AY664" s="204" t="s">
        <v>153</v>
      </c>
    </row>
    <row r="665" s="2" customFormat="1" ht="33" customHeight="1">
      <c r="A665" s="40"/>
      <c r="B665" s="174"/>
      <c r="C665" s="175" t="s">
        <v>931</v>
      </c>
      <c r="D665" s="175" t="s">
        <v>155</v>
      </c>
      <c r="E665" s="176" t="s">
        <v>804</v>
      </c>
      <c r="F665" s="177" t="s">
        <v>805</v>
      </c>
      <c r="G665" s="178" t="s">
        <v>614</v>
      </c>
      <c r="H665" s="179">
        <v>300</v>
      </c>
      <c r="I665" s="180"/>
      <c r="J665" s="181">
        <f>ROUND(I665*H665,2)</f>
        <v>0</v>
      </c>
      <c r="K665" s="177" t="s">
        <v>159</v>
      </c>
      <c r="L665" s="41"/>
      <c r="M665" s="182" t="s">
        <v>3</v>
      </c>
      <c r="N665" s="183" t="s">
        <v>44</v>
      </c>
      <c r="O665" s="74"/>
      <c r="P665" s="184">
        <f>O665*H665</f>
        <v>0</v>
      </c>
      <c r="Q665" s="184">
        <v>1.0000000000000001E-05</v>
      </c>
      <c r="R665" s="184">
        <f>Q665*H665</f>
        <v>0.0030000000000000001</v>
      </c>
      <c r="S665" s="184">
        <v>0</v>
      </c>
      <c r="T665" s="185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186" t="s">
        <v>160</v>
      </c>
      <c r="AT665" s="186" t="s">
        <v>155</v>
      </c>
      <c r="AU665" s="186" t="s">
        <v>83</v>
      </c>
      <c r="AY665" s="21" t="s">
        <v>153</v>
      </c>
      <c r="BE665" s="187">
        <f>IF(N665="základní",J665,0)</f>
        <v>0</v>
      </c>
      <c r="BF665" s="187">
        <f>IF(N665="snížená",J665,0)</f>
        <v>0</v>
      </c>
      <c r="BG665" s="187">
        <f>IF(N665="zákl. přenesená",J665,0)</f>
        <v>0</v>
      </c>
      <c r="BH665" s="187">
        <f>IF(N665="sníž. přenesená",J665,0)</f>
        <v>0</v>
      </c>
      <c r="BI665" s="187">
        <f>IF(N665="nulová",J665,0)</f>
        <v>0</v>
      </c>
      <c r="BJ665" s="21" t="s">
        <v>81</v>
      </c>
      <c r="BK665" s="187">
        <f>ROUND(I665*H665,2)</f>
        <v>0</v>
      </c>
      <c r="BL665" s="21" t="s">
        <v>160</v>
      </c>
      <c r="BM665" s="186" t="s">
        <v>1486</v>
      </c>
    </row>
    <row r="666" s="2" customFormat="1">
      <c r="A666" s="40"/>
      <c r="B666" s="41"/>
      <c r="C666" s="40"/>
      <c r="D666" s="188" t="s">
        <v>162</v>
      </c>
      <c r="E666" s="40"/>
      <c r="F666" s="189" t="s">
        <v>807</v>
      </c>
      <c r="G666" s="40"/>
      <c r="H666" s="40"/>
      <c r="I666" s="190"/>
      <c r="J666" s="40"/>
      <c r="K666" s="40"/>
      <c r="L666" s="41"/>
      <c r="M666" s="191"/>
      <c r="N666" s="192"/>
      <c r="O666" s="74"/>
      <c r="P666" s="74"/>
      <c r="Q666" s="74"/>
      <c r="R666" s="74"/>
      <c r="S666" s="74"/>
      <c r="T666" s="75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21" t="s">
        <v>162</v>
      </c>
      <c r="AU666" s="21" t="s">
        <v>83</v>
      </c>
    </row>
    <row r="667" s="2" customFormat="1">
      <c r="A667" s="40"/>
      <c r="B667" s="41"/>
      <c r="C667" s="40"/>
      <c r="D667" s="193" t="s">
        <v>164</v>
      </c>
      <c r="E667" s="40"/>
      <c r="F667" s="194" t="s">
        <v>808</v>
      </c>
      <c r="G667" s="40"/>
      <c r="H667" s="40"/>
      <c r="I667" s="190"/>
      <c r="J667" s="40"/>
      <c r="K667" s="40"/>
      <c r="L667" s="41"/>
      <c r="M667" s="191"/>
      <c r="N667" s="192"/>
      <c r="O667" s="74"/>
      <c r="P667" s="74"/>
      <c r="Q667" s="74"/>
      <c r="R667" s="74"/>
      <c r="S667" s="74"/>
      <c r="T667" s="75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21" t="s">
        <v>164</v>
      </c>
      <c r="AU667" s="21" t="s">
        <v>83</v>
      </c>
    </row>
    <row r="668" s="16" customFormat="1">
      <c r="A668" s="16"/>
      <c r="B668" s="230"/>
      <c r="C668" s="16"/>
      <c r="D668" s="188" t="s">
        <v>166</v>
      </c>
      <c r="E668" s="231" t="s">
        <v>3</v>
      </c>
      <c r="F668" s="232" t="s">
        <v>809</v>
      </c>
      <c r="G668" s="16"/>
      <c r="H668" s="231" t="s">
        <v>3</v>
      </c>
      <c r="I668" s="233"/>
      <c r="J668" s="16"/>
      <c r="K668" s="16"/>
      <c r="L668" s="230"/>
      <c r="M668" s="234"/>
      <c r="N668" s="235"/>
      <c r="O668" s="235"/>
      <c r="P668" s="235"/>
      <c r="Q668" s="235"/>
      <c r="R668" s="235"/>
      <c r="S668" s="235"/>
      <c r="T668" s="23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T668" s="231" t="s">
        <v>166</v>
      </c>
      <c r="AU668" s="231" t="s">
        <v>83</v>
      </c>
      <c r="AV668" s="16" t="s">
        <v>81</v>
      </c>
      <c r="AW668" s="16" t="s">
        <v>35</v>
      </c>
      <c r="AX668" s="16" t="s">
        <v>73</v>
      </c>
      <c r="AY668" s="231" t="s">
        <v>153</v>
      </c>
    </row>
    <row r="669" s="13" customFormat="1">
      <c r="A669" s="13"/>
      <c r="B669" s="195"/>
      <c r="C669" s="13"/>
      <c r="D669" s="188" t="s">
        <v>166</v>
      </c>
      <c r="E669" s="196" t="s">
        <v>3</v>
      </c>
      <c r="F669" s="197" t="s">
        <v>1487</v>
      </c>
      <c r="G669" s="13"/>
      <c r="H669" s="198">
        <v>300</v>
      </c>
      <c r="I669" s="199"/>
      <c r="J669" s="13"/>
      <c r="K669" s="13"/>
      <c r="L669" s="195"/>
      <c r="M669" s="200"/>
      <c r="N669" s="201"/>
      <c r="O669" s="201"/>
      <c r="P669" s="201"/>
      <c r="Q669" s="201"/>
      <c r="R669" s="201"/>
      <c r="S669" s="201"/>
      <c r="T669" s="20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96" t="s">
        <v>166</v>
      </c>
      <c r="AU669" s="196" t="s">
        <v>83</v>
      </c>
      <c r="AV669" s="13" t="s">
        <v>83</v>
      </c>
      <c r="AW669" s="13" t="s">
        <v>35</v>
      </c>
      <c r="AX669" s="13" t="s">
        <v>81</v>
      </c>
      <c r="AY669" s="196" t="s">
        <v>153</v>
      </c>
    </row>
    <row r="670" s="2" customFormat="1" ht="33" customHeight="1">
      <c r="A670" s="40"/>
      <c r="B670" s="174"/>
      <c r="C670" s="175" t="s">
        <v>939</v>
      </c>
      <c r="D670" s="175" t="s">
        <v>155</v>
      </c>
      <c r="E670" s="176" t="s">
        <v>819</v>
      </c>
      <c r="F670" s="177" t="s">
        <v>820</v>
      </c>
      <c r="G670" s="178" t="s">
        <v>241</v>
      </c>
      <c r="H670" s="179">
        <v>5.5</v>
      </c>
      <c r="I670" s="180"/>
      <c r="J670" s="181">
        <f>ROUND(I670*H670,2)</f>
        <v>0</v>
      </c>
      <c r="K670" s="177" t="s">
        <v>3</v>
      </c>
      <c r="L670" s="41"/>
      <c r="M670" s="182" t="s">
        <v>3</v>
      </c>
      <c r="N670" s="183" t="s">
        <v>44</v>
      </c>
      <c r="O670" s="74"/>
      <c r="P670" s="184">
        <f>O670*H670</f>
        <v>0</v>
      </c>
      <c r="Q670" s="184">
        <v>0.0038800000000000002</v>
      </c>
      <c r="R670" s="184">
        <f>Q670*H670</f>
        <v>0.021340000000000001</v>
      </c>
      <c r="S670" s="184">
        <v>0</v>
      </c>
      <c r="T670" s="185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186" t="s">
        <v>160</v>
      </c>
      <c r="AT670" s="186" t="s">
        <v>155</v>
      </c>
      <c r="AU670" s="186" t="s">
        <v>83</v>
      </c>
      <c r="AY670" s="21" t="s">
        <v>153</v>
      </c>
      <c r="BE670" s="187">
        <f>IF(N670="základní",J670,0)</f>
        <v>0</v>
      </c>
      <c r="BF670" s="187">
        <f>IF(N670="snížená",J670,0)</f>
        <v>0</v>
      </c>
      <c r="BG670" s="187">
        <f>IF(N670="zákl. přenesená",J670,0)</f>
        <v>0</v>
      </c>
      <c r="BH670" s="187">
        <f>IF(N670="sníž. přenesená",J670,0)</f>
        <v>0</v>
      </c>
      <c r="BI670" s="187">
        <f>IF(N670="nulová",J670,0)</f>
        <v>0</v>
      </c>
      <c r="BJ670" s="21" t="s">
        <v>81</v>
      </c>
      <c r="BK670" s="187">
        <f>ROUND(I670*H670,2)</f>
        <v>0</v>
      </c>
      <c r="BL670" s="21" t="s">
        <v>160</v>
      </c>
      <c r="BM670" s="186" t="s">
        <v>1488</v>
      </c>
    </row>
    <row r="671" s="2" customFormat="1">
      <c r="A671" s="40"/>
      <c r="B671" s="41"/>
      <c r="C671" s="40"/>
      <c r="D671" s="188" t="s">
        <v>162</v>
      </c>
      <c r="E671" s="40"/>
      <c r="F671" s="189" t="s">
        <v>822</v>
      </c>
      <c r="G671" s="40"/>
      <c r="H671" s="40"/>
      <c r="I671" s="190"/>
      <c r="J671" s="40"/>
      <c r="K671" s="40"/>
      <c r="L671" s="41"/>
      <c r="M671" s="191"/>
      <c r="N671" s="192"/>
      <c r="O671" s="74"/>
      <c r="P671" s="74"/>
      <c r="Q671" s="74"/>
      <c r="R671" s="74"/>
      <c r="S671" s="74"/>
      <c r="T671" s="75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21" t="s">
        <v>162</v>
      </c>
      <c r="AU671" s="21" t="s">
        <v>83</v>
      </c>
    </row>
    <row r="672" s="2" customFormat="1">
      <c r="A672" s="40"/>
      <c r="B672" s="41"/>
      <c r="C672" s="40"/>
      <c r="D672" s="188" t="s">
        <v>194</v>
      </c>
      <c r="E672" s="40"/>
      <c r="F672" s="211" t="s">
        <v>823</v>
      </c>
      <c r="G672" s="40"/>
      <c r="H672" s="40"/>
      <c r="I672" s="190"/>
      <c r="J672" s="40"/>
      <c r="K672" s="40"/>
      <c r="L672" s="41"/>
      <c r="M672" s="191"/>
      <c r="N672" s="192"/>
      <c r="O672" s="74"/>
      <c r="P672" s="74"/>
      <c r="Q672" s="74"/>
      <c r="R672" s="74"/>
      <c r="S672" s="74"/>
      <c r="T672" s="75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21" t="s">
        <v>194</v>
      </c>
      <c r="AU672" s="21" t="s">
        <v>83</v>
      </c>
    </row>
    <row r="673" s="13" customFormat="1">
      <c r="A673" s="13"/>
      <c r="B673" s="195"/>
      <c r="C673" s="13"/>
      <c r="D673" s="188" t="s">
        <v>166</v>
      </c>
      <c r="E673" s="196" t="s">
        <v>3</v>
      </c>
      <c r="F673" s="197" t="s">
        <v>1489</v>
      </c>
      <c r="G673" s="13"/>
      <c r="H673" s="198">
        <v>5.5</v>
      </c>
      <c r="I673" s="199"/>
      <c r="J673" s="13"/>
      <c r="K673" s="13"/>
      <c r="L673" s="195"/>
      <c r="M673" s="200"/>
      <c r="N673" s="201"/>
      <c r="O673" s="201"/>
      <c r="P673" s="201"/>
      <c r="Q673" s="201"/>
      <c r="R673" s="201"/>
      <c r="S673" s="201"/>
      <c r="T673" s="20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96" t="s">
        <v>166</v>
      </c>
      <c r="AU673" s="196" t="s">
        <v>83</v>
      </c>
      <c r="AV673" s="13" t="s">
        <v>83</v>
      </c>
      <c r="AW673" s="13" t="s">
        <v>35</v>
      </c>
      <c r="AX673" s="13" t="s">
        <v>81</v>
      </c>
      <c r="AY673" s="196" t="s">
        <v>153</v>
      </c>
    </row>
    <row r="674" s="2" customFormat="1" ht="24.15" customHeight="1">
      <c r="A674" s="40"/>
      <c r="B674" s="174"/>
      <c r="C674" s="175" t="s">
        <v>946</v>
      </c>
      <c r="D674" s="175" t="s">
        <v>155</v>
      </c>
      <c r="E674" s="176" t="s">
        <v>1490</v>
      </c>
      <c r="F674" s="177" t="s">
        <v>1491</v>
      </c>
      <c r="G674" s="178" t="s">
        <v>241</v>
      </c>
      <c r="H674" s="179">
        <v>84.400000000000006</v>
      </c>
      <c r="I674" s="180"/>
      <c r="J674" s="181">
        <f>ROUND(I674*H674,2)</f>
        <v>0</v>
      </c>
      <c r="K674" s="177" t="s">
        <v>159</v>
      </c>
      <c r="L674" s="41"/>
      <c r="M674" s="182" t="s">
        <v>3</v>
      </c>
      <c r="N674" s="183" t="s">
        <v>44</v>
      </c>
      <c r="O674" s="74"/>
      <c r="P674" s="184">
        <f>O674*H674</f>
        <v>0</v>
      </c>
      <c r="Q674" s="184">
        <v>0.00046999999999999999</v>
      </c>
      <c r="R674" s="184">
        <f>Q674*H674</f>
        <v>0.039668000000000002</v>
      </c>
      <c r="S674" s="184">
        <v>0</v>
      </c>
      <c r="T674" s="185">
        <f>S674*H674</f>
        <v>0</v>
      </c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R674" s="186" t="s">
        <v>160</v>
      </c>
      <c r="AT674" s="186" t="s">
        <v>155</v>
      </c>
      <c r="AU674" s="186" t="s">
        <v>83</v>
      </c>
      <c r="AY674" s="21" t="s">
        <v>153</v>
      </c>
      <c r="BE674" s="187">
        <f>IF(N674="základní",J674,0)</f>
        <v>0</v>
      </c>
      <c r="BF674" s="187">
        <f>IF(N674="snížená",J674,0)</f>
        <v>0</v>
      </c>
      <c r="BG674" s="187">
        <f>IF(N674="zákl. přenesená",J674,0)</f>
        <v>0</v>
      </c>
      <c r="BH674" s="187">
        <f>IF(N674="sníž. přenesená",J674,0)</f>
        <v>0</v>
      </c>
      <c r="BI674" s="187">
        <f>IF(N674="nulová",J674,0)</f>
        <v>0</v>
      </c>
      <c r="BJ674" s="21" t="s">
        <v>81</v>
      </c>
      <c r="BK674" s="187">
        <f>ROUND(I674*H674,2)</f>
        <v>0</v>
      </c>
      <c r="BL674" s="21" t="s">
        <v>160</v>
      </c>
      <c r="BM674" s="186" t="s">
        <v>1492</v>
      </c>
    </row>
    <row r="675" s="2" customFormat="1">
      <c r="A675" s="40"/>
      <c r="B675" s="41"/>
      <c r="C675" s="40"/>
      <c r="D675" s="188" t="s">
        <v>162</v>
      </c>
      <c r="E675" s="40"/>
      <c r="F675" s="189" t="s">
        <v>1493</v>
      </c>
      <c r="G675" s="40"/>
      <c r="H675" s="40"/>
      <c r="I675" s="190"/>
      <c r="J675" s="40"/>
      <c r="K675" s="40"/>
      <c r="L675" s="41"/>
      <c r="M675" s="191"/>
      <c r="N675" s="192"/>
      <c r="O675" s="74"/>
      <c r="P675" s="74"/>
      <c r="Q675" s="74"/>
      <c r="R675" s="74"/>
      <c r="S675" s="74"/>
      <c r="T675" s="75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21" t="s">
        <v>162</v>
      </c>
      <c r="AU675" s="21" t="s">
        <v>83</v>
      </c>
    </row>
    <row r="676" s="2" customFormat="1">
      <c r="A676" s="40"/>
      <c r="B676" s="41"/>
      <c r="C676" s="40"/>
      <c r="D676" s="193" t="s">
        <v>164</v>
      </c>
      <c r="E676" s="40"/>
      <c r="F676" s="194" t="s">
        <v>1494</v>
      </c>
      <c r="G676" s="40"/>
      <c r="H676" s="40"/>
      <c r="I676" s="190"/>
      <c r="J676" s="40"/>
      <c r="K676" s="40"/>
      <c r="L676" s="41"/>
      <c r="M676" s="191"/>
      <c r="N676" s="192"/>
      <c r="O676" s="74"/>
      <c r="P676" s="74"/>
      <c r="Q676" s="74"/>
      <c r="R676" s="74"/>
      <c r="S676" s="74"/>
      <c r="T676" s="75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T676" s="21" t="s">
        <v>164</v>
      </c>
      <c r="AU676" s="21" t="s">
        <v>83</v>
      </c>
    </row>
    <row r="677" s="13" customFormat="1">
      <c r="A677" s="13"/>
      <c r="B677" s="195"/>
      <c r="C677" s="13"/>
      <c r="D677" s="188" t="s">
        <v>166</v>
      </c>
      <c r="E677" s="196" t="s">
        <v>3</v>
      </c>
      <c r="F677" s="197" t="s">
        <v>1495</v>
      </c>
      <c r="G677" s="13"/>
      <c r="H677" s="198">
        <v>84.400000000000006</v>
      </c>
      <c r="I677" s="199"/>
      <c r="J677" s="13"/>
      <c r="K677" s="13"/>
      <c r="L677" s="195"/>
      <c r="M677" s="200"/>
      <c r="N677" s="201"/>
      <c r="O677" s="201"/>
      <c r="P677" s="201"/>
      <c r="Q677" s="201"/>
      <c r="R677" s="201"/>
      <c r="S677" s="201"/>
      <c r="T677" s="20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196" t="s">
        <v>166</v>
      </c>
      <c r="AU677" s="196" t="s">
        <v>83</v>
      </c>
      <c r="AV677" s="13" t="s">
        <v>83</v>
      </c>
      <c r="AW677" s="13" t="s">
        <v>35</v>
      </c>
      <c r="AX677" s="13" t="s">
        <v>81</v>
      </c>
      <c r="AY677" s="196" t="s">
        <v>153</v>
      </c>
    </row>
    <row r="678" s="2" customFormat="1" ht="33" customHeight="1">
      <c r="A678" s="40"/>
      <c r="B678" s="174"/>
      <c r="C678" s="175" t="s">
        <v>952</v>
      </c>
      <c r="D678" s="175" t="s">
        <v>155</v>
      </c>
      <c r="E678" s="176" t="s">
        <v>825</v>
      </c>
      <c r="F678" s="177" t="s">
        <v>826</v>
      </c>
      <c r="G678" s="178" t="s">
        <v>614</v>
      </c>
      <c r="H678" s="179">
        <v>91.700000000000003</v>
      </c>
      <c r="I678" s="180"/>
      <c r="J678" s="181">
        <f>ROUND(I678*H678,2)</f>
        <v>0</v>
      </c>
      <c r="K678" s="177" t="s">
        <v>159</v>
      </c>
      <c r="L678" s="41"/>
      <c r="M678" s="182" t="s">
        <v>3</v>
      </c>
      <c r="N678" s="183" t="s">
        <v>44</v>
      </c>
      <c r="O678" s="74"/>
      <c r="P678" s="184">
        <f>O678*H678</f>
        <v>0</v>
      </c>
      <c r="Q678" s="184">
        <v>0.00060999999999999997</v>
      </c>
      <c r="R678" s="184">
        <f>Q678*H678</f>
        <v>0.055937000000000001</v>
      </c>
      <c r="S678" s="184">
        <v>0</v>
      </c>
      <c r="T678" s="185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186" t="s">
        <v>160</v>
      </c>
      <c r="AT678" s="186" t="s">
        <v>155</v>
      </c>
      <c r="AU678" s="186" t="s">
        <v>83</v>
      </c>
      <c r="AY678" s="21" t="s">
        <v>153</v>
      </c>
      <c r="BE678" s="187">
        <f>IF(N678="základní",J678,0)</f>
        <v>0</v>
      </c>
      <c r="BF678" s="187">
        <f>IF(N678="snížená",J678,0)</f>
        <v>0</v>
      </c>
      <c r="BG678" s="187">
        <f>IF(N678="zákl. přenesená",J678,0)</f>
        <v>0</v>
      </c>
      <c r="BH678" s="187">
        <f>IF(N678="sníž. přenesená",J678,0)</f>
        <v>0</v>
      </c>
      <c r="BI678" s="187">
        <f>IF(N678="nulová",J678,0)</f>
        <v>0</v>
      </c>
      <c r="BJ678" s="21" t="s">
        <v>81</v>
      </c>
      <c r="BK678" s="187">
        <f>ROUND(I678*H678,2)</f>
        <v>0</v>
      </c>
      <c r="BL678" s="21" t="s">
        <v>160</v>
      </c>
      <c r="BM678" s="186" t="s">
        <v>1496</v>
      </c>
    </row>
    <row r="679" s="2" customFormat="1">
      <c r="A679" s="40"/>
      <c r="B679" s="41"/>
      <c r="C679" s="40"/>
      <c r="D679" s="188" t="s">
        <v>162</v>
      </c>
      <c r="E679" s="40"/>
      <c r="F679" s="189" t="s">
        <v>828</v>
      </c>
      <c r="G679" s="40"/>
      <c r="H679" s="40"/>
      <c r="I679" s="190"/>
      <c r="J679" s="40"/>
      <c r="K679" s="40"/>
      <c r="L679" s="41"/>
      <c r="M679" s="191"/>
      <c r="N679" s="192"/>
      <c r="O679" s="74"/>
      <c r="P679" s="74"/>
      <c r="Q679" s="74"/>
      <c r="R679" s="74"/>
      <c r="S679" s="74"/>
      <c r="T679" s="75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21" t="s">
        <v>162</v>
      </c>
      <c r="AU679" s="21" t="s">
        <v>83</v>
      </c>
    </row>
    <row r="680" s="2" customFormat="1">
      <c r="A680" s="40"/>
      <c r="B680" s="41"/>
      <c r="C680" s="40"/>
      <c r="D680" s="193" t="s">
        <v>164</v>
      </c>
      <c r="E680" s="40"/>
      <c r="F680" s="194" t="s">
        <v>829</v>
      </c>
      <c r="G680" s="40"/>
      <c r="H680" s="40"/>
      <c r="I680" s="190"/>
      <c r="J680" s="40"/>
      <c r="K680" s="40"/>
      <c r="L680" s="41"/>
      <c r="M680" s="191"/>
      <c r="N680" s="192"/>
      <c r="O680" s="74"/>
      <c r="P680" s="74"/>
      <c r="Q680" s="74"/>
      <c r="R680" s="74"/>
      <c r="S680" s="74"/>
      <c r="T680" s="75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21" t="s">
        <v>164</v>
      </c>
      <c r="AU680" s="21" t="s">
        <v>83</v>
      </c>
    </row>
    <row r="681" s="13" customFormat="1">
      <c r="A681" s="13"/>
      <c r="B681" s="195"/>
      <c r="C681" s="13"/>
      <c r="D681" s="188" t="s">
        <v>166</v>
      </c>
      <c r="E681" s="196" t="s">
        <v>3</v>
      </c>
      <c r="F681" s="197" t="s">
        <v>1497</v>
      </c>
      <c r="G681" s="13"/>
      <c r="H681" s="198">
        <v>91.700000000000003</v>
      </c>
      <c r="I681" s="199"/>
      <c r="J681" s="13"/>
      <c r="K681" s="13"/>
      <c r="L681" s="195"/>
      <c r="M681" s="200"/>
      <c r="N681" s="201"/>
      <c r="O681" s="201"/>
      <c r="P681" s="201"/>
      <c r="Q681" s="201"/>
      <c r="R681" s="201"/>
      <c r="S681" s="201"/>
      <c r="T681" s="20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6" t="s">
        <v>166</v>
      </c>
      <c r="AU681" s="196" t="s">
        <v>83</v>
      </c>
      <c r="AV681" s="13" t="s">
        <v>83</v>
      </c>
      <c r="AW681" s="13" t="s">
        <v>35</v>
      </c>
      <c r="AX681" s="13" t="s">
        <v>73</v>
      </c>
      <c r="AY681" s="196" t="s">
        <v>153</v>
      </c>
    </row>
    <row r="682" s="14" customFormat="1">
      <c r="A682" s="14"/>
      <c r="B682" s="203"/>
      <c r="C682" s="14"/>
      <c r="D682" s="188" t="s">
        <v>166</v>
      </c>
      <c r="E682" s="204" t="s">
        <v>3</v>
      </c>
      <c r="F682" s="205" t="s">
        <v>181</v>
      </c>
      <c r="G682" s="14"/>
      <c r="H682" s="206">
        <v>91.700000000000003</v>
      </c>
      <c r="I682" s="207"/>
      <c r="J682" s="14"/>
      <c r="K682" s="14"/>
      <c r="L682" s="203"/>
      <c r="M682" s="208"/>
      <c r="N682" s="209"/>
      <c r="O682" s="209"/>
      <c r="P682" s="209"/>
      <c r="Q682" s="209"/>
      <c r="R682" s="209"/>
      <c r="S682" s="209"/>
      <c r="T682" s="21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4" t="s">
        <v>166</v>
      </c>
      <c r="AU682" s="204" t="s">
        <v>83</v>
      </c>
      <c r="AV682" s="14" t="s">
        <v>160</v>
      </c>
      <c r="AW682" s="14" t="s">
        <v>35</v>
      </c>
      <c r="AX682" s="14" t="s">
        <v>81</v>
      </c>
      <c r="AY682" s="204" t="s">
        <v>153</v>
      </c>
    </row>
    <row r="683" s="2" customFormat="1" ht="33" customHeight="1">
      <c r="A683" s="40"/>
      <c r="B683" s="174"/>
      <c r="C683" s="175" t="s">
        <v>961</v>
      </c>
      <c r="D683" s="175" t="s">
        <v>155</v>
      </c>
      <c r="E683" s="176" t="s">
        <v>832</v>
      </c>
      <c r="F683" s="177" t="s">
        <v>833</v>
      </c>
      <c r="G683" s="178" t="s">
        <v>614</v>
      </c>
      <c r="H683" s="179">
        <v>209.31800000000001</v>
      </c>
      <c r="I683" s="180"/>
      <c r="J683" s="181">
        <f>ROUND(I683*H683,2)</f>
        <v>0</v>
      </c>
      <c r="K683" s="177" t="s">
        <v>3</v>
      </c>
      <c r="L683" s="41"/>
      <c r="M683" s="182" t="s">
        <v>3</v>
      </c>
      <c r="N683" s="183" t="s">
        <v>44</v>
      </c>
      <c r="O683" s="74"/>
      <c r="P683" s="184">
        <f>O683*H683</f>
        <v>0</v>
      </c>
      <c r="Q683" s="184">
        <v>0.00060999999999999997</v>
      </c>
      <c r="R683" s="184">
        <f>Q683*H683</f>
        <v>0.12768398</v>
      </c>
      <c r="S683" s="184">
        <v>0</v>
      </c>
      <c r="T683" s="185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186" t="s">
        <v>160</v>
      </c>
      <c r="AT683" s="186" t="s">
        <v>155</v>
      </c>
      <c r="AU683" s="186" t="s">
        <v>83</v>
      </c>
      <c r="AY683" s="21" t="s">
        <v>153</v>
      </c>
      <c r="BE683" s="187">
        <f>IF(N683="základní",J683,0)</f>
        <v>0</v>
      </c>
      <c r="BF683" s="187">
        <f>IF(N683="snížená",J683,0)</f>
        <v>0</v>
      </c>
      <c r="BG683" s="187">
        <f>IF(N683="zákl. přenesená",J683,0)</f>
        <v>0</v>
      </c>
      <c r="BH683" s="187">
        <f>IF(N683="sníž. přenesená",J683,0)</f>
        <v>0</v>
      </c>
      <c r="BI683" s="187">
        <f>IF(N683="nulová",J683,0)</f>
        <v>0</v>
      </c>
      <c r="BJ683" s="21" t="s">
        <v>81</v>
      </c>
      <c r="BK683" s="187">
        <f>ROUND(I683*H683,2)</f>
        <v>0</v>
      </c>
      <c r="BL683" s="21" t="s">
        <v>160</v>
      </c>
      <c r="BM683" s="186" t="s">
        <v>1498</v>
      </c>
    </row>
    <row r="684" s="2" customFormat="1">
      <c r="A684" s="40"/>
      <c r="B684" s="41"/>
      <c r="C684" s="40"/>
      <c r="D684" s="188" t="s">
        <v>162</v>
      </c>
      <c r="E684" s="40"/>
      <c r="F684" s="189" t="s">
        <v>835</v>
      </c>
      <c r="G684" s="40"/>
      <c r="H684" s="40"/>
      <c r="I684" s="190"/>
      <c r="J684" s="40"/>
      <c r="K684" s="40"/>
      <c r="L684" s="41"/>
      <c r="M684" s="191"/>
      <c r="N684" s="192"/>
      <c r="O684" s="74"/>
      <c r="P684" s="74"/>
      <c r="Q684" s="74"/>
      <c r="R684" s="74"/>
      <c r="S684" s="74"/>
      <c r="T684" s="75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21" t="s">
        <v>162</v>
      </c>
      <c r="AU684" s="21" t="s">
        <v>83</v>
      </c>
    </row>
    <row r="685" s="13" customFormat="1">
      <c r="A685" s="13"/>
      <c r="B685" s="195"/>
      <c r="C685" s="13"/>
      <c r="D685" s="188" t="s">
        <v>166</v>
      </c>
      <c r="E685" s="196" t="s">
        <v>3</v>
      </c>
      <c r="F685" s="197" t="s">
        <v>1499</v>
      </c>
      <c r="G685" s="13"/>
      <c r="H685" s="198">
        <v>3.7679999999999998</v>
      </c>
      <c r="I685" s="199"/>
      <c r="J685" s="13"/>
      <c r="K685" s="13"/>
      <c r="L685" s="195"/>
      <c r="M685" s="200"/>
      <c r="N685" s="201"/>
      <c r="O685" s="201"/>
      <c r="P685" s="201"/>
      <c r="Q685" s="201"/>
      <c r="R685" s="201"/>
      <c r="S685" s="201"/>
      <c r="T685" s="20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196" t="s">
        <v>166</v>
      </c>
      <c r="AU685" s="196" t="s">
        <v>83</v>
      </c>
      <c r="AV685" s="13" t="s">
        <v>83</v>
      </c>
      <c r="AW685" s="13" t="s">
        <v>35</v>
      </c>
      <c r="AX685" s="13" t="s">
        <v>73</v>
      </c>
      <c r="AY685" s="196" t="s">
        <v>153</v>
      </c>
    </row>
    <row r="686" s="13" customFormat="1">
      <c r="A686" s="13"/>
      <c r="B686" s="195"/>
      <c r="C686" s="13"/>
      <c r="D686" s="188" t="s">
        <v>166</v>
      </c>
      <c r="E686" s="196" t="s">
        <v>3</v>
      </c>
      <c r="F686" s="197" t="s">
        <v>1500</v>
      </c>
      <c r="G686" s="13"/>
      <c r="H686" s="198">
        <v>55.850000000000001</v>
      </c>
      <c r="I686" s="199"/>
      <c r="J686" s="13"/>
      <c r="K686" s="13"/>
      <c r="L686" s="195"/>
      <c r="M686" s="200"/>
      <c r="N686" s="201"/>
      <c r="O686" s="201"/>
      <c r="P686" s="201"/>
      <c r="Q686" s="201"/>
      <c r="R686" s="201"/>
      <c r="S686" s="201"/>
      <c r="T686" s="20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196" t="s">
        <v>166</v>
      </c>
      <c r="AU686" s="196" t="s">
        <v>83</v>
      </c>
      <c r="AV686" s="13" t="s">
        <v>83</v>
      </c>
      <c r="AW686" s="13" t="s">
        <v>35</v>
      </c>
      <c r="AX686" s="13" t="s">
        <v>73</v>
      </c>
      <c r="AY686" s="196" t="s">
        <v>153</v>
      </c>
    </row>
    <row r="687" s="13" customFormat="1">
      <c r="A687" s="13"/>
      <c r="B687" s="195"/>
      <c r="C687" s="13"/>
      <c r="D687" s="188" t="s">
        <v>166</v>
      </c>
      <c r="E687" s="196" t="s">
        <v>3</v>
      </c>
      <c r="F687" s="197" t="s">
        <v>1501</v>
      </c>
      <c r="G687" s="13"/>
      <c r="H687" s="198">
        <v>4.5800000000000001</v>
      </c>
      <c r="I687" s="199"/>
      <c r="J687" s="13"/>
      <c r="K687" s="13"/>
      <c r="L687" s="195"/>
      <c r="M687" s="200"/>
      <c r="N687" s="201"/>
      <c r="O687" s="201"/>
      <c r="P687" s="201"/>
      <c r="Q687" s="201"/>
      <c r="R687" s="201"/>
      <c r="S687" s="201"/>
      <c r="T687" s="20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196" t="s">
        <v>166</v>
      </c>
      <c r="AU687" s="196" t="s">
        <v>83</v>
      </c>
      <c r="AV687" s="13" t="s">
        <v>83</v>
      </c>
      <c r="AW687" s="13" t="s">
        <v>35</v>
      </c>
      <c r="AX687" s="13" t="s">
        <v>73</v>
      </c>
      <c r="AY687" s="196" t="s">
        <v>153</v>
      </c>
    </row>
    <row r="688" s="13" customFormat="1">
      <c r="A688" s="13"/>
      <c r="B688" s="195"/>
      <c r="C688" s="13"/>
      <c r="D688" s="188" t="s">
        <v>166</v>
      </c>
      <c r="E688" s="196" t="s">
        <v>3</v>
      </c>
      <c r="F688" s="197" t="s">
        <v>1502</v>
      </c>
      <c r="G688" s="13"/>
      <c r="H688" s="198">
        <v>5</v>
      </c>
      <c r="I688" s="199"/>
      <c r="J688" s="13"/>
      <c r="K688" s="13"/>
      <c r="L688" s="195"/>
      <c r="M688" s="200"/>
      <c r="N688" s="201"/>
      <c r="O688" s="201"/>
      <c r="P688" s="201"/>
      <c r="Q688" s="201"/>
      <c r="R688" s="201"/>
      <c r="S688" s="201"/>
      <c r="T688" s="20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96" t="s">
        <v>166</v>
      </c>
      <c r="AU688" s="196" t="s">
        <v>83</v>
      </c>
      <c r="AV688" s="13" t="s">
        <v>83</v>
      </c>
      <c r="AW688" s="13" t="s">
        <v>35</v>
      </c>
      <c r="AX688" s="13" t="s">
        <v>73</v>
      </c>
      <c r="AY688" s="196" t="s">
        <v>153</v>
      </c>
    </row>
    <row r="689" s="13" customFormat="1">
      <c r="A689" s="13"/>
      <c r="B689" s="195"/>
      <c r="C689" s="13"/>
      <c r="D689" s="188" t="s">
        <v>166</v>
      </c>
      <c r="E689" s="196" t="s">
        <v>3</v>
      </c>
      <c r="F689" s="197" t="s">
        <v>1503</v>
      </c>
      <c r="G689" s="13"/>
      <c r="H689" s="198">
        <v>140.12000000000001</v>
      </c>
      <c r="I689" s="199"/>
      <c r="J689" s="13"/>
      <c r="K689" s="13"/>
      <c r="L689" s="195"/>
      <c r="M689" s="200"/>
      <c r="N689" s="201"/>
      <c r="O689" s="201"/>
      <c r="P689" s="201"/>
      <c r="Q689" s="201"/>
      <c r="R689" s="201"/>
      <c r="S689" s="201"/>
      <c r="T689" s="20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196" t="s">
        <v>166</v>
      </c>
      <c r="AU689" s="196" t="s">
        <v>83</v>
      </c>
      <c r="AV689" s="13" t="s">
        <v>83</v>
      </c>
      <c r="AW689" s="13" t="s">
        <v>35</v>
      </c>
      <c r="AX689" s="13" t="s">
        <v>73</v>
      </c>
      <c r="AY689" s="196" t="s">
        <v>153</v>
      </c>
    </row>
    <row r="690" s="14" customFormat="1">
      <c r="A690" s="14"/>
      <c r="B690" s="203"/>
      <c r="C690" s="14"/>
      <c r="D690" s="188" t="s">
        <v>166</v>
      </c>
      <c r="E690" s="204" t="s">
        <v>3</v>
      </c>
      <c r="F690" s="205" t="s">
        <v>181</v>
      </c>
      <c r="G690" s="14"/>
      <c r="H690" s="206">
        <v>209.31800000000001</v>
      </c>
      <c r="I690" s="207"/>
      <c r="J690" s="14"/>
      <c r="K690" s="14"/>
      <c r="L690" s="203"/>
      <c r="M690" s="208"/>
      <c r="N690" s="209"/>
      <c r="O690" s="209"/>
      <c r="P690" s="209"/>
      <c r="Q690" s="209"/>
      <c r="R690" s="209"/>
      <c r="S690" s="209"/>
      <c r="T690" s="21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04" t="s">
        <v>166</v>
      </c>
      <c r="AU690" s="204" t="s">
        <v>83</v>
      </c>
      <c r="AV690" s="14" t="s">
        <v>160</v>
      </c>
      <c r="AW690" s="14" t="s">
        <v>35</v>
      </c>
      <c r="AX690" s="14" t="s">
        <v>81</v>
      </c>
      <c r="AY690" s="204" t="s">
        <v>153</v>
      </c>
    </row>
    <row r="691" s="2" customFormat="1" ht="16.5" customHeight="1">
      <c r="A691" s="40"/>
      <c r="B691" s="174"/>
      <c r="C691" s="175" t="s">
        <v>970</v>
      </c>
      <c r="D691" s="175" t="s">
        <v>155</v>
      </c>
      <c r="E691" s="176" t="s">
        <v>843</v>
      </c>
      <c r="F691" s="177" t="s">
        <v>844</v>
      </c>
      <c r="G691" s="178" t="s">
        <v>614</v>
      </c>
      <c r="H691" s="179">
        <v>79.459999999999994</v>
      </c>
      <c r="I691" s="180"/>
      <c r="J691" s="181">
        <f>ROUND(I691*H691,2)</f>
        <v>0</v>
      </c>
      <c r="K691" s="177" t="s">
        <v>159</v>
      </c>
      <c r="L691" s="41"/>
      <c r="M691" s="182" t="s">
        <v>3</v>
      </c>
      <c r="N691" s="183" t="s">
        <v>44</v>
      </c>
      <c r="O691" s="74"/>
      <c r="P691" s="184">
        <f>O691*H691</f>
        <v>0</v>
      </c>
      <c r="Q691" s="184">
        <v>0</v>
      </c>
      <c r="R691" s="184">
        <f>Q691*H691</f>
        <v>0</v>
      </c>
      <c r="S691" s="184">
        <v>0</v>
      </c>
      <c r="T691" s="185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186" t="s">
        <v>160</v>
      </c>
      <c r="AT691" s="186" t="s">
        <v>155</v>
      </c>
      <c r="AU691" s="186" t="s">
        <v>83</v>
      </c>
      <c r="AY691" s="21" t="s">
        <v>153</v>
      </c>
      <c r="BE691" s="187">
        <f>IF(N691="základní",J691,0)</f>
        <v>0</v>
      </c>
      <c r="BF691" s="187">
        <f>IF(N691="snížená",J691,0)</f>
        <v>0</v>
      </c>
      <c r="BG691" s="187">
        <f>IF(N691="zákl. přenesená",J691,0)</f>
        <v>0</v>
      </c>
      <c r="BH691" s="187">
        <f>IF(N691="sníž. přenesená",J691,0)</f>
        <v>0</v>
      </c>
      <c r="BI691" s="187">
        <f>IF(N691="nulová",J691,0)</f>
        <v>0</v>
      </c>
      <c r="BJ691" s="21" t="s">
        <v>81</v>
      </c>
      <c r="BK691" s="187">
        <f>ROUND(I691*H691,2)</f>
        <v>0</v>
      </c>
      <c r="BL691" s="21" t="s">
        <v>160</v>
      </c>
      <c r="BM691" s="186" t="s">
        <v>1504</v>
      </c>
    </row>
    <row r="692" s="2" customFormat="1">
      <c r="A692" s="40"/>
      <c r="B692" s="41"/>
      <c r="C692" s="40"/>
      <c r="D692" s="188" t="s">
        <v>162</v>
      </c>
      <c r="E692" s="40"/>
      <c r="F692" s="189" t="s">
        <v>846</v>
      </c>
      <c r="G692" s="40"/>
      <c r="H692" s="40"/>
      <c r="I692" s="190"/>
      <c r="J692" s="40"/>
      <c r="K692" s="40"/>
      <c r="L692" s="41"/>
      <c r="M692" s="191"/>
      <c r="N692" s="192"/>
      <c r="O692" s="74"/>
      <c r="P692" s="74"/>
      <c r="Q692" s="74"/>
      <c r="R692" s="74"/>
      <c r="S692" s="74"/>
      <c r="T692" s="75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21" t="s">
        <v>162</v>
      </c>
      <c r="AU692" s="21" t="s">
        <v>83</v>
      </c>
    </row>
    <row r="693" s="2" customFormat="1">
      <c r="A693" s="40"/>
      <c r="B693" s="41"/>
      <c r="C693" s="40"/>
      <c r="D693" s="193" t="s">
        <v>164</v>
      </c>
      <c r="E693" s="40"/>
      <c r="F693" s="194" t="s">
        <v>847</v>
      </c>
      <c r="G693" s="40"/>
      <c r="H693" s="40"/>
      <c r="I693" s="190"/>
      <c r="J693" s="40"/>
      <c r="K693" s="40"/>
      <c r="L693" s="41"/>
      <c r="M693" s="191"/>
      <c r="N693" s="192"/>
      <c r="O693" s="74"/>
      <c r="P693" s="74"/>
      <c r="Q693" s="74"/>
      <c r="R693" s="74"/>
      <c r="S693" s="74"/>
      <c r="T693" s="75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21" t="s">
        <v>164</v>
      </c>
      <c r="AU693" s="21" t="s">
        <v>83</v>
      </c>
    </row>
    <row r="694" s="13" customFormat="1">
      <c r="A694" s="13"/>
      <c r="B694" s="195"/>
      <c r="C694" s="13"/>
      <c r="D694" s="188" t="s">
        <v>166</v>
      </c>
      <c r="E694" s="196" t="s">
        <v>3</v>
      </c>
      <c r="F694" s="197" t="s">
        <v>1505</v>
      </c>
      <c r="G694" s="13"/>
      <c r="H694" s="198">
        <v>79.459999999999994</v>
      </c>
      <c r="I694" s="199"/>
      <c r="J694" s="13"/>
      <c r="K694" s="13"/>
      <c r="L694" s="195"/>
      <c r="M694" s="200"/>
      <c r="N694" s="201"/>
      <c r="O694" s="201"/>
      <c r="P694" s="201"/>
      <c r="Q694" s="201"/>
      <c r="R694" s="201"/>
      <c r="S694" s="201"/>
      <c r="T694" s="202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196" t="s">
        <v>166</v>
      </c>
      <c r="AU694" s="196" t="s">
        <v>83</v>
      </c>
      <c r="AV694" s="13" t="s">
        <v>83</v>
      </c>
      <c r="AW694" s="13" t="s">
        <v>35</v>
      </c>
      <c r="AX694" s="13" t="s">
        <v>81</v>
      </c>
      <c r="AY694" s="196" t="s">
        <v>153</v>
      </c>
    </row>
    <row r="695" s="2" customFormat="1" ht="24.15" customHeight="1">
      <c r="A695" s="40"/>
      <c r="B695" s="174"/>
      <c r="C695" s="175" t="s">
        <v>977</v>
      </c>
      <c r="D695" s="175" t="s">
        <v>155</v>
      </c>
      <c r="E695" s="176" t="s">
        <v>1506</v>
      </c>
      <c r="F695" s="177" t="s">
        <v>1507</v>
      </c>
      <c r="G695" s="178" t="s">
        <v>614</v>
      </c>
      <c r="H695" s="179">
        <v>10.6</v>
      </c>
      <c r="I695" s="180"/>
      <c r="J695" s="181">
        <f>ROUND(I695*H695,2)</f>
        <v>0</v>
      </c>
      <c r="K695" s="177" t="s">
        <v>159</v>
      </c>
      <c r="L695" s="41"/>
      <c r="M695" s="182" t="s">
        <v>3</v>
      </c>
      <c r="N695" s="183" t="s">
        <v>44</v>
      </c>
      <c r="O695" s="74"/>
      <c r="P695" s="184">
        <f>O695*H695</f>
        <v>0</v>
      </c>
      <c r="Q695" s="184">
        <v>0</v>
      </c>
      <c r="R695" s="184">
        <f>Q695*H695</f>
        <v>0</v>
      </c>
      <c r="S695" s="184">
        <v>0</v>
      </c>
      <c r="T695" s="185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186" t="s">
        <v>160</v>
      </c>
      <c r="AT695" s="186" t="s">
        <v>155</v>
      </c>
      <c r="AU695" s="186" t="s">
        <v>83</v>
      </c>
      <c r="AY695" s="21" t="s">
        <v>153</v>
      </c>
      <c r="BE695" s="187">
        <f>IF(N695="základní",J695,0)</f>
        <v>0</v>
      </c>
      <c r="BF695" s="187">
        <f>IF(N695="snížená",J695,0)</f>
        <v>0</v>
      </c>
      <c r="BG695" s="187">
        <f>IF(N695="zákl. přenesená",J695,0)</f>
        <v>0</v>
      </c>
      <c r="BH695" s="187">
        <f>IF(N695="sníž. přenesená",J695,0)</f>
        <v>0</v>
      </c>
      <c r="BI695" s="187">
        <f>IF(N695="nulová",J695,0)</f>
        <v>0</v>
      </c>
      <c r="BJ695" s="21" t="s">
        <v>81</v>
      </c>
      <c r="BK695" s="187">
        <f>ROUND(I695*H695,2)</f>
        <v>0</v>
      </c>
      <c r="BL695" s="21" t="s">
        <v>160</v>
      </c>
      <c r="BM695" s="186" t="s">
        <v>1508</v>
      </c>
    </row>
    <row r="696" s="2" customFormat="1">
      <c r="A696" s="40"/>
      <c r="B696" s="41"/>
      <c r="C696" s="40"/>
      <c r="D696" s="188" t="s">
        <v>162</v>
      </c>
      <c r="E696" s="40"/>
      <c r="F696" s="189" t="s">
        <v>1509</v>
      </c>
      <c r="G696" s="40"/>
      <c r="H696" s="40"/>
      <c r="I696" s="190"/>
      <c r="J696" s="40"/>
      <c r="K696" s="40"/>
      <c r="L696" s="41"/>
      <c r="M696" s="191"/>
      <c r="N696" s="192"/>
      <c r="O696" s="74"/>
      <c r="P696" s="74"/>
      <c r="Q696" s="74"/>
      <c r="R696" s="74"/>
      <c r="S696" s="74"/>
      <c r="T696" s="75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21" t="s">
        <v>162</v>
      </c>
      <c r="AU696" s="21" t="s">
        <v>83</v>
      </c>
    </row>
    <row r="697" s="2" customFormat="1">
      <c r="A697" s="40"/>
      <c r="B697" s="41"/>
      <c r="C697" s="40"/>
      <c r="D697" s="193" t="s">
        <v>164</v>
      </c>
      <c r="E697" s="40"/>
      <c r="F697" s="194" t="s">
        <v>1510</v>
      </c>
      <c r="G697" s="40"/>
      <c r="H697" s="40"/>
      <c r="I697" s="190"/>
      <c r="J697" s="40"/>
      <c r="K697" s="40"/>
      <c r="L697" s="41"/>
      <c r="M697" s="191"/>
      <c r="N697" s="192"/>
      <c r="O697" s="74"/>
      <c r="P697" s="74"/>
      <c r="Q697" s="74"/>
      <c r="R697" s="74"/>
      <c r="S697" s="74"/>
      <c r="T697" s="75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21" t="s">
        <v>164</v>
      </c>
      <c r="AU697" s="21" t="s">
        <v>83</v>
      </c>
    </row>
    <row r="698" s="13" customFormat="1">
      <c r="A698" s="13"/>
      <c r="B698" s="195"/>
      <c r="C698" s="13"/>
      <c r="D698" s="188" t="s">
        <v>166</v>
      </c>
      <c r="E698" s="196" t="s">
        <v>3</v>
      </c>
      <c r="F698" s="197" t="s">
        <v>1511</v>
      </c>
      <c r="G698" s="13"/>
      <c r="H698" s="198">
        <v>10.6</v>
      </c>
      <c r="I698" s="199"/>
      <c r="J698" s="13"/>
      <c r="K698" s="13"/>
      <c r="L698" s="195"/>
      <c r="M698" s="200"/>
      <c r="N698" s="201"/>
      <c r="O698" s="201"/>
      <c r="P698" s="201"/>
      <c r="Q698" s="201"/>
      <c r="R698" s="201"/>
      <c r="S698" s="201"/>
      <c r="T698" s="20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96" t="s">
        <v>166</v>
      </c>
      <c r="AU698" s="196" t="s">
        <v>83</v>
      </c>
      <c r="AV698" s="13" t="s">
        <v>83</v>
      </c>
      <c r="AW698" s="13" t="s">
        <v>35</v>
      </c>
      <c r="AX698" s="13" t="s">
        <v>81</v>
      </c>
      <c r="AY698" s="196" t="s">
        <v>153</v>
      </c>
    </row>
    <row r="699" s="2" customFormat="1" ht="24.15" customHeight="1">
      <c r="A699" s="40"/>
      <c r="B699" s="174"/>
      <c r="C699" s="175" t="s">
        <v>994</v>
      </c>
      <c r="D699" s="175" t="s">
        <v>155</v>
      </c>
      <c r="E699" s="176" t="s">
        <v>858</v>
      </c>
      <c r="F699" s="177" t="s">
        <v>859</v>
      </c>
      <c r="G699" s="178" t="s">
        <v>241</v>
      </c>
      <c r="H699" s="179">
        <v>728.41999999999996</v>
      </c>
      <c r="I699" s="180"/>
      <c r="J699" s="181">
        <f>ROUND(I699*H699,2)</f>
        <v>0</v>
      </c>
      <c r="K699" s="177" t="s">
        <v>159</v>
      </c>
      <c r="L699" s="41"/>
      <c r="M699" s="182" t="s">
        <v>3</v>
      </c>
      <c r="N699" s="183" t="s">
        <v>44</v>
      </c>
      <c r="O699" s="74"/>
      <c r="P699" s="184">
        <f>O699*H699</f>
        <v>0</v>
      </c>
      <c r="Q699" s="184">
        <v>0</v>
      </c>
      <c r="R699" s="184">
        <f>Q699*H699</f>
        <v>0</v>
      </c>
      <c r="S699" s="184">
        <v>0.02</v>
      </c>
      <c r="T699" s="185">
        <f>S699*H699</f>
        <v>14.568399999999999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186" t="s">
        <v>160</v>
      </c>
      <c r="AT699" s="186" t="s">
        <v>155</v>
      </c>
      <c r="AU699" s="186" t="s">
        <v>83</v>
      </c>
      <c r="AY699" s="21" t="s">
        <v>153</v>
      </c>
      <c r="BE699" s="187">
        <f>IF(N699="základní",J699,0)</f>
        <v>0</v>
      </c>
      <c r="BF699" s="187">
        <f>IF(N699="snížená",J699,0)</f>
        <v>0</v>
      </c>
      <c r="BG699" s="187">
        <f>IF(N699="zákl. přenesená",J699,0)</f>
        <v>0</v>
      </c>
      <c r="BH699" s="187">
        <f>IF(N699="sníž. přenesená",J699,0)</f>
        <v>0</v>
      </c>
      <c r="BI699" s="187">
        <f>IF(N699="nulová",J699,0)</f>
        <v>0</v>
      </c>
      <c r="BJ699" s="21" t="s">
        <v>81</v>
      </c>
      <c r="BK699" s="187">
        <f>ROUND(I699*H699,2)</f>
        <v>0</v>
      </c>
      <c r="BL699" s="21" t="s">
        <v>160</v>
      </c>
      <c r="BM699" s="186" t="s">
        <v>1512</v>
      </c>
    </row>
    <row r="700" s="2" customFormat="1">
      <c r="A700" s="40"/>
      <c r="B700" s="41"/>
      <c r="C700" s="40"/>
      <c r="D700" s="188" t="s">
        <v>162</v>
      </c>
      <c r="E700" s="40"/>
      <c r="F700" s="189" t="s">
        <v>861</v>
      </c>
      <c r="G700" s="40"/>
      <c r="H700" s="40"/>
      <c r="I700" s="190"/>
      <c r="J700" s="40"/>
      <c r="K700" s="40"/>
      <c r="L700" s="41"/>
      <c r="M700" s="191"/>
      <c r="N700" s="192"/>
      <c r="O700" s="74"/>
      <c r="P700" s="74"/>
      <c r="Q700" s="74"/>
      <c r="R700" s="74"/>
      <c r="S700" s="74"/>
      <c r="T700" s="75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21" t="s">
        <v>162</v>
      </c>
      <c r="AU700" s="21" t="s">
        <v>83</v>
      </c>
    </row>
    <row r="701" s="2" customFormat="1">
      <c r="A701" s="40"/>
      <c r="B701" s="41"/>
      <c r="C701" s="40"/>
      <c r="D701" s="193" t="s">
        <v>164</v>
      </c>
      <c r="E701" s="40"/>
      <c r="F701" s="194" t="s">
        <v>862</v>
      </c>
      <c r="G701" s="40"/>
      <c r="H701" s="40"/>
      <c r="I701" s="190"/>
      <c r="J701" s="40"/>
      <c r="K701" s="40"/>
      <c r="L701" s="41"/>
      <c r="M701" s="191"/>
      <c r="N701" s="192"/>
      <c r="O701" s="74"/>
      <c r="P701" s="74"/>
      <c r="Q701" s="74"/>
      <c r="R701" s="74"/>
      <c r="S701" s="74"/>
      <c r="T701" s="75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21" t="s">
        <v>164</v>
      </c>
      <c r="AU701" s="21" t="s">
        <v>83</v>
      </c>
    </row>
    <row r="702" s="13" customFormat="1">
      <c r="A702" s="13"/>
      <c r="B702" s="195"/>
      <c r="C702" s="13"/>
      <c r="D702" s="188" t="s">
        <v>166</v>
      </c>
      <c r="E702" s="196" t="s">
        <v>3</v>
      </c>
      <c r="F702" s="197" t="s">
        <v>1513</v>
      </c>
      <c r="G702" s="13"/>
      <c r="H702" s="198">
        <v>728.41999999999996</v>
      </c>
      <c r="I702" s="199"/>
      <c r="J702" s="13"/>
      <c r="K702" s="13"/>
      <c r="L702" s="195"/>
      <c r="M702" s="200"/>
      <c r="N702" s="201"/>
      <c r="O702" s="201"/>
      <c r="P702" s="201"/>
      <c r="Q702" s="201"/>
      <c r="R702" s="201"/>
      <c r="S702" s="201"/>
      <c r="T702" s="20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96" t="s">
        <v>166</v>
      </c>
      <c r="AU702" s="196" t="s">
        <v>83</v>
      </c>
      <c r="AV702" s="13" t="s">
        <v>83</v>
      </c>
      <c r="AW702" s="13" t="s">
        <v>35</v>
      </c>
      <c r="AX702" s="13" t="s">
        <v>81</v>
      </c>
      <c r="AY702" s="196" t="s">
        <v>153</v>
      </c>
    </row>
    <row r="703" s="2" customFormat="1" ht="16.5" customHeight="1">
      <c r="A703" s="40"/>
      <c r="B703" s="174"/>
      <c r="C703" s="175" t="s">
        <v>1012</v>
      </c>
      <c r="D703" s="175" t="s">
        <v>155</v>
      </c>
      <c r="E703" s="176" t="s">
        <v>1514</v>
      </c>
      <c r="F703" s="177" t="s">
        <v>1515</v>
      </c>
      <c r="G703" s="178" t="s">
        <v>158</v>
      </c>
      <c r="H703" s="179">
        <v>0.14199999999999999</v>
      </c>
      <c r="I703" s="180"/>
      <c r="J703" s="181">
        <f>ROUND(I703*H703,2)</f>
        <v>0</v>
      </c>
      <c r="K703" s="177" t="s">
        <v>3</v>
      </c>
      <c r="L703" s="41"/>
      <c r="M703" s="182" t="s">
        <v>3</v>
      </c>
      <c r="N703" s="183" t="s">
        <v>44</v>
      </c>
      <c r="O703" s="74"/>
      <c r="P703" s="184">
        <f>O703*H703</f>
        <v>0</v>
      </c>
      <c r="Q703" s="184">
        <v>0</v>
      </c>
      <c r="R703" s="184">
        <f>Q703*H703</f>
        <v>0</v>
      </c>
      <c r="S703" s="184">
        <v>2</v>
      </c>
      <c r="T703" s="185">
        <f>S703*H703</f>
        <v>0.28399999999999997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186" t="s">
        <v>160</v>
      </c>
      <c r="AT703" s="186" t="s">
        <v>155</v>
      </c>
      <c r="AU703" s="186" t="s">
        <v>83</v>
      </c>
      <c r="AY703" s="21" t="s">
        <v>153</v>
      </c>
      <c r="BE703" s="187">
        <f>IF(N703="základní",J703,0)</f>
        <v>0</v>
      </c>
      <c r="BF703" s="187">
        <f>IF(N703="snížená",J703,0)</f>
        <v>0</v>
      </c>
      <c r="BG703" s="187">
        <f>IF(N703="zákl. přenesená",J703,0)</f>
        <v>0</v>
      </c>
      <c r="BH703" s="187">
        <f>IF(N703="sníž. přenesená",J703,0)</f>
        <v>0</v>
      </c>
      <c r="BI703" s="187">
        <f>IF(N703="nulová",J703,0)</f>
        <v>0</v>
      </c>
      <c r="BJ703" s="21" t="s">
        <v>81</v>
      </c>
      <c r="BK703" s="187">
        <f>ROUND(I703*H703,2)</f>
        <v>0</v>
      </c>
      <c r="BL703" s="21" t="s">
        <v>160</v>
      </c>
      <c r="BM703" s="186" t="s">
        <v>1516</v>
      </c>
    </row>
    <row r="704" s="2" customFormat="1">
      <c r="A704" s="40"/>
      <c r="B704" s="41"/>
      <c r="C704" s="40"/>
      <c r="D704" s="188" t="s">
        <v>162</v>
      </c>
      <c r="E704" s="40"/>
      <c r="F704" s="189" t="s">
        <v>1515</v>
      </c>
      <c r="G704" s="40"/>
      <c r="H704" s="40"/>
      <c r="I704" s="190"/>
      <c r="J704" s="40"/>
      <c r="K704" s="40"/>
      <c r="L704" s="41"/>
      <c r="M704" s="191"/>
      <c r="N704" s="192"/>
      <c r="O704" s="74"/>
      <c r="P704" s="74"/>
      <c r="Q704" s="74"/>
      <c r="R704" s="74"/>
      <c r="S704" s="74"/>
      <c r="T704" s="75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21" t="s">
        <v>162</v>
      </c>
      <c r="AU704" s="21" t="s">
        <v>83</v>
      </c>
    </row>
    <row r="705" s="2" customFormat="1">
      <c r="A705" s="40"/>
      <c r="B705" s="41"/>
      <c r="C705" s="40"/>
      <c r="D705" s="188" t="s">
        <v>194</v>
      </c>
      <c r="E705" s="40"/>
      <c r="F705" s="211" t="s">
        <v>1517</v>
      </c>
      <c r="G705" s="40"/>
      <c r="H705" s="40"/>
      <c r="I705" s="190"/>
      <c r="J705" s="40"/>
      <c r="K705" s="40"/>
      <c r="L705" s="41"/>
      <c r="M705" s="191"/>
      <c r="N705" s="192"/>
      <c r="O705" s="74"/>
      <c r="P705" s="74"/>
      <c r="Q705" s="74"/>
      <c r="R705" s="74"/>
      <c r="S705" s="74"/>
      <c r="T705" s="75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21" t="s">
        <v>194</v>
      </c>
      <c r="AU705" s="21" t="s">
        <v>83</v>
      </c>
    </row>
    <row r="706" s="13" customFormat="1">
      <c r="A706" s="13"/>
      <c r="B706" s="195"/>
      <c r="C706" s="13"/>
      <c r="D706" s="188" t="s">
        <v>166</v>
      </c>
      <c r="E706" s="196" t="s">
        <v>3</v>
      </c>
      <c r="F706" s="197" t="s">
        <v>1518</v>
      </c>
      <c r="G706" s="13"/>
      <c r="H706" s="198">
        <v>0.14199999999999999</v>
      </c>
      <c r="I706" s="199"/>
      <c r="J706" s="13"/>
      <c r="K706" s="13"/>
      <c r="L706" s="195"/>
      <c r="M706" s="200"/>
      <c r="N706" s="201"/>
      <c r="O706" s="201"/>
      <c r="P706" s="201"/>
      <c r="Q706" s="201"/>
      <c r="R706" s="201"/>
      <c r="S706" s="201"/>
      <c r="T706" s="20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96" t="s">
        <v>166</v>
      </c>
      <c r="AU706" s="196" t="s">
        <v>83</v>
      </c>
      <c r="AV706" s="13" t="s">
        <v>83</v>
      </c>
      <c r="AW706" s="13" t="s">
        <v>35</v>
      </c>
      <c r="AX706" s="13" t="s">
        <v>81</v>
      </c>
      <c r="AY706" s="196" t="s">
        <v>153</v>
      </c>
    </row>
    <row r="707" s="2" customFormat="1" ht="24.15" customHeight="1">
      <c r="A707" s="40"/>
      <c r="B707" s="174"/>
      <c r="C707" s="175" t="s">
        <v>1027</v>
      </c>
      <c r="D707" s="175" t="s">
        <v>155</v>
      </c>
      <c r="E707" s="176" t="s">
        <v>1519</v>
      </c>
      <c r="F707" s="177" t="s">
        <v>1520</v>
      </c>
      <c r="G707" s="178" t="s">
        <v>241</v>
      </c>
      <c r="H707" s="179">
        <v>18.800000000000001</v>
      </c>
      <c r="I707" s="180"/>
      <c r="J707" s="181">
        <f>ROUND(I707*H707,2)</f>
        <v>0</v>
      </c>
      <c r="K707" s="177" t="s">
        <v>159</v>
      </c>
      <c r="L707" s="41"/>
      <c r="M707" s="182" t="s">
        <v>3</v>
      </c>
      <c r="N707" s="183" t="s">
        <v>44</v>
      </c>
      <c r="O707" s="74"/>
      <c r="P707" s="184">
        <f>O707*H707</f>
        <v>0</v>
      </c>
      <c r="Q707" s="184">
        <v>0</v>
      </c>
      <c r="R707" s="184">
        <f>Q707*H707</f>
        <v>0</v>
      </c>
      <c r="S707" s="184">
        <v>0</v>
      </c>
      <c r="T707" s="185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186" t="s">
        <v>160</v>
      </c>
      <c r="AT707" s="186" t="s">
        <v>155</v>
      </c>
      <c r="AU707" s="186" t="s">
        <v>83</v>
      </c>
      <c r="AY707" s="21" t="s">
        <v>153</v>
      </c>
      <c r="BE707" s="187">
        <f>IF(N707="základní",J707,0)</f>
        <v>0</v>
      </c>
      <c r="BF707" s="187">
        <f>IF(N707="snížená",J707,0)</f>
        <v>0</v>
      </c>
      <c r="BG707" s="187">
        <f>IF(N707="zákl. přenesená",J707,0)</f>
        <v>0</v>
      </c>
      <c r="BH707" s="187">
        <f>IF(N707="sníž. přenesená",J707,0)</f>
        <v>0</v>
      </c>
      <c r="BI707" s="187">
        <f>IF(N707="nulová",J707,0)</f>
        <v>0</v>
      </c>
      <c r="BJ707" s="21" t="s">
        <v>81</v>
      </c>
      <c r="BK707" s="187">
        <f>ROUND(I707*H707,2)</f>
        <v>0</v>
      </c>
      <c r="BL707" s="21" t="s">
        <v>160</v>
      </c>
      <c r="BM707" s="186" t="s">
        <v>1521</v>
      </c>
    </row>
    <row r="708" s="2" customFormat="1">
      <c r="A708" s="40"/>
      <c r="B708" s="41"/>
      <c r="C708" s="40"/>
      <c r="D708" s="188" t="s">
        <v>162</v>
      </c>
      <c r="E708" s="40"/>
      <c r="F708" s="189" t="s">
        <v>1522</v>
      </c>
      <c r="G708" s="40"/>
      <c r="H708" s="40"/>
      <c r="I708" s="190"/>
      <c r="J708" s="40"/>
      <c r="K708" s="40"/>
      <c r="L708" s="41"/>
      <c r="M708" s="191"/>
      <c r="N708" s="192"/>
      <c r="O708" s="74"/>
      <c r="P708" s="74"/>
      <c r="Q708" s="74"/>
      <c r="R708" s="74"/>
      <c r="S708" s="74"/>
      <c r="T708" s="75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21" t="s">
        <v>162</v>
      </c>
      <c r="AU708" s="21" t="s">
        <v>83</v>
      </c>
    </row>
    <row r="709" s="2" customFormat="1">
      <c r="A709" s="40"/>
      <c r="B709" s="41"/>
      <c r="C709" s="40"/>
      <c r="D709" s="193" t="s">
        <v>164</v>
      </c>
      <c r="E709" s="40"/>
      <c r="F709" s="194" t="s">
        <v>1523</v>
      </c>
      <c r="G709" s="40"/>
      <c r="H709" s="40"/>
      <c r="I709" s="190"/>
      <c r="J709" s="40"/>
      <c r="K709" s="40"/>
      <c r="L709" s="41"/>
      <c r="M709" s="191"/>
      <c r="N709" s="192"/>
      <c r="O709" s="74"/>
      <c r="P709" s="74"/>
      <c r="Q709" s="74"/>
      <c r="R709" s="74"/>
      <c r="S709" s="74"/>
      <c r="T709" s="75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21" t="s">
        <v>164</v>
      </c>
      <c r="AU709" s="21" t="s">
        <v>83</v>
      </c>
    </row>
    <row r="710" s="13" customFormat="1">
      <c r="A710" s="13"/>
      <c r="B710" s="195"/>
      <c r="C710" s="13"/>
      <c r="D710" s="188" t="s">
        <v>166</v>
      </c>
      <c r="E710" s="196" t="s">
        <v>3</v>
      </c>
      <c r="F710" s="197" t="s">
        <v>1524</v>
      </c>
      <c r="G710" s="13"/>
      <c r="H710" s="198">
        <v>18.800000000000001</v>
      </c>
      <c r="I710" s="199"/>
      <c r="J710" s="13"/>
      <c r="K710" s="13"/>
      <c r="L710" s="195"/>
      <c r="M710" s="200"/>
      <c r="N710" s="201"/>
      <c r="O710" s="201"/>
      <c r="P710" s="201"/>
      <c r="Q710" s="201"/>
      <c r="R710" s="201"/>
      <c r="S710" s="201"/>
      <c r="T710" s="20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96" t="s">
        <v>166</v>
      </c>
      <c r="AU710" s="196" t="s">
        <v>83</v>
      </c>
      <c r="AV710" s="13" t="s">
        <v>83</v>
      </c>
      <c r="AW710" s="13" t="s">
        <v>35</v>
      </c>
      <c r="AX710" s="13" t="s">
        <v>73</v>
      </c>
      <c r="AY710" s="196" t="s">
        <v>153</v>
      </c>
    </row>
    <row r="711" s="14" customFormat="1">
      <c r="A711" s="14"/>
      <c r="B711" s="203"/>
      <c r="C711" s="14"/>
      <c r="D711" s="188" t="s">
        <v>166</v>
      </c>
      <c r="E711" s="204" t="s">
        <v>3</v>
      </c>
      <c r="F711" s="205" t="s">
        <v>181</v>
      </c>
      <c r="G711" s="14"/>
      <c r="H711" s="206">
        <v>18.800000000000001</v>
      </c>
      <c r="I711" s="207"/>
      <c r="J711" s="14"/>
      <c r="K711" s="14"/>
      <c r="L711" s="203"/>
      <c r="M711" s="208"/>
      <c r="N711" s="209"/>
      <c r="O711" s="209"/>
      <c r="P711" s="209"/>
      <c r="Q711" s="209"/>
      <c r="R711" s="209"/>
      <c r="S711" s="209"/>
      <c r="T711" s="210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04" t="s">
        <v>166</v>
      </c>
      <c r="AU711" s="204" t="s">
        <v>83</v>
      </c>
      <c r="AV711" s="14" t="s">
        <v>160</v>
      </c>
      <c r="AW711" s="14" t="s">
        <v>35</v>
      </c>
      <c r="AX711" s="14" t="s">
        <v>81</v>
      </c>
      <c r="AY711" s="204" t="s">
        <v>153</v>
      </c>
    </row>
    <row r="712" s="2" customFormat="1" ht="24.15" customHeight="1">
      <c r="A712" s="40"/>
      <c r="B712" s="174"/>
      <c r="C712" s="175" t="s">
        <v>1054</v>
      </c>
      <c r="D712" s="175" t="s">
        <v>155</v>
      </c>
      <c r="E712" s="176" t="s">
        <v>864</v>
      </c>
      <c r="F712" s="177" t="s">
        <v>865</v>
      </c>
      <c r="G712" s="178" t="s">
        <v>241</v>
      </c>
      <c r="H712" s="179">
        <v>1028.0699999999999</v>
      </c>
      <c r="I712" s="180"/>
      <c r="J712" s="181">
        <f>ROUND(I712*H712,2)</f>
        <v>0</v>
      </c>
      <c r="K712" s="177" t="s">
        <v>159</v>
      </c>
      <c r="L712" s="41"/>
      <c r="M712" s="182" t="s">
        <v>3</v>
      </c>
      <c r="N712" s="183" t="s">
        <v>44</v>
      </c>
      <c r="O712" s="74"/>
      <c r="P712" s="184">
        <f>O712*H712</f>
        <v>0</v>
      </c>
      <c r="Q712" s="184">
        <v>0</v>
      </c>
      <c r="R712" s="184">
        <f>Q712*H712</f>
        <v>0</v>
      </c>
      <c r="S712" s="184">
        <v>0</v>
      </c>
      <c r="T712" s="185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186" t="s">
        <v>160</v>
      </c>
      <c r="AT712" s="186" t="s">
        <v>155</v>
      </c>
      <c r="AU712" s="186" t="s">
        <v>83</v>
      </c>
      <c r="AY712" s="21" t="s">
        <v>153</v>
      </c>
      <c r="BE712" s="187">
        <f>IF(N712="základní",J712,0)</f>
        <v>0</v>
      </c>
      <c r="BF712" s="187">
        <f>IF(N712="snížená",J712,0)</f>
        <v>0</v>
      </c>
      <c r="BG712" s="187">
        <f>IF(N712="zákl. přenesená",J712,0)</f>
        <v>0</v>
      </c>
      <c r="BH712" s="187">
        <f>IF(N712="sníž. přenesená",J712,0)</f>
        <v>0</v>
      </c>
      <c r="BI712" s="187">
        <f>IF(N712="nulová",J712,0)</f>
        <v>0</v>
      </c>
      <c r="BJ712" s="21" t="s">
        <v>81</v>
      </c>
      <c r="BK712" s="187">
        <f>ROUND(I712*H712,2)</f>
        <v>0</v>
      </c>
      <c r="BL712" s="21" t="s">
        <v>160</v>
      </c>
      <c r="BM712" s="186" t="s">
        <v>1525</v>
      </c>
    </row>
    <row r="713" s="2" customFormat="1">
      <c r="A713" s="40"/>
      <c r="B713" s="41"/>
      <c r="C713" s="40"/>
      <c r="D713" s="188" t="s">
        <v>162</v>
      </c>
      <c r="E713" s="40"/>
      <c r="F713" s="189" t="s">
        <v>867</v>
      </c>
      <c r="G713" s="40"/>
      <c r="H713" s="40"/>
      <c r="I713" s="190"/>
      <c r="J713" s="40"/>
      <c r="K713" s="40"/>
      <c r="L713" s="41"/>
      <c r="M713" s="191"/>
      <c r="N713" s="192"/>
      <c r="O713" s="74"/>
      <c r="P713" s="74"/>
      <c r="Q713" s="74"/>
      <c r="R713" s="74"/>
      <c r="S713" s="74"/>
      <c r="T713" s="75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21" t="s">
        <v>162</v>
      </c>
      <c r="AU713" s="21" t="s">
        <v>83</v>
      </c>
    </row>
    <row r="714" s="2" customFormat="1">
      <c r="A714" s="40"/>
      <c r="B714" s="41"/>
      <c r="C714" s="40"/>
      <c r="D714" s="193" t="s">
        <v>164</v>
      </c>
      <c r="E714" s="40"/>
      <c r="F714" s="194" t="s">
        <v>868</v>
      </c>
      <c r="G714" s="40"/>
      <c r="H714" s="40"/>
      <c r="I714" s="190"/>
      <c r="J714" s="40"/>
      <c r="K714" s="40"/>
      <c r="L714" s="41"/>
      <c r="M714" s="191"/>
      <c r="N714" s="192"/>
      <c r="O714" s="74"/>
      <c r="P714" s="74"/>
      <c r="Q714" s="74"/>
      <c r="R714" s="74"/>
      <c r="S714" s="74"/>
      <c r="T714" s="75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21" t="s">
        <v>164</v>
      </c>
      <c r="AU714" s="21" t="s">
        <v>83</v>
      </c>
    </row>
    <row r="715" s="13" customFormat="1">
      <c r="A715" s="13"/>
      <c r="B715" s="195"/>
      <c r="C715" s="13"/>
      <c r="D715" s="188" t="s">
        <v>166</v>
      </c>
      <c r="E715" s="196" t="s">
        <v>3</v>
      </c>
      <c r="F715" s="197" t="s">
        <v>1526</v>
      </c>
      <c r="G715" s="13"/>
      <c r="H715" s="198">
        <v>1028.0699999999999</v>
      </c>
      <c r="I715" s="199"/>
      <c r="J715" s="13"/>
      <c r="K715" s="13"/>
      <c r="L715" s="195"/>
      <c r="M715" s="200"/>
      <c r="N715" s="201"/>
      <c r="O715" s="201"/>
      <c r="P715" s="201"/>
      <c r="Q715" s="201"/>
      <c r="R715" s="201"/>
      <c r="S715" s="201"/>
      <c r="T715" s="20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96" t="s">
        <v>166</v>
      </c>
      <c r="AU715" s="196" t="s">
        <v>83</v>
      </c>
      <c r="AV715" s="13" t="s">
        <v>83</v>
      </c>
      <c r="AW715" s="13" t="s">
        <v>35</v>
      </c>
      <c r="AX715" s="13" t="s">
        <v>81</v>
      </c>
      <c r="AY715" s="196" t="s">
        <v>153</v>
      </c>
    </row>
    <row r="716" s="12" customFormat="1" ht="20.88" customHeight="1">
      <c r="A716" s="12"/>
      <c r="B716" s="161"/>
      <c r="C716" s="12"/>
      <c r="D716" s="162" t="s">
        <v>72</v>
      </c>
      <c r="E716" s="172" t="s">
        <v>824</v>
      </c>
      <c r="F716" s="172" t="s">
        <v>870</v>
      </c>
      <c r="G716" s="12"/>
      <c r="H716" s="12"/>
      <c r="I716" s="164"/>
      <c r="J716" s="173">
        <f>BK716</f>
        <v>0</v>
      </c>
      <c r="K716" s="12"/>
      <c r="L716" s="161"/>
      <c r="M716" s="166"/>
      <c r="N716" s="167"/>
      <c r="O716" s="167"/>
      <c r="P716" s="168">
        <f>SUM(P717:P827)</f>
        <v>0</v>
      </c>
      <c r="Q716" s="167"/>
      <c r="R716" s="168">
        <f>SUM(R717:R827)</f>
        <v>0.043636800000000003</v>
      </c>
      <c r="S716" s="167"/>
      <c r="T716" s="169">
        <f>SUM(T717:T827)</f>
        <v>1724.8824099999999</v>
      </c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R716" s="162" t="s">
        <v>81</v>
      </c>
      <c r="AT716" s="170" t="s">
        <v>72</v>
      </c>
      <c r="AU716" s="170" t="s">
        <v>83</v>
      </c>
      <c r="AY716" s="162" t="s">
        <v>153</v>
      </c>
      <c r="BK716" s="171">
        <f>SUM(BK717:BK827)</f>
        <v>0</v>
      </c>
    </row>
    <row r="717" s="2" customFormat="1" ht="24.15" customHeight="1">
      <c r="A717" s="40"/>
      <c r="B717" s="174"/>
      <c r="C717" s="175" t="s">
        <v>1075</v>
      </c>
      <c r="D717" s="175" t="s">
        <v>155</v>
      </c>
      <c r="E717" s="176" t="s">
        <v>1527</v>
      </c>
      <c r="F717" s="177" t="s">
        <v>1528</v>
      </c>
      <c r="G717" s="178" t="s">
        <v>241</v>
      </c>
      <c r="H717" s="179">
        <v>2</v>
      </c>
      <c r="I717" s="180"/>
      <c r="J717" s="181">
        <f>ROUND(I717*H717,2)</f>
        <v>0</v>
      </c>
      <c r="K717" s="177" t="s">
        <v>159</v>
      </c>
      <c r="L717" s="41"/>
      <c r="M717" s="182" t="s">
        <v>3</v>
      </c>
      <c r="N717" s="183" t="s">
        <v>44</v>
      </c>
      <c r="O717" s="74"/>
      <c r="P717" s="184">
        <f>O717*H717</f>
        <v>0</v>
      </c>
      <c r="Q717" s="184">
        <v>0</v>
      </c>
      <c r="R717" s="184">
        <f>Q717*H717</f>
        <v>0</v>
      </c>
      <c r="S717" s="184">
        <v>0.255</v>
      </c>
      <c r="T717" s="185">
        <f>S717*H717</f>
        <v>0.51000000000000001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186" t="s">
        <v>160</v>
      </c>
      <c r="AT717" s="186" t="s">
        <v>155</v>
      </c>
      <c r="AU717" s="186" t="s">
        <v>174</v>
      </c>
      <c r="AY717" s="21" t="s">
        <v>153</v>
      </c>
      <c r="BE717" s="187">
        <f>IF(N717="základní",J717,0)</f>
        <v>0</v>
      </c>
      <c r="BF717" s="187">
        <f>IF(N717="snížená",J717,0)</f>
        <v>0</v>
      </c>
      <c r="BG717" s="187">
        <f>IF(N717="zákl. přenesená",J717,0)</f>
        <v>0</v>
      </c>
      <c r="BH717" s="187">
        <f>IF(N717="sníž. přenesená",J717,0)</f>
        <v>0</v>
      </c>
      <c r="BI717" s="187">
        <f>IF(N717="nulová",J717,0)</f>
        <v>0</v>
      </c>
      <c r="BJ717" s="21" t="s">
        <v>81</v>
      </c>
      <c r="BK717" s="187">
        <f>ROUND(I717*H717,2)</f>
        <v>0</v>
      </c>
      <c r="BL717" s="21" t="s">
        <v>160</v>
      </c>
      <c r="BM717" s="186" t="s">
        <v>1529</v>
      </c>
    </row>
    <row r="718" s="2" customFormat="1">
      <c r="A718" s="40"/>
      <c r="B718" s="41"/>
      <c r="C718" s="40"/>
      <c r="D718" s="188" t="s">
        <v>162</v>
      </c>
      <c r="E718" s="40"/>
      <c r="F718" s="189" t="s">
        <v>1530</v>
      </c>
      <c r="G718" s="40"/>
      <c r="H718" s="40"/>
      <c r="I718" s="190"/>
      <c r="J718" s="40"/>
      <c r="K718" s="40"/>
      <c r="L718" s="41"/>
      <c r="M718" s="191"/>
      <c r="N718" s="192"/>
      <c r="O718" s="74"/>
      <c r="P718" s="74"/>
      <c r="Q718" s="74"/>
      <c r="R718" s="74"/>
      <c r="S718" s="74"/>
      <c r="T718" s="75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21" t="s">
        <v>162</v>
      </c>
      <c r="AU718" s="21" t="s">
        <v>174</v>
      </c>
    </row>
    <row r="719" s="2" customFormat="1">
      <c r="A719" s="40"/>
      <c r="B719" s="41"/>
      <c r="C719" s="40"/>
      <c r="D719" s="193" t="s">
        <v>164</v>
      </c>
      <c r="E719" s="40"/>
      <c r="F719" s="194" t="s">
        <v>1531</v>
      </c>
      <c r="G719" s="40"/>
      <c r="H719" s="40"/>
      <c r="I719" s="190"/>
      <c r="J719" s="40"/>
      <c r="K719" s="40"/>
      <c r="L719" s="41"/>
      <c r="M719" s="191"/>
      <c r="N719" s="192"/>
      <c r="O719" s="74"/>
      <c r="P719" s="74"/>
      <c r="Q719" s="74"/>
      <c r="R719" s="74"/>
      <c r="S719" s="74"/>
      <c r="T719" s="75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21" t="s">
        <v>164</v>
      </c>
      <c r="AU719" s="21" t="s">
        <v>174</v>
      </c>
    </row>
    <row r="720" s="13" customFormat="1">
      <c r="A720" s="13"/>
      <c r="B720" s="195"/>
      <c r="C720" s="13"/>
      <c r="D720" s="188" t="s">
        <v>166</v>
      </c>
      <c r="E720" s="196" t="s">
        <v>3</v>
      </c>
      <c r="F720" s="197" t="s">
        <v>83</v>
      </c>
      <c r="G720" s="13"/>
      <c r="H720" s="198">
        <v>2</v>
      </c>
      <c r="I720" s="199"/>
      <c r="J720" s="13"/>
      <c r="K720" s="13"/>
      <c r="L720" s="195"/>
      <c r="M720" s="200"/>
      <c r="N720" s="201"/>
      <c r="O720" s="201"/>
      <c r="P720" s="201"/>
      <c r="Q720" s="201"/>
      <c r="R720" s="201"/>
      <c r="S720" s="201"/>
      <c r="T720" s="20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196" t="s">
        <v>166</v>
      </c>
      <c r="AU720" s="196" t="s">
        <v>174</v>
      </c>
      <c r="AV720" s="13" t="s">
        <v>83</v>
      </c>
      <c r="AW720" s="13" t="s">
        <v>35</v>
      </c>
      <c r="AX720" s="13" t="s">
        <v>81</v>
      </c>
      <c r="AY720" s="196" t="s">
        <v>153</v>
      </c>
    </row>
    <row r="721" s="2" customFormat="1" ht="24.15" customHeight="1">
      <c r="A721" s="40"/>
      <c r="B721" s="174"/>
      <c r="C721" s="175" t="s">
        <v>1080</v>
      </c>
      <c r="D721" s="175" t="s">
        <v>155</v>
      </c>
      <c r="E721" s="176" t="s">
        <v>1532</v>
      </c>
      <c r="F721" s="177" t="s">
        <v>1533</v>
      </c>
      <c r="G721" s="178" t="s">
        <v>241</v>
      </c>
      <c r="H721" s="179">
        <v>444.13</v>
      </c>
      <c r="I721" s="180"/>
      <c r="J721" s="181">
        <f>ROUND(I721*H721,2)</f>
        <v>0</v>
      </c>
      <c r="K721" s="177" t="s">
        <v>159</v>
      </c>
      <c r="L721" s="41"/>
      <c r="M721" s="182" t="s">
        <v>3</v>
      </c>
      <c r="N721" s="183" t="s">
        <v>44</v>
      </c>
      <c r="O721" s="74"/>
      <c r="P721" s="184">
        <f>O721*H721</f>
        <v>0</v>
      </c>
      <c r="Q721" s="184">
        <v>0</v>
      </c>
      <c r="R721" s="184">
        <f>Q721*H721</f>
        <v>0</v>
      </c>
      <c r="S721" s="184">
        <v>0.26000000000000001</v>
      </c>
      <c r="T721" s="185">
        <f>S721*H721</f>
        <v>115.4738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186" t="s">
        <v>160</v>
      </c>
      <c r="AT721" s="186" t="s">
        <v>155</v>
      </c>
      <c r="AU721" s="186" t="s">
        <v>174</v>
      </c>
      <c r="AY721" s="21" t="s">
        <v>153</v>
      </c>
      <c r="BE721" s="187">
        <f>IF(N721="základní",J721,0)</f>
        <v>0</v>
      </c>
      <c r="BF721" s="187">
        <f>IF(N721="snížená",J721,0)</f>
        <v>0</v>
      </c>
      <c r="BG721" s="187">
        <f>IF(N721="zákl. přenesená",J721,0)</f>
        <v>0</v>
      </c>
      <c r="BH721" s="187">
        <f>IF(N721="sníž. přenesená",J721,0)</f>
        <v>0</v>
      </c>
      <c r="BI721" s="187">
        <f>IF(N721="nulová",J721,0)</f>
        <v>0</v>
      </c>
      <c r="BJ721" s="21" t="s">
        <v>81</v>
      </c>
      <c r="BK721" s="187">
        <f>ROUND(I721*H721,2)</f>
        <v>0</v>
      </c>
      <c r="BL721" s="21" t="s">
        <v>160</v>
      </c>
      <c r="BM721" s="186" t="s">
        <v>1534</v>
      </c>
    </row>
    <row r="722" s="2" customFormat="1">
      <c r="A722" s="40"/>
      <c r="B722" s="41"/>
      <c r="C722" s="40"/>
      <c r="D722" s="188" t="s">
        <v>162</v>
      </c>
      <c r="E722" s="40"/>
      <c r="F722" s="189" t="s">
        <v>1535</v>
      </c>
      <c r="G722" s="40"/>
      <c r="H722" s="40"/>
      <c r="I722" s="190"/>
      <c r="J722" s="40"/>
      <c r="K722" s="40"/>
      <c r="L722" s="41"/>
      <c r="M722" s="191"/>
      <c r="N722" s="192"/>
      <c r="O722" s="74"/>
      <c r="P722" s="74"/>
      <c r="Q722" s="74"/>
      <c r="R722" s="74"/>
      <c r="S722" s="74"/>
      <c r="T722" s="75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21" t="s">
        <v>162</v>
      </c>
      <c r="AU722" s="21" t="s">
        <v>174</v>
      </c>
    </row>
    <row r="723" s="2" customFormat="1">
      <c r="A723" s="40"/>
      <c r="B723" s="41"/>
      <c r="C723" s="40"/>
      <c r="D723" s="193" t="s">
        <v>164</v>
      </c>
      <c r="E723" s="40"/>
      <c r="F723" s="194" t="s">
        <v>1536</v>
      </c>
      <c r="G723" s="40"/>
      <c r="H723" s="40"/>
      <c r="I723" s="190"/>
      <c r="J723" s="40"/>
      <c r="K723" s="40"/>
      <c r="L723" s="41"/>
      <c r="M723" s="191"/>
      <c r="N723" s="192"/>
      <c r="O723" s="74"/>
      <c r="P723" s="74"/>
      <c r="Q723" s="74"/>
      <c r="R723" s="74"/>
      <c r="S723" s="74"/>
      <c r="T723" s="75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21" t="s">
        <v>164</v>
      </c>
      <c r="AU723" s="21" t="s">
        <v>174</v>
      </c>
    </row>
    <row r="724" s="13" customFormat="1">
      <c r="A724" s="13"/>
      <c r="B724" s="195"/>
      <c r="C724" s="13"/>
      <c r="D724" s="188" t="s">
        <v>166</v>
      </c>
      <c r="E724" s="196" t="s">
        <v>3</v>
      </c>
      <c r="F724" s="197" t="s">
        <v>1537</v>
      </c>
      <c r="G724" s="13"/>
      <c r="H724" s="198">
        <v>444.13</v>
      </c>
      <c r="I724" s="199"/>
      <c r="J724" s="13"/>
      <c r="K724" s="13"/>
      <c r="L724" s="195"/>
      <c r="M724" s="200"/>
      <c r="N724" s="201"/>
      <c r="O724" s="201"/>
      <c r="P724" s="201"/>
      <c r="Q724" s="201"/>
      <c r="R724" s="201"/>
      <c r="S724" s="201"/>
      <c r="T724" s="20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96" t="s">
        <v>166</v>
      </c>
      <c r="AU724" s="196" t="s">
        <v>174</v>
      </c>
      <c r="AV724" s="13" t="s">
        <v>83</v>
      </c>
      <c r="AW724" s="13" t="s">
        <v>35</v>
      </c>
      <c r="AX724" s="13" t="s">
        <v>73</v>
      </c>
      <c r="AY724" s="196" t="s">
        <v>153</v>
      </c>
    </row>
    <row r="725" s="14" customFormat="1">
      <c r="A725" s="14"/>
      <c r="B725" s="203"/>
      <c r="C725" s="14"/>
      <c r="D725" s="188" t="s">
        <v>166</v>
      </c>
      <c r="E725" s="204" t="s">
        <v>3</v>
      </c>
      <c r="F725" s="205" t="s">
        <v>181</v>
      </c>
      <c r="G725" s="14"/>
      <c r="H725" s="206">
        <v>444.13</v>
      </c>
      <c r="I725" s="207"/>
      <c r="J725" s="14"/>
      <c r="K725" s="14"/>
      <c r="L725" s="203"/>
      <c r="M725" s="208"/>
      <c r="N725" s="209"/>
      <c r="O725" s="209"/>
      <c r="P725" s="209"/>
      <c r="Q725" s="209"/>
      <c r="R725" s="209"/>
      <c r="S725" s="209"/>
      <c r="T725" s="210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04" t="s">
        <v>166</v>
      </c>
      <c r="AU725" s="204" t="s">
        <v>174</v>
      </c>
      <c r="AV725" s="14" t="s">
        <v>160</v>
      </c>
      <c r="AW725" s="14" t="s">
        <v>35</v>
      </c>
      <c r="AX725" s="14" t="s">
        <v>81</v>
      </c>
      <c r="AY725" s="204" t="s">
        <v>153</v>
      </c>
    </row>
    <row r="726" s="2" customFormat="1" ht="24.15" customHeight="1">
      <c r="A726" s="40"/>
      <c r="B726" s="174"/>
      <c r="C726" s="175" t="s">
        <v>1084</v>
      </c>
      <c r="D726" s="175" t="s">
        <v>155</v>
      </c>
      <c r="E726" s="176" t="s">
        <v>1538</v>
      </c>
      <c r="F726" s="177" t="s">
        <v>1539</v>
      </c>
      <c r="G726" s="178" t="s">
        <v>241</v>
      </c>
      <c r="H726" s="179">
        <v>133.91999999999999</v>
      </c>
      <c r="I726" s="180"/>
      <c r="J726" s="181">
        <f>ROUND(I726*H726,2)</f>
        <v>0</v>
      </c>
      <c r="K726" s="177" t="s">
        <v>159</v>
      </c>
      <c r="L726" s="41"/>
      <c r="M726" s="182" t="s">
        <v>3</v>
      </c>
      <c r="N726" s="183" t="s">
        <v>44</v>
      </c>
      <c r="O726" s="74"/>
      <c r="P726" s="184">
        <f>O726*H726</f>
        <v>0</v>
      </c>
      <c r="Q726" s="184">
        <v>0</v>
      </c>
      <c r="R726" s="184">
        <f>Q726*H726</f>
        <v>0</v>
      </c>
      <c r="S726" s="184">
        <v>0.29499999999999998</v>
      </c>
      <c r="T726" s="185">
        <f>S726*H726</f>
        <v>39.506399999999992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186" t="s">
        <v>160</v>
      </c>
      <c r="AT726" s="186" t="s">
        <v>155</v>
      </c>
      <c r="AU726" s="186" t="s">
        <v>174</v>
      </c>
      <c r="AY726" s="21" t="s">
        <v>153</v>
      </c>
      <c r="BE726" s="187">
        <f>IF(N726="základní",J726,0)</f>
        <v>0</v>
      </c>
      <c r="BF726" s="187">
        <f>IF(N726="snížená",J726,0)</f>
        <v>0</v>
      </c>
      <c r="BG726" s="187">
        <f>IF(N726="zákl. přenesená",J726,0)</f>
        <v>0</v>
      </c>
      <c r="BH726" s="187">
        <f>IF(N726="sníž. přenesená",J726,0)</f>
        <v>0</v>
      </c>
      <c r="BI726" s="187">
        <f>IF(N726="nulová",J726,0)</f>
        <v>0</v>
      </c>
      <c r="BJ726" s="21" t="s">
        <v>81</v>
      </c>
      <c r="BK726" s="187">
        <f>ROUND(I726*H726,2)</f>
        <v>0</v>
      </c>
      <c r="BL726" s="21" t="s">
        <v>160</v>
      </c>
      <c r="BM726" s="186" t="s">
        <v>1540</v>
      </c>
    </row>
    <row r="727" s="2" customFormat="1">
      <c r="A727" s="40"/>
      <c r="B727" s="41"/>
      <c r="C727" s="40"/>
      <c r="D727" s="188" t="s">
        <v>162</v>
      </c>
      <c r="E727" s="40"/>
      <c r="F727" s="189" t="s">
        <v>1541</v>
      </c>
      <c r="G727" s="40"/>
      <c r="H727" s="40"/>
      <c r="I727" s="190"/>
      <c r="J727" s="40"/>
      <c r="K727" s="40"/>
      <c r="L727" s="41"/>
      <c r="M727" s="191"/>
      <c r="N727" s="192"/>
      <c r="O727" s="74"/>
      <c r="P727" s="74"/>
      <c r="Q727" s="74"/>
      <c r="R727" s="74"/>
      <c r="S727" s="74"/>
      <c r="T727" s="75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21" t="s">
        <v>162</v>
      </c>
      <c r="AU727" s="21" t="s">
        <v>174</v>
      </c>
    </row>
    <row r="728" s="2" customFormat="1">
      <c r="A728" s="40"/>
      <c r="B728" s="41"/>
      <c r="C728" s="40"/>
      <c r="D728" s="193" t="s">
        <v>164</v>
      </c>
      <c r="E728" s="40"/>
      <c r="F728" s="194" t="s">
        <v>1542</v>
      </c>
      <c r="G728" s="40"/>
      <c r="H728" s="40"/>
      <c r="I728" s="190"/>
      <c r="J728" s="40"/>
      <c r="K728" s="40"/>
      <c r="L728" s="41"/>
      <c r="M728" s="191"/>
      <c r="N728" s="192"/>
      <c r="O728" s="74"/>
      <c r="P728" s="74"/>
      <c r="Q728" s="74"/>
      <c r="R728" s="74"/>
      <c r="S728" s="74"/>
      <c r="T728" s="75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21" t="s">
        <v>164</v>
      </c>
      <c r="AU728" s="21" t="s">
        <v>174</v>
      </c>
    </row>
    <row r="729" s="13" customFormat="1">
      <c r="A729" s="13"/>
      <c r="B729" s="195"/>
      <c r="C729" s="13"/>
      <c r="D729" s="188" t="s">
        <v>166</v>
      </c>
      <c r="E729" s="196" t="s">
        <v>3</v>
      </c>
      <c r="F729" s="197" t="s">
        <v>1543</v>
      </c>
      <c r="G729" s="13"/>
      <c r="H729" s="198">
        <v>133.91999999999999</v>
      </c>
      <c r="I729" s="199"/>
      <c r="J729" s="13"/>
      <c r="K729" s="13"/>
      <c r="L729" s="195"/>
      <c r="M729" s="200"/>
      <c r="N729" s="201"/>
      <c r="O729" s="201"/>
      <c r="P729" s="201"/>
      <c r="Q729" s="201"/>
      <c r="R729" s="201"/>
      <c r="S729" s="201"/>
      <c r="T729" s="20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196" t="s">
        <v>166</v>
      </c>
      <c r="AU729" s="196" t="s">
        <v>174</v>
      </c>
      <c r="AV729" s="13" t="s">
        <v>83</v>
      </c>
      <c r="AW729" s="13" t="s">
        <v>35</v>
      </c>
      <c r="AX729" s="13" t="s">
        <v>81</v>
      </c>
      <c r="AY729" s="196" t="s">
        <v>153</v>
      </c>
    </row>
    <row r="730" s="2" customFormat="1" ht="24.15" customHeight="1">
      <c r="A730" s="40"/>
      <c r="B730" s="174"/>
      <c r="C730" s="175" t="s">
        <v>1092</v>
      </c>
      <c r="D730" s="175" t="s">
        <v>155</v>
      </c>
      <c r="E730" s="176" t="s">
        <v>872</v>
      </c>
      <c r="F730" s="177" t="s">
        <v>873</v>
      </c>
      <c r="G730" s="178" t="s">
        <v>241</v>
      </c>
      <c r="H730" s="179">
        <v>1028.0699999999999</v>
      </c>
      <c r="I730" s="180"/>
      <c r="J730" s="181">
        <f>ROUND(I730*H730,2)</f>
        <v>0</v>
      </c>
      <c r="K730" s="177" t="s">
        <v>159</v>
      </c>
      <c r="L730" s="41"/>
      <c r="M730" s="182" t="s">
        <v>3</v>
      </c>
      <c r="N730" s="183" t="s">
        <v>44</v>
      </c>
      <c r="O730" s="74"/>
      <c r="P730" s="184">
        <f>O730*H730</f>
        <v>0</v>
      </c>
      <c r="Q730" s="184">
        <v>0</v>
      </c>
      <c r="R730" s="184">
        <f>Q730*H730</f>
        <v>0</v>
      </c>
      <c r="S730" s="184">
        <v>0.38800000000000001</v>
      </c>
      <c r="T730" s="185">
        <f>S730*H730</f>
        <v>398.89116000000001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186" t="s">
        <v>160</v>
      </c>
      <c r="AT730" s="186" t="s">
        <v>155</v>
      </c>
      <c r="AU730" s="186" t="s">
        <v>174</v>
      </c>
      <c r="AY730" s="21" t="s">
        <v>153</v>
      </c>
      <c r="BE730" s="187">
        <f>IF(N730="základní",J730,0)</f>
        <v>0</v>
      </c>
      <c r="BF730" s="187">
        <f>IF(N730="snížená",J730,0)</f>
        <v>0</v>
      </c>
      <c r="BG730" s="187">
        <f>IF(N730="zákl. přenesená",J730,0)</f>
        <v>0</v>
      </c>
      <c r="BH730" s="187">
        <f>IF(N730="sníž. přenesená",J730,0)</f>
        <v>0</v>
      </c>
      <c r="BI730" s="187">
        <f>IF(N730="nulová",J730,0)</f>
        <v>0</v>
      </c>
      <c r="BJ730" s="21" t="s">
        <v>81</v>
      </c>
      <c r="BK730" s="187">
        <f>ROUND(I730*H730,2)</f>
        <v>0</v>
      </c>
      <c r="BL730" s="21" t="s">
        <v>160</v>
      </c>
      <c r="BM730" s="186" t="s">
        <v>1544</v>
      </c>
    </row>
    <row r="731" s="2" customFormat="1">
      <c r="A731" s="40"/>
      <c r="B731" s="41"/>
      <c r="C731" s="40"/>
      <c r="D731" s="188" t="s">
        <v>162</v>
      </c>
      <c r="E731" s="40"/>
      <c r="F731" s="189" t="s">
        <v>875</v>
      </c>
      <c r="G731" s="40"/>
      <c r="H731" s="40"/>
      <c r="I731" s="190"/>
      <c r="J731" s="40"/>
      <c r="K731" s="40"/>
      <c r="L731" s="41"/>
      <c r="M731" s="191"/>
      <c r="N731" s="192"/>
      <c r="O731" s="74"/>
      <c r="P731" s="74"/>
      <c r="Q731" s="74"/>
      <c r="R731" s="74"/>
      <c r="S731" s="74"/>
      <c r="T731" s="75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21" t="s">
        <v>162</v>
      </c>
      <c r="AU731" s="21" t="s">
        <v>174</v>
      </c>
    </row>
    <row r="732" s="2" customFormat="1">
      <c r="A732" s="40"/>
      <c r="B732" s="41"/>
      <c r="C732" s="40"/>
      <c r="D732" s="193" t="s">
        <v>164</v>
      </c>
      <c r="E732" s="40"/>
      <c r="F732" s="194" t="s">
        <v>876</v>
      </c>
      <c r="G732" s="40"/>
      <c r="H732" s="40"/>
      <c r="I732" s="190"/>
      <c r="J732" s="40"/>
      <c r="K732" s="40"/>
      <c r="L732" s="41"/>
      <c r="M732" s="191"/>
      <c r="N732" s="192"/>
      <c r="O732" s="74"/>
      <c r="P732" s="74"/>
      <c r="Q732" s="74"/>
      <c r="R732" s="74"/>
      <c r="S732" s="74"/>
      <c r="T732" s="75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21" t="s">
        <v>164</v>
      </c>
      <c r="AU732" s="21" t="s">
        <v>174</v>
      </c>
    </row>
    <row r="733" s="2" customFormat="1">
      <c r="A733" s="40"/>
      <c r="B733" s="41"/>
      <c r="C733" s="40"/>
      <c r="D733" s="188" t="s">
        <v>194</v>
      </c>
      <c r="E733" s="40"/>
      <c r="F733" s="211" t="s">
        <v>877</v>
      </c>
      <c r="G733" s="40"/>
      <c r="H733" s="40"/>
      <c r="I733" s="190"/>
      <c r="J733" s="40"/>
      <c r="K733" s="40"/>
      <c r="L733" s="41"/>
      <c r="M733" s="191"/>
      <c r="N733" s="192"/>
      <c r="O733" s="74"/>
      <c r="P733" s="74"/>
      <c r="Q733" s="74"/>
      <c r="R733" s="74"/>
      <c r="S733" s="74"/>
      <c r="T733" s="75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21" t="s">
        <v>194</v>
      </c>
      <c r="AU733" s="21" t="s">
        <v>174</v>
      </c>
    </row>
    <row r="734" s="13" customFormat="1">
      <c r="A734" s="13"/>
      <c r="B734" s="195"/>
      <c r="C734" s="13"/>
      <c r="D734" s="188" t="s">
        <v>166</v>
      </c>
      <c r="E734" s="196" t="s">
        <v>3</v>
      </c>
      <c r="F734" s="197" t="s">
        <v>1526</v>
      </c>
      <c r="G734" s="13"/>
      <c r="H734" s="198">
        <v>1028.0699999999999</v>
      </c>
      <c r="I734" s="199"/>
      <c r="J734" s="13"/>
      <c r="K734" s="13"/>
      <c r="L734" s="195"/>
      <c r="M734" s="200"/>
      <c r="N734" s="201"/>
      <c r="O734" s="201"/>
      <c r="P734" s="201"/>
      <c r="Q734" s="201"/>
      <c r="R734" s="201"/>
      <c r="S734" s="201"/>
      <c r="T734" s="20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196" t="s">
        <v>166</v>
      </c>
      <c r="AU734" s="196" t="s">
        <v>174</v>
      </c>
      <c r="AV734" s="13" t="s">
        <v>83</v>
      </c>
      <c r="AW734" s="13" t="s">
        <v>35</v>
      </c>
      <c r="AX734" s="13" t="s">
        <v>81</v>
      </c>
      <c r="AY734" s="196" t="s">
        <v>153</v>
      </c>
    </row>
    <row r="735" s="2" customFormat="1" ht="24.15" customHeight="1">
      <c r="A735" s="40"/>
      <c r="B735" s="174"/>
      <c r="C735" s="175" t="s">
        <v>1545</v>
      </c>
      <c r="D735" s="175" t="s">
        <v>155</v>
      </c>
      <c r="E735" s="176" t="s">
        <v>1546</v>
      </c>
      <c r="F735" s="177" t="s">
        <v>1547</v>
      </c>
      <c r="G735" s="178" t="s">
        <v>241</v>
      </c>
      <c r="H735" s="179">
        <v>34.920000000000002</v>
      </c>
      <c r="I735" s="180"/>
      <c r="J735" s="181">
        <f>ROUND(I735*H735,2)</f>
        <v>0</v>
      </c>
      <c r="K735" s="177" t="s">
        <v>1548</v>
      </c>
      <c r="L735" s="41"/>
      <c r="M735" s="182" t="s">
        <v>3</v>
      </c>
      <c r="N735" s="183" t="s">
        <v>44</v>
      </c>
      <c r="O735" s="74"/>
      <c r="P735" s="184">
        <f>O735*H735</f>
        <v>0</v>
      </c>
      <c r="Q735" s="184">
        <v>0</v>
      </c>
      <c r="R735" s="184">
        <f>Q735*H735</f>
        <v>0</v>
      </c>
      <c r="S735" s="184">
        <v>0.098000000000000004</v>
      </c>
      <c r="T735" s="185">
        <f>S735*H735</f>
        <v>3.4221600000000003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186" t="s">
        <v>160</v>
      </c>
      <c r="AT735" s="186" t="s">
        <v>155</v>
      </c>
      <c r="AU735" s="186" t="s">
        <v>174</v>
      </c>
      <c r="AY735" s="21" t="s">
        <v>153</v>
      </c>
      <c r="BE735" s="187">
        <f>IF(N735="základní",J735,0)</f>
        <v>0</v>
      </c>
      <c r="BF735" s="187">
        <f>IF(N735="snížená",J735,0)</f>
        <v>0</v>
      </c>
      <c r="BG735" s="187">
        <f>IF(N735="zákl. přenesená",J735,0)</f>
        <v>0</v>
      </c>
      <c r="BH735" s="187">
        <f>IF(N735="sníž. přenesená",J735,0)</f>
        <v>0</v>
      </c>
      <c r="BI735" s="187">
        <f>IF(N735="nulová",J735,0)</f>
        <v>0</v>
      </c>
      <c r="BJ735" s="21" t="s">
        <v>81</v>
      </c>
      <c r="BK735" s="187">
        <f>ROUND(I735*H735,2)</f>
        <v>0</v>
      </c>
      <c r="BL735" s="21" t="s">
        <v>160</v>
      </c>
      <c r="BM735" s="186" t="s">
        <v>1549</v>
      </c>
    </row>
    <row r="736" s="2" customFormat="1">
      <c r="A736" s="40"/>
      <c r="B736" s="41"/>
      <c r="C736" s="40"/>
      <c r="D736" s="188" t="s">
        <v>162</v>
      </c>
      <c r="E736" s="40"/>
      <c r="F736" s="189" t="s">
        <v>1550</v>
      </c>
      <c r="G736" s="40"/>
      <c r="H736" s="40"/>
      <c r="I736" s="190"/>
      <c r="J736" s="40"/>
      <c r="K736" s="40"/>
      <c r="L736" s="41"/>
      <c r="M736" s="191"/>
      <c r="N736" s="192"/>
      <c r="O736" s="74"/>
      <c r="P736" s="74"/>
      <c r="Q736" s="74"/>
      <c r="R736" s="74"/>
      <c r="S736" s="74"/>
      <c r="T736" s="75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21" t="s">
        <v>162</v>
      </c>
      <c r="AU736" s="21" t="s">
        <v>174</v>
      </c>
    </row>
    <row r="737" s="2" customFormat="1">
      <c r="A737" s="40"/>
      <c r="B737" s="41"/>
      <c r="C737" s="40"/>
      <c r="D737" s="193" t="s">
        <v>164</v>
      </c>
      <c r="E737" s="40"/>
      <c r="F737" s="194" t="s">
        <v>1551</v>
      </c>
      <c r="G737" s="40"/>
      <c r="H737" s="40"/>
      <c r="I737" s="190"/>
      <c r="J737" s="40"/>
      <c r="K737" s="40"/>
      <c r="L737" s="41"/>
      <c r="M737" s="191"/>
      <c r="N737" s="192"/>
      <c r="O737" s="74"/>
      <c r="P737" s="74"/>
      <c r="Q737" s="74"/>
      <c r="R737" s="74"/>
      <c r="S737" s="74"/>
      <c r="T737" s="75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21" t="s">
        <v>164</v>
      </c>
      <c r="AU737" s="21" t="s">
        <v>174</v>
      </c>
    </row>
    <row r="738" s="13" customFormat="1">
      <c r="A738" s="13"/>
      <c r="B738" s="195"/>
      <c r="C738" s="13"/>
      <c r="D738" s="188" t="s">
        <v>166</v>
      </c>
      <c r="E738" s="196" t="s">
        <v>3</v>
      </c>
      <c r="F738" s="197" t="s">
        <v>1552</v>
      </c>
      <c r="G738" s="13"/>
      <c r="H738" s="198">
        <v>34.920000000000002</v>
      </c>
      <c r="I738" s="199"/>
      <c r="J738" s="13"/>
      <c r="K738" s="13"/>
      <c r="L738" s="195"/>
      <c r="M738" s="200"/>
      <c r="N738" s="201"/>
      <c r="O738" s="201"/>
      <c r="P738" s="201"/>
      <c r="Q738" s="201"/>
      <c r="R738" s="201"/>
      <c r="S738" s="201"/>
      <c r="T738" s="20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96" t="s">
        <v>166</v>
      </c>
      <c r="AU738" s="196" t="s">
        <v>174</v>
      </c>
      <c r="AV738" s="13" t="s">
        <v>83</v>
      </c>
      <c r="AW738" s="13" t="s">
        <v>35</v>
      </c>
      <c r="AX738" s="13" t="s">
        <v>81</v>
      </c>
      <c r="AY738" s="196" t="s">
        <v>153</v>
      </c>
    </row>
    <row r="739" s="2" customFormat="1" ht="24.15" customHeight="1">
      <c r="A739" s="40"/>
      <c r="B739" s="174"/>
      <c r="C739" s="175" t="s">
        <v>1553</v>
      </c>
      <c r="D739" s="175" t="s">
        <v>155</v>
      </c>
      <c r="E739" s="176" t="s">
        <v>879</v>
      </c>
      <c r="F739" s="177" t="s">
        <v>880</v>
      </c>
      <c r="G739" s="178" t="s">
        <v>241</v>
      </c>
      <c r="H739" s="179">
        <v>243.06</v>
      </c>
      <c r="I739" s="180"/>
      <c r="J739" s="181">
        <f>ROUND(I739*H739,2)</f>
        <v>0</v>
      </c>
      <c r="K739" s="177" t="s">
        <v>159</v>
      </c>
      <c r="L739" s="41"/>
      <c r="M739" s="182" t="s">
        <v>3</v>
      </c>
      <c r="N739" s="183" t="s">
        <v>44</v>
      </c>
      <c r="O739" s="74"/>
      <c r="P739" s="184">
        <f>O739*H739</f>
        <v>0</v>
      </c>
      <c r="Q739" s="184">
        <v>0</v>
      </c>
      <c r="R739" s="184">
        <f>Q739*H739</f>
        <v>0</v>
      </c>
      <c r="S739" s="184">
        <v>0.17000000000000001</v>
      </c>
      <c r="T739" s="185">
        <f>S739*H739</f>
        <v>41.3202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186" t="s">
        <v>160</v>
      </c>
      <c r="AT739" s="186" t="s">
        <v>155</v>
      </c>
      <c r="AU739" s="186" t="s">
        <v>174</v>
      </c>
      <c r="AY739" s="21" t="s">
        <v>153</v>
      </c>
      <c r="BE739" s="187">
        <f>IF(N739="základní",J739,0)</f>
        <v>0</v>
      </c>
      <c r="BF739" s="187">
        <f>IF(N739="snížená",J739,0)</f>
        <v>0</v>
      </c>
      <c r="BG739" s="187">
        <f>IF(N739="zákl. přenesená",J739,0)</f>
        <v>0</v>
      </c>
      <c r="BH739" s="187">
        <f>IF(N739="sníž. přenesená",J739,0)</f>
        <v>0</v>
      </c>
      <c r="BI739" s="187">
        <f>IF(N739="nulová",J739,0)</f>
        <v>0</v>
      </c>
      <c r="BJ739" s="21" t="s">
        <v>81</v>
      </c>
      <c r="BK739" s="187">
        <f>ROUND(I739*H739,2)</f>
        <v>0</v>
      </c>
      <c r="BL739" s="21" t="s">
        <v>160</v>
      </c>
      <c r="BM739" s="186" t="s">
        <v>1554</v>
      </c>
    </row>
    <row r="740" s="2" customFormat="1">
      <c r="A740" s="40"/>
      <c r="B740" s="41"/>
      <c r="C740" s="40"/>
      <c r="D740" s="188" t="s">
        <v>162</v>
      </c>
      <c r="E740" s="40"/>
      <c r="F740" s="189" t="s">
        <v>882</v>
      </c>
      <c r="G740" s="40"/>
      <c r="H740" s="40"/>
      <c r="I740" s="190"/>
      <c r="J740" s="40"/>
      <c r="K740" s="40"/>
      <c r="L740" s="41"/>
      <c r="M740" s="191"/>
      <c r="N740" s="192"/>
      <c r="O740" s="74"/>
      <c r="P740" s="74"/>
      <c r="Q740" s="74"/>
      <c r="R740" s="74"/>
      <c r="S740" s="74"/>
      <c r="T740" s="75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21" t="s">
        <v>162</v>
      </c>
      <c r="AU740" s="21" t="s">
        <v>174</v>
      </c>
    </row>
    <row r="741" s="2" customFormat="1">
      <c r="A741" s="40"/>
      <c r="B741" s="41"/>
      <c r="C741" s="40"/>
      <c r="D741" s="193" t="s">
        <v>164</v>
      </c>
      <c r="E741" s="40"/>
      <c r="F741" s="194" t="s">
        <v>883</v>
      </c>
      <c r="G741" s="40"/>
      <c r="H741" s="40"/>
      <c r="I741" s="190"/>
      <c r="J741" s="40"/>
      <c r="K741" s="40"/>
      <c r="L741" s="41"/>
      <c r="M741" s="191"/>
      <c r="N741" s="192"/>
      <c r="O741" s="74"/>
      <c r="P741" s="74"/>
      <c r="Q741" s="74"/>
      <c r="R741" s="74"/>
      <c r="S741" s="74"/>
      <c r="T741" s="75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21" t="s">
        <v>164</v>
      </c>
      <c r="AU741" s="21" t="s">
        <v>174</v>
      </c>
    </row>
    <row r="742" s="13" customFormat="1">
      <c r="A742" s="13"/>
      <c r="B742" s="195"/>
      <c r="C742" s="13"/>
      <c r="D742" s="188" t="s">
        <v>166</v>
      </c>
      <c r="E742" s="196" t="s">
        <v>3</v>
      </c>
      <c r="F742" s="197" t="s">
        <v>1555</v>
      </c>
      <c r="G742" s="13"/>
      <c r="H742" s="198">
        <v>243.06</v>
      </c>
      <c r="I742" s="199"/>
      <c r="J742" s="13"/>
      <c r="K742" s="13"/>
      <c r="L742" s="195"/>
      <c r="M742" s="200"/>
      <c r="N742" s="201"/>
      <c r="O742" s="201"/>
      <c r="P742" s="201"/>
      <c r="Q742" s="201"/>
      <c r="R742" s="201"/>
      <c r="S742" s="201"/>
      <c r="T742" s="20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96" t="s">
        <v>166</v>
      </c>
      <c r="AU742" s="196" t="s">
        <v>174</v>
      </c>
      <c r="AV742" s="13" t="s">
        <v>83</v>
      </c>
      <c r="AW742" s="13" t="s">
        <v>35</v>
      </c>
      <c r="AX742" s="13" t="s">
        <v>73</v>
      </c>
      <c r="AY742" s="196" t="s">
        <v>153</v>
      </c>
    </row>
    <row r="743" s="14" customFormat="1">
      <c r="A743" s="14"/>
      <c r="B743" s="203"/>
      <c r="C743" s="14"/>
      <c r="D743" s="188" t="s">
        <v>166</v>
      </c>
      <c r="E743" s="204" t="s">
        <v>3</v>
      </c>
      <c r="F743" s="205" t="s">
        <v>181</v>
      </c>
      <c r="G743" s="14"/>
      <c r="H743" s="206">
        <v>243.06</v>
      </c>
      <c r="I743" s="207"/>
      <c r="J743" s="14"/>
      <c r="K743" s="14"/>
      <c r="L743" s="203"/>
      <c r="M743" s="208"/>
      <c r="N743" s="209"/>
      <c r="O743" s="209"/>
      <c r="P743" s="209"/>
      <c r="Q743" s="209"/>
      <c r="R743" s="209"/>
      <c r="S743" s="209"/>
      <c r="T743" s="210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04" t="s">
        <v>166</v>
      </c>
      <c r="AU743" s="204" t="s">
        <v>174</v>
      </c>
      <c r="AV743" s="14" t="s">
        <v>160</v>
      </c>
      <c r="AW743" s="14" t="s">
        <v>35</v>
      </c>
      <c r="AX743" s="14" t="s">
        <v>81</v>
      </c>
      <c r="AY743" s="204" t="s">
        <v>153</v>
      </c>
    </row>
    <row r="744" s="2" customFormat="1" ht="24.15" customHeight="1">
      <c r="A744" s="40"/>
      <c r="B744" s="174"/>
      <c r="C744" s="175" t="s">
        <v>1556</v>
      </c>
      <c r="D744" s="175" t="s">
        <v>155</v>
      </c>
      <c r="E744" s="176" t="s">
        <v>888</v>
      </c>
      <c r="F744" s="177" t="s">
        <v>889</v>
      </c>
      <c r="G744" s="178" t="s">
        <v>241</v>
      </c>
      <c r="H744" s="179">
        <v>1516.3499999999999</v>
      </c>
      <c r="I744" s="180"/>
      <c r="J744" s="181">
        <f>ROUND(I744*H744,2)</f>
        <v>0</v>
      </c>
      <c r="K744" s="177" t="s">
        <v>159</v>
      </c>
      <c r="L744" s="41"/>
      <c r="M744" s="182" t="s">
        <v>3</v>
      </c>
      <c r="N744" s="183" t="s">
        <v>44</v>
      </c>
      <c r="O744" s="74"/>
      <c r="P744" s="184">
        <f>O744*H744</f>
        <v>0</v>
      </c>
      <c r="Q744" s="184">
        <v>0</v>
      </c>
      <c r="R744" s="184">
        <f>Q744*H744</f>
        <v>0</v>
      </c>
      <c r="S744" s="184">
        <v>0.44</v>
      </c>
      <c r="T744" s="185">
        <f>S744*H744</f>
        <v>667.19399999999996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186" t="s">
        <v>160</v>
      </c>
      <c r="AT744" s="186" t="s">
        <v>155</v>
      </c>
      <c r="AU744" s="186" t="s">
        <v>174</v>
      </c>
      <c r="AY744" s="21" t="s">
        <v>153</v>
      </c>
      <c r="BE744" s="187">
        <f>IF(N744="základní",J744,0)</f>
        <v>0</v>
      </c>
      <c r="BF744" s="187">
        <f>IF(N744="snížená",J744,0)</f>
        <v>0</v>
      </c>
      <c r="BG744" s="187">
        <f>IF(N744="zákl. přenesená",J744,0)</f>
        <v>0</v>
      </c>
      <c r="BH744" s="187">
        <f>IF(N744="sníž. přenesená",J744,0)</f>
        <v>0</v>
      </c>
      <c r="BI744" s="187">
        <f>IF(N744="nulová",J744,0)</f>
        <v>0</v>
      </c>
      <c r="BJ744" s="21" t="s">
        <v>81</v>
      </c>
      <c r="BK744" s="187">
        <f>ROUND(I744*H744,2)</f>
        <v>0</v>
      </c>
      <c r="BL744" s="21" t="s">
        <v>160</v>
      </c>
      <c r="BM744" s="186" t="s">
        <v>1557</v>
      </c>
    </row>
    <row r="745" s="2" customFormat="1">
      <c r="A745" s="40"/>
      <c r="B745" s="41"/>
      <c r="C745" s="40"/>
      <c r="D745" s="188" t="s">
        <v>162</v>
      </c>
      <c r="E745" s="40"/>
      <c r="F745" s="189" t="s">
        <v>891</v>
      </c>
      <c r="G745" s="40"/>
      <c r="H745" s="40"/>
      <c r="I745" s="190"/>
      <c r="J745" s="40"/>
      <c r="K745" s="40"/>
      <c r="L745" s="41"/>
      <c r="M745" s="191"/>
      <c r="N745" s="192"/>
      <c r="O745" s="74"/>
      <c r="P745" s="74"/>
      <c r="Q745" s="74"/>
      <c r="R745" s="74"/>
      <c r="S745" s="74"/>
      <c r="T745" s="75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21" t="s">
        <v>162</v>
      </c>
      <c r="AU745" s="21" t="s">
        <v>174</v>
      </c>
    </row>
    <row r="746" s="2" customFormat="1">
      <c r="A746" s="40"/>
      <c r="B746" s="41"/>
      <c r="C746" s="40"/>
      <c r="D746" s="193" t="s">
        <v>164</v>
      </c>
      <c r="E746" s="40"/>
      <c r="F746" s="194" t="s">
        <v>892</v>
      </c>
      <c r="G746" s="40"/>
      <c r="H746" s="40"/>
      <c r="I746" s="190"/>
      <c r="J746" s="40"/>
      <c r="K746" s="40"/>
      <c r="L746" s="41"/>
      <c r="M746" s="191"/>
      <c r="N746" s="192"/>
      <c r="O746" s="74"/>
      <c r="P746" s="74"/>
      <c r="Q746" s="74"/>
      <c r="R746" s="74"/>
      <c r="S746" s="74"/>
      <c r="T746" s="75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21" t="s">
        <v>164</v>
      </c>
      <c r="AU746" s="21" t="s">
        <v>174</v>
      </c>
    </row>
    <row r="747" s="13" customFormat="1">
      <c r="A747" s="13"/>
      <c r="B747" s="195"/>
      <c r="C747" s="13"/>
      <c r="D747" s="188" t="s">
        <v>166</v>
      </c>
      <c r="E747" s="196" t="s">
        <v>3</v>
      </c>
      <c r="F747" s="197" t="s">
        <v>1558</v>
      </c>
      <c r="G747" s="13"/>
      <c r="H747" s="198">
        <v>949.71000000000004</v>
      </c>
      <c r="I747" s="199"/>
      <c r="J747" s="13"/>
      <c r="K747" s="13"/>
      <c r="L747" s="195"/>
      <c r="M747" s="200"/>
      <c r="N747" s="201"/>
      <c r="O747" s="201"/>
      <c r="P747" s="201"/>
      <c r="Q747" s="201"/>
      <c r="R747" s="201"/>
      <c r="S747" s="201"/>
      <c r="T747" s="20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96" t="s">
        <v>166</v>
      </c>
      <c r="AU747" s="196" t="s">
        <v>174</v>
      </c>
      <c r="AV747" s="13" t="s">
        <v>83</v>
      </c>
      <c r="AW747" s="13" t="s">
        <v>35</v>
      </c>
      <c r="AX747" s="13" t="s">
        <v>73</v>
      </c>
      <c r="AY747" s="196" t="s">
        <v>153</v>
      </c>
    </row>
    <row r="748" s="13" customFormat="1">
      <c r="A748" s="13"/>
      <c r="B748" s="195"/>
      <c r="C748" s="13"/>
      <c r="D748" s="188" t="s">
        <v>166</v>
      </c>
      <c r="E748" s="196" t="s">
        <v>3</v>
      </c>
      <c r="F748" s="197" t="s">
        <v>1559</v>
      </c>
      <c r="G748" s="13"/>
      <c r="H748" s="198">
        <v>233.69999999999999</v>
      </c>
      <c r="I748" s="199"/>
      <c r="J748" s="13"/>
      <c r="K748" s="13"/>
      <c r="L748" s="195"/>
      <c r="M748" s="200"/>
      <c r="N748" s="201"/>
      <c r="O748" s="201"/>
      <c r="P748" s="201"/>
      <c r="Q748" s="201"/>
      <c r="R748" s="201"/>
      <c r="S748" s="201"/>
      <c r="T748" s="20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196" t="s">
        <v>166</v>
      </c>
      <c r="AU748" s="196" t="s">
        <v>174</v>
      </c>
      <c r="AV748" s="13" t="s">
        <v>83</v>
      </c>
      <c r="AW748" s="13" t="s">
        <v>35</v>
      </c>
      <c r="AX748" s="13" t="s">
        <v>73</v>
      </c>
      <c r="AY748" s="196" t="s">
        <v>153</v>
      </c>
    </row>
    <row r="749" s="13" customFormat="1">
      <c r="A749" s="13"/>
      <c r="B749" s="195"/>
      <c r="C749" s="13"/>
      <c r="D749" s="188" t="s">
        <v>166</v>
      </c>
      <c r="E749" s="196" t="s">
        <v>3</v>
      </c>
      <c r="F749" s="197" t="s">
        <v>1560</v>
      </c>
      <c r="G749" s="13"/>
      <c r="H749" s="198">
        <v>332.94</v>
      </c>
      <c r="I749" s="199"/>
      <c r="J749" s="13"/>
      <c r="K749" s="13"/>
      <c r="L749" s="195"/>
      <c r="M749" s="200"/>
      <c r="N749" s="201"/>
      <c r="O749" s="201"/>
      <c r="P749" s="201"/>
      <c r="Q749" s="201"/>
      <c r="R749" s="201"/>
      <c r="S749" s="201"/>
      <c r="T749" s="20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96" t="s">
        <v>166</v>
      </c>
      <c r="AU749" s="196" t="s">
        <v>174</v>
      </c>
      <c r="AV749" s="13" t="s">
        <v>83</v>
      </c>
      <c r="AW749" s="13" t="s">
        <v>35</v>
      </c>
      <c r="AX749" s="13" t="s">
        <v>73</v>
      </c>
      <c r="AY749" s="196" t="s">
        <v>153</v>
      </c>
    </row>
    <row r="750" s="14" customFormat="1">
      <c r="A750" s="14"/>
      <c r="B750" s="203"/>
      <c r="C750" s="14"/>
      <c r="D750" s="188" t="s">
        <v>166</v>
      </c>
      <c r="E750" s="204" t="s">
        <v>3</v>
      </c>
      <c r="F750" s="205" t="s">
        <v>181</v>
      </c>
      <c r="G750" s="14"/>
      <c r="H750" s="206">
        <v>1516.3500000000001</v>
      </c>
      <c r="I750" s="207"/>
      <c r="J750" s="14"/>
      <c r="K750" s="14"/>
      <c r="L750" s="203"/>
      <c r="M750" s="208"/>
      <c r="N750" s="209"/>
      <c r="O750" s="209"/>
      <c r="P750" s="209"/>
      <c r="Q750" s="209"/>
      <c r="R750" s="209"/>
      <c r="S750" s="209"/>
      <c r="T750" s="21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04" t="s">
        <v>166</v>
      </c>
      <c r="AU750" s="204" t="s">
        <v>174</v>
      </c>
      <c r="AV750" s="14" t="s">
        <v>160</v>
      </c>
      <c r="AW750" s="14" t="s">
        <v>35</v>
      </c>
      <c r="AX750" s="14" t="s">
        <v>81</v>
      </c>
      <c r="AY750" s="204" t="s">
        <v>153</v>
      </c>
    </row>
    <row r="751" s="2" customFormat="1" ht="24.15" customHeight="1">
      <c r="A751" s="40"/>
      <c r="B751" s="174"/>
      <c r="C751" s="175" t="s">
        <v>1561</v>
      </c>
      <c r="D751" s="175" t="s">
        <v>155</v>
      </c>
      <c r="E751" s="176" t="s">
        <v>1562</v>
      </c>
      <c r="F751" s="177" t="s">
        <v>1563</v>
      </c>
      <c r="G751" s="178" t="s">
        <v>241</v>
      </c>
      <c r="H751" s="179">
        <v>513.83000000000004</v>
      </c>
      <c r="I751" s="180"/>
      <c r="J751" s="181">
        <f>ROUND(I751*H751,2)</f>
        <v>0</v>
      </c>
      <c r="K751" s="177" t="s">
        <v>159</v>
      </c>
      <c r="L751" s="41"/>
      <c r="M751" s="182" t="s">
        <v>3</v>
      </c>
      <c r="N751" s="183" t="s">
        <v>44</v>
      </c>
      <c r="O751" s="74"/>
      <c r="P751" s="184">
        <f>O751*H751</f>
        <v>0</v>
      </c>
      <c r="Q751" s="184">
        <v>0</v>
      </c>
      <c r="R751" s="184">
        <f>Q751*H751</f>
        <v>0</v>
      </c>
      <c r="S751" s="184">
        <v>0.098000000000000004</v>
      </c>
      <c r="T751" s="185">
        <f>S751*H751</f>
        <v>50.355340000000005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186" t="s">
        <v>160</v>
      </c>
      <c r="AT751" s="186" t="s">
        <v>155</v>
      </c>
      <c r="AU751" s="186" t="s">
        <v>174</v>
      </c>
      <c r="AY751" s="21" t="s">
        <v>153</v>
      </c>
      <c r="BE751" s="187">
        <f>IF(N751="základní",J751,0)</f>
        <v>0</v>
      </c>
      <c r="BF751" s="187">
        <f>IF(N751="snížená",J751,0)</f>
        <v>0</v>
      </c>
      <c r="BG751" s="187">
        <f>IF(N751="zákl. přenesená",J751,0)</f>
        <v>0</v>
      </c>
      <c r="BH751" s="187">
        <f>IF(N751="sníž. přenesená",J751,0)</f>
        <v>0</v>
      </c>
      <c r="BI751" s="187">
        <f>IF(N751="nulová",J751,0)</f>
        <v>0</v>
      </c>
      <c r="BJ751" s="21" t="s">
        <v>81</v>
      </c>
      <c r="BK751" s="187">
        <f>ROUND(I751*H751,2)</f>
        <v>0</v>
      </c>
      <c r="BL751" s="21" t="s">
        <v>160</v>
      </c>
      <c r="BM751" s="186" t="s">
        <v>1564</v>
      </c>
    </row>
    <row r="752" s="2" customFormat="1">
      <c r="A752" s="40"/>
      <c r="B752" s="41"/>
      <c r="C752" s="40"/>
      <c r="D752" s="188" t="s">
        <v>162</v>
      </c>
      <c r="E752" s="40"/>
      <c r="F752" s="189" t="s">
        <v>1565</v>
      </c>
      <c r="G752" s="40"/>
      <c r="H752" s="40"/>
      <c r="I752" s="190"/>
      <c r="J752" s="40"/>
      <c r="K752" s="40"/>
      <c r="L752" s="41"/>
      <c r="M752" s="191"/>
      <c r="N752" s="192"/>
      <c r="O752" s="74"/>
      <c r="P752" s="74"/>
      <c r="Q752" s="74"/>
      <c r="R752" s="74"/>
      <c r="S752" s="74"/>
      <c r="T752" s="75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21" t="s">
        <v>162</v>
      </c>
      <c r="AU752" s="21" t="s">
        <v>174</v>
      </c>
    </row>
    <row r="753" s="2" customFormat="1">
      <c r="A753" s="40"/>
      <c r="B753" s="41"/>
      <c r="C753" s="40"/>
      <c r="D753" s="193" t="s">
        <v>164</v>
      </c>
      <c r="E753" s="40"/>
      <c r="F753" s="194" t="s">
        <v>1566</v>
      </c>
      <c r="G753" s="40"/>
      <c r="H753" s="40"/>
      <c r="I753" s="190"/>
      <c r="J753" s="40"/>
      <c r="K753" s="40"/>
      <c r="L753" s="41"/>
      <c r="M753" s="191"/>
      <c r="N753" s="192"/>
      <c r="O753" s="74"/>
      <c r="P753" s="74"/>
      <c r="Q753" s="74"/>
      <c r="R753" s="74"/>
      <c r="S753" s="74"/>
      <c r="T753" s="75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21" t="s">
        <v>164</v>
      </c>
      <c r="AU753" s="21" t="s">
        <v>174</v>
      </c>
    </row>
    <row r="754" s="13" customFormat="1">
      <c r="A754" s="13"/>
      <c r="B754" s="195"/>
      <c r="C754" s="13"/>
      <c r="D754" s="188" t="s">
        <v>166</v>
      </c>
      <c r="E754" s="196" t="s">
        <v>3</v>
      </c>
      <c r="F754" s="197" t="s">
        <v>1567</v>
      </c>
      <c r="G754" s="13"/>
      <c r="H754" s="198">
        <v>513.83000000000004</v>
      </c>
      <c r="I754" s="199"/>
      <c r="J754" s="13"/>
      <c r="K754" s="13"/>
      <c r="L754" s="195"/>
      <c r="M754" s="200"/>
      <c r="N754" s="201"/>
      <c r="O754" s="201"/>
      <c r="P754" s="201"/>
      <c r="Q754" s="201"/>
      <c r="R754" s="201"/>
      <c r="S754" s="201"/>
      <c r="T754" s="20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96" t="s">
        <v>166</v>
      </c>
      <c r="AU754" s="196" t="s">
        <v>174</v>
      </c>
      <c r="AV754" s="13" t="s">
        <v>83</v>
      </c>
      <c r="AW754" s="13" t="s">
        <v>35</v>
      </c>
      <c r="AX754" s="13" t="s">
        <v>81</v>
      </c>
      <c r="AY754" s="196" t="s">
        <v>153</v>
      </c>
    </row>
    <row r="755" s="2" customFormat="1" ht="24.15" customHeight="1">
      <c r="A755" s="40"/>
      <c r="B755" s="174"/>
      <c r="C755" s="175" t="s">
        <v>1568</v>
      </c>
      <c r="D755" s="175" t="s">
        <v>155</v>
      </c>
      <c r="E755" s="176" t="s">
        <v>1569</v>
      </c>
      <c r="F755" s="177" t="s">
        <v>1570</v>
      </c>
      <c r="G755" s="178" t="s">
        <v>241</v>
      </c>
      <c r="H755" s="179">
        <v>49.030000000000001</v>
      </c>
      <c r="I755" s="180"/>
      <c r="J755" s="181">
        <f>ROUND(I755*H755,2)</f>
        <v>0</v>
      </c>
      <c r="K755" s="177" t="s">
        <v>159</v>
      </c>
      <c r="L755" s="41"/>
      <c r="M755" s="182" t="s">
        <v>3</v>
      </c>
      <c r="N755" s="183" t="s">
        <v>44</v>
      </c>
      <c r="O755" s="74"/>
      <c r="P755" s="184">
        <f>O755*H755</f>
        <v>0</v>
      </c>
      <c r="Q755" s="184">
        <v>0</v>
      </c>
      <c r="R755" s="184">
        <f>Q755*H755</f>
        <v>0</v>
      </c>
      <c r="S755" s="184">
        <v>0.17000000000000001</v>
      </c>
      <c r="T755" s="185">
        <f>S755*H755</f>
        <v>8.3351000000000006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186" t="s">
        <v>160</v>
      </c>
      <c r="AT755" s="186" t="s">
        <v>155</v>
      </c>
      <c r="AU755" s="186" t="s">
        <v>174</v>
      </c>
      <c r="AY755" s="21" t="s">
        <v>153</v>
      </c>
      <c r="BE755" s="187">
        <f>IF(N755="základní",J755,0)</f>
        <v>0</v>
      </c>
      <c r="BF755" s="187">
        <f>IF(N755="snížená",J755,0)</f>
        <v>0</v>
      </c>
      <c r="BG755" s="187">
        <f>IF(N755="zákl. přenesená",J755,0)</f>
        <v>0</v>
      </c>
      <c r="BH755" s="187">
        <f>IF(N755="sníž. přenesená",J755,0)</f>
        <v>0</v>
      </c>
      <c r="BI755" s="187">
        <f>IF(N755="nulová",J755,0)</f>
        <v>0</v>
      </c>
      <c r="BJ755" s="21" t="s">
        <v>81</v>
      </c>
      <c r="BK755" s="187">
        <f>ROUND(I755*H755,2)</f>
        <v>0</v>
      </c>
      <c r="BL755" s="21" t="s">
        <v>160</v>
      </c>
      <c r="BM755" s="186" t="s">
        <v>1571</v>
      </c>
    </row>
    <row r="756" s="2" customFormat="1">
      <c r="A756" s="40"/>
      <c r="B756" s="41"/>
      <c r="C756" s="40"/>
      <c r="D756" s="188" t="s">
        <v>162</v>
      </c>
      <c r="E756" s="40"/>
      <c r="F756" s="189" t="s">
        <v>1572</v>
      </c>
      <c r="G756" s="40"/>
      <c r="H756" s="40"/>
      <c r="I756" s="190"/>
      <c r="J756" s="40"/>
      <c r="K756" s="40"/>
      <c r="L756" s="41"/>
      <c r="M756" s="191"/>
      <c r="N756" s="192"/>
      <c r="O756" s="74"/>
      <c r="P756" s="74"/>
      <c r="Q756" s="74"/>
      <c r="R756" s="74"/>
      <c r="S756" s="74"/>
      <c r="T756" s="75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21" t="s">
        <v>162</v>
      </c>
      <c r="AU756" s="21" t="s">
        <v>174</v>
      </c>
    </row>
    <row r="757" s="2" customFormat="1">
      <c r="A757" s="40"/>
      <c r="B757" s="41"/>
      <c r="C757" s="40"/>
      <c r="D757" s="193" t="s">
        <v>164</v>
      </c>
      <c r="E757" s="40"/>
      <c r="F757" s="194" t="s">
        <v>1573</v>
      </c>
      <c r="G757" s="40"/>
      <c r="H757" s="40"/>
      <c r="I757" s="190"/>
      <c r="J757" s="40"/>
      <c r="K757" s="40"/>
      <c r="L757" s="41"/>
      <c r="M757" s="191"/>
      <c r="N757" s="192"/>
      <c r="O757" s="74"/>
      <c r="P757" s="74"/>
      <c r="Q757" s="74"/>
      <c r="R757" s="74"/>
      <c r="S757" s="74"/>
      <c r="T757" s="75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21" t="s">
        <v>164</v>
      </c>
      <c r="AU757" s="21" t="s">
        <v>174</v>
      </c>
    </row>
    <row r="758" s="13" customFormat="1">
      <c r="A758" s="13"/>
      <c r="B758" s="195"/>
      <c r="C758" s="13"/>
      <c r="D758" s="188" t="s">
        <v>166</v>
      </c>
      <c r="E758" s="196" t="s">
        <v>3</v>
      </c>
      <c r="F758" s="197" t="s">
        <v>1574</v>
      </c>
      <c r="G758" s="13"/>
      <c r="H758" s="198">
        <v>49.030000000000001</v>
      </c>
      <c r="I758" s="199"/>
      <c r="J758" s="13"/>
      <c r="K758" s="13"/>
      <c r="L758" s="195"/>
      <c r="M758" s="200"/>
      <c r="N758" s="201"/>
      <c r="O758" s="201"/>
      <c r="P758" s="201"/>
      <c r="Q758" s="201"/>
      <c r="R758" s="201"/>
      <c r="S758" s="201"/>
      <c r="T758" s="20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196" t="s">
        <v>166</v>
      </c>
      <c r="AU758" s="196" t="s">
        <v>174</v>
      </c>
      <c r="AV758" s="13" t="s">
        <v>83</v>
      </c>
      <c r="AW758" s="13" t="s">
        <v>35</v>
      </c>
      <c r="AX758" s="13" t="s">
        <v>81</v>
      </c>
      <c r="AY758" s="196" t="s">
        <v>153</v>
      </c>
    </row>
    <row r="759" s="2" customFormat="1" ht="24.15" customHeight="1">
      <c r="A759" s="40"/>
      <c r="B759" s="174"/>
      <c r="C759" s="175" t="s">
        <v>1575</v>
      </c>
      <c r="D759" s="175" t="s">
        <v>155</v>
      </c>
      <c r="E759" s="176" t="s">
        <v>909</v>
      </c>
      <c r="F759" s="177" t="s">
        <v>910</v>
      </c>
      <c r="G759" s="178" t="s">
        <v>241</v>
      </c>
      <c r="H759" s="179">
        <v>11.33</v>
      </c>
      <c r="I759" s="180"/>
      <c r="J759" s="181">
        <f>ROUND(I759*H759,2)</f>
        <v>0</v>
      </c>
      <c r="K759" s="177" t="s">
        <v>159</v>
      </c>
      <c r="L759" s="41"/>
      <c r="M759" s="182" t="s">
        <v>3</v>
      </c>
      <c r="N759" s="183" t="s">
        <v>44</v>
      </c>
      <c r="O759" s="74"/>
      <c r="P759" s="184">
        <f>O759*H759</f>
        <v>0</v>
      </c>
      <c r="Q759" s="184">
        <v>0</v>
      </c>
      <c r="R759" s="184">
        <f>Q759*H759</f>
        <v>0</v>
      </c>
      <c r="S759" s="184">
        <v>0.625</v>
      </c>
      <c r="T759" s="185">
        <f>S759*H759</f>
        <v>7.0812499999999998</v>
      </c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R759" s="186" t="s">
        <v>160</v>
      </c>
      <c r="AT759" s="186" t="s">
        <v>155</v>
      </c>
      <c r="AU759" s="186" t="s">
        <v>174</v>
      </c>
      <c r="AY759" s="21" t="s">
        <v>153</v>
      </c>
      <c r="BE759" s="187">
        <f>IF(N759="základní",J759,0)</f>
        <v>0</v>
      </c>
      <c r="BF759" s="187">
        <f>IF(N759="snížená",J759,0)</f>
        <v>0</v>
      </c>
      <c r="BG759" s="187">
        <f>IF(N759="zákl. přenesená",J759,0)</f>
        <v>0</v>
      </c>
      <c r="BH759" s="187">
        <f>IF(N759="sníž. přenesená",J759,0)</f>
        <v>0</v>
      </c>
      <c r="BI759" s="187">
        <f>IF(N759="nulová",J759,0)</f>
        <v>0</v>
      </c>
      <c r="BJ759" s="21" t="s">
        <v>81</v>
      </c>
      <c r="BK759" s="187">
        <f>ROUND(I759*H759,2)</f>
        <v>0</v>
      </c>
      <c r="BL759" s="21" t="s">
        <v>160</v>
      </c>
      <c r="BM759" s="186" t="s">
        <v>1576</v>
      </c>
    </row>
    <row r="760" s="2" customFormat="1">
      <c r="A760" s="40"/>
      <c r="B760" s="41"/>
      <c r="C760" s="40"/>
      <c r="D760" s="188" t="s">
        <v>162</v>
      </c>
      <c r="E760" s="40"/>
      <c r="F760" s="189" t="s">
        <v>912</v>
      </c>
      <c r="G760" s="40"/>
      <c r="H760" s="40"/>
      <c r="I760" s="190"/>
      <c r="J760" s="40"/>
      <c r="K760" s="40"/>
      <c r="L760" s="41"/>
      <c r="M760" s="191"/>
      <c r="N760" s="192"/>
      <c r="O760" s="74"/>
      <c r="P760" s="74"/>
      <c r="Q760" s="74"/>
      <c r="R760" s="74"/>
      <c r="S760" s="74"/>
      <c r="T760" s="75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T760" s="21" t="s">
        <v>162</v>
      </c>
      <c r="AU760" s="21" t="s">
        <v>174</v>
      </c>
    </row>
    <row r="761" s="2" customFormat="1">
      <c r="A761" s="40"/>
      <c r="B761" s="41"/>
      <c r="C761" s="40"/>
      <c r="D761" s="193" t="s">
        <v>164</v>
      </c>
      <c r="E761" s="40"/>
      <c r="F761" s="194" t="s">
        <v>913</v>
      </c>
      <c r="G761" s="40"/>
      <c r="H761" s="40"/>
      <c r="I761" s="190"/>
      <c r="J761" s="40"/>
      <c r="K761" s="40"/>
      <c r="L761" s="41"/>
      <c r="M761" s="191"/>
      <c r="N761" s="192"/>
      <c r="O761" s="74"/>
      <c r="P761" s="74"/>
      <c r="Q761" s="74"/>
      <c r="R761" s="74"/>
      <c r="S761" s="74"/>
      <c r="T761" s="75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21" t="s">
        <v>164</v>
      </c>
      <c r="AU761" s="21" t="s">
        <v>174</v>
      </c>
    </row>
    <row r="762" s="13" customFormat="1">
      <c r="A762" s="13"/>
      <c r="B762" s="195"/>
      <c r="C762" s="13"/>
      <c r="D762" s="188" t="s">
        <v>166</v>
      </c>
      <c r="E762" s="196" t="s">
        <v>3</v>
      </c>
      <c r="F762" s="197" t="s">
        <v>1577</v>
      </c>
      <c r="G762" s="13"/>
      <c r="H762" s="198">
        <v>9.9499999999999993</v>
      </c>
      <c r="I762" s="199"/>
      <c r="J762" s="13"/>
      <c r="K762" s="13"/>
      <c r="L762" s="195"/>
      <c r="M762" s="200"/>
      <c r="N762" s="201"/>
      <c r="O762" s="201"/>
      <c r="P762" s="201"/>
      <c r="Q762" s="201"/>
      <c r="R762" s="201"/>
      <c r="S762" s="201"/>
      <c r="T762" s="202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96" t="s">
        <v>166</v>
      </c>
      <c r="AU762" s="196" t="s">
        <v>174</v>
      </c>
      <c r="AV762" s="13" t="s">
        <v>83</v>
      </c>
      <c r="AW762" s="13" t="s">
        <v>35</v>
      </c>
      <c r="AX762" s="13" t="s">
        <v>73</v>
      </c>
      <c r="AY762" s="196" t="s">
        <v>153</v>
      </c>
    </row>
    <row r="763" s="13" customFormat="1">
      <c r="A763" s="13"/>
      <c r="B763" s="195"/>
      <c r="C763" s="13"/>
      <c r="D763" s="188" t="s">
        <v>166</v>
      </c>
      <c r="E763" s="196" t="s">
        <v>3</v>
      </c>
      <c r="F763" s="197" t="s">
        <v>1293</v>
      </c>
      <c r="G763" s="13"/>
      <c r="H763" s="198">
        <v>0.57999999999999996</v>
      </c>
      <c r="I763" s="199"/>
      <c r="J763" s="13"/>
      <c r="K763" s="13"/>
      <c r="L763" s="195"/>
      <c r="M763" s="200"/>
      <c r="N763" s="201"/>
      <c r="O763" s="201"/>
      <c r="P763" s="201"/>
      <c r="Q763" s="201"/>
      <c r="R763" s="201"/>
      <c r="S763" s="201"/>
      <c r="T763" s="20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196" t="s">
        <v>166</v>
      </c>
      <c r="AU763" s="196" t="s">
        <v>174</v>
      </c>
      <c r="AV763" s="13" t="s">
        <v>83</v>
      </c>
      <c r="AW763" s="13" t="s">
        <v>35</v>
      </c>
      <c r="AX763" s="13" t="s">
        <v>73</v>
      </c>
      <c r="AY763" s="196" t="s">
        <v>153</v>
      </c>
    </row>
    <row r="764" s="13" customFormat="1">
      <c r="A764" s="13"/>
      <c r="B764" s="195"/>
      <c r="C764" s="13"/>
      <c r="D764" s="188" t="s">
        <v>166</v>
      </c>
      <c r="E764" s="196" t="s">
        <v>3</v>
      </c>
      <c r="F764" s="197" t="s">
        <v>1578</v>
      </c>
      <c r="G764" s="13"/>
      <c r="H764" s="198">
        <v>0.80000000000000004</v>
      </c>
      <c r="I764" s="199"/>
      <c r="J764" s="13"/>
      <c r="K764" s="13"/>
      <c r="L764" s="195"/>
      <c r="M764" s="200"/>
      <c r="N764" s="201"/>
      <c r="O764" s="201"/>
      <c r="P764" s="201"/>
      <c r="Q764" s="201"/>
      <c r="R764" s="201"/>
      <c r="S764" s="201"/>
      <c r="T764" s="20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196" t="s">
        <v>166</v>
      </c>
      <c r="AU764" s="196" t="s">
        <v>174</v>
      </c>
      <c r="AV764" s="13" t="s">
        <v>83</v>
      </c>
      <c r="AW764" s="13" t="s">
        <v>35</v>
      </c>
      <c r="AX764" s="13" t="s">
        <v>73</v>
      </c>
      <c r="AY764" s="196" t="s">
        <v>153</v>
      </c>
    </row>
    <row r="765" s="14" customFormat="1">
      <c r="A765" s="14"/>
      <c r="B765" s="203"/>
      <c r="C765" s="14"/>
      <c r="D765" s="188" t="s">
        <v>166</v>
      </c>
      <c r="E765" s="204" t="s">
        <v>3</v>
      </c>
      <c r="F765" s="205" t="s">
        <v>181</v>
      </c>
      <c r="G765" s="14"/>
      <c r="H765" s="206">
        <v>11.33</v>
      </c>
      <c r="I765" s="207"/>
      <c r="J765" s="14"/>
      <c r="K765" s="14"/>
      <c r="L765" s="203"/>
      <c r="M765" s="208"/>
      <c r="N765" s="209"/>
      <c r="O765" s="209"/>
      <c r="P765" s="209"/>
      <c r="Q765" s="209"/>
      <c r="R765" s="209"/>
      <c r="S765" s="209"/>
      <c r="T765" s="210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04" t="s">
        <v>166</v>
      </c>
      <c r="AU765" s="204" t="s">
        <v>174</v>
      </c>
      <c r="AV765" s="14" t="s">
        <v>160</v>
      </c>
      <c r="AW765" s="14" t="s">
        <v>35</v>
      </c>
      <c r="AX765" s="14" t="s">
        <v>81</v>
      </c>
      <c r="AY765" s="204" t="s">
        <v>153</v>
      </c>
    </row>
    <row r="766" s="2" customFormat="1" ht="24.15" customHeight="1">
      <c r="A766" s="40"/>
      <c r="B766" s="174"/>
      <c r="C766" s="175" t="s">
        <v>1579</v>
      </c>
      <c r="D766" s="175" t="s">
        <v>155</v>
      </c>
      <c r="E766" s="176" t="s">
        <v>917</v>
      </c>
      <c r="F766" s="177" t="s">
        <v>918</v>
      </c>
      <c r="G766" s="178" t="s">
        <v>241</v>
      </c>
      <c r="H766" s="179">
        <v>556.99000000000001</v>
      </c>
      <c r="I766" s="180"/>
      <c r="J766" s="181">
        <f>ROUND(I766*H766,2)</f>
        <v>0</v>
      </c>
      <c r="K766" s="177" t="s">
        <v>159</v>
      </c>
      <c r="L766" s="41"/>
      <c r="M766" s="182" t="s">
        <v>3</v>
      </c>
      <c r="N766" s="183" t="s">
        <v>44</v>
      </c>
      <c r="O766" s="74"/>
      <c r="P766" s="184">
        <f>O766*H766</f>
        <v>0</v>
      </c>
      <c r="Q766" s="184">
        <v>1.0000000000000001E-05</v>
      </c>
      <c r="R766" s="184">
        <f>Q766*H766</f>
        <v>0.0055699000000000009</v>
      </c>
      <c r="S766" s="184">
        <v>0.091999999999999998</v>
      </c>
      <c r="T766" s="185">
        <f>S766*H766</f>
        <v>51.243079999999999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186" t="s">
        <v>160</v>
      </c>
      <c r="AT766" s="186" t="s">
        <v>155</v>
      </c>
      <c r="AU766" s="186" t="s">
        <v>174</v>
      </c>
      <c r="AY766" s="21" t="s">
        <v>153</v>
      </c>
      <c r="BE766" s="187">
        <f>IF(N766="základní",J766,0)</f>
        <v>0</v>
      </c>
      <c r="BF766" s="187">
        <f>IF(N766="snížená",J766,0)</f>
        <v>0</v>
      </c>
      <c r="BG766" s="187">
        <f>IF(N766="zákl. přenesená",J766,0)</f>
        <v>0</v>
      </c>
      <c r="BH766" s="187">
        <f>IF(N766="sníž. přenesená",J766,0)</f>
        <v>0</v>
      </c>
      <c r="BI766" s="187">
        <f>IF(N766="nulová",J766,0)</f>
        <v>0</v>
      </c>
      <c r="BJ766" s="21" t="s">
        <v>81</v>
      </c>
      <c r="BK766" s="187">
        <f>ROUND(I766*H766,2)</f>
        <v>0</v>
      </c>
      <c r="BL766" s="21" t="s">
        <v>160</v>
      </c>
      <c r="BM766" s="186" t="s">
        <v>1580</v>
      </c>
    </row>
    <row r="767" s="2" customFormat="1">
      <c r="A767" s="40"/>
      <c r="B767" s="41"/>
      <c r="C767" s="40"/>
      <c r="D767" s="188" t="s">
        <v>162</v>
      </c>
      <c r="E767" s="40"/>
      <c r="F767" s="189" t="s">
        <v>920</v>
      </c>
      <c r="G767" s="40"/>
      <c r="H767" s="40"/>
      <c r="I767" s="190"/>
      <c r="J767" s="40"/>
      <c r="K767" s="40"/>
      <c r="L767" s="41"/>
      <c r="M767" s="191"/>
      <c r="N767" s="192"/>
      <c r="O767" s="74"/>
      <c r="P767" s="74"/>
      <c r="Q767" s="74"/>
      <c r="R767" s="74"/>
      <c r="S767" s="74"/>
      <c r="T767" s="75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21" t="s">
        <v>162</v>
      </c>
      <c r="AU767" s="21" t="s">
        <v>174</v>
      </c>
    </row>
    <row r="768" s="2" customFormat="1">
      <c r="A768" s="40"/>
      <c r="B768" s="41"/>
      <c r="C768" s="40"/>
      <c r="D768" s="193" t="s">
        <v>164</v>
      </c>
      <c r="E768" s="40"/>
      <c r="F768" s="194" t="s">
        <v>921</v>
      </c>
      <c r="G768" s="40"/>
      <c r="H768" s="40"/>
      <c r="I768" s="190"/>
      <c r="J768" s="40"/>
      <c r="K768" s="40"/>
      <c r="L768" s="41"/>
      <c r="M768" s="191"/>
      <c r="N768" s="192"/>
      <c r="O768" s="74"/>
      <c r="P768" s="74"/>
      <c r="Q768" s="74"/>
      <c r="R768" s="74"/>
      <c r="S768" s="74"/>
      <c r="T768" s="75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21" t="s">
        <v>164</v>
      </c>
      <c r="AU768" s="21" t="s">
        <v>174</v>
      </c>
    </row>
    <row r="769" s="2" customFormat="1">
      <c r="A769" s="40"/>
      <c r="B769" s="41"/>
      <c r="C769" s="40"/>
      <c r="D769" s="188" t="s">
        <v>194</v>
      </c>
      <c r="E769" s="40"/>
      <c r="F769" s="211" t="s">
        <v>1581</v>
      </c>
      <c r="G769" s="40"/>
      <c r="H769" s="40"/>
      <c r="I769" s="190"/>
      <c r="J769" s="40"/>
      <c r="K769" s="40"/>
      <c r="L769" s="41"/>
      <c r="M769" s="191"/>
      <c r="N769" s="192"/>
      <c r="O769" s="74"/>
      <c r="P769" s="74"/>
      <c r="Q769" s="74"/>
      <c r="R769" s="74"/>
      <c r="S769" s="74"/>
      <c r="T769" s="75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21" t="s">
        <v>194</v>
      </c>
      <c r="AU769" s="21" t="s">
        <v>174</v>
      </c>
    </row>
    <row r="770" s="13" customFormat="1">
      <c r="A770" s="13"/>
      <c r="B770" s="195"/>
      <c r="C770" s="13"/>
      <c r="D770" s="188" t="s">
        <v>166</v>
      </c>
      <c r="E770" s="196" t="s">
        <v>3</v>
      </c>
      <c r="F770" s="197" t="s">
        <v>1582</v>
      </c>
      <c r="G770" s="13"/>
      <c r="H770" s="198">
        <v>175.02000000000001</v>
      </c>
      <c r="I770" s="199"/>
      <c r="J770" s="13"/>
      <c r="K770" s="13"/>
      <c r="L770" s="195"/>
      <c r="M770" s="200"/>
      <c r="N770" s="201"/>
      <c r="O770" s="201"/>
      <c r="P770" s="201"/>
      <c r="Q770" s="201"/>
      <c r="R770" s="201"/>
      <c r="S770" s="201"/>
      <c r="T770" s="20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96" t="s">
        <v>166</v>
      </c>
      <c r="AU770" s="196" t="s">
        <v>174</v>
      </c>
      <c r="AV770" s="13" t="s">
        <v>83</v>
      </c>
      <c r="AW770" s="13" t="s">
        <v>35</v>
      </c>
      <c r="AX770" s="13" t="s">
        <v>73</v>
      </c>
      <c r="AY770" s="196" t="s">
        <v>153</v>
      </c>
    </row>
    <row r="771" s="13" customFormat="1">
      <c r="A771" s="13"/>
      <c r="B771" s="195"/>
      <c r="C771" s="13"/>
      <c r="D771" s="188" t="s">
        <v>166</v>
      </c>
      <c r="E771" s="196" t="s">
        <v>3</v>
      </c>
      <c r="F771" s="197" t="s">
        <v>1583</v>
      </c>
      <c r="G771" s="13"/>
      <c r="H771" s="198">
        <v>381.97000000000003</v>
      </c>
      <c r="I771" s="199"/>
      <c r="J771" s="13"/>
      <c r="K771" s="13"/>
      <c r="L771" s="195"/>
      <c r="M771" s="200"/>
      <c r="N771" s="201"/>
      <c r="O771" s="201"/>
      <c r="P771" s="201"/>
      <c r="Q771" s="201"/>
      <c r="R771" s="201"/>
      <c r="S771" s="201"/>
      <c r="T771" s="202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196" t="s">
        <v>166</v>
      </c>
      <c r="AU771" s="196" t="s">
        <v>174</v>
      </c>
      <c r="AV771" s="13" t="s">
        <v>83</v>
      </c>
      <c r="AW771" s="13" t="s">
        <v>35</v>
      </c>
      <c r="AX771" s="13" t="s">
        <v>73</v>
      </c>
      <c r="AY771" s="196" t="s">
        <v>153</v>
      </c>
    </row>
    <row r="772" s="14" customFormat="1">
      <c r="A772" s="14"/>
      <c r="B772" s="203"/>
      <c r="C772" s="14"/>
      <c r="D772" s="188" t="s">
        <v>166</v>
      </c>
      <c r="E772" s="204" t="s">
        <v>3</v>
      </c>
      <c r="F772" s="205" t="s">
        <v>181</v>
      </c>
      <c r="G772" s="14"/>
      <c r="H772" s="206">
        <v>556.99000000000001</v>
      </c>
      <c r="I772" s="207"/>
      <c r="J772" s="14"/>
      <c r="K772" s="14"/>
      <c r="L772" s="203"/>
      <c r="M772" s="208"/>
      <c r="N772" s="209"/>
      <c r="O772" s="209"/>
      <c r="P772" s="209"/>
      <c r="Q772" s="209"/>
      <c r="R772" s="209"/>
      <c r="S772" s="209"/>
      <c r="T772" s="210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4" t="s">
        <v>166</v>
      </c>
      <c r="AU772" s="204" t="s">
        <v>174</v>
      </c>
      <c r="AV772" s="14" t="s">
        <v>160</v>
      </c>
      <c r="AW772" s="14" t="s">
        <v>35</v>
      </c>
      <c r="AX772" s="14" t="s">
        <v>81</v>
      </c>
      <c r="AY772" s="204" t="s">
        <v>153</v>
      </c>
    </row>
    <row r="773" s="2" customFormat="1" ht="24.15" customHeight="1">
      <c r="A773" s="40"/>
      <c r="B773" s="174"/>
      <c r="C773" s="175" t="s">
        <v>1584</v>
      </c>
      <c r="D773" s="175" t="s">
        <v>155</v>
      </c>
      <c r="E773" s="176" t="s">
        <v>926</v>
      </c>
      <c r="F773" s="177" t="s">
        <v>927</v>
      </c>
      <c r="G773" s="178" t="s">
        <v>241</v>
      </c>
      <c r="H773" s="179">
        <v>453.99000000000001</v>
      </c>
      <c r="I773" s="180"/>
      <c r="J773" s="181">
        <f>ROUND(I773*H773,2)</f>
        <v>0</v>
      </c>
      <c r="K773" s="177" t="s">
        <v>159</v>
      </c>
      <c r="L773" s="41"/>
      <c r="M773" s="182" t="s">
        <v>3</v>
      </c>
      <c r="N773" s="183" t="s">
        <v>44</v>
      </c>
      <c r="O773" s="74"/>
      <c r="P773" s="184">
        <f>O773*H773</f>
        <v>0</v>
      </c>
      <c r="Q773" s="184">
        <v>3.0000000000000001E-05</v>
      </c>
      <c r="R773" s="184">
        <f>Q773*H773</f>
        <v>0.0136197</v>
      </c>
      <c r="S773" s="184">
        <v>0.23000000000000001</v>
      </c>
      <c r="T773" s="185">
        <f>S773*H773</f>
        <v>104.41770000000001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186" t="s">
        <v>160</v>
      </c>
      <c r="AT773" s="186" t="s">
        <v>155</v>
      </c>
      <c r="AU773" s="186" t="s">
        <v>174</v>
      </c>
      <c r="AY773" s="21" t="s">
        <v>153</v>
      </c>
      <c r="BE773" s="187">
        <f>IF(N773="základní",J773,0)</f>
        <v>0</v>
      </c>
      <c r="BF773" s="187">
        <f>IF(N773="snížená",J773,0)</f>
        <v>0</v>
      </c>
      <c r="BG773" s="187">
        <f>IF(N773="zákl. přenesená",J773,0)</f>
        <v>0</v>
      </c>
      <c r="BH773" s="187">
        <f>IF(N773="sníž. přenesená",J773,0)</f>
        <v>0</v>
      </c>
      <c r="BI773" s="187">
        <f>IF(N773="nulová",J773,0)</f>
        <v>0</v>
      </c>
      <c r="BJ773" s="21" t="s">
        <v>81</v>
      </c>
      <c r="BK773" s="187">
        <f>ROUND(I773*H773,2)</f>
        <v>0</v>
      </c>
      <c r="BL773" s="21" t="s">
        <v>160</v>
      </c>
      <c r="BM773" s="186" t="s">
        <v>1585</v>
      </c>
    </row>
    <row r="774" s="2" customFormat="1">
      <c r="A774" s="40"/>
      <c r="B774" s="41"/>
      <c r="C774" s="40"/>
      <c r="D774" s="188" t="s">
        <v>162</v>
      </c>
      <c r="E774" s="40"/>
      <c r="F774" s="189" t="s">
        <v>929</v>
      </c>
      <c r="G774" s="40"/>
      <c r="H774" s="40"/>
      <c r="I774" s="190"/>
      <c r="J774" s="40"/>
      <c r="K774" s="40"/>
      <c r="L774" s="41"/>
      <c r="M774" s="191"/>
      <c r="N774" s="192"/>
      <c r="O774" s="74"/>
      <c r="P774" s="74"/>
      <c r="Q774" s="74"/>
      <c r="R774" s="74"/>
      <c r="S774" s="74"/>
      <c r="T774" s="75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21" t="s">
        <v>162</v>
      </c>
      <c r="AU774" s="21" t="s">
        <v>174</v>
      </c>
    </row>
    <row r="775" s="2" customFormat="1">
      <c r="A775" s="40"/>
      <c r="B775" s="41"/>
      <c r="C775" s="40"/>
      <c r="D775" s="193" t="s">
        <v>164</v>
      </c>
      <c r="E775" s="40"/>
      <c r="F775" s="194" t="s">
        <v>930</v>
      </c>
      <c r="G775" s="40"/>
      <c r="H775" s="40"/>
      <c r="I775" s="190"/>
      <c r="J775" s="40"/>
      <c r="K775" s="40"/>
      <c r="L775" s="41"/>
      <c r="M775" s="191"/>
      <c r="N775" s="192"/>
      <c r="O775" s="74"/>
      <c r="P775" s="74"/>
      <c r="Q775" s="74"/>
      <c r="R775" s="74"/>
      <c r="S775" s="74"/>
      <c r="T775" s="75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21" t="s">
        <v>164</v>
      </c>
      <c r="AU775" s="21" t="s">
        <v>174</v>
      </c>
    </row>
    <row r="776" s="2" customFormat="1">
      <c r="A776" s="40"/>
      <c r="B776" s="41"/>
      <c r="C776" s="40"/>
      <c r="D776" s="188" t="s">
        <v>194</v>
      </c>
      <c r="E776" s="40"/>
      <c r="F776" s="211" t="s">
        <v>1581</v>
      </c>
      <c r="G776" s="40"/>
      <c r="H776" s="40"/>
      <c r="I776" s="190"/>
      <c r="J776" s="40"/>
      <c r="K776" s="40"/>
      <c r="L776" s="41"/>
      <c r="M776" s="191"/>
      <c r="N776" s="192"/>
      <c r="O776" s="74"/>
      <c r="P776" s="74"/>
      <c r="Q776" s="74"/>
      <c r="R776" s="74"/>
      <c r="S776" s="74"/>
      <c r="T776" s="75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21" t="s">
        <v>194</v>
      </c>
      <c r="AU776" s="21" t="s">
        <v>174</v>
      </c>
    </row>
    <row r="777" s="13" customFormat="1">
      <c r="A777" s="13"/>
      <c r="B777" s="195"/>
      <c r="C777" s="13"/>
      <c r="D777" s="188" t="s">
        <v>166</v>
      </c>
      <c r="E777" s="196" t="s">
        <v>3</v>
      </c>
      <c r="F777" s="197" t="s">
        <v>1586</v>
      </c>
      <c r="G777" s="13"/>
      <c r="H777" s="198">
        <v>72.019999999999996</v>
      </c>
      <c r="I777" s="199"/>
      <c r="J777" s="13"/>
      <c r="K777" s="13"/>
      <c r="L777" s="195"/>
      <c r="M777" s="200"/>
      <c r="N777" s="201"/>
      <c r="O777" s="201"/>
      <c r="P777" s="201"/>
      <c r="Q777" s="201"/>
      <c r="R777" s="201"/>
      <c r="S777" s="201"/>
      <c r="T777" s="202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196" t="s">
        <v>166</v>
      </c>
      <c r="AU777" s="196" t="s">
        <v>174</v>
      </c>
      <c r="AV777" s="13" t="s">
        <v>83</v>
      </c>
      <c r="AW777" s="13" t="s">
        <v>35</v>
      </c>
      <c r="AX777" s="13" t="s">
        <v>73</v>
      </c>
      <c r="AY777" s="196" t="s">
        <v>153</v>
      </c>
    </row>
    <row r="778" s="13" customFormat="1">
      <c r="A778" s="13"/>
      <c r="B778" s="195"/>
      <c r="C778" s="13"/>
      <c r="D778" s="188" t="s">
        <v>166</v>
      </c>
      <c r="E778" s="196" t="s">
        <v>3</v>
      </c>
      <c r="F778" s="197" t="s">
        <v>1583</v>
      </c>
      <c r="G778" s="13"/>
      <c r="H778" s="198">
        <v>381.97000000000003</v>
      </c>
      <c r="I778" s="199"/>
      <c r="J778" s="13"/>
      <c r="K778" s="13"/>
      <c r="L778" s="195"/>
      <c r="M778" s="200"/>
      <c r="N778" s="201"/>
      <c r="O778" s="201"/>
      <c r="P778" s="201"/>
      <c r="Q778" s="201"/>
      <c r="R778" s="201"/>
      <c r="S778" s="201"/>
      <c r="T778" s="202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196" t="s">
        <v>166</v>
      </c>
      <c r="AU778" s="196" t="s">
        <v>174</v>
      </c>
      <c r="AV778" s="13" t="s">
        <v>83</v>
      </c>
      <c r="AW778" s="13" t="s">
        <v>35</v>
      </c>
      <c r="AX778" s="13" t="s">
        <v>73</v>
      </c>
      <c r="AY778" s="196" t="s">
        <v>153</v>
      </c>
    </row>
    <row r="779" s="14" customFormat="1">
      <c r="A779" s="14"/>
      <c r="B779" s="203"/>
      <c r="C779" s="14"/>
      <c r="D779" s="188" t="s">
        <v>166</v>
      </c>
      <c r="E779" s="204" t="s">
        <v>3</v>
      </c>
      <c r="F779" s="205" t="s">
        <v>181</v>
      </c>
      <c r="G779" s="14"/>
      <c r="H779" s="206">
        <v>453.99000000000001</v>
      </c>
      <c r="I779" s="207"/>
      <c r="J779" s="14"/>
      <c r="K779" s="14"/>
      <c r="L779" s="203"/>
      <c r="M779" s="208"/>
      <c r="N779" s="209"/>
      <c r="O779" s="209"/>
      <c r="P779" s="209"/>
      <c r="Q779" s="209"/>
      <c r="R779" s="209"/>
      <c r="S779" s="209"/>
      <c r="T779" s="210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04" t="s">
        <v>166</v>
      </c>
      <c r="AU779" s="204" t="s">
        <v>174</v>
      </c>
      <c r="AV779" s="14" t="s">
        <v>160</v>
      </c>
      <c r="AW779" s="14" t="s">
        <v>35</v>
      </c>
      <c r="AX779" s="14" t="s">
        <v>81</v>
      </c>
      <c r="AY779" s="204" t="s">
        <v>153</v>
      </c>
    </row>
    <row r="780" s="2" customFormat="1" ht="24.15" customHeight="1">
      <c r="A780" s="40"/>
      <c r="B780" s="174"/>
      <c r="C780" s="175" t="s">
        <v>1587</v>
      </c>
      <c r="D780" s="175" t="s">
        <v>155</v>
      </c>
      <c r="E780" s="176" t="s">
        <v>932</v>
      </c>
      <c r="F780" s="177" t="s">
        <v>933</v>
      </c>
      <c r="G780" s="178" t="s">
        <v>241</v>
      </c>
      <c r="H780" s="179">
        <v>611.17999999999995</v>
      </c>
      <c r="I780" s="180"/>
      <c r="J780" s="181">
        <f>ROUND(I780*H780,2)</f>
        <v>0</v>
      </c>
      <c r="K780" s="177" t="s">
        <v>159</v>
      </c>
      <c r="L780" s="41"/>
      <c r="M780" s="182" t="s">
        <v>3</v>
      </c>
      <c r="N780" s="183" t="s">
        <v>44</v>
      </c>
      <c r="O780" s="74"/>
      <c r="P780" s="184">
        <f>O780*H780</f>
        <v>0</v>
      </c>
      <c r="Q780" s="184">
        <v>1.0000000000000001E-05</v>
      </c>
      <c r="R780" s="184">
        <f>Q780*H780</f>
        <v>0.0061117999999999997</v>
      </c>
      <c r="S780" s="184">
        <v>0.069000000000000006</v>
      </c>
      <c r="T780" s="185">
        <f>S780*H780</f>
        <v>42.171419999999998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186" t="s">
        <v>160</v>
      </c>
      <c r="AT780" s="186" t="s">
        <v>155</v>
      </c>
      <c r="AU780" s="186" t="s">
        <v>174</v>
      </c>
      <c r="AY780" s="21" t="s">
        <v>153</v>
      </c>
      <c r="BE780" s="187">
        <f>IF(N780="základní",J780,0)</f>
        <v>0</v>
      </c>
      <c r="BF780" s="187">
        <f>IF(N780="snížená",J780,0)</f>
        <v>0</v>
      </c>
      <c r="BG780" s="187">
        <f>IF(N780="zákl. přenesená",J780,0)</f>
        <v>0</v>
      </c>
      <c r="BH780" s="187">
        <f>IF(N780="sníž. přenesená",J780,0)</f>
        <v>0</v>
      </c>
      <c r="BI780" s="187">
        <f>IF(N780="nulová",J780,0)</f>
        <v>0</v>
      </c>
      <c r="BJ780" s="21" t="s">
        <v>81</v>
      </c>
      <c r="BK780" s="187">
        <f>ROUND(I780*H780,2)</f>
        <v>0</v>
      </c>
      <c r="BL780" s="21" t="s">
        <v>160</v>
      </c>
      <c r="BM780" s="186" t="s">
        <v>1588</v>
      </c>
    </row>
    <row r="781" s="2" customFormat="1">
      <c r="A781" s="40"/>
      <c r="B781" s="41"/>
      <c r="C781" s="40"/>
      <c r="D781" s="188" t="s">
        <v>162</v>
      </c>
      <c r="E781" s="40"/>
      <c r="F781" s="189" t="s">
        <v>935</v>
      </c>
      <c r="G781" s="40"/>
      <c r="H781" s="40"/>
      <c r="I781" s="190"/>
      <c r="J781" s="40"/>
      <c r="K781" s="40"/>
      <c r="L781" s="41"/>
      <c r="M781" s="191"/>
      <c r="N781" s="192"/>
      <c r="O781" s="74"/>
      <c r="P781" s="74"/>
      <c r="Q781" s="74"/>
      <c r="R781" s="74"/>
      <c r="S781" s="74"/>
      <c r="T781" s="75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21" t="s">
        <v>162</v>
      </c>
      <c r="AU781" s="21" t="s">
        <v>174</v>
      </c>
    </row>
    <row r="782" s="2" customFormat="1">
      <c r="A782" s="40"/>
      <c r="B782" s="41"/>
      <c r="C782" s="40"/>
      <c r="D782" s="193" t="s">
        <v>164</v>
      </c>
      <c r="E782" s="40"/>
      <c r="F782" s="194" t="s">
        <v>936</v>
      </c>
      <c r="G782" s="40"/>
      <c r="H782" s="40"/>
      <c r="I782" s="190"/>
      <c r="J782" s="40"/>
      <c r="K782" s="40"/>
      <c r="L782" s="41"/>
      <c r="M782" s="191"/>
      <c r="N782" s="192"/>
      <c r="O782" s="74"/>
      <c r="P782" s="74"/>
      <c r="Q782" s="74"/>
      <c r="R782" s="74"/>
      <c r="S782" s="74"/>
      <c r="T782" s="75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21" t="s">
        <v>164</v>
      </c>
      <c r="AU782" s="21" t="s">
        <v>174</v>
      </c>
    </row>
    <row r="783" s="2" customFormat="1">
      <c r="A783" s="40"/>
      <c r="B783" s="41"/>
      <c r="C783" s="40"/>
      <c r="D783" s="188" t="s">
        <v>194</v>
      </c>
      <c r="E783" s="40"/>
      <c r="F783" s="211" t="s">
        <v>1581</v>
      </c>
      <c r="G783" s="40"/>
      <c r="H783" s="40"/>
      <c r="I783" s="190"/>
      <c r="J783" s="40"/>
      <c r="K783" s="40"/>
      <c r="L783" s="41"/>
      <c r="M783" s="191"/>
      <c r="N783" s="192"/>
      <c r="O783" s="74"/>
      <c r="P783" s="74"/>
      <c r="Q783" s="74"/>
      <c r="R783" s="74"/>
      <c r="S783" s="74"/>
      <c r="T783" s="75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21" t="s">
        <v>194</v>
      </c>
      <c r="AU783" s="21" t="s">
        <v>174</v>
      </c>
    </row>
    <row r="784" s="13" customFormat="1">
      <c r="A784" s="13"/>
      <c r="B784" s="195"/>
      <c r="C784" s="13"/>
      <c r="D784" s="188" t="s">
        <v>166</v>
      </c>
      <c r="E784" s="196" t="s">
        <v>3</v>
      </c>
      <c r="F784" s="197" t="s">
        <v>1589</v>
      </c>
      <c r="G784" s="13"/>
      <c r="H784" s="198">
        <v>611.17999999999995</v>
      </c>
      <c r="I784" s="199"/>
      <c r="J784" s="13"/>
      <c r="K784" s="13"/>
      <c r="L784" s="195"/>
      <c r="M784" s="200"/>
      <c r="N784" s="201"/>
      <c r="O784" s="201"/>
      <c r="P784" s="201"/>
      <c r="Q784" s="201"/>
      <c r="R784" s="201"/>
      <c r="S784" s="201"/>
      <c r="T784" s="202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196" t="s">
        <v>166</v>
      </c>
      <c r="AU784" s="196" t="s">
        <v>174</v>
      </c>
      <c r="AV784" s="13" t="s">
        <v>83</v>
      </c>
      <c r="AW784" s="13" t="s">
        <v>35</v>
      </c>
      <c r="AX784" s="13" t="s">
        <v>81</v>
      </c>
      <c r="AY784" s="196" t="s">
        <v>153</v>
      </c>
    </row>
    <row r="785" s="2" customFormat="1" ht="24.15" customHeight="1">
      <c r="A785" s="40"/>
      <c r="B785" s="174"/>
      <c r="C785" s="175" t="s">
        <v>1590</v>
      </c>
      <c r="D785" s="175" t="s">
        <v>155</v>
      </c>
      <c r="E785" s="176" t="s">
        <v>947</v>
      </c>
      <c r="F785" s="177" t="s">
        <v>948</v>
      </c>
      <c r="G785" s="178" t="s">
        <v>241</v>
      </c>
      <c r="H785" s="179">
        <v>611.17999999999995</v>
      </c>
      <c r="I785" s="180"/>
      <c r="J785" s="181">
        <f>ROUND(I785*H785,2)</f>
        <v>0</v>
      </c>
      <c r="K785" s="177" t="s">
        <v>159</v>
      </c>
      <c r="L785" s="41"/>
      <c r="M785" s="182" t="s">
        <v>3</v>
      </c>
      <c r="N785" s="183" t="s">
        <v>44</v>
      </c>
      <c r="O785" s="74"/>
      <c r="P785" s="184">
        <f>O785*H785</f>
        <v>0</v>
      </c>
      <c r="Q785" s="184">
        <v>3.0000000000000001E-05</v>
      </c>
      <c r="R785" s="184">
        <f>Q785*H785</f>
        <v>0.018335399999999998</v>
      </c>
      <c r="S785" s="184">
        <v>0.23000000000000001</v>
      </c>
      <c r="T785" s="185">
        <f>S785*H785</f>
        <v>140.57139999999998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186" t="s">
        <v>160</v>
      </c>
      <c r="AT785" s="186" t="s">
        <v>155</v>
      </c>
      <c r="AU785" s="186" t="s">
        <v>174</v>
      </c>
      <c r="AY785" s="21" t="s">
        <v>153</v>
      </c>
      <c r="BE785" s="187">
        <f>IF(N785="základní",J785,0)</f>
        <v>0</v>
      </c>
      <c r="BF785" s="187">
        <f>IF(N785="snížená",J785,0)</f>
        <v>0</v>
      </c>
      <c r="BG785" s="187">
        <f>IF(N785="zákl. přenesená",J785,0)</f>
        <v>0</v>
      </c>
      <c r="BH785" s="187">
        <f>IF(N785="sníž. přenesená",J785,0)</f>
        <v>0</v>
      </c>
      <c r="BI785" s="187">
        <f>IF(N785="nulová",J785,0)</f>
        <v>0</v>
      </c>
      <c r="BJ785" s="21" t="s">
        <v>81</v>
      </c>
      <c r="BK785" s="187">
        <f>ROUND(I785*H785,2)</f>
        <v>0</v>
      </c>
      <c r="BL785" s="21" t="s">
        <v>160</v>
      </c>
      <c r="BM785" s="186" t="s">
        <v>1591</v>
      </c>
    </row>
    <row r="786" s="2" customFormat="1">
      <c r="A786" s="40"/>
      <c r="B786" s="41"/>
      <c r="C786" s="40"/>
      <c r="D786" s="188" t="s">
        <v>162</v>
      </c>
      <c r="E786" s="40"/>
      <c r="F786" s="189" t="s">
        <v>950</v>
      </c>
      <c r="G786" s="40"/>
      <c r="H786" s="40"/>
      <c r="I786" s="190"/>
      <c r="J786" s="40"/>
      <c r="K786" s="40"/>
      <c r="L786" s="41"/>
      <c r="M786" s="191"/>
      <c r="N786" s="192"/>
      <c r="O786" s="74"/>
      <c r="P786" s="74"/>
      <c r="Q786" s="74"/>
      <c r="R786" s="74"/>
      <c r="S786" s="74"/>
      <c r="T786" s="75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21" t="s">
        <v>162</v>
      </c>
      <c r="AU786" s="21" t="s">
        <v>174</v>
      </c>
    </row>
    <row r="787" s="2" customFormat="1">
      <c r="A787" s="40"/>
      <c r="B787" s="41"/>
      <c r="C787" s="40"/>
      <c r="D787" s="193" t="s">
        <v>164</v>
      </c>
      <c r="E787" s="40"/>
      <c r="F787" s="194" t="s">
        <v>951</v>
      </c>
      <c r="G787" s="40"/>
      <c r="H787" s="40"/>
      <c r="I787" s="190"/>
      <c r="J787" s="40"/>
      <c r="K787" s="40"/>
      <c r="L787" s="41"/>
      <c r="M787" s="191"/>
      <c r="N787" s="192"/>
      <c r="O787" s="74"/>
      <c r="P787" s="74"/>
      <c r="Q787" s="74"/>
      <c r="R787" s="74"/>
      <c r="S787" s="74"/>
      <c r="T787" s="75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21" t="s">
        <v>164</v>
      </c>
      <c r="AU787" s="21" t="s">
        <v>174</v>
      </c>
    </row>
    <row r="788" s="2" customFormat="1">
      <c r="A788" s="40"/>
      <c r="B788" s="41"/>
      <c r="C788" s="40"/>
      <c r="D788" s="188" t="s">
        <v>194</v>
      </c>
      <c r="E788" s="40"/>
      <c r="F788" s="211" t="s">
        <v>1581</v>
      </c>
      <c r="G788" s="40"/>
      <c r="H788" s="40"/>
      <c r="I788" s="190"/>
      <c r="J788" s="40"/>
      <c r="K788" s="40"/>
      <c r="L788" s="41"/>
      <c r="M788" s="191"/>
      <c r="N788" s="192"/>
      <c r="O788" s="74"/>
      <c r="P788" s="74"/>
      <c r="Q788" s="74"/>
      <c r="R788" s="74"/>
      <c r="S788" s="74"/>
      <c r="T788" s="75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21" t="s">
        <v>194</v>
      </c>
      <c r="AU788" s="21" t="s">
        <v>174</v>
      </c>
    </row>
    <row r="789" s="13" customFormat="1">
      <c r="A789" s="13"/>
      <c r="B789" s="195"/>
      <c r="C789" s="13"/>
      <c r="D789" s="188" t="s">
        <v>166</v>
      </c>
      <c r="E789" s="196" t="s">
        <v>3</v>
      </c>
      <c r="F789" s="197" t="s">
        <v>1589</v>
      </c>
      <c r="G789" s="13"/>
      <c r="H789" s="198">
        <v>611.17999999999995</v>
      </c>
      <c r="I789" s="199"/>
      <c r="J789" s="13"/>
      <c r="K789" s="13"/>
      <c r="L789" s="195"/>
      <c r="M789" s="200"/>
      <c r="N789" s="201"/>
      <c r="O789" s="201"/>
      <c r="P789" s="201"/>
      <c r="Q789" s="201"/>
      <c r="R789" s="201"/>
      <c r="S789" s="201"/>
      <c r="T789" s="20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96" t="s">
        <v>166</v>
      </c>
      <c r="AU789" s="196" t="s">
        <v>174</v>
      </c>
      <c r="AV789" s="13" t="s">
        <v>83</v>
      </c>
      <c r="AW789" s="13" t="s">
        <v>35</v>
      </c>
      <c r="AX789" s="13" t="s">
        <v>81</v>
      </c>
      <c r="AY789" s="196" t="s">
        <v>153</v>
      </c>
    </row>
    <row r="790" s="2" customFormat="1" ht="16.5" customHeight="1">
      <c r="A790" s="40"/>
      <c r="B790" s="174"/>
      <c r="C790" s="175" t="s">
        <v>1592</v>
      </c>
      <c r="D790" s="175" t="s">
        <v>155</v>
      </c>
      <c r="E790" s="176" t="s">
        <v>953</v>
      </c>
      <c r="F790" s="177" t="s">
        <v>954</v>
      </c>
      <c r="G790" s="178" t="s">
        <v>614</v>
      </c>
      <c r="H790" s="179">
        <v>146.78999999999999</v>
      </c>
      <c r="I790" s="180"/>
      <c r="J790" s="181">
        <f>ROUND(I790*H790,2)</f>
        <v>0</v>
      </c>
      <c r="K790" s="177" t="s">
        <v>159</v>
      </c>
      <c r="L790" s="41"/>
      <c r="M790" s="182" t="s">
        <v>3</v>
      </c>
      <c r="N790" s="183" t="s">
        <v>44</v>
      </c>
      <c r="O790" s="74"/>
      <c r="P790" s="184">
        <f>O790*H790</f>
        <v>0</v>
      </c>
      <c r="Q790" s="184">
        <v>0</v>
      </c>
      <c r="R790" s="184">
        <f>Q790*H790</f>
        <v>0</v>
      </c>
      <c r="S790" s="184">
        <v>0.28999999999999998</v>
      </c>
      <c r="T790" s="185">
        <f>S790*H790</f>
        <v>42.569099999999992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186" t="s">
        <v>160</v>
      </c>
      <c r="AT790" s="186" t="s">
        <v>155</v>
      </c>
      <c r="AU790" s="186" t="s">
        <v>174</v>
      </c>
      <c r="AY790" s="21" t="s">
        <v>153</v>
      </c>
      <c r="BE790" s="187">
        <f>IF(N790="základní",J790,0)</f>
        <v>0</v>
      </c>
      <c r="BF790" s="187">
        <f>IF(N790="snížená",J790,0)</f>
        <v>0</v>
      </c>
      <c r="BG790" s="187">
        <f>IF(N790="zákl. přenesená",J790,0)</f>
        <v>0</v>
      </c>
      <c r="BH790" s="187">
        <f>IF(N790="sníž. přenesená",J790,0)</f>
        <v>0</v>
      </c>
      <c r="BI790" s="187">
        <f>IF(N790="nulová",J790,0)</f>
        <v>0</v>
      </c>
      <c r="BJ790" s="21" t="s">
        <v>81</v>
      </c>
      <c r="BK790" s="187">
        <f>ROUND(I790*H790,2)</f>
        <v>0</v>
      </c>
      <c r="BL790" s="21" t="s">
        <v>160</v>
      </c>
      <c r="BM790" s="186" t="s">
        <v>1593</v>
      </c>
    </row>
    <row r="791" s="2" customFormat="1">
      <c r="A791" s="40"/>
      <c r="B791" s="41"/>
      <c r="C791" s="40"/>
      <c r="D791" s="188" t="s">
        <v>162</v>
      </c>
      <c r="E791" s="40"/>
      <c r="F791" s="189" t="s">
        <v>956</v>
      </c>
      <c r="G791" s="40"/>
      <c r="H791" s="40"/>
      <c r="I791" s="190"/>
      <c r="J791" s="40"/>
      <c r="K791" s="40"/>
      <c r="L791" s="41"/>
      <c r="M791" s="191"/>
      <c r="N791" s="192"/>
      <c r="O791" s="74"/>
      <c r="P791" s="74"/>
      <c r="Q791" s="74"/>
      <c r="R791" s="74"/>
      <c r="S791" s="74"/>
      <c r="T791" s="75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21" t="s">
        <v>162</v>
      </c>
      <c r="AU791" s="21" t="s">
        <v>174</v>
      </c>
    </row>
    <row r="792" s="2" customFormat="1">
      <c r="A792" s="40"/>
      <c r="B792" s="41"/>
      <c r="C792" s="40"/>
      <c r="D792" s="193" t="s">
        <v>164</v>
      </c>
      <c r="E792" s="40"/>
      <c r="F792" s="194" t="s">
        <v>957</v>
      </c>
      <c r="G792" s="40"/>
      <c r="H792" s="40"/>
      <c r="I792" s="190"/>
      <c r="J792" s="40"/>
      <c r="K792" s="40"/>
      <c r="L792" s="41"/>
      <c r="M792" s="191"/>
      <c r="N792" s="192"/>
      <c r="O792" s="74"/>
      <c r="P792" s="74"/>
      <c r="Q792" s="74"/>
      <c r="R792" s="74"/>
      <c r="S792" s="74"/>
      <c r="T792" s="75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21" t="s">
        <v>164</v>
      </c>
      <c r="AU792" s="21" t="s">
        <v>174</v>
      </c>
    </row>
    <row r="793" s="2" customFormat="1">
      <c r="A793" s="40"/>
      <c r="B793" s="41"/>
      <c r="C793" s="40"/>
      <c r="D793" s="188" t="s">
        <v>194</v>
      </c>
      <c r="E793" s="40"/>
      <c r="F793" s="211" t="s">
        <v>958</v>
      </c>
      <c r="G793" s="40"/>
      <c r="H793" s="40"/>
      <c r="I793" s="190"/>
      <c r="J793" s="40"/>
      <c r="K793" s="40"/>
      <c r="L793" s="41"/>
      <c r="M793" s="191"/>
      <c r="N793" s="192"/>
      <c r="O793" s="74"/>
      <c r="P793" s="74"/>
      <c r="Q793" s="74"/>
      <c r="R793" s="74"/>
      <c r="S793" s="74"/>
      <c r="T793" s="75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T793" s="21" t="s">
        <v>194</v>
      </c>
      <c r="AU793" s="21" t="s">
        <v>174</v>
      </c>
    </row>
    <row r="794" s="16" customFormat="1">
      <c r="A794" s="16"/>
      <c r="B794" s="230"/>
      <c r="C794" s="16"/>
      <c r="D794" s="188" t="s">
        <v>166</v>
      </c>
      <c r="E794" s="231" t="s">
        <v>3</v>
      </c>
      <c r="F794" s="232" t="s">
        <v>1594</v>
      </c>
      <c r="G794" s="16"/>
      <c r="H794" s="231" t="s">
        <v>3</v>
      </c>
      <c r="I794" s="233"/>
      <c r="J794" s="16"/>
      <c r="K794" s="16"/>
      <c r="L794" s="230"/>
      <c r="M794" s="234"/>
      <c r="N794" s="235"/>
      <c r="O794" s="235"/>
      <c r="P794" s="235"/>
      <c r="Q794" s="235"/>
      <c r="R794" s="235"/>
      <c r="S794" s="235"/>
      <c r="T794" s="23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T794" s="231" t="s">
        <v>166</v>
      </c>
      <c r="AU794" s="231" t="s">
        <v>174</v>
      </c>
      <c r="AV794" s="16" t="s">
        <v>81</v>
      </c>
      <c r="AW794" s="16" t="s">
        <v>35</v>
      </c>
      <c r="AX794" s="16" t="s">
        <v>73</v>
      </c>
      <c r="AY794" s="231" t="s">
        <v>153</v>
      </c>
    </row>
    <row r="795" s="13" customFormat="1">
      <c r="A795" s="13"/>
      <c r="B795" s="195"/>
      <c r="C795" s="13"/>
      <c r="D795" s="188" t="s">
        <v>166</v>
      </c>
      <c r="E795" s="196" t="s">
        <v>3</v>
      </c>
      <c r="F795" s="197" t="s">
        <v>1595</v>
      </c>
      <c r="G795" s="13"/>
      <c r="H795" s="198">
        <v>146.78999999999999</v>
      </c>
      <c r="I795" s="199"/>
      <c r="J795" s="13"/>
      <c r="K795" s="13"/>
      <c r="L795" s="195"/>
      <c r="M795" s="200"/>
      <c r="N795" s="201"/>
      <c r="O795" s="201"/>
      <c r="P795" s="201"/>
      <c r="Q795" s="201"/>
      <c r="R795" s="201"/>
      <c r="S795" s="201"/>
      <c r="T795" s="202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96" t="s">
        <v>166</v>
      </c>
      <c r="AU795" s="196" t="s">
        <v>174</v>
      </c>
      <c r="AV795" s="13" t="s">
        <v>83</v>
      </c>
      <c r="AW795" s="13" t="s">
        <v>35</v>
      </c>
      <c r="AX795" s="13" t="s">
        <v>73</v>
      </c>
      <c r="AY795" s="196" t="s">
        <v>153</v>
      </c>
    </row>
    <row r="796" s="14" customFormat="1">
      <c r="A796" s="14"/>
      <c r="B796" s="203"/>
      <c r="C796" s="14"/>
      <c r="D796" s="188" t="s">
        <v>166</v>
      </c>
      <c r="E796" s="204" t="s">
        <v>3</v>
      </c>
      <c r="F796" s="205" t="s">
        <v>181</v>
      </c>
      <c r="G796" s="14"/>
      <c r="H796" s="206">
        <v>146.78999999999999</v>
      </c>
      <c r="I796" s="207"/>
      <c r="J796" s="14"/>
      <c r="K796" s="14"/>
      <c r="L796" s="203"/>
      <c r="M796" s="208"/>
      <c r="N796" s="209"/>
      <c r="O796" s="209"/>
      <c r="P796" s="209"/>
      <c r="Q796" s="209"/>
      <c r="R796" s="209"/>
      <c r="S796" s="209"/>
      <c r="T796" s="210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04" t="s">
        <v>166</v>
      </c>
      <c r="AU796" s="204" t="s">
        <v>174</v>
      </c>
      <c r="AV796" s="14" t="s">
        <v>160</v>
      </c>
      <c r="AW796" s="14" t="s">
        <v>35</v>
      </c>
      <c r="AX796" s="14" t="s">
        <v>81</v>
      </c>
      <c r="AY796" s="204" t="s">
        <v>153</v>
      </c>
    </row>
    <row r="797" s="2" customFormat="1" ht="16.5" customHeight="1">
      <c r="A797" s="40"/>
      <c r="B797" s="174"/>
      <c r="C797" s="175" t="s">
        <v>1596</v>
      </c>
      <c r="D797" s="175" t="s">
        <v>155</v>
      </c>
      <c r="E797" s="176" t="s">
        <v>962</v>
      </c>
      <c r="F797" s="177" t="s">
        <v>963</v>
      </c>
      <c r="G797" s="178" t="s">
        <v>614</v>
      </c>
      <c r="H797" s="179">
        <v>15.69</v>
      </c>
      <c r="I797" s="180"/>
      <c r="J797" s="181">
        <f>ROUND(I797*H797,2)</f>
        <v>0</v>
      </c>
      <c r="K797" s="177" t="s">
        <v>159</v>
      </c>
      <c r="L797" s="41"/>
      <c r="M797" s="182" t="s">
        <v>3</v>
      </c>
      <c r="N797" s="183" t="s">
        <v>44</v>
      </c>
      <c r="O797" s="74"/>
      <c r="P797" s="184">
        <f>O797*H797</f>
        <v>0</v>
      </c>
      <c r="Q797" s="184">
        <v>0</v>
      </c>
      <c r="R797" s="184">
        <f>Q797*H797</f>
        <v>0</v>
      </c>
      <c r="S797" s="184">
        <v>0.20499999999999999</v>
      </c>
      <c r="T797" s="185">
        <f>S797*H797</f>
        <v>3.2164499999999996</v>
      </c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R797" s="186" t="s">
        <v>160</v>
      </c>
      <c r="AT797" s="186" t="s">
        <v>155</v>
      </c>
      <c r="AU797" s="186" t="s">
        <v>174</v>
      </c>
      <c r="AY797" s="21" t="s">
        <v>153</v>
      </c>
      <c r="BE797" s="187">
        <f>IF(N797="základní",J797,0)</f>
        <v>0</v>
      </c>
      <c r="BF797" s="187">
        <f>IF(N797="snížená",J797,0)</f>
        <v>0</v>
      </c>
      <c r="BG797" s="187">
        <f>IF(N797="zákl. přenesená",J797,0)</f>
        <v>0</v>
      </c>
      <c r="BH797" s="187">
        <f>IF(N797="sníž. přenesená",J797,0)</f>
        <v>0</v>
      </c>
      <c r="BI797" s="187">
        <f>IF(N797="nulová",J797,0)</f>
        <v>0</v>
      </c>
      <c r="BJ797" s="21" t="s">
        <v>81</v>
      </c>
      <c r="BK797" s="187">
        <f>ROUND(I797*H797,2)</f>
        <v>0</v>
      </c>
      <c r="BL797" s="21" t="s">
        <v>160</v>
      </c>
      <c r="BM797" s="186" t="s">
        <v>1597</v>
      </c>
    </row>
    <row r="798" s="2" customFormat="1">
      <c r="A798" s="40"/>
      <c r="B798" s="41"/>
      <c r="C798" s="40"/>
      <c r="D798" s="188" t="s">
        <v>162</v>
      </c>
      <c r="E798" s="40"/>
      <c r="F798" s="189" t="s">
        <v>965</v>
      </c>
      <c r="G798" s="40"/>
      <c r="H798" s="40"/>
      <c r="I798" s="190"/>
      <c r="J798" s="40"/>
      <c r="K798" s="40"/>
      <c r="L798" s="41"/>
      <c r="M798" s="191"/>
      <c r="N798" s="192"/>
      <c r="O798" s="74"/>
      <c r="P798" s="74"/>
      <c r="Q798" s="74"/>
      <c r="R798" s="74"/>
      <c r="S798" s="74"/>
      <c r="T798" s="75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21" t="s">
        <v>162</v>
      </c>
      <c r="AU798" s="21" t="s">
        <v>174</v>
      </c>
    </row>
    <row r="799" s="2" customFormat="1">
      <c r="A799" s="40"/>
      <c r="B799" s="41"/>
      <c r="C799" s="40"/>
      <c r="D799" s="193" t="s">
        <v>164</v>
      </c>
      <c r="E799" s="40"/>
      <c r="F799" s="194" t="s">
        <v>966</v>
      </c>
      <c r="G799" s="40"/>
      <c r="H799" s="40"/>
      <c r="I799" s="190"/>
      <c r="J799" s="40"/>
      <c r="K799" s="40"/>
      <c r="L799" s="41"/>
      <c r="M799" s="191"/>
      <c r="N799" s="192"/>
      <c r="O799" s="74"/>
      <c r="P799" s="74"/>
      <c r="Q799" s="74"/>
      <c r="R799" s="74"/>
      <c r="S799" s="74"/>
      <c r="T799" s="75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21" t="s">
        <v>164</v>
      </c>
      <c r="AU799" s="21" t="s">
        <v>174</v>
      </c>
    </row>
    <row r="800" s="16" customFormat="1">
      <c r="A800" s="16"/>
      <c r="B800" s="230"/>
      <c r="C800" s="16"/>
      <c r="D800" s="188" t="s">
        <v>166</v>
      </c>
      <c r="E800" s="231" t="s">
        <v>3</v>
      </c>
      <c r="F800" s="232" t="s">
        <v>967</v>
      </c>
      <c r="G800" s="16"/>
      <c r="H800" s="231" t="s">
        <v>3</v>
      </c>
      <c r="I800" s="233"/>
      <c r="J800" s="16"/>
      <c r="K800" s="16"/>
      <c r="L800" s="230"/>
      <c r="M800" s="234"/>
      <c r="N800" s="235"/>
      <c r="O800" s="235"/>
      <c r="P800" s="235"/>
      <c r="Q800" s="235"/>
      <c r="R800" s="235"/>
      <c r="S800" s="235"/>
      <c r="T800" s="23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T800" s="231" t="s">
        <v>166</v>
      </c>
      <c r="AU800" s="231" t="s">
        <v>174</v>
      </c>
      <c r="AV800" s="16" t="s">
        <v>81</v>
      </c>
      <c r="AW800" s="16" t="s">
        <v>35</v>
      </c>
      <c r="AX800" s="16" t="s">
        <v>73</v>
      </c>
      <c r="AY800" s="231" t="s">
        <v>153</v>
      </c>
    </row>
    <row r="801" s="13" customFormat="1">
      <c r="A801" s="13"/>
      <c r="B801" s="195"/>
      <c r="C801" s="13"/>
      <c r="D801" s="188" t="s">
        <v>166</v>
      </c>
      <c r="E801" s="196" t="s">
        <v>3</v>
      </c>
      <c r="F801" s="197" t="s">
        <v>1598</v>
      </c>
      <c r="G801" s="13"/>
      <c r="H801" s="198">
        <v>3.4300000000000002</v>
      </c>
      <c r="I801" s="199"/>
      <c r="J801" s="13"/>
      <c r="K801" s="13"/>
      <c r="L801" s="195"/>
      <c r="M801" s="200"/>
      <c r="N801" s="201"/>
      <c r="O801" s="201"/>
      <c r="P801" s="201"/>
      <c r="Q801" s="201"/>
      <c r="R801" s="201"/>
      <c r="S801" s="201"/>
      <c r="T801" s="20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196" t="s">
        <v>166</v>
      </c>
      <c r="AU801" s="196" t="s">
        <v>174</v>
      </c>
      <c r="AV801" s="13" t="s">
        <v>83</v>
      </c>
      <c r="AW801" s="13" t="s">
        <v>35</v>
      </c>
      <c r="AX801" s="13" t="s">
        <v>73</v>
      </c>
      <c r="AY801" s="196" t="s">
        <v>153</v>
      </c>
    </row>
    <row r="802" s="13" customFormat="1">
      <c r="A802" s="13"/>
      <c r="B802" s="195"/>
      <c r="C802" s="13"/>
      <c r="D802" s="188" t="s">
        <v>166</v>
      </c>
      <c r="E802" s="196" t="s">
        <v>3</v>
      </c>
      <c r="F802" s="197" t="s">
        <v>1599</v>
      </c>
      <c r="G802" s="13"/>
      <c r="H802" s="198">
        <v>12.26</v>
      </c>
      <c r="I802" s="199"/>
      <c r="J802" s="13"/>
      <c r="K802" s="13"/>
      <c r="L802" s="195"/>
      <c r="M802" s="200"/>
      <c r="N802" s="201"/>
      <c r="O802" s="201"/>
      <c r="P802" s="201"/>
      <c r="Q802" s="201"/>
      <c r="R802" s="201"/>
      <c r="S802" s="201"/>
      <c r="T802" s="20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196" t="s">
        <v>166</v>
      </c>
      <c r="AU802" s="196" t="s">
        <v>174</v>
      </c>
      <c r="AV802" s="13" t="s">
        <v>83</v>
      </c>
      <c r="AW802" s="13" t="s">
        <v>35</v>
      </c>
      <c r="AX802" s="13" t="s">
        <v>73</v>
      </c>
      <c r="AY802" s="196" t="s">
        <v>153</v>
      </c>
    </row>
    <row r="803" s="14" customFormat="1">
      <c r="A803" s="14"/>
      <c r="B803" s="203"/>
      <c r="C803" s="14"/>
      <c r="D803" s="188" t="s">
        <v>166</v>
      </c>
      <c r="E803" s="204" t="s">
        <v>3</v>
      </c>
      <c r="F803" s="205" t="s">
        <v>181</v>
      </c>
      <c r="G803" s="14"/>
      <c r="H803" s="206">
        <v>15.69</v>
      </c>
      <c r="I803" s="207"/>
      <c r="J803" s="14"/>
      <c r="K803" s="14"/>
      <c r="L803" s="203"/>
      <c r="M803" s="208"/>
      <c r="N803" s="209"/>
      <c r="O803" s="209"/>
      <c r="P803" s="209"/>
      <c r="Q803" s="209"/>
      <c r="R803" s="209"/>
      <c r="S803" s="209"/>
      <c r="T803" s="210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04" t="s">
        <v>166</v>
      </c>
      <c r="AU803" s="204" t="s">
        <v>174</v>
      </c>
      <c r="AV803" s="14" t="s">
        <v>160</v>
      </c>
      <c r="AW803" s="14" t="s">
        <v>35</v>
      </c>
      <c r="AX803" s="14" t="s">
        <v>81</v>
      </c>
      <c r="AY803" s="204" t="s">
        <v>153</v>
      </c>
    </row>
    <row r="804" s="2" customFormat="1" ht="16.5" customHeight="1">
      <c r="A804" s="40"/>
      <c r="B804" s="174"/>
      <c r="C804" s="175" t="s">
        <v>1600</v>
      </c>
      <c r="D804" s="175" t="s">
        <v>155</v>
      </c>
      <c r="E804" s="176" t="s">
        <v>1601</v>
      </c>
      <c r="F804" s="177" t="s">
        <v>1602</v>
      </c>
      <c r="G804" s="178" t="s">
        <v>614</v>
      </c>
      <c r="H804" s="179">
        <v>140.72</v>
      </c>
      <c r="I804" s="180"/>
      <c r="J804" s="181">
        <f>ROUND(I804*H804,2)</f>
        <v>0</v>
      </c>
      <c r="K804" s="177" t="s">
        <v>159</v>
      </c>
      <c r="L804" s="41"/>
      <c r="M804" s="182" t="s">
        <v>3</v>
      </c>
      <c r="N804" s="183" t="s">
        <v>44</v>
      </c>
      <c r="O804" s="74"/>
      <c r="P804" s="184">
        <f>O804*H804</f>
        <v>0</v>
      </c>
      <c r="Q804" s="184">
        <v>0</v>
      </c>
      <c r="R804" s="184">
        <f>Q804*H804</f>
        <v>0</v>
      </c>
      <c r="S804" s="184">
        <v>0.040000000000000001</v>
      </c>
      <c r="T804" s="185">
        <f>S804*H804</f>
        <v>5.6288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186" t="s">
        <v>160</v>
      </c>
      <c r="AT804" s="186" t="s">
        <v>155</v>
      </c>
      <c r="AU804" s="186" t="s">
        <v>174</v>
      </c>
      <c r="AY804" s="21" t="s">
        <v>153</v>
      </c>
      <c r="BE804" s="187">
        <f>IF(N804="základní",J804,0)</f>
        <v>0</v>
      </c>
      <c r="BF804" s="187">
        <f>IF(N804="snížená",J804,0)</f>
        <v>0</v>
      </c>
      <c r="BG804" s="187">
        <f>IF(N804="zákl. přenesená",J804,0)</f>
        <v>0</v>
      </c>
      <c r="BH804" s="187">
        <f>IF(N804="sníž. přenesená",J804,0)</f>
        <v>0</v>
      </c>
      <c r="BI804" s="187">
        <f>IF(N804="nulová",J804,0)</f>
        <v>0</v>
      </c>
      <c r="BJ804" s="21" t="s">
        <v>81</v>
      </c>
      <c r="BK804" s="187">
        <f>ROUND(I804*H804,2)</f>
        <v>0</v>
      </c>
      <c r="BL804" s="21" t="s">
        <v>160</v>
      </c>
      <c r="BM804" s="186" t="s">
        <v>1603</v>
      </c>
    </row>
    <row r="805" s="2" customFormat="1">
      <c r="A805" s="40"/>
      <c r="B805" s="41"/>
      <c r="C805" s="40"/>
      <c r="D805" s="188" t="s">
        <v>162</v>
      </c>
      <c r="E805" s="40"/>
      <c r="F805" s="189" t="s">
        <v>1604</v>
      </c>
      <c r="G805" s="40"/>
      <c r="H805" s="40"/>
      <c r="I805" s="190"/>
      <c r="J805" s="40"/>
      <c r="K805" s="40"/>
      <c r="L805" s="41"/>
      <c r="M805" s="191"/>
      <c r="N805" s="192"/>
      <c r="O805" s="74"/>
      <c r="P805" s="74"/>
      <c r="Q805" s="74"/>
      <c r="R805" s="74"/>
      <c r="S805" s="74"/>
      <c r="T805" s="75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21" t="s">
        <v>162</v>
      </c>
      <c r="AU805" s="21" t="s">
        <v>174</v>
      </c>
    </row>
    <row r="806" s="2" customFormat="1">
      <c r="A806" s="40"/>
      <c r="B806" s="41"/>
      <c r="C806" s="40"/>
      <c r="D806" s="193" t="s">
        <v>164</v>
      </c>
      <c r="E806" s="40"/>
      <c r="F806" s="194" t="s">
        <v>1605</v>
      </c>
      <c r="G806" s="40"/>
      <c r="H806" s="40"/>
      <c r="I806" s="190"/>
      <c r="J806" s="40"/>
      <c r="K806" s="40"/>
      <c r="L806" s="41"/>
      <c r="M806" s="191"/>
      <c r="N806" s="192"/>
      <c r="O806" s="74"/>
      <c r="P806" s="74"/>
      <c r="Q806" s="74"/>
      <c r="R806" s="74"/>
      <c r="S806" s="74"/>
      <c r="T806" s="75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T806" s="21" t="s">
        <v>164</v>
      </c>
      <c r="AU806" s="21" t="s">
        <v>174</v>
      </c>
    </row>
    <row r="807" s="13" customFormat="1">
      <c r="A807" s="13"/>
      <c r="B807" s="195"/>
      <c r="C807" s="13"/>
      <c r="D807" s="188" t="s">
        <v>166</v>
      </c>
      <c r="E807" s="196" t="s">
        <v>3</v>
      </c>
      <c r="F807" s="197" t="s">
        <v>1606</v>
      </c>
      <c r="G807" s="13"/>
      <c r="H807" s="198">
        <v>140.72</v>
      </c>
      <c r="I807" s="199"/>
      <c r="J807" s="13"/>
      <c r="K807" s="13"/>
      <c r="L807" s="195"/>
      <c r="M807" s="200"/>
      <c r="N807" s="201"/>
      <c r="O807" s="201"/>
      <c r="P807" s="201"/>
      <c r="Q807" s="201"/>
      <c r="R807" s="201"/>
      <c r="S807" s="201"/>
      <c r="T807" s="20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196" t="s">
        <v>166</v>
      </c>
      <c r="AU807" s="196" t="s">
        <v>174</v>
      </c>
      <c r="AV807" s="13" t="s">
        <v>83</v>
      </c>
      <c r="AW807" s="13" t="s">
        <v>35</v>
      </c>
      <c r="AX807" s="13" t="s">
        <v>81</v>
      </c>
      <c r="AY807" s="196" t="s">
        <v>153</v>
      </c>
    </row>
    <row r="808" s="2" customFormat="1" ht="24.15" customHeight="1">
      <c r="A808" s="40"/>
      <c r="B808" s="174"/>
      <c r="C808" s="175" t="s">
        <v>1607</v>
      </c>
      <c r="D808" s="175" t="s">
        <v>155</v>
      </c>
      <c r="E808" s="176" t="s">
        <v>1608</v>
      </c>
      <c r="F808" s="177" t="s">
        <v>1609</v>
      </c>
      <c r="G808" s="178" t="s">
        <v>614</v>
      </c>
      <c r="H808" s="179">
        <v>39.229999999999997</v>
      </c>
      <c r="I808" s="180"/>
      <c r="J808" s="181">
        <f>ROUND(I808*H808,2)</f>
        <v>0</v>
      </c>
      <c r="K808" s="177" t="s">
        <v>159</v>
      </c>
      <c r="L808" s="41"/>
      <c r="M808" s="182" t="s">
        <v>3</v>
      </c>
      <c r="N808" s="183" t="s">
        <v>44</v>
      </c>
      <c r="O808" s="74"/>
      <c r="P808" s="184">
        <f>O808*H808</f>
        <v>0</v>
      </c>
      <c r="Q808" s="184">
        <v>0</v>
      </c>
      <c r="R808" s="184">
        <f>Q808*H808</f>
        <v>0</v>
      </c>
      <c r="S808" s="184">
        <v>0.035000000000000003</v>
      </c>
      <c r="T808" s="185">
        <f>S808*H808</f>
        <v>1.3730500000000001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186" t="s">
        <v>160</v>
      </c>
      <c r="AT808" s="186" t="s">
        <v>155</v>
      </c>
      <c r="AU808" s="186" t="s">
        <v>174</v>
      </c>
      <c r="AY808" s="21" t="s">
        <v>153</v>
      </c>
      <c r="BE808" s="187">
        <f>IF(N808="základní",J808,0)</f>
        <v>0</v>
      </c>
      <c r="BF808" s="187">
        <f>IF(N808="snížená",J808,0)</f>
        <v>0</v>
      </c>
      <c r="BG808" s="187">
        <f>IF(N808="zákl. přenesená",J808,0)</f>
        <v>0</v>
      </c>
      <c r="BH808" s="187">
        <f>IF(N808="sníž. přenesená",J808,0)</f>
        <v>0</v>
      </c>
      <c r="BI808" s="187">
        <f>IF(N808="nulová",J808,0)</f>
        <v>0</v>
      </c>
      <c r="BJ808" s="21" t="s">
        <v>81</v>
      </c>
      <c r="BK808" s="187">
        <f>ROUND(I808*H808,2)</f>
        <v>0</v>
      </c>
      <c r="BL808" s="21" t="s">
        <v>160</v>
      </c>
      <c r="BM808" s="186" t="s">
        <v>1610</v>
      </c>
    </row>
    <row r="809" s="2" customFormat="1">
      <c r="A809" s="40"/>
      <c r="B809" s="41"/>
      <c r="C809" s="40"/>
      <c r="D809" s="188" t="s">
        <v>162</v>
      </c>
      <c r="E809" s="40"/>
      <c r="F809" s="189" t="s">
        <v>1611</v>
      </c>
      <c r="G809" s="40"/>
      <c r="H809" s="40"/>
      <c r="I809" s="190"/>
      <c r="J809" s="40"/>
      <c r="K809" s="40"/>
      <c r="L809" s="41"/>
      <c r="M809" s="191"/>
      <c r="N809" s="192"/>
      <c r="O809" s="74"/>
      <c r="P809" s="74"/>
      <c r="Q809" s="74"/>
      <c r="R809" s="74"/>
      <c r="S809" s="74"/>
      <c r="T809" s="75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21" t="s">
        <v>162</v>
      </c>
      <c r="AU809" s="21" t="s">
        <v>174</v>
      </c>
    </row>
    <row r="810" s="2" customFormat="1">
      <c r="A810" s="40"/>
      <c r="B810" s="41"/>
      <c r="C810" s="40"/>
      <c r="D810" s="193" t="s">
        <v>164</v>
      </c>
      <c r="E810" s="40"/>
      <c r="F810" s="194" t="s">
        <v>1612</v>
      </c>
      <c r="G810" s="40"/>
      <c r="H810" s="40"/>
      <c r="I810" s="190"/>
      <c r="J810" s="40"/>
      <c r="K810" s="40"/>
      <c r="L810" s="41"/>
      <c r="M810" s="191"/>
      <c r="N810" s="192"/>
      <c r="O810" s="74"/>
      <c r="P810" s="74"/>
      <c r="Q810" s="74"/>
      <c r="R810" s="74"/>
      <c r="S810" s="74"/>
      <c r="T810" s="75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21" t="s">
        <v>164</v>
      </c>
      <c r="AU810" s="21" t="s">
        <v>174</v>
      </c>
    </row>
    <row r="811" s="13" customFormat="1">
      <c r="A811" s="13"/>
      <c r="B811" s="195"/>
      <c r="C811" s="13"/>
      <c r="D811" s="188" t="s">
        <v>166</v>
      </c>
      <c r="E811" s="196" t="s">
        <v>3</v>
      </c>
      <c r="F811" s="197" t="s">
        <v>1613</v>
      </c>
      <c r="G811" s="13"/>
      <c r="H811" s="198">
        <v>39.229999999999997</v>
      </c>
      <c r="I811" s="199"/>
      <c r="J811" s="13"/>
      <c r="K811" s="13"/>
      <c r="L811" s="195"/>
      <c r="M811" s="200"/>
      <c r="N811" s="201"/>
      <c r="O811" s="201"/>
      <c r="P811" s="201"/>
      <c r="Q811" s="201"/>
      <c r="R811" s="201"/>
      <c r="S811" s="201"/>
      <c r="T811" s="20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196" t="s">
        <v>166</v>
      </c>
      <c r="AU811" s="196" t="s">
        <v>174</v>
      </c>
      <c r="AV811" s="13" t="s">
        <v>83</v>
      </c>
      <c r="AW811" s="13" t="s">
        <v>35</v>
      </c>
      <c r="AX811" s="13" t="s">
        <v>81</v>
      </c>
      <c r="AY811" s="196" t="s">
        <v>153</v>
      </c>
    </row>
    <row r="812" s="2" customFormat="1" ht="24.15" customHeight="1">
      <c r="A812" s="40"/>
      <c r="B812" s="174"/>
      <c r="C812" s="175" t="s">
        <v>1614</v>
      </c>
      <c r="D812" s="175" t="s">
        <v>155</v>
      </c>
      <c r="E812" s="176" t="s">
        <v>971</v>
      </c>
      <c r="F812" s="177" t="s">
        <v>972</v>
      </c>
      <c r="G812" s="178" t="s">
        <v>488</v>
      </c>
      <c r="H812" s="179">
        <v>4</v>
      </c>
      <c r="I812" s="180"/>
      <c r="J812" s="181">
        <f>ROUND(I812*H812,2)</f>
        <v>0</v>
      </c>
      <c r="K812" s="177" t="s">
        <v>159</v>
      </c>
      <c r="L812" s="41"/>
      <c r="M812" s="182" t="s">
        <v>3</v>
      </c>
      <c r="N812" s="183" t="s">
        <v>44</v>
      </c>
      <c r="O812" s="74"/>
      <c r="P812" s="184">
        <f>O812*H812</f>
        <v>0</v>
      </c>
      <c r="Q812" s="184">
        <v>0</v>
      </c>
      <c r="R812" s="184">
        <f>Q812*H812</f>
        <v>0</v>
      </c>
      <c r="S812" s="184">
        <v>0.082000000000000003</v>
      </c>
      <c r="T812" s="185">
        <f>S812*H812</f>
        <v>0.32800000000000001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186" t="s">
        <v>160</v>
      </c>
      <c r="AT812" s="186" t="s">
        <v>155</v>
      </c>
      <c r="AU812" s="186" t="s">
        <v>174</v>
      </c>
      <c r="AY812" s="21" t="s">
        <v>153</v>
      </c>
      <c r="BE812" s="187">
        <f>IF(N812="základní",J812,0)</f>
        <v>0</v>
      </c>
      <c r="BF812" s="187">
        <f>IF(N812="snížená",J812,0)</f>
        <v>0</v>
      </c>
      <c r="BG812" s="187">
        <f>IF(N812="zákl. přenesená",J812,0)</f>
        <v>0</v>
      </c>
      <c r="BH812" s="187">
        <f>IF(N812="sníž. přenesená",J812,0)</f>
        <v>0</v>
      </c>
      <c r="BI812" s="187">
        <f>IF(N812="nulová",J812,0)</f>
        <v>0</v>
      </c>
      <c r="BJ812" s="21" t="s">
        <v>81</v>
      </c>
      <c r="BK812" s="187">
        <f>ROUND(I812*H812,2)</f>
        <v>0</v>
      </c>
      <c r="BL812" s="21" t="s">
        <v>160</v>
      </c>
      <c r="BM812" s="186" t="s">
        <v>1615</v>
      </c>
    </row>
    <row r="813" s="2" customFormat="1">
      <c r="A813" s="40"/>
      <c r="B813" s="41"/>
      <c r="C813" s="40"/>
      <c r="D813" s="188" t="s">
        <v>162</v>
      </c>
      <c r="E813" s="40"/>
      <c r="F813" s="189" t="s">
        <v>974</v>
      </c>
      <c r="G813" s="40"/>
      <c r="H813" s="40"/>
      <c r="I813" s="190"/>
      <c r="J813" s="40"/>
      <c r="K813" s="40"/>
      <c r="L813" s="41"/>
      <c r="M813" s="191"/>
      <c r="N813" s="192"/>
      <c r="O813" s="74"/>
      <c r="P813" s="74"/>
      <c r="Q813" s="74"/>
      <c r="R813" s="74"/>
      <c r="S813" s="74"/>
      <c r="T813" s="75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21" t="s">
        <v>162</v>
      </c>
      <c r="AU813" s="21" t="s">
        <v>174</v>
      </c>
    </row>
    <row r="814" s="2" customFormat="1">
      <c r="A814" s="40"/>
      <c r="B814" s="41"/>
      <c r="C814" s="40"/>
      <c r="D814" s="193" t="s">
        <v>164</v>
      </c>
      <c r="E814" s="40"/>
      <c r="F814" s="194" t="s">
        <v>975</v>
      </c>
      <c r="G814" s="40"/>
      <c r="H814" s="40"/>
      <c r="I814" s="190"/>
      <c r="J814" s="40"/>
      <c r="K814" s="40"/>
      <c r="L814" s="41"/>
      <c r="M814" s="191"/>
      <c r="N814" s="192"/>
      <c r="O814" s="74"/>
      <c r="P814" s="74"/>
      <c r="Q814" s="74"/>
      <c r="R814" s="74"/>
      <c r="S814" s="74"/>
      <c r="T814" s="75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21" t="s">
        <v>164</v>
      </c>
      <c r="AU814" s="21" t="s">
        <v>174</v>
      </c>
    </row>
    <row r="815" s="13" customFormat="1">
      <c r="A815" s="13"/>
      <c r="B815" s="195"/>
      <c r="C815" s="13"/>
      <c r="D815" s="188" t="s">
        <v>166</v>
      </c>
      <c r="E815" s="196" t="s">
        <v>3</v>
      </c>
      <c r="F815" s="197" t="s">
        <v>1616</v>
      </c>
      <c r="G815" s="13"/>
      <c r="H815" s="198">
        <v>4</v>
      </c>
      <c r="I815" s="199"/>
      <c r="J815" s="13"/>
      <c r="K815" s="13"/>
      <c r="L815" s="195"/>
      <c r="M815" s="200"/>
      <c r="N815" s="201"/>
      <c r="O815" s="201"/>
      <c r="P815" s="201"/>
      <c r="Q815" s="201"/>
      <c r="R815" s="201"/>
      <c r="S815" s="201"/>
      <c r="T815" s="202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196" t="s">
        <v>166</v>
      </c>
      <c r="AU815" s="196" t="s">
        <v>174</v>
      </c>
      <c r="AV815" s="13" t="s">
        <v>83</v>
      </c>
      <c r="AW815" s="13" t="s">
        <v>35</v>
      </c>
      <c r="AX815" s="13" t="s">
        <v>81</v>
      </c>
      <c r="AY815" s="196" t="s">
        <v>153</v>
      </c>
    </row>
    <row r="816" s="2" customFormat="1" ht="24.15" customHeight="1">
      <c r="A816" s="40"/>
      <c r="B816" s="174"/>
      <c r="C816" s="175" t="s">
        <v>1617</v>
      </c>
      <c r="D816" s="175" t="s">
        <v>155</v>
      </c>
      <c r="E816" s="176" t="s">
        <v>978</v>
      </c>
      <c r="F816" s="177" t="s">
        <v>979</v>
      </c>
      <c r="G816" s="178" t="s">
        <v>488</v>
      </c>
      <c r="H816" s="179">
        <v>6</v>
      </c>
      <c r="I816" s="180"/>
      <c r="J816" s="181">
        <f>ROUND(I816*H816,2)</f>
        <v>0</v>
      </c>
      <c r="K816" s="177" t="s">
        <v>159</v>
      </c>
      <c r="L816" s="41"/>
      <c r="M816" s="182" t="s">
        <v>3</v>
      </c>
      <c r="N816" s="183" t="s">
        <v>44</v>
      </c>
      <c r="O816" s="74"/>
      <c r="P816" s="184">
        <f>O816*H816</f>
        <v>0</v>
      </c>
      <c r="Q816" s="184">
        <v>0</v>
      </c>
      <c r="R816" s="184">
        <f>Q816*H816</f>
        <v>0</v>
      </c>
      <c r="S816" s="184">
        <v>0.0040000000000000001</v>
      </c>
      <c r="T816" s="185">
        <f>S816*H816</f>
        <v>0.024</v>
      </c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R816" s="186" t="s">
        <v>160</v>
      </c>
      <c r="AT816" s="186" t="s">
        <v>155</v>
      </c>
      <c r="AU816" s="186" t="s">
        <v>174</v>
      </c>
      <c r="AY816" s="21" t="s">
        <v>153</v>
      </c>
      <c r="BE816" s="187">
        <f>IF(N816="základní",J816,0)</f>
        <v>0</v>
      </c>
      <c r="BF816" s="187">
        <f>IF(N816="snížená",J816,0)</f>
        <v>0</v>
      </c>
      <c r="BG816" s="187">
        <f>IF(N816="zákl. přenesená",J816,0)</f>
        <v>0</v>
      </c>
      <c r="BH816" s="187">
        <f>IF(N816="sníž. přenesená",J816,0)</f>
        <v>0</v>
      </c>
      <c r="BI816" s="187">
        <f>IF(N816="nulová",J816,0)</f>
        <v>0</v>
      </c>
      <c r="BJ816" s="21" t="s">
        <v>81</v>
      </c>
      <c r="BK816" s="187">
        <f>ROUND(I816*H816,2)</f>
        <v>0</v>
      </c>
      <c r="BL816" s="21" t="s">
        <v>160</v>
      </c>
      <c r="BM816" s="186" t="s">
        <v>1618</v>
      </c>
    </row>
    <row r="817" s="2" customFormat="1">
      <c r="A817" s="40"/>
      <c r="B817" s="41"/>
      <c r="C817" s="40"/>
      <c r="D817" s="188" t="s">
        <v>162</v>
      </c>
      <c r="E817" s="40"/>
      <c r="F817" s="189" t="s">
        <v>981</v>
      </c>
      <c r="G817" s="40"/>
      <c r="H817" s="40"/>
      <c r="I817" s="190"/>
      <c r="J817" s="40"/>
      <c r="K817" s="40"/>
      <c r="L817" s="41"/>
      <c r="M817" s="191"/>
      <c r="N817" s="192"/>
      <c r="O817" s="74"/>
      <c r="P817" s="74"/>
      <c r="Q817" s="74"/>
      <c r="R817" s="74"/>
      <c r="S817" s="74"/>
      <c r="T817" s="75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T817" s="21" t="s">
        <v>162</v>
      </c>
      <c r="AU817" s="21" t="s">
        <v>174</v>
      </c>
    </row>
    <row r="818" s="2" customFormat="1">
      <c r="A818" s="40"/>
      <c r="B818" s="41"/>
      <c r="C818" s="40"/>
      <c r="D818" s="193" t="s">
        <v>164</v>
      </c>
      <c r="E818" s="40"/>
      <c r="F818" s="194" t="s">
        <v>982</v>
      </c>
      <c r="G818" s="40"/>
      <c r="H818" s="40"/>
      <c r="I818" s="190"/>
      <c r="J818" s="40"/>
      <c r="K818" s="40"/>
      <c r="L818" s="41"/>
      <c r="M818" s="191"/>
      <c r="N818" s="192"/>
      <c r="O818" s="74"/>
      <c r="P818" s="74"/>
      <c r="Q818" s="74"/>
      <c r="R818" s="74"/>
      <c r="S818" s="74"/>
      <c r="T818" s="75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21" t="s">
        <v>164</v>
      </c>
      <c r="AU818" s="21" t="s">
        <v>174</v>
      </c>
    </row>
    <row r="819" s="2" customFormat="1">
      <c r="A819" s="40"/>
      <c r="B819" s="41"/>
      <c r="C819" s="40"/>
      <c r="D819" s="188" t="s">
        <v>194</v>
      </c>
      <c r="E819" s="40"/>
      <c r="F819" s="211" t="s">
        <v>525</v>
      </c>
      <c r="G819" s="40"/>
      <c r="H819" s="40"/>
      <c r="I819" s="190"/>
      <c r="J819" s="40"/>
      <c r="K819" s="40"/>
      <c r="L819" s="41"/>
      <c r="M819" s="191"/>
      <c r="N819" s="192"/>
      <c r="O819" s="74"/>
      <c r="P819" s="74"/>
      <c r="Q819" s="74"/>
      <c r="R819" s="74"/>
      <c r="S819" s="74"/>
      <c r="T819" s="75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21" t="s">
        <v>194</v>
      </c>
      <c r="AU819" s="21" t="s">
        <v>174</v>
      </c>
    </row>
    <row r="820" s="13" customFormat="1">
      <c r="A820" s="13"/>
      <c r="B820" s="195"/>
      <c r="C820" s="13"/>
      <c r="D820" s="188" t="s">
        <v>166</v>
      </c>
      <c r="E820" s="196" t="s">
        <v>3</v>
      </c>
      <c r="F820" s="197" t="s">
        <v>984</v>
      </c>
      <c r="G820" s="13"/>
      <c r="H820" s="198">
        <v>1</v>
      </c>
      <c r="I820" s="199"/>
      <c r="J820" s="13"/>
      <c r="K820" s="13"/>
      <c r="L820" s="195"/>
      <c r="M820" s="200"/>
      <c r="N820" s="201"/>
      <c r="O820" s="201"/>
      <c r="P820" s="201"/>
      <c r="Q820" s="201"/>
      <c r="R820" s="201"/>
      <c r="S820" s="201"/>
      <c r="T820" s="20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96" t="s">
        <v>166</v>
      </c>
      <c r="AU820" s="196" t="s">
        <v>174</v>
      </c>
      <c r="AV820" s="13" t="s">
        <v>83</v>
      </c>
      <c r="AW820" s="13" t="s">
        <v>35</v>
      </c>
      <c r="AX820" s="13" t="s">
        <v>73</v>
      </c>
      <c r="AY820" s="196" t="s">
        <v>153</v>
      </c>
    </row>
    <row r="821" s="13" customFormat="1">
      <c r="A821" s="13"/>
      <c r="B821" s="195"/>
      <c r="C821" s="13"/>
      <c r="D821" s="188" t="s">
        <v>166</v>
      </c>
      <c r="E821" s="196" t="s">
        <v>3</v>
      </c>
      <c r="F821" s="197" t="s">
        <v>584</v>
      </c>
      <c r="G821" s="13"/>
      <c r="H821" s="198">
        <v>2</v>
      </c>
      <c r="I821" s="199"/>
      <c r="J821" s="13"/>
      <c r="K821" s="13"/>
      <c r="L821" s="195"/>
      <c r="M821" s="200"/>
      <c r="N821" s="201"/>
      <c r="O821" s="201"/>
      <c r="P821" s="201"/>
      <c r="Q821" s="201"/>
      <c r="R821" s="201"/>
      <c r="S821" s="201"/>
      <c r="T821" s="20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196" t="s">
        <v>166</v>
      </c>
      <c r="AU821" s="196" t="s">
        <v>174</v>
      </c>
      <c r="AV821" s="13" t="s">
        <v>83</v>
      </c>
      <c r="AW821" s="13" t="s">
        <v>35</v>
      </c>
      <c r="AX821" s="13" t="s">
        <v>73</v>
      </c>
      <c r="AY821" s="196" t="s">
        <v>153</v>
      </c>
    </row>
    <row r="822" s="13" customFormat="1">
      <c r="A822" s="13"/>
      <c r="B822" s="195"/>
      <c r="C822" s="13"/>
      <c r="D822" s="188" t="s">
        <v>166</v>
      </c>
      <c r="E822" s="196" t="s">
        <v>3</v>
      </c>
      <c r="F822" s="197" t="s">
        <v>1619</v>
      </c>
      <c r="G822" s="13"/>
      <c r="H822" s="198">
        <v>3</v>
      </c>
      <c r="I822" s="199"/>
      <c r="J822" s="13"/>
      <c r="K822" s="13"/>
      <c r="L822" s="195"/>
      <c r="M822" s="200"/>
      <c r="N822" s="201"/>
      <c r="O822" s="201"/>
      <c r="P822" s="201"/>
      <c r="Q822" s="201"/>
      <c r="R822" s="201"/>
      <c r="S822" s="201"/>
      <c r="T822" s="20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6" t="s">
        <v>166</v>
      </c>
      <c r="AU822" s="196" t="s">
        <v>174</v>
      </c>
      <c r="AV822" s="13" t="s">
        <v>83</v>
      </c>
      <c r="AW822" s="13" t="s">
        <v>35</v>
      </c>
      <c r="AX822" s="13" t="s">
        <v>73</v>
      </c>
      <c r="AY822" s="196" t="s">
        <v>153</v>
      </c>
    </row>
    <row r="823" s="14" customFormat="1">
      <c r="A823" s="14"/>
      <c r="B823" s="203"/>
      <c r="C823" s="14"/>
      <c r="D823" s="188" t="s">
        <v>166</v>
      </c>
      <c r="E823" s="204" t="s">
        <v>3</v>
      </c>
      <c r="F823" s="205" t="s">
        <v>181</v>
      </c>
      <c r="G823" s="14"/>
      <c r="H823" s="206">
        <v>6</v>
      </c>
      <c r="I823" s="207"/>
      <c r="J823" s="14"/>
      <c r="K823" s="14"/>
      <c r="L823" s="203"/>
      <c r="M823" s="208"/>
      <c r="N823" s="209"/>
      <c r="O823" s="209"/>
      <c r="P823" s="209"/>
      <c r="Q823" s="209"/>
      <c r="R823" s="209"/>
      <c r="S823" s="209"/>
      <c r="T823" s="210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04" t="s">
        <v>166</v>
      </c>
      <c r="AU823" s="204" t="s">
        <v>174</v>
      </c>
      <c r="AV823" s="14" t="s">
        <v>160</v>
      </c>
      <c r="AW823" s="14" t="s">
        <v>35</v>
      </c>
      <c r="AX823" s="14" t="s">
        <v>81</v>
      </c>
      <c r="AY823" s="204" t="s">
        <v>153</v>
      </c>
    </row>
    <row r="824" s="2" customFormat="1" ht="24.15" customHeight="1">
      <c r="A824" s="40"/>
      <c r="B824" s="174"/>
      <c r="C824" s="175" t="s">
        <v>1620</v>
      </c>
      <c r="D824" s="175" t="s">
        <v>155</v>
      </c>
      <c r="E824" s="176" t="s">
        <v>1621</v>
      </c>
      <c r="F824" s="177" t="s">
        <v>1622</v>
      </c>
      <c r="G824" s="178" t="s">
        <v>614</v>
      </c>
      <c r="H824" s="179">
        <v>5</v>
      </c>
      <c r="I824" s="180"/>
      <c r="J824" s="181">
        <f>ROUND(I824*H824,2)</f>
        <v>0</v>
      </c>
      <c r="K824" s="177" t="s">
        <v>159</v>
      </c>
      <c r="L824" s="41"/>
      <c r="M824" s="182" t="s">
        <v>3</v>
      </c>
      <c r="N824" s="183" t="s">
        <v>44</v>
      </c>
      <c r="O824" s="74"/>
      <c r="P824" s="184">
        <f>O824*H824</f>
        <v>0</v>
      </c>
      <c r="Q824" s="184">
        <v>0</v>
      </c>
      <c r="R824" s="184">
        <f>Q824*H824</f>
        <v>0</v>
      </c>
      <c r="S824" s="184">
        <v>0.25</v>
      </c>
      <c r="T824" s="185">
        <f>S824*H824</f>
        <v>1.25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186" t="s">
        <v>160</v>
      </c>
      <c r="AT824" s="186" t="s">
        <v>155</v>
      </c>
      <c r="AU824" s="186" t="s">
        <v>174</v>
      </c>
      <c r="AY824" s="21" t="s">
        <v>153</v>
      </c>
      <c r="BE824" s="187">
        <f>IF(N824="základní",J824,0)</f>
        <v>0</v>
      </c>
      <c r="BF824" s="187">
        <f>IF(N824="snížená",J824,0)</f>
        <v>0</v>
      </c>
      <c r="BG824" s="187">
        <f>IF(N824="zákl. přenesená",J824,0)</f>
        <v>0</v>
      </c>
      <c r="BH824" s="187">
        <f>IF(N824="sníž. přenesená",J824,0)</f>
        <v>0</v>
      </c>
      <c r="BI824" s="187">
        <f>IF(N824="nulová",J824,0)</f>
        <v>0</v>
      </c>
      <c r="BJ824" s="21" t="s">
        <v>81</v>
      </c>
      <c r="BK824" s="187">
        <f>ROUND(I824*H824,2)</f>
        <v>0</v>
      </c>
      <c r="BL824" s="21" t="s">
        <v>160</v>
      </c>
      <c r="BM824" s="186" t="s">
        <v>1623</v>
      </c>
    </row>
    <row r="825" s="2" customFormat="1">
      <c r="A825" s="40"/>
      <c r="B825" s="41"/>
      <c r="C825" s="40"/>
      <c r="D825" s="188" t="s">
        <v>162</v>
      </c>
      <c r="E825" s="40"/>
      <c r="F825" s="189" t="s">
        <v>1624</v>
      </c>
      <c r="G825" s="40"/>
      <c r="H825" s="40"/>
      <c r="I825" s="190"/>
      <c r="J825" s="40"/>
      <c r="K825" s="40"/>
      <c r="L825" s="41"/>
      <c r="M825" s="191"/>
      <c r="N825" s="192"/>
      <c r="O825" s="74"/>
      <c r="P825" s="74"/>
      <c r="Q825" s="74"/>
      <c r="R825" s="74"/>
      <c r="S825" s="74"/>
      <c r="T825" s="75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21" t="s">
        <v>162</v>
      </c>
      <c r="AU825" s="21" t="s">
        <v>174</v>
      </c>
    </row>
    <row r="826" s="2" customFormat="1">
      <c r="A826" s="40"/>
      <c r="B826" s="41"/>
      <c r="C826" s="40"/>
      <c r="D826" s="193" t="s">
        <v>164</v>
      </c>
      <c r="E826" s="40"/>
      <c r="F826" s="194" t="s">
        <v>1625</v>
      </c>
      <c r="G826" s="40"/>
      <c r="H826" s="40"/>
      <c r="I826" s="190"/>
      <c r="J826" s="40"/>
      <c r="K826" s="40"/>
      <c r="L826" s="41"/>
      <c r="M826" s="191"/>
      <c r="N826" s="192"/>
      <c r="O826" s="74"/>
      <c r="P826" s="74"/>
      <c r="Q826" s="74"/>
      <c r="R826" s="74"/>
      <c r="S826" s="74"/>
      <c r="T826" s="75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T826" s="21" t="s">
        <v>164</v>
      </c>
      <c r="AU826" s="21" t="s">
        <v>174</v>
      </c>
    </row>
    <row r="827" s="13" customFormat="1">
      <c r="A827" s="13"/>
      <c r="B827" s="195"/>
      <c r="C827" s="13"/>
      <c r="D827" s="188" t="s">
        <v>166</v>
      </c>
      <c r="E827" s="196" t="s">
        <v>3</v>
      </c>
      <c r="F827" s="197" t="s">
        <v>188</v>
      </c>
      <c r="G827" s="13"/>
      <c r="H827" s="198">
        <v>5</v>
      </c>
      <c r="I827" s="199"/>
      <c r="J827" s="13"/>
      <c r="K827" s="13"/>
      <c r="L827" s="195"/>
      <c r="M827" s="200"/>
      <c r="N827" s="201"/>
      <c r="O827" s="201"/>
      <c r="P827" s="201"/>
      <c r="Q827" s="201"/>
      <c r="R827" s="201"/>
      <c r="S827" s="201"/>
      <c r="T827" s="202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196" t="s">
        <v>166</v>
      </c>
      <c r="AU827" s="196" t="s">
        <v>174</v>
      </c>
      <c r="AV827" s="13" t="s">
        <v>83</v>
      </c>
      <c r="AW827" s="13" t="s">
        <v>35</v>
      </c>
      <c r="AX827" s="13" t="s">
        <v>81</v>
      </c>
      <c r="AY827" s="196" t="s">
        <v>153</v>
      </c>
    </row>
    <row r="828" s="12" customFormat="1" ht="22.8" customHeight="1">
      <c r="A828" s="12"/>
      <c r="B828" s="161"/>
      <c r="C828" s="12"/>
      <c r="D828" s="162" t="s">
        <v>72</v>
      </c>
      <c r="E828" s="172" t="s">
        <v>992</v>
      </c>
      <c r="F828" s="172" t="s">
        <v>993</v>
      </c>
      <c r="G828" s="12"/>
      <c r="H828" s="12"/>
      <c r="I828" s="164"/>
      <c r="J828" s="173">
        <f>BK828</f>
        <v>0</v>
      </c>
      <c r="K828" s="12"/>
      <c r="L828" s="161"/>
      <c r="M828" s="166"/>
      <c r="N828" s="167"/>
      <c r="O828" s="167"/>
      <c r="P828" s="168">
        <f>SUM(P829:P979)</f>
        <v>0</v>
      </c>
      <c r="Q828" s="167"/>
      <c r="R828" s="168">
        <f>SUM(R829:R979)</f>
        <v>0</v>
      </c>
      <c r="S828" s="167"/>
      <c r="T828" s="169">
        <f>SUM(T829:T979)</f>
        <v>0</v>
      </c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R828" s="162" t="s">
        <v>81</v>
      </c>
      <c r="AT828" s="170" t="s">
        <v>72</v>
      </c>
      <c r="AU828" s="170" t="s">
        <v>81</v>
      </c>
      <c r="AY828" s="162" t="s">
        <v>153</v>
      </c>
      <c r="BK828" s="171">
        <f>SUM(BK829:BK979)</f>
        <v>0</v>
      </c>
    </row>
    <row r="829" s="2" customFormat="1" ht="21.75" customHeight="1">
      <c r="A829" s="40"/>
      <c r="B829" s="174"/>
      <c r="C829" s="175" t="s">
        <v>1626</v>
      </c>
      <c r="D829" s="175" t="s">
        <v>155</v>
      </c>
      <c r="E829" s="176" t="s">
        <v>995</v>
      </c>
      <c r="F829" s="177" t="s">
        <v>996</v>
      </c>
      <c r="G829" s="178" t="s">
        <v>219</v>
      </c>
      <c r="H829" s="179">
        <v>1069.8199999999999</v>
      </c>
      <c r="I829" s="180"/>
      <c r="J829" s="181">
        <f>ROUND(I829*H829,2)</f>
        <v>0</v>
      </c>
      <c r="K829" s="177" t="s">
        <v>159</v>
      </c>
      <c r="L829" s="41"/>
      <c r="M829" s="182" t="s">
        <v>3</v>
      </c>
      <c r="N829" s="183" t="s">
        <v>44</v>
      </c>
      <c r="O829" s="74"/>
      <c r="P829" s="184">
        <f>O829*H829</f>
        <v>0</v>
      </c>
      <c r="Q829" s="184">
        <v>0</v>
      </c>
      <c r="R829" s="184">
        <f>Q829*H829</f>
        <v>0</v>
      </c>
      <c r="S829" s="184">
        <v>0</v>
      </c>
      <c r="T829" s="185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186" t="s">
        <v>160</v>
      </c>
      <c r="AT829" s="186" t="s">
        <v>155</v>
      </c>
      <c r="AU829" s="186" t="s">
        <v>83</v>
      </c>
      <c r="AY829" s="21" t="s">
        <v>153</v>
      </c>
      <c r="BE829" s="187">
        <f>IF(N829="základní",J829,0)</f>
        <v>0</v>
      </c>
      <c r="BF829" s="187">
        <f>IF(N829="snížená",J829,0)</f>
        <v>0</v>
      </c>
      <c r="BG829" s="187">
        <f>IF(N829="zákl. přenesená",J829,0)</f>
        <v>0</v>
      </c>
      <c r="BH829" s="187">
        <f>IF(N829="sníž. přenesená",J829,0)</f>
        <v>0</v>
      </c>
      <c r="BI829" s="187">
        <f>IF(N829="nulová",J829,0)</f>
        <v>0</v>
      </c>
      <c r="BJ829" s="21" t="s">
        <v>81</v>
      </c>
      <c r="BK829" s="187">
        <f>ROUND(I829*H829,2)</f>
        <v>0</v>
      </c>
      <c r="BL829" s="21" t="s">
        <v>160</v>
      </c>
      <c r="BM829" s="186" t="s">
        <v>1627</v>
      </c>
    </row>
    <row r="830" s="2" customFormat="1">
      <c r="A830" s="40"/>
      <c r="B830" s="41"/>
      <c r="C830" s="40"/>
      <c r="D830" s="188" t="s">
        <v>162</v>
      </c>
      <c r="E830" s="40"/>
      <c r="F830" s="189" t="s">
        <v>998</v>
      </c>
      <c r="G830" s="40"/>
      <c r="H830" s="40"/>
      <c r="I830" s="190"/>
      <c r="J830" s="40"/>
      <c r="K830" s="40"/>
      <c r="L830" s="41"/>
      <c r="M830" s="191"/>
      <c r="N830" s="192"/>
      <c r="O830" s="74"/>
      <c r="P830" s="74"/>
      <c r="Q830" s="74"/>
      <c r="R830" s="74"/>
      <c r="S830" s="74"/>
      <c r="T830" s="75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21" t="s">
        <v>162</v>
      </c>
      <c r="AU830" s="21" t="s">
        <v>83</v>
      </c>
    </row>
    <row r="831" s="2" customFormat="1">
      <c r="A831" s="40"/>
      <c r="B831" s="41"/>
      <c r="C831" s="40"/>
      <c r="D831" s="193" t="s">
        <v>164</v>
      </c>
      <c r="E831" s="40"/>
      <c r="F831" s="194" t="s">
        <v>999</v>
      </c>
      <c r="G831" s="40"/>
      <c r="H831" s="40"/>
      <c r="I831" s="190"/>
      <c r="J831" s="40"/>
      <c r="K831" s="40"/>
      <c r="L831" s="41"/>
      <c r="M831" s="191"/>
      <c r="N831" s="192"/>
      <c r="O831" s="74"/>
      <c r="P831" s="74"/>
      <c r="Q831" s="74"/>
      <c r="R831" s="74"/>
      <c r="S831" s="74"/>
      <c r="T831" s="75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21" t="s">
        <v>164</v>
      </c>
      <c r="AU831" s="21" t="s">
        <v>83</v>
      </c>
    </row>
    <row r="832" s="16" customFormat="1">
      <c r="A832" s="16"/>
      <c r="B832" s="230"/>
      <c r="C832" s="16"/>
      <c r="D832" s="188" t="s">
        <v>166</v>
      </c>
      <c r="E832" s="231" t="s">
        <v>3</v>
      </c>
      <c r="F832" s="232" t="s">
        <v>1628</v>
      </c>
      <c r="G832" s="16"/>
      <c r="H832" s="231" t="s">
        <v>3</v>
      </c>
      <c r="I832" s="233"/>
      <c r="J832" s="16"/>
      <c r="K832" s="16"/>
      <c r="L832" s="230"/>
      <c r="M832" s="234"/>
      <c r="N832" s="235"/>
      <c r="O832" s="235"/>
      <c r="P832" s="235"/>
      <c r="Q832" s="235"/>
      <c r="R832" s="235"/>
      <c r="S832" s="235"/>
      <c r="T832" s="23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T832" s="231" t="s">
        <v>166</v>
      </c>
      <c r="AU832" s="231" t="s">
        <v>83</v>
      </c>
      <c r="AV832" s="16" t="s">
        <v>81</v>
      </c>
      <c r="AW832" s="16" t="s">
        <v>35</v>
      </c>
      <c r="AX832" s="16" t="s">
        <v>73</v>
      </c>
      <c r="AY832" s="231" t="s">
        <v>153</v>
      </c>
    </row>
    <row r="833" s="13" customFormat="1">
      <c r="A833" s="13"/>
      <c r="B833" s="195"/>
      <c r="C833" s="13"/>
      <c r="D833" s="188" t="s">
        <v>166</v>
      </c>
      <c r="E833" s="196" t="s">
        <v>3</v>
      </c>
      <c r="F833" s="197" t="s">
        <v>1629</v>
      </c>
      <c r="G833" s="13"/>
      <c r="H833" s="198">
        <v>41.32</v>
      </c>
      <c r="I833" s="199"/>
      <c r="J833" s="13"/>
      <c r="K833" s="13"/>
      <c r="L833" s="195"/>
      <c r="M833" s="200"/>
      <c r="N833" s="201"/>
      <c r="O833" s="201"/>
      <c r="P833" s="201"/>
      <c r="Q833" s="201"/>
      <c r="R833" s="201"/>
      <c r="S833" s="201"/>
      <c r="T833" s="202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196" t="s">
        <v>166</v>
      </c>
      <c r="AU833" s="196" t="s">
        <v>83</v>
      </c>
      <c r="AV833" s="13" t="s">
        <v>83</v>
      </c>
      <c r="AW833" s="13" t="s">
        <v>35</v>
      </c>
      <c r="AX833" s="13" t="s">
        <v>73</v>
      </c>
      <c r="AY833" s="196" t="s">
        <v>153</v>
      </c>
    </row>
    <row r="834" s="13" customFormat="1">
      <c r="A834" s="13"/>
      <c r="B834" s="195"/>
      <c r="C834" s="13"/>
      <c r="D834" s="188" t="s">
        <v>166</v>
      </c>
      <c r="E834" s="196" t="s">
        <v>3</v>
      </c>
      <c r="F834" s="197" t="s">
        <v>1630</v>
      </c>
      <c r="G834" s="13"/>
      <c r="H834" s="198">
        <v>667.19399999999996</v>
      </c>
      <c r="I834" s="199"/>
      <c r="J834" s="13"/>
      <c r="K834" s="13"/>
      <c r="L834" s="195"/>
      <c r="M834" s="200"/>
      <c r="N834" s="201"/>
      <c r="O834" s="201"/>
      <c r="P834" s="201"/>
      <c r="Q834" s="201"/>
      <c r="R834" s="201"/>
      <c r="S834" s="201"/>
      <c r="T834" s="20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196" t="s">
        <v>166</v>
      </c>
      <c r="AU834" s="196" t="s">
        <v>83</v>
      </c>
      <c r="AV834" s="13" t="s">
        <v>83</v>
      </c>
      <c r="AW834" s="13" t="s">
        <v>35</v>
      </c>
      <c r="AX834" s="13" t="s">
        <v>73</v>
      </c>
      <c r="AY834" s="196" t="s">
        <v>153</v>
      </c>
    </row>
    <row r="835" s="13" customFormat="1">
      <c r="A835" s="13"/>
      <c r="B835" s="195"/>
      <c r="C835" s="13"/>
      <c r="D835" s="188" t="s">
        <v>166</v>
      </c>
      <c r="E835" s="196" t="s">
        <v>3</v>
      </c>
      <c r="F835" s="197" t="s">
        <v>1631</v>
      </c>
      <c r="G835" s="13"/>
      <c r="H835" s="198">
        <v>8.3350000000000009</v>
      </c>
      <c r="I835" s="199"/>
      <c r="J835" s="13"/>
      <c r="K835" s="13"/>
      <c r="L835" s="195"/>
      <c r="M835" s="200"/>
      <c r="N835" s="201"/>
      <c r="O835" s="201"/>
      <c r="P835" s="201"/>
      <c r="Q835" s="201"/>
      <c r="R835" s="201"/>
      <c r="S835" s="201"/>
      <c r="T835" s="20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96" t="s">
        <v>166</v>
      </c>
      <c r="AU835" s="196" t="s">
        <v>83</v>
      </c>
      <c r="AV835" s="13" t="s">
        <v>83</v>
      </c>
      <c r="AW835" s="13" t="s">
        <v>35</v>
      </c>
      <c r="AX835" s="13" t="s">
        <v>73</v>
      </c>
      <c r="AY835" s="196" t="s">
        <v>153</v>
      </c>
    </row>
    <row r="836" s="15" customFormat="1">
      <c r="A836" s="15"/>
      <c r="B836" s="212"/>
      <c r="C836" s="15"/>
      <c r="D836" s="188" t="s">
        <v>166</v>
      </c>
      <c r="E836" s="213" t="s">
        <v>3</v>
      </c>
      <c r="F836" s="214" t="s">
        <v>199</v>
      </c>
      <c r="G836" s="15"/>
      <c r="H836" s="215">
        <v>716.84900000000005</v>
      </c>
      <c r="I836" s="216"/>
      <c r="J836" s="15"/>
      <c r="K836" s="15"/>
      <c r="L836" s="212"/>
      <c r="M836" s="217"/>
      <c r="N836" s="218"/>
      <c r="O836" s="218"/>
      <c r="P836" s="218"/>
      <c r="Q836" s="218"/>
      <c r="R836" s="218"/>
      <c r="S836" s="218"/>
      <c r="T836" s="219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13" t="s">
        <v>166</v>
      </c>
      <c r="AU836" s="213" t="s">
        <v>83</v>
      </c>
      <c r="AV836" s="15" t="s">
        <v>174</v>
      </c>
      <c r="AW836" s="15" t="s">
        <v>35</v>
      </c>
      <c r="AX836" s="15" t="s">
        <v>73</v>
      </c>
      <c r="AY836" s="213" t="s">
        <v>153</v>
      </c>
    </row>
    <row r="837" s="16" customFormat="1">
      <c r="A837" s="16"/>
      <c r="B837" s="230"/>
      <c r="C837" s="16"/>
      <c r="D837" s="188" t="s">
        <v>166</v>
      </c>
      <c r="E837" s="231" t="s">
        <v>3</v>
      </c>
      <c r="F837" s="232" t="s">
        <v>1004</v>
      </c>
      <c r="G837" s="16"/>
      <c r="H837" s="231" t="s">
        <v>3</v>
      </c>
      <c r="I837" s="233"/>
      <c r="J837" s="16"/>
      <c r="K837" s="16"/>
      <c r="L837" s="230"/>
      <c r="M837" s="234"/>
      <c r="N837" s="235"/>
      <c r="O837" s="235"/>
      <c r="P837" s="235"/>
      <c r="Q837" s="235"/>
      <c r="R837" s="235"/>
      <c r="S837" s="235"/>
      <c r="T837" s="23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T837" s="231" t="s">
        <v>166</v>
      </c>
      <c r="AU837" s="231" t="s">
        <v>83</v>
      </c>
      <c r="AV837" s="16" t="s">
        <v>81</v>
      </c>
      <c r="AW837" s="16" t="s">
        <v>35</v>
      </c>
      <c r="AX837" s="16" t="s">
        <v>73</v>
      </c>
      <c r="AY837" s="231" t="s">
        <v>153</v>
      </c>
    </row>
    <row r="838" s="13" customFormat="1">
      <c r="A838" s="13"/>
      <c r="B838" s="195"/>
      <c r="C838" s="13"/>
      <c r="D838" s="188" t="s">
        <v>166</v>
      </c>
      <c r="E838" s="196" t="s">
        <v>3</v>
      </c>
      <c r="F838" s="197" t="s">
        <v>1632</v>
      </c>
      <c r="G838" s="13"/>
      <c r="H838" s="198">
        <v>51.243000000000002</v>
      </c>
      <c r="I838" s="199"/>
      <c r="J838" s="13"/>
      <c r="K838" s="13"/>
      <c r="L838" s="195"/>
      <c r="M838" s="200"/>
      <c r="N838" s="201"/>
      <c r="O838" s="201"/>
      <c r="P838" s="201"/>
      <c r="Q838" s="201"/>
      <c r="R838" s="201"/>
      <c r="S838" s="201"/>
      <c r="T838" s="20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196" t="s">
        <v>166</v>
      </c>
      <c r="AU838" s="196" t="s">
        <v>83</v>
      </c>
      <c r="AV838" s="13" t="s">
        <v>83</v>
      </c>
      <c r="AW838" s="13" t="s">
        <v>35</v>
      </c>
      <c r="AX838" s="13" t="s">
        <v>73</v>
      </c>
      <c r="AY838" s="196" t="s">
        <v>153</v>
      </c>
    </row>
    <row r="839" s="13" customFormat="1">
      <c r="A839" s="13"/>
      <c r="B839" s="195"/>
      <c r="C839" s="13"/>
      <c r="D839" s="188" t="s">
        <v>166</v>
      </c>
      <c r="E839" s="196" t="s">
        <v>3</v>
      </c>
      <c r="F839" s="197" t="s">
        <v>1633</v>
      </c>
      <c r="G839" s="13"/>
      <c r="H839" s="198">
        <v>104.41800000000001</v>
      </c>
      <c r="I839" s="199"/>
      <c r="J839" s="13"/>
      <c r="K839" s="13"/>
      <c r="L839" s="195"/>
      <c r="M839" s="200"/>
      <c r="N839" s="201"/>
      <c r="O839" s="201"/>
      <c r="P839" s="201"/>
      <c r="Q839" s="201"/>
      <c r="R839" s="201"/>
      <c r="S839" s="201"/>
      <c r="T839" s="202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196" t="s">
        <v>166</v>
      </c>
      <c r="AU839" s="196" t="s">
        <v>83</v>
      </c>
      <c r="AV839" s="13" t="s">
        <v>83</v>
      </c>
      <c r="AW839" s="13" t="s">
        <v>35</v>
      </c>
      <c r="AX839" s="13" t="s">
        <v>73</v>
      </c>
      <c r="AY839" s="196" t="s">
        <v>153</v>
      </c>
    </row>
    <row r="840" s="13" customFormat="1">
      <c r="A840" s="13"/>
      <c r="B840" s="195"/>
      <c r="C840" s="13"/>
      <c r="D840" s="188" t="s">
        <v>166</v>
      </c>
      <c r="E840" s="196" t="s">
        <v>3</v>
      </c>
      <c r="F840" s="197" t="s">
        <v>1634</v>
      </c>
      <c r="G840" s="13"/>
      <c r="H840" s="198">
        <v>42.170999999999999</v>
      </c>
      <c r="I840" s="199"/>
      <c r="J840" s="13"/>
      <c r="K840" s="13"/>
      <c r="L840" s="195"/>
      <c r="M840" s="200"/>
      <c r="N840" s="201"/>
      <c r="O840" s="201"/>
      <c r="P840" s="201"/>
      <c r="Q840" s="201"/>
      <c r="R840" s="201"/>
      <c r="S840" s="201"/>
      <c r="T840" s="202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196" t="s">
        <v>166</v>
      </c>
      <c r="AU840" s="196" t="s">
        <v>83</v>
      </c>
      <c r="AV840" s="13" t="s">
        <v>83</v>
      </c>
      <c r="AW840" s="13" t="s">
        <v>35</v>
      </c>
      <c r="AX840" s="13" t="s">
        <v>73</v>
      </c>
      <c r="AY840" s="196" t="s">
        <v>153</v>
      </c>
    </row>
    <row r="841" s="13" customFormat="1">
      <c r="A841" s="13"/>
      <c r="B841" s="195"/>
      <c r="C841" s="13"/>
      <c r="D841" s="188" t="s">
        <v>166</v>
      </c>
      <c r="E841" s="196" t="s">
        <v>3</v>
      </c>
      <c r="F841" s="197" t="s">
        <v>1635</v>
      </c>
      <c r="G841" s="13"/>
      <c r="H841" s="198">
        <v>140.571</v>
      </c>
      <c r="I841" s="199"/>
      <c r="J841" s="13"/>
      <c r="K841" s="13"/>
      <c r="L841" s="195"/>
      <c r="M841" s="200"/>
      <c r="N841" s="201"/>
      <c r="O841" s="201"/>
      <c r="P841" s="201"/>
      <c r="Q841" s="201"/>
      <c r="R841" s="201"/>
      <c r="S841" s="201"/>
      <c r="T841" s="20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196" t="s">
        <v>166</v>
      </c>
      <c r="AU841" s="196" t="s">
        <v>83</v>
      </c>
      <c r="AV841" s="13" t="s">
        <v>83</v>
      </c>
      <c r="AW841" s="13" t="s">
        <v>35</v>
      </c>
      <c r="AX841" s="13" t="s">
        <v>73</v>
      </c>
      <c r="AY841" s="196" t="s">
        <v>153</v>
      </c>
    </row>
    <row r="842" s="15" customFormat="1">
      <c r="A842" s="15"/>
      <c r="B842" s="212"/>
      <c r="C842" s="15"/>
      <c r="D842" s="188" t="s">
        <v>166</v>
      </c>
      <c r="E842" s="213" t="s">
        <v>3</v>
      </c>
      <c r="F842" s="214" t="s">
        <v>199</v>
      </c>
      <c r="G842" s="15"/>
      <c r="H842" s="215">
        <v>338.40300000000002</v>
      </c>
      <c r="I842" s="216"/>
      <c r="J842" s="15"/>
      <c r="K842" s="15"/>
      <c r="L842" s="212"/>
      <c r="M842" s="217"/>
      <c r="N842" s="218"/>
      <c r="O842" s="218"/>
      <c r="P842" s="218"/>
      <c r="Q842" s="218"/>
      <c r="R842" s="218"/>
      <c r="S842" s="218"/>
      <c r="T842" s="219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13" t="s">
        <v>166</v>
      </c>
      <c r="AU842" s="213" t="s">
        <v>83</v>
      </c>
      <c r="AV842" s="15" t="s">
        <v>174</v>
      </c>
      <c r="AW842" s="15" t="s">
        <v>35</v>
      </c>
      <c r="AX842" s="15" t="s">
        <v>73</v>
      </c>
      <c r="AY842" s="213" t="s">
        <v>153</v>
      </c>
    </row>
    <row r="843" s="16" customFormat="1">
      <c r="A843" s="16"/>
      <c r="B843" s="230"/>
      <c r="C843" s="16"/>
      <c r="D843" s="188" t="s">
        <v>166</v>
      </c>
      <c r="E843" s="231" t="s">
        <v>3</v>
      </c>
      <c r="F843" s="232" t="s">
        <v>1010</v>
      </c>
      <c r="G843" s="16"/>
      <c r="H843" s="231" t="s">
        <v>3</v>
      </c>
      <c r="I843" s="233"/>
      <c r="J843" s="16"/>
      <c r="K843" s="16"/>
      <c r="L843" s="230"/>
      <c r="M843" s="234"/>
      <c r="N843" s="235"/>
      <c r="O843" s="235"/>
      <c r="P843" s="235"/>
      <c r="Q843" s="235"/>
      <c r="R843" s="235"/>
      <c r="S843" s="235"/>
      <c r="T843" s="23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T843" s="231" t="s">
        <v>166</v>
      </c>
      <c r="AU843" s="231" t="s">
        <v>83</v>
      </c>
      <c r="AV843" s="16" t="s">
        <v>81</v>
      </c>
      <c r="AW843" s="16" t="s">
        <v>35</v>
      </c>
      <c r="AX843" s="16" t="s">
        <v>73</v>
      </c>
      <c r="AY843" s="231" t="s">
        <v>153</v>
      </c>
    </row>
    <row r="844" s="13" customFormat="1">
      <c r="A844" s="13"/>
      <c r="B844" s="195"/>
      <c r="C844" s="13"/>
      <c r="D844" s="188" t="s">
        <v>166</v>
      </c>
      <c r="E844" s="196" t="s">
        <v>3</v>
      </c>
      <c r="F844" s="197" t="s">
        <v>1636</v>
      </c>
      <c r="G844" s="13"/>
      <c r="H844" s="198">
        <v>14.568</v>
      </c>
      <c r="I844" s="199"/>
      <c r="J844" s="13"/>
      <c r="K844" s="13"/>
      <c r="L844" s="195"/>
      <c r="M844" s="200"/>
      <c r="N844" s="201"/>
      <c r="O844" s="201"/>
      <c r="P844" s="201"/>
      <c r="Q844" s="201"/>
      <c r="R844" s="201"/>
      <c r="S844" s="201"/>
      <c r="T844" s="202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196" t="s">
        <v>166</v>
      </c>
      <c r="AU844" s="196" t="s">
        <v>83</v>
      </c>
      <c r="AV844" s="13" t="s">
        <v>83</v>
      </c>
      <c r="AW844" s="13" t="s">
        <v>35</v>
      </c>
      <c r="AX844" s="13" t="s">
        <v>73</v>
      </c>
      <c r="AY844" s="196" t="s">
        <v>153</v>
      </c>
    </row>
    <row r="845" s="14" customFormat="1">
      <c r="A845" s="14"/>
      <c r="B845" s="203"/>
      <c r="C845" s="14"/>
      <c r="D845" s="188" t="s">
        <v>166</v>
      </c>
      <c r="E845" s="204" t="s">
        <v>3</v>
      </c>
      <c r="F845" s="205" t="s">
        <v>181</v>
      </c>
      <c r="G845" s="14"/>
      <c r="H845" s="206">
        <v>1069.8200000000002</v>
      </c>
      <c r="I845" s="207"/>
      <c r="J845" s="14"/>
      <c r="K845" s="14"/>
      <c r="L845" s="203"/>
      <c r="M845" s="208"/>
      <c r="N845" s="209"/>
      <c r="O845" s="209"/>
      <c r="P845" s="209"/>
      <c r="Q845" s="209"/>
      <c r="R845" s="209"/>
      <c r="S845" s="209"/>
      <c r="T845" s="210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04" t="s">
        <v>166</v>
      </c>
      <c r="AU845" s="204" t="s">
        <v>83</v>
      </c>
      <c r="AV845" s="14" t="s">
        <v>160</v>
      </c>
      <c r="AW845" s="14" t="s">
        <v>35</v>
      </c>
      <c r="AX845" s="14" t="s">
        <v>81</v>
      </c>
      <c r="AY845" s="204" t="s">
        <v>153</v>
      </c>
    </row>
    <row r="846" s="2" customFormat="1" ht="24.15" customHeight="1">
      <c r="A846" s="40"/>
      <c r="B846" s="174"/>
      <c r="C846" s="175" t="s">
        <v>1637</v>
      </c>
      <c r="D846" s="175" t="s">
        <v>155</v>
      </c>
      <c r="E846" s="176" t="s">
        <v>1013</v>
      </c>
      <c r="F846" s="177" t="s">
        <v>1014</v>
      </c>
      <c r="G846" s="178" t="s">
        <v>219</v>
      </c>
      <c r="H846" s="179">
        <v>9628.3799999999992</v>
      </c>
      <c r="I846" s="180"/>
      <c r="J846" s="181">
        <f>ROUND(I846*H846,2)</f>
        <v>0</v>
      </c>
      <c r="K846" s="177" t="s">
        <v>159</v>
      </c>
      <c r="L846" s="41"/>
      <c r="M846" s="182" t="s">
        <v>3</v>
      </c>
      <c r="N846" s="183" t="s">
        <v>44</v>
      </c>
      <c r="O846" s="74"/>
      <c r="P846" s="184">
        <f>O846*H846</f>
        <v>0</v>
      </c>
      <c r="Q846" s="184">
        <v>0</v>
      </c>
      <c r="R846" s="184">
        <f>Q846*H846</f>
        <v>0</v>
      </c>
      <c r="S846" s="184">
        <v>0</v>
      </c>
      <c r="T846" s="185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186" t="s">
        <v>160</v>
      </c>
      <c r="AT846" s="186" t="s">
        <v>155</v>
      </c>
      <c r="AU846" s="186" t="s">
        <v>83</v>
      </c>
      <c r="AY846" s="21" t="s">
        <v>153</v>
      </c>
      <c r="BE846" s="187">
        <f>IF(N846="základní",J846,0)</f>
        <v>0</v>
      </c>
      <c r="BF846" s="187">
        <f>IF(N846="snížená",J846,0)</f>
        <v>0</v>
      </c>
      <c r="BG846" s="187">
        <f>IF(N846="zákl. přenesená",J846,0)</f>
        <v>0</v>
      </c>
      <c r="BH846" s="187">
        <f>IF(N846="sníž. přenesená",J846,0)</f>
        <v>0</v>
      </c>
      <c r="BI846" s="187">
        <f>IF(N846="nulová",J846,0)</f>
        <v>0</v>
      </c>
      <c r="BJ846" s="21" t="s">
        <v>81</v>
      </c>
      <c r="BK846" s="187">
        <f>ROUND(I846*H846,2)</f>
        <v>0</v>
      </c>
      <c r="BL846" s="21" t="s">
        <v>160</v>
      </c>
      <c r="BM846" s="186" t="s">
        <v>1638</v>
      </c>
    </row>
    <row r="847" s="2" customFormat="1">
      <c r="A847" s="40"/>
      <c r="B847" s="41"/>
      <c r="C847" s="40"/>
      <c r="D847" s="188" t="s">
        <v>162</v>
      </c>
      <c r="E847" s="40"/>
      <c r="F847" s="189" t="s">
        <v>1016</v>
      </c>
      <c r="G847" s="40"/>
      <c r="H847" s="40"/>
      <c r="I847" s="190"/>
      <c r="J847" s="40"/>
      <c r="K847" s="40"/>
      <c r="L847" s="41"/>
      <c r="M847" s="191"/>
      <c r="N847" s="192"/>
      <c r="O847" s="74"/>
      <c r="P847" s="74"/>
      <c r="Q847" s="74"/>
      <c r="R847" s="74"/>
      <c r="S847" s="74"/>
      <c r="T847" s="75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21" t="s">
        <v>162</v>
      </c>
      <c r="AU847" s="21" t="s">
        <v>83</v>
      </c>
    </row>
    <row r="848" s="2" customFormat="1">
      <c r="A848" s="40"/>
      <c r="B848" s="41"/>
      <c r="C848" s="40"/>
      <c r="D848" s="193" t="s">
        <v>164</v>
      </c>
      <c r="E848" s="40"/>
      <c r="F848" s="194" t="s">
        <v>1017</v>
      </c>
      <c r="G848" s="40"/>
      <c r="H848" s="40"/>
      <c r="I848" s="190"/>
      <c r="J848" s="40"/>
      <c r="K848" s="40"/>
      <c r="L848" s="41"/>
      <c r="M848" s="191"/>
      <c r="N848" s="192"/>
      <c r="O848" s="74"/>
      <c r="P848" s="74"/>
      <c r="Q848" s="74"/>
      <c r="R848" s="74"/>
      <c r="S848" s="74"/>
      <c r="T848" s="75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T848" s="21" t="s">
        <v>164</v>
      </c>
      <c r="AU848" s="21" t="s">
        <v>83</v>
      </c>
    </row>
    <row r="849" s="2" customFormat="1">
      <c r="A849" s="40"/>
      <c r="B849" s="41"/>
      <c r="C849" s="40"/>
      <c r="D849" s="188" t="s">
        <v>194</v>
      </c>
      <c r="E849" s="40"/>
      <c r="F849" s="211" t="s">
        <v>195</v>
      </c>
      <c r="G849" s="40"/>
      <c r="H849" s="40"/>
      <c r="I849" s="190"/>
      <c r="J849" s="40"/>
      <c r="K849" s="40"/>
      <c r="L849" s="41"/>
      <c r="M849" s="191"/>
      <c r="N849" s="192"/>
      <c r="O849" s="74"/>
      <c r="P849" s="74"/>
      <c r="Q849" s="74"/>
      <c r="R849" s="74"/>
      <c r="S849" s="74"/>
      <c r="T849" s="75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21" t="s">
        <v>194</v>
      </c>
      <c r="AU849" s="21" t="s">
        <v>83</v>
      </c>
    </row>
    <row r="850" s="16" customFormat="1">
      <c r="A850" s="16"/>
      <c r="B850" s="230"/>
      <c r="C850" s="16"/>
      <c r="D850" s="188" t="s">
        <v>166</v>
      </c>
      <c r="E850" s="231" t="s">
        <v>3</v>
      </c>
      <c r="F850" s="232" t="s">
        <v>1628</v>
      </c>
      <c r="G850" s="16"/>
      <c r="H850" s="231" t="s">
        <v>3</v>
      </c>
      <c r="I850" s="233"/>
      <c r="J850" s="16"/>
      <c r="K850" s="16"/>
      <c r="L850" s="230"/>
      <c r="M850" s="234"/>
      <c r="N850" s="235"/>
      <c r="O850" s="235"/>
      <c r="P850" s="235"/>
      <c r="Q850" s="235"/>
      <c r="R850" s="235"/>
      <c r="S850" s="235"/>
      <c r="T850" s="23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T850" s="231" t="s">
        <v>166</v>
      </c>
      <c r="AU850" s="231" t="s">
        <v>83</v>
      </c>
      <c r="AV850" s="16" t="s">
        <v>81</v>
      </c>
      <c r="AW850" s="16" t="s">
        <v>35</v>
      </c>
      <c r="AX850" s="16" t="s">
        <v>73</v>
      </c>
      <c r="AY850" s="231" t="s">
        <v>153</v>
      </c>
    </row>
    <row r="851" s="13" customFormat="1">
      <c r="A851" s="13"/>
      <c r="B851" s="195"/>
      <c r="C851" s="13"/>
      <c r="D851" s="188" t="s">
        <v>166</v>
      </c>
      <c r="E851" s="196" t="s">
        <v>3</v>
      </c>
      <c r="F851" s="197" t="s">
        <v>1639</v>
      </c>
      <c r="G851" s="13"/>
      <c r="H851" s="198">
        <v>371.88</v>
      </c>
      <c r="I851" s="199"/>
      <c r="J851" s="13"/>
      <c r="K851" s="13"/>
      <c r="L851" s="195"/>
      <c r="M851" s="200"/>
      <c r="N851" s="201"/>
      <c r="O851" s="201"/>
      <c r="P851" s="201"/>
      <c r="Q851" s="201"/>
      <c r="R851" s="201"/>
      <c r="S851" s="201"/>
      <c r="T851" s="20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196" t="s">
        <v>166</v>
      </c>
      <c r="AU851" s="196" t="s">
        <v>83</v>
      </c>
      <c r="AV851" s="13" t="s">
        <v>83</v>
      </c>
      <c r="AW851" s="13" t="s">
        <v>35</v>
      </c>
      <c r="AX851" s="13" t="s">
        <v>73</v>
      </c>
      <c r="AY851" s="196" t="s">
        <v>153</v>
      </c>
    </row>
    <row r="852" s="13" customFormat="1">
      <c r="A852" s="13"/>
      <c r="B852" s="195"/>
      <c r="C852" s="13"/>
      <c r="D852" s="188" t="s">
        <v>166</v>
      </c>
      <c r="E852" s="196" t="s">
        <v>3</v>
      </c>
      <c r="F852" s="197" t="s">
        <v>1640</v>
      </c>
      <c r="G852" s="13"/>
      <c r="H852" s="198">
        <v>6004.7460000000001</v>
      </c>
      <c r="I852" s="199"/>
      <c r="J852" s="13"/>
      <c r="K852" s="13"/>
      <c r="L852" s="195"/>
      <c r="M852" s="200"/>
      <c r="N852" s="201"/>
      <c r="O852" s="201"/>
      <c r="P852" s="201"/>
      <c r="Q852" s="201"/>
      <c r="R852" s="201"/>
      <c r="S852" s="201"/>
      <c r="T852" s="20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196" t="s">
        <v>166</v>
      </c>
      <c r="AU852" s="196" t="s">
        <v>83</v>
      </c>
      <c r="AV852" s="13" t="s">
        <v>83</v>
      </c>
      <c r="AW852" s="13" t="s">
        <v>35</v>
      </c>
      <c r="AX852" s="13" t="s">
        <v>73</v>
      </c>
      <c r="AY852" s="196" t="s">
        <v>153</v>
      </c>
    </row>
    <row r="853" s="13" customFormat="1">
      <c r="A853" s="13"/>
      <c r="B853" s="195"/>
      <c r="C853" s="13"/>
      <c r="D853" s="188" t="s">
        <v>166</v>
      </c>
      <c r="E853" s="196" t="s">
        <v>3</v>
      </c>
      <c r="F853" s="197" t="s">
        <v>1641</v>
      </c>
      <c r="G853" s="13"/>
      <c r="H853" s="198">
        <v>75.015000000000001</v>
      </c>
      <c r="I853" s="199"/>
      <c r="J853" s="13"/>
      <c r="K853" s="13"/>
      <c r="L853" s="195"/>
      <c r="M853" s="200"/>
      <c r="N853" s="201"/>
      <c r="O853" s="201"/>
      <c r="P853" s="201"/>
      <c r="Q853" s="201"/>
      <c r="R853" s="201"/>
      <c r="S853" s="201"/>
      <c r="T853" s="20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196" t="s">
        <v>166</v>
      </c>
      <c r="AU853" s="196" t="s">
        <v>83</v>
      </c>
      <c r="AV853" s="13" t="s">
        <v>83</v>
      </c>
      <c r="AW853" s="13" t="s">
        <v>35</v>
      </c>
      <c r="AX853" s="13" t="s">
        <v>73</v>
      </c>
      <c r="AY853" s="196" t="s">
        <v>153</v>
      </c>
    </row>
    <row r="854" s="15" customFormat="1">
      <c r="A854" s="15"/>
      <c r="B854" s="212"/>
      <c r="C854" s="15"/>
      <c r="D854" s="188" t="s">
        <v>166</v>
      </c>
      <c r="E854" s="213" t="s">
        <v>3</v>
      </c>
      <c r="F854" s="214" t="s">
        <v>199</v>
      </c>
      <c r="G854" s="15"/>
      <c r="H854" s="215">
        <v>6451.6410000000005</v>
      </c>
      <c r="I854" s="216"/>
      <c r="J854" s="15"/>
      <c r="K854" s="15"/>
      <c r="L854" s="212"/>
      <c r="M854" s="217"/>
      <c r="N854" s="218"/>
      <c r="O854" s="218"/>
      <c r="P854" s="218"/>
      <c r="Q854" s="218"/>
      <c r="R854" s="218"/>
      <c r="S854" s="218"/>
      <c r="T854" s="219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13" t="s">
        <v>166</v>
      </c>
      <c r="AU854" s="213" t="s">
        <v>83</v>
      </c>
      <c r="AV854" s="15" t="s">
        <v>174</v>
      </c>
      <c r="AW854" s="15" t="s">
        <v>35</v>
      </c>
      <c r="AX854" s="15" t="s">
        <v>73</v>
      </c>
      <c r="AY854" s="213" t="s">
        <v>153</v>
      </c>
    </row>
    <row r="855" s="16" customFormat="1">
      <c r="A855" s="16"/>
      <c r="B855" s="230"/>
      <c r="C855" s="16"/>
      <c r="D855" s="188" t="s">
        <v>166</v>
      </c>
      <c r="E855" s="231" t="s">
        <v>3</v>
      </c>
      <c r="F855" s="232" t="s">
        <v>1004</v>
      </c>
      <c r="G855" s="16"/>
      <c r="H855" s="231" t="s">
        <v>3</v>
      </c>
      <c r="I855" s="233"/>
      <c r="J855" s="16"/>
      <c r="K855" s="16"/>
      <c r="L855" s="230"/>
      <c r="M855" s="234"/>
      <c r="N855" s="235"/>
      <c r="O855" s="235"/>
      <c r="P855" s="235"/>
      <c r="Q855" s="235"/>
      <c r="R855" s="235"/>
      <c r="S855" s="235"/>
      <c r="T855" s="23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T855" s="231" t="s">
        <v>166</v>
      </c>
      <c r="AU855" s="231" t="s">
        <v>83</v>
      </c>
      <c r="AV855" s="16" t="s">
        <v>81</v>
      </c>
      <c r="AW855" s="16" t="s">
        <v>35</v>
      </c>
      <c r="AX855" s="16" t="s">
        <v>73</v>
      </c>
      <c r="AY855" s="231" t="s">
        <v>153</v>
      </c>
    </row>
    <row r="856" s="13" customFormat="1">
      <c r="A856" s="13"/>
      <c r="B856" s="195"/>
      <c r="C856" s="13"/>
      <c r="D856" s="188" t="s">
        <v>166</v>
      </c>
      <c r="E856" s="196" t="s">
        <v>3</v>
      </c>
      <c r="F856" s="197" t="s">
        <v>1642</v>
      </c>
      <c r="G856" s="13"/>
      <c r="H856" s="198">
        <v>461.18700000000001</v>
      </c>
      <c r="I856" s="199"/>
      <c r="J856" s="13"/>
      <c r="K856" s="13"/>
      <c r="L856" s="195"/>
      <c r="M856" s="200"/>
      <c r="N856" s="201"/>
      <c r="O856" s="201"/>
      <c r="P856" s="201"/>
      <c r="Q856" s="201"/>
      <c r="R856" s="201"/>
      <c r="S856" s="201"/>
      <c r="T856" s="202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6" t="s">
        <v>166</v>
      </c>
      <c r="AU856" s="196" t="s">
        <v>83</v>
      </c>
      <c r="AV856" s="13" t="s">
        <v>83</v>
      </c>
      <c r="AW856" s="13" t="s">
        <v>35</v>
      </c>
      <c r="AX856" s="13" t="s">
        <v>73</v>
      </c>
      <c r="AY856" s="196" t="s">
        <v>153</v>
      </c>
    </row>
    <row r="857" s="13" customFormat="1">
      <c r="A857" s="13"/>
      <c r="B857" s="195"/>
      <c r="C857" s="13"/>
      <c r="D857" s="188" t="s">
        <v>166</v>
      </c>
      <c r="E857" s="196" t="s">
        <v>3</v>
      </c>
      <c r="F857" s="197" t="s">
        <v>1643</v>
      </c>
      <c r="G857" s="13"/>
      <c r="H857" s="198">
        <v>939.76199999999994</v>
      </c>
      <c r="I857" s="199"/>
      <c r="J857" s="13"/>
      <c r="K857" s="13"/>
      <c r="L857" s="195"/>
      <c r="M857" s="200"/>
      <c r="N857" s="201"/>
      <c r="O857" s="201"/>
      <c r="P857" s="201"/>
      <c r="Q857" s="201"/>
      <c r="R857" s="201"/>
      <c r="S857" s="201"/>
      <c r="T857" s="20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196" t="s">
        <v>166</v>
      </c>
      <c r="AU857" s="196" t="s">
        <v>83</v>
      </c>
      <c r="AV857" s="13" t="s">
        <v>83</v>
      </c>
      <c r="AW857" s="13" t="s">
        <v>35</v>
      </c>
      <c r="AX857" s="13" t="s">
        <v>73</v>
      </c>
      <c r="AY857" s="196" t="s">
        <v>153</v>
      </c>
    </row>
    <row r="858" s="13" customFormat="1">
      <c r="A858" s="13"/>
      <c r="B858" s="195"/>
      <c r="C858" s="13"/>
      <c r="D858" s="188" t="s">
        <v>166</v>
      </c>
      <c r="E858" s="196" t="s">
        <v>3</v>
      </c>
      <c r="F858" s="197" t="s">
        <v>1644</v>
      </c>
      <c r="G858" s="13"/>
      <c r="H858" s="198">
        <v>379.53899999999999</v>
      </c>
      <c r="I858" s="199"/>
      <c r="J858" s="13"/>
      <c r="K858" s="13"/>
      <c r="L858" s="195"/>
      <c r="M858" s="200"/>
      <c r="N858" s="201"/>
      <c r="O858" s="201"/>
      <c r="P858" s="201"/>
      <c r="Q858" s="201"/>
      <c r="R858" s="201"/>
      <c r="S858" s="201"/>
      <c r="T858" s="202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196" t="s">
        <v>166</v>
      </c>
      <c r="AU858" s="196" t="s">
        <v>83</v>
      </c>
      <c r="AV858" s="13" t="s">
        <v>83</v>
      </c>
      <c r="AW858" s="13" t="s">
        <v>35</v>
      </c>
      <c r="AX858" s="13" t="s">
        <v>73</v>
      </c>
      <c r="AY858" s="196" t="s">
        <v>153</v>
      </c>
    </row>
    <row r="859" s="13" customFormat="1">
      <c r="A859" s="13"/>
      <c r="B859" s="195"/>
      <c r="C859" s="13"/>
      <c r="D859" s="188" t="s">
        <v>166</v>
      </c>
      <c r="E859" s="196" t="s">
        <v>3</v>
      </c>
      <c r="F859" s="197" t="s">
        <v>1645</v>
      </c>
      <c r="G859" s="13"/>
      <c r="H859" s="198">
        <v>1265.1389999999999</v>
      </c>
      <c r="I859" s="199"/>
      <c r="J859" s="13"/>
      <c r="K859" s="13"/>
      <c r="L859" s="195"/>
      <c r="M859" s="200"/>
      <c r="N859" s="201"/>
      <c r="O859" s="201"/>
      <c r="P859" s="201"/>
      <c r="Q859" s="201"/>
      <c r="R859" s="201"/>
      <c r="S859" s="201"/>
      <c r="T859" s="20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196" t="s">
        <v>166</v>
      </c>
      <c r="AU859" s="196" t="s">
        <v>83</v>
      </c>
      <c r="AV859" s="13" t="s">
        <v>83</v>
      </c>
      <c r="AW859" s="13" t="s">
        <v>35</v>
      </c>
      <c r="AX859" s="13" t="s">
        <v>73</v>
      </c>
      <c r="AY859" s="196" t="s">
        <v>153</v>
      </c>
    </row>
    <row r="860" s="15" customFormat="1">
      <c r="A860" s="15"/>
      <c r="B860" s="212"/>
      <c r="C860" s="15"/>
      <c r="D860" s="188" t="s">
        <v>166</v>
      </c>
      <c r="E860" s="213" t="s">
        <v>3</v>
      </c>
      <c r="F860" s="214" t="s">
        <v>199</v>
      </c>
      <c r="G860" s="15"/>
      <c r="H860" s="215">
        <v>3045.627</v>
      </c>
      <c r="I860" s="216"/>
      <c r="J860" s="15"/>
      <c r="K860" s="15"/>
      <c r="L860" s="212"/>
      <c r="M860" s="217"/>
      <c r="N860" s="218"/>
      <c r="O860" s="218"/>
      <c r="P860" s="218"/>
      <c r="Q860" s="218"/>
      <c r="R860" s="218"/>
      <c r="S860" s="218"/>
      <c r="T860" s="219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T860" s="213" t="s">
        <v>166</v>
      </c>
      <c r="AU860" s="213" t="s">
        <v>83</v>
      </c>
      <c r="AV860" s="15" t="s">
        <v>174</v>
      </c>
      <c r="AW860" s="15" t="s">
        <v>35</v>
      </c>
      <c r="AX860" s="15" t="s">
        <v>73</v>
      </c>
      <c r="AY860" s="213" t="s">
        <v>153</v>
      </c>
    </row>
    <row r="861" s="16" customFormat="1">
      <c r="A861" s="16"/>
      <c r="B861" s="230"/>
      <c r="C861" s="16"/>
      <c r="D861" s="188" t="s">
        <v>166</v>
      </c>
      <c r="E861" s="231" t="s">
        <v>3</v>
      </c>
      <c r="F861" s="232" t="s">
        <v>1010</v>
      </c>
      <c r="G861" s="16"/>
      <c r="H861" s="231" t="s">
        <v>3</v>
      </c>
      <c r="I861" s="233"/>
      <c r="J861" s="16"/>
      <c r="K861" s="16"/>
      <c r="L861" s="230"/>
      <c r="M861" s="234"/>
      <c r="N861" s="235"/>
      <c r="O861" s="235"/>
      <c r="P861" s="235"/>
      <c r="Q861" s="235"/>
      <c r="R861" s="235"/>
      <c r="S861" s="235"/>
      <c r="T861" s="23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T861" s="231" t="s">
        <v>166</v>
      </c>
      <c r="AU861" s="231" t="s">
        <v>83</v>
      </c>
      <c r="AV861" s="16" t="s">
        <v>81</v>
      </c>
      <c r="AW861" s="16" t="s">
        <v>35</v>
      </c>
      <c r="AX861" s="16" t="s">
        <v>73</v>
      </c>
      <c r="AY861" s="231" t="s">
        <v>153</v>
      </c>
    </row>
    <row r="862" s="13" customFormat="1">
      <c r="A862" s="13"/>
      <c r="B862" s="195"/>
      <c r="C862" s="13"/>
      <c r="D862" s="188" t="s">
        <v>166</v>
      </c>
      <c r="E862" s="196" t="s">
        <v>3</v>
      </c>
      <c r="F862" s="197" t="s">
        <v>1646</v>
      </c>
      <c r="G862" s="13"/>
      <c r="H862" s="198">
        <v>131.112</v>
      </c>
      <c r="I862" s="199"/>
      <c r="J862" s="13"/>
      <c r="K862" s="13"/>
      <c r="L862" s="195"/>
      <c r="M862" s="200"/>
      <c r="N862" s="201"/>
      <c r="O862" s="201"/>
      <c r="P862" s="201"/>
      <c r="Q862" s="201"/>
      <c r="R862" s="201"/>
      <c r="S862" s="201"/>
      <c r="T862" s="202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196" t="s">
        <v>166</v>
      </c>
      <c r="AU862" s="196" t="s">
        <v>83</v>
      </c>
      <c r="AV862" s="13" t="s">
        <v>83</v>
      </c>
      <c r="AW862" s="13" t="s">
        <v>35</v>
      </c>
      <c r="AX862" s="13" t="s">
        <v>73</v>
      </c>
      <c r="AY862" s="196" t="s">
        <v>153</v>
      </c>
    </row>
    <row r="863" s="14" customFormat="1">
      <c r="A863" s="14"/>
      <c r="B863" s="203"/>
      <c r="C863" s="14"/>
      <c r="D863" s="188" t="s">
        <v>166</v>
      </c>
      <c r="E863" s="204" t="s">
        <v>3</v>
      </c>
      <c r="F863" s="205" t="s">
        <v>181</v>
      </c>
      <c r="G863" s="14"/>
      <c r="H863" s="206">
        <v>9628.3799999999992</v>
      </c>
      <c r="I863" s="207"/>
      <c r="J863" s="14"/>
      <c r="K863" s="14"/>
      <c r="L863" s="203"/>
      <c r="M863" s="208"/>
      <c r="N863" s="209"/>
      <c r="O863" s="209"/>
      <c r="P863" s="209"/>
      <c r="Q863" s="209"/>
      <c r="R863" s="209"/>
      <c r="S863" s="209"/>
      <c r="T863" s="210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04" t="s">
        <v>166</v>
      </c>
      <c r="AU863" s="204" t="s">
        <v>83</v>
      </c>
      <c r="AV863" s="14" t="s">
        <v>160</v>
      </c>
      <c r="AW863" s="14" t="s">
        <v>35</v>
      </c>
      <c r="AX863" s="14" t="s">
        <v>81</v>
      </c>
      <c r="AY863" s="204" t="s">
        <v>153</v>
      </c>
    </row>
    <row r="864" s="2" customFormat="1" ht="21.75" customHeight="1">
      <c r="A864" s="40"/>
      <c r="B864" s="174"/>
      <c r="C864" s="175" t="s">
        <v>1647</v>
      </c>
      <c r="D864" s="175" t="s">
        <v>155</v>
      </c>
      <c r="E864" s="176" t="s">
        <v>1028</v>
      </c>
      <c r="F864" s="177" t="s">
        <v>1029</v>
      </c>
      <c r="G864" s="178" t="s">
        <v>219</v>
      </c>
      <c r="H864" s="179">
        <v>673.62599999999998</v>
      </c>
      <c r="I864" s="180"/>
      <c r="J864" s="181">
        <f>ROUND(I864*H864,2)</f>
        <v>0</v>
      </c>
      <c r="K864" s="177" t="s">
        <v>159</v>
      </c>
      <c r="L864" s="41"/>
      <c r="M864" s="182" t="s">
        <v>3</v>
      </c>
      <c r="N864" s="183" t="s">
        <v>44</v>
      </c>
      <c r="O864" s="74"/>
      <c r="P864" s="184">
        <f>O864*H864</f>
        <v>0</v>
      </c>
      <c r="Q864" s="184">
        <v>0</v>
      </c>
      <c r="R864" s="184">
        <f>Q864*H864</f>
        <v>0</v>
      </c>
      <c r="S864" s="184">
        <v>0</v>
      </c>
      <c r="T864" s="185">
        <f>S864*H864</f>
        <v>0</v>
      </c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R864" s="186" t="s">
        <v>160</v>
      </c>
      <c r="AT864" s="186" t="s">
        <v>155</v>
      </c>
      <c r="AU864" s="186" t="s">
        <v>83</v>
      </c>
      <c r="AY864" s="21" t="s">
        <v>153</v>
      </c>
      <c r="BE864" s="187">
        <f>IF(N864="základní",J864,0)</f>
        <v>0</v>
      </c>
      <c r="BF864" s="187">
        <f>IF(N864="snížená",J864,0)</f>
        <v>0</v>
      </c>
      <c r="BG864" s="187">
        <f>IF(N864="zákl. přenesená",J864,0)</f>
        <v>0</v>
      </c>
      <c r="BH864" s="187">
        <f>IF(N864="sníž. přenesená",J864,0)</f>
        <v>0</v>
      </c>
      <c r="BI864" s="187">
        <f>IF(N864="nulová",J864,0)</f>
        <v>0</v>
      </c>
      <c r="BJ864" s="21" t="s">
        <v>81</v>
      </c>
      <c r="BK864" s="187">
        <f>ROUND(I864*H864,2)</f>
        <v>0</v>
      </c>
      <c r="BL864" s="21" t="s">
        <v>160</v>
      </c>
      <c r="BM864" s="186" t="s">
        <v>1648</v>
      </c>
    </row>
    <row r="865" s="2" customFormat="1">
      <c r="A865" s="40"/>
      <c r="B865" s="41"/>
      <c r="C865" s="40"/>
      <c r="D865" s="188" t="s">
        <v>162</v>
      </c>
      <c r="E865" s="40"/>
      <c r="F865" s="189" t="s">
        <v>1031</v>
      </c>
      <c r="G865" s="40"/>
      <c r="H865" s="40"/>
      <c r="I865" s="190"/>
      <c r="J865" s="40"/>
      <c r="K865" s="40"/>
      <c r="L865" s="41"/>
      <c r="M865" s="191"/>
      <c r="N865" s="192"/>
      <c r="O865" s="74"/>
      <c r="P865" s="74"/>
      <c r="Q865" s="74"/>
      <c r="R865" s="74"/>
      <c r="S865" s="74"/>
      <c r="T865" s="75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21" t="s">
        <v>162</v>
      </c>
      <c r="AU865" s="21" t="s">
        <v>83</v>
      </c>
    </row>
    <row r="866" s="2" customFormat="1">
      <c r="A866" s="40"/>
      <c r="B866" s="41"/>
      <c r="C866" s="40"/>
      <c r="D866" s="193" t="s">
        <v>164</v>
      </c>
      <c r="E866" s="40"/>
      <c r="F866" s="194" t="s">
        <v>1032</v>
      </c>
      <c r="G866" s="40"/>
      <c r="H866" s="40"/>
      <c r="I866" s="190"/>
      <c r="J866" s="40"/>
      <c r="K866" s="40"/>
      <c r="L866" s="41"/>
      <c r="M866" s="191"/>
      <c r="N866" s="192"/>
      <c r="O866" s="74"/>
      <c r="P866" s="74"/>
      <c r="Q866" s="74"/>
      <c r="R866" s="74"/>
      <c r="S866" s="74"/>
      <c r="T866" s="75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T866" s="21" t="s">
        <v>164</v>
      </c>
      <c r="AU866" s="21" t="s">
        <v>83</v>
      </c>
    </row>
    <row r="867" s="16" customFormat="1">
      <c r="A867" s="16"/>
      <c r="B867" s="230"/>
      <c r="C867" s="16"/>
      <c r="D867" s="188" t="s">
        <v>166</v>
      </c>
      <c r="E867" s="231" t="s">
        <v>3</v>
      </c>
      <c r="F867" s="232" t="s">
        <v>1033</v>
      </c>
      <c r="G867" s="16"/>
      <c r="H867" s="231" t="s">
        <v>3</v>
      </c>
      <c r="I867" s="233"/>
      <c r="J867" s="16"/>
      <c r="K867" s="16"/>
      <c r="L867" s="230"/>
      <c r="M867" s="234"/>
      <c r="N867" s="235"/>
      <c r="O867" s="235"/>
      <c r="P867" s="235"/>
      <c r="Q867" s="235"/>
      <c r="R867" s="235"/>
      <c r="S867" s="235"/>
      <c r="T867" s="23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T867" s="231" t="s">
        <v>166</v>
      </c>
      <c r="AU867" s="231" t="s">
        <v>83</v>
      </c>
      <c r="AV867" s="16" t="s">
        <v>81</v>
      </c>
      <c r="AW867" s="16" t="s">
        <v>35</v>
      </c>
      <c r="AX867" s="16" t="s">
        <v>73</v>
      </c>
      <c r="AY867" s="231" t="s">
        <v>153</v>
      </c>
    </row>
    <row r="868" s="13" customFormat="1">
      <c r="A868" s="13"/>
      <c r="B868" s="195"/>
      <c r="C868" s="13"/>
      <c r="D868" s="188" t="s">
        <v>166</v>
      </c>
      <c r="E868" s="196" t="s">
        <v>3</v>
      </c>
      <c r="F868" s="197" t="s">
        <v>1649</v>
      </c>
      <c r="G868" s="13"/>
      <c r="H868" s="198">
        <v>228.232</v>
      </c>
      <c r="I868" s="199"/>
      <c r="J868" s="13"/>
      <c r="K868" s="13"/>
      <c r="L868" s="195"/>
      <c r="M868" s="200"/>
      <c r="N868" s="201"/>
      <c r="O868" s="201"/>
      <c r="P868" s="201"/>
      <c r="Q868" s="201"/>
      <c r="R868" s="201"/>
      <c r="S868" s="201"/>
      <c r="T868" s="202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96" t="s">
        <v>166</v>
      </c>
      <c r="AU868" s="196" t="s">
        <v>83</v>
      </c>
      <c r="AV868" s="13" t="s">
        <v>83</v>
      </c>
      <c r="AW868" s="13" t="s">
        <v>35</v>
      </c>
      <c r="AX868" s="13" t="s">
        <v>73</v>
      </c>
      <c r="AY868" s="196" t="s">
        <v>153</v>
      </c>
    </row>
    <row r="869" s="15" customFormat="1">
      <c r="A869" s="15"/>
      <c r="B869" s="212"/>
      <c r="C869" s="15"/>
      <c r="D869" s="188" t="s">
        <v>166</v>
      </c>
      <c r="E869" s="213" t="s">
        <v>3</v>
      </c>
      <c r="F869" s="214" t="s">
        <v>199</v>
      </c>
      <c r="G869" s="15"/>
      <c r="H869" s="215">
        <v>228.232</v>
      </c>
      <c r="I869" s="216"/>
      <c r="J869" s="15"/>
      <c r="K869" s="15"/>
      <c r="L869" s="212"/>
      <c r="M869" s="217"/>
      <c r="N869" s="218"/>
      <c r="O869" s="218"/>
      <c r="P869" s="218"/>
      <c r="Q869" s="218"/>
      <c r="R869" s="218"/>
      <c r="S869" s="218"/>
      <c r="T869" s="219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T869" s="213" t="s">
        <v>166</v>
      </c>
      <c r="AU869" s="213" t="s">
        <v>83</v>
      </c>
      <c r="AV869" s="15" t="s">
        <v>174</v>
      </c>
      <c r="AW869" s="15" t="s">
        <v>35</v>
      </c>
      <c r="AX869" s="15" t="s">
        <v>73</v>
      </c>
      <c r="AY869" s="213" t="s">
        <v>153</v>
      </c>
    </row>
    <row r="870" s="16" customFormat="1">
      <c r="A870" s="16"/>
      <c r="B870" s="230"/>
      <c r="C870" s="16"/>
      <c r="D870" s="188" t="s">
        <v>166</v>
      </c>
      <c r="E870" s="231" t="s">
        <v>3</v>
      </c>
      <c r="F870" s="232" t="s">
        <v>1037</v>
      </c>
      <c r="G870" s="16"/>
      <c r="H870" s="231" t="s">
        <v>3</v>
      </c>
      <c r="I870" s="233"/>
      <c r="J870" s="16"/>
      <c r="K870" s="16"/>
      <c r="L870" s="230"/>
      <c r="M870" s="234"/>
      <c r="N870" s="235"/>
      <c r="O870" s="235"/>
      <c r="P870" s="235"/>
      <c r="Q870" s="235"/>
      <c r="R870" s="235"/>
      <c r="S870" s="235"/>
      <c r="T870" s="23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T870" s="231" t="s">
        <v>166</v>
      </c>
      <c r="AU870" s="231" t="s">
        <v>83</v>
      </c>
      <c r="AV870" s="16" t="s">
        <v>81</v>
      </c>
      <c r="AW870" s="16" t="s">
        <v>35</v>
      </c>
      <c r="AX870" s="16" t="s">
        <v>73</v>
      </c>
      <c r="AY870" s="231" t="s">
        <v>153</v>
      </c>
    </row>
    <row r="871" s="13" customFormat="1">
      <c r="A871" s="13"/>
      <c r="B871" s="195"/>
      <c r="C871" s="13"/>
      <c r="D871" s="188" t="s">
        <v>166</v>
      </c>
      <c r="E871" s="196" t="s">
        <v>3</v>
      </c>
      <c r="F871" s="197" t="s">
        <v>1650</v>
      </c>
      <c r="G871" s="13"/>
      <c r="H871" s="198">
        <v>170.66</v>
      </c>
      <c r="I871" s="199"/>
      <c r="J871" s="13"/>
      <c r="K871" s="13"/>
      <c r="L871" s="195"/>
      <c r="M871" s="200"/>
      <c r="N871" s="201"/>
      <c r="O871" s="201"/>
      <c r="P871" s="201"/>
      <c r="Q871" s="201"/>
      <c r="R871" s="201"/>
      <c r="S871" s="201"/>
      <c r="T871" s="202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96" t="s">
        <v>166</v>
      </c>
      <c r="AU871" s="196" t="s">
        <v>83</v>
      </c>
      <c r="AV871" s="13" t="s">
        <v>83</v>
      </c>
      <c r="AW871" s="13" t="s">
        <v>35</v>
      </c>
      <c r="AX871" s="13" t="s">
        <v>73</v>
      </c>
      <c r="AY871" s="196" t="s">
        <v>153</v>
      </c>
    </row>
    <row r="872" s="15" customFormat="1">
      <c r="A872" s="15"/>
      <c r="B872" s="212"/>
      <c r="C872" s="15"/>
      <c r="D872" s="188" t="s">
        <v>166</v>
      </c>
      <c r="E872" s="213" t="s">
        <v>3</v>
      </c>
      <c r="F872" s="214" t="s">
        <v>199</v>
      </c>
      <c r="G872" s="15"/>
      <c r="H872" s="215">
        <v>170.66</v>
      </c>
      <c r="I872" s="216"/>
      <c r="J872" s="15"/>
      <c r="K872" s="15"/>
      <c r="L872" s="212"/>
      <c r="M872" s="217"/>
      <c r="N872" s="218"/>
      <c r="O872" s="218"/>
      <c r="P872" s="218"/>
      <c r="Q872" s="218"/>
      <c r="R872" s="218"/>
      <c r="S872" s="218"/>
      <c r="T872" s="219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13" t="s">
        <v>166</v>
      </c>
      <c r="AU872" s="213" t="s">
        <v>83</v>
      </c>
      <c r="AV872" s="15" t="s">
        <v>174</v>
      </c>
      <c r="AW872" s="15" t="s">
        <v>35</v>
      </c>
      <c r="AX872" s="15" t="s">
        <v>73</v>
      </c>
      <c r="AY872" s="213" t="s">
        <v>153</v>
      </c>
    </row>
    <row r="873" s="16" customFormat="1">
      <c r="A873" s="16"/>
      <c r="B873" s="230"/>
      <c r="C873" s="16"/>
      <c r="D873" s="188" t="s">
        <v>166</v>
      </c>
      <c r="E873" s="231" t="s">
        <v>3</v>
      </c>
      <c r="F873" s="232" t="s">
        <v>1035</v>
      </c>
      <c r="G873" s="16"/>
      <c r="H873" s="231" t="s">
        <v>3</v>
      </c>
      <c r="I873" s="233"/>
      <c r="J873" s="16"/>
      <c r="K873" s="16"/>
      <c r="L873" s="230"/>
      <c r="M873" s="234"/>
      <c r="N873" s="235"/>
      <c r="O873" s="235"/>
      <c r="P873" s="235"/>
      <c r="Q873" s="235"/>
      <c r="R873" s="235"/>
      <c r="S873" s="235"/>
      <c r="T873" s="23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T873" s="231" t="s">
        <v>166</v>
      </c>
      <c r="AU873" s="231" t="s">
        <v>83</v>
      </c>
      <c r="AV873" s="16" t="s">
        <v>81</v>
      </c>
      <c r="AW873" s="16" t="s">
        <v>35</v>
      </c>
      <c r="AX873" s="16" t="s">
        <v>73</v>
      </c>
      <c r="AY873" s="231" t="s">
        <v>153</v>
      </c>
    </row>
    <row r="874" s="13" customFormat="1">
      <c r="A874" s="13"/>
      <c r="B874" s="195"/>
      <c r="C874" s="13"/>
      <c r="D874" s="188" t="s">
        <v>166</v>
      </c>
      <c r="E874" s="196" t="s">
        <v>3</v>
      </c>
      <c r="F874" s="197" t="s">
        <v>1651</v>
      </c>
      <c r="G874" s="13"/>
      <c r="H874" s="198">
        <v>18.349</v>
      </c>
      <c r="I874" s="199"/>
      <c r="J874" s="13"/>
      <c r="K874" s="13"/>
      <c r="L874" s="195"/>
      <c r="M874" s="200"/>
      <c r="N874" s="201"/>
      <c r="O874" s="201"/>
      <c r="P874" s="201"/>
      <c r="Q874" s="201"/>
      <c r="R874" s="201"/>
      <c r="S874" s="201"/>
      <c r="T874" s="202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196" t="s">
        <v>166</v>
      </c>
      <c r="AU874" s="196" t="s">
        <v>83</v>
      </c>
      <c r="AV874" s="13" t="s">
        <v>83</v>
      </c>
      <c r="AW874" s="13" t="s">
        <v>35</v>
      </c>
      <c r="AX874" s="13" t="s">
        <v>73</v>
      </c>
      <c r="AY874" s="196" t="s">
        <v>153</v>
      </c>
    </row>
    <row r="875" s="15" customFormat="1">
      <c r="A875" s="15"/>
      <c r="B875" s="212"/>
      <c r="C875" s="15"/>
      <c r="D875" s="188" t="s">
        <v>166</v>
      </c>
      <c r="E875" s="213" t="s">
        <v>3</v>
      </c>
      <c r="F875" s="214" t="s">
        <v>199</v>
      </c>
      <c r="G875" s="15"/>
      <c r="H875" s="215">
        <v>18.349</v>
      </c>
      <c r="I875" s="216"/>
      <c r="J875" s="15"/>
      <c r="K875" s="15"/>
      <c r="L875" s="212"/>
      <c r="M875" s="217"/>
      <c r="N875" s="218"/>
      <c r="O875" s="218"/>
      <c r="P875" s="218"/>
      <c r="Q875" s="218"/>
      <c r="R875" s="218"/>
      <c r="S875" s="218"/>
      <c r="T875" s="219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13" t="s">
        <v>166</v>
      </c>
      <c r="AU875" s="213" t="s">
        <v>83</v>
      </c>
      <c r="AV875" s="15" t="s">
        <v>174</v>
      </c>
      <c r="AW875" s="15" t="s">
        <v>35</v>
      </c>
      <c r="AX875" s="15" t="s">
        <v>73</v>
      </c>
      <c r="AY875" s="213" t="s">
        <v>153</v>
      </c>
    </row>
    <row r="876" s="16" customFormat="1">
      <c r="A876" s="16"/>
      <c r="B876" s="230"/>
      <c r="C876" s="16"/>
      <c r="D876" s="188" t="s">
        <v>166</v>
      </c>
      <c r="E876" s="231" t="s">
        <v>3</v>
      </c>
      <c r="F876" s="232" t="s">
        <v>1652</v>
      </c>
      <c r="G876" s="16"/>
      <c r="H876" s="231" t="s">
        <v>3</v>
      </c>
      <c r="I876" s="233"/>
      <c r="J876" s="16"/>
      <c r="K876" s="16"/>
      <c r="L876" s="230"/>
      <c r="M876" s="234"/>
      <c r="N876" s="235"/>
      <c r="O876" s="235"/>
      <c r="P876" s="235"/>
      <c r="Q876" s="235"/>
      <c r="R876" s="235"/>
      <c r="S876" s="235"/>
      <c r="T876" s="23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T876" s="231" t="s">
        <v>166</v>
      </c>
      <c r="AU876" s="231" t="s">
        <v>83</v>
      </c>
      <c r="AV876" s="16" t="s">
        <v>81</v>
      </c>
      <c r="AW876" s="16" t="s">
        <v>35</v>
      </c>
      <c r="AX876" s="16" t="s">
        <v>73</v>
      </c>
      <c r="AY876" s="231" t="s">
        <v>153</v>
      </c>
    </row>
    <row r="877" s="13" customFormat="1">
      <c r="A877" s="13"/>
      <c r="B877" s="195"/>
      <c r="C877" s="13"/>
      <c r="D877" s="188" t="s">
        <v>166</v>
      </c>
      <c r="E877" s="196" t="s">
        <v>3</v>
      </c>
      <c r="F877" s="197" t="s">
        <v>1653</v>
      </c>
      <c r="G877" s="13"/>
      <c r="H877" s="198">
        <v>3.4220000000000002</v>
      </c>
      <c r="I877" s="199"/>
      <c r="J877" s="13"/>
      <c r="K877" s="13"/>
      <c r="L877" s="195"/>
      <c r="M877" s="200"/>
      <c r="N877" s="201"/>
      <c r="O877" s="201"/>
      <c r="P877" s="201"/>
      <c r="Q877" s="201"/>
      <c r="R877" s="201"/>
      <c r="S877" s="201"/>
      <c r="T877" s="202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96" t="s">
        <v>166</v>
      </c>
      <c r="AU877" s="196" t="s">
        <v>83</v>
      </c>
      <c r="AV877" s="13" t="s">
        <v>83</v>
      </c>
      <c r="AW877" s="13" t="s">
        <v>35</v>
      </c>
      <c r="AX877" s="13" t="s">
        <v>73</v>
      </c>
      <c r="AY877" s="196" t="s">
        <v>153</v>
      </c>
    </row>
    <row r="878" s="13" customFormat="1">
      <c r="A878" s="13"/>
      <c r="B878" s="195"/>
      <c r="C878" s="13"/>
      <c r="D878" s="188" t="s">
        <v>166</v>
      </c>
      <c r="E878" s="196" t="s">
        <v>3</v>
      </c>
      <c r="F878" s="197" t="s">
        <v>1654</v>
      </c>
      <c r="G878" s="13"/>
      <c r="H878" s="198">
        <v>50.354999999999997</v>
      </c>
      <c r="I878" s="199"/>
      <c r="J878" s="13"/>
      <c r="K878" s="13"/>
      <c r="L878" s="195"/>
      <c r="M878" s="200"/>
      <c r="N878" s="201"/>
      <c r="O878" s="201"/>
      <c r="P878" s="201"/>
      <c r="Q878" s="201"/>
      <c r="R878" s="201"/>
      <c r="S878" s="201"/>
      <c r="T878" s="202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196" t="s">
        <v>166</v>
      </c>
      <c r="AU878" s="196" t="s">
        <v>83</v>
      </c>
      <c r="AV878" s="13" t="s">
        <v>83</v>
      </c>
      <c r="AW878" s="13" t="s">
        <v>35</v>
      </c>
      <c r="AX878" s="13" t="s">
        <v>73</v>
      </c>
      <c r="AY878" s="196" t="s">
        <v>153</v>
      </c>
    </row>
    <row r="879" s="15" customFormat="1">
      <c r="A879" s="15"/>
      <c r="B879" s="212"/>
      <c r="C879" s="15"/>
      <c r="D879" s="188" t="s">
        <v>166</v>
      </c>
      <c r="E879" s="213" t="s">
        <v>3</v>
      </c>
      <c r="F879" s="214" t="s">
        <v>199</v>
      </c>
      <c r="G879" s="15"/>
      <c r="H879" s="215">
        <v>53.776999999999994</v>
      </c>
      <c r="I879" s="216"/>
      <c r="J879" s="15"/>
      <c r="K879" s="15"/>
      <c r="L879" s="212"/>
      <c r="M879" s="217"/>
      <c r="N879" s="218"/>
      <c r="O879" s="218"/>
      <c r="P879" s="218"/>
      <c r="Q879" s="218"/>
      <c r="R879" s="218"/>
      <c r="S879" s="218"/>
      <c r="T879" s="219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13" t="s">
        <v>166</v>
      </c>
      <c r="AU879" s="213" t="s">
        <v>83</v>
      </c>
      <c r="AV879" s="15" t="s">
        <v>174</v>
      </c>
      <c r="AW879" s="15" t="s">
        <v>35</v>
      </c>
      <c r="AX879" s="15" t="s">
        <v>73</v>
      </c>
      <c r="AY879" s="213" t="s">
        <v>153</v>
      </c>
    </row>
    <row r="880" s="16" customFormat="1">
      <c r="A880" s="16"/>
      <c r="B880" s="230"/>
      <c r="C880" s="16"/>
      <c r="D880" s="188" t="s">
        <v>166</v>
      </c>
      <c r="E880" s="231" t="s">
        <v>3</v>
      </c>
      <c r="F880" s="232" t="s">
        <v>1039</v>
      </c>
      <c r="G880" s="16"/>
      <c r="H880" s="231" t="s">
        <v>3</v>
      </c>
      <c r="I880" s="233"/>
      <c r="J880" s="16"/>
      <c r="K880" s="16"/>
      <c r="L880" s="230"/>
      <c r="M880" s="234"/>
      <c r="N880" s="235"/>
      <c r="O880" s="235"/>
      <c r="P880" s="235"/>
      <c r="Q880" s="235"/>
      <c r="R880" s="235"/>
      <c r="S880" s="235"/>
      <c r="T880" s="23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T880" s="231" t="s">
        <v>166</v>
      </c>
      <c r="AU880" s="231" t="s">
        <v>83</v>
      </c>
      <c r="AV880" s="16" t="s">
        <v>81</v>
      </c>
      <c r="AW880" s="16" t="s">
        <v>35</v>
      </c>
      <c r="AX880" s="16" t="s">
        <v>73</v>
      </c>
      <c r="AY880" s="231" t="s">
        <v>153</v>
      </c>
    </row>
    <row r="881" s="13" customFormat="1">
      <c r="A881" s="13"/>
      <c r="B881" s="195"/>
      <c r="C881" s="13"/>
      <c r="D881" s="188" t="s">
        <v>166</v>
      </c>
      <c r="E881" s="196" t="s">
        <v>3</v>
      </c>
      <c r="F881" s="197" t="s">
        <v>1655</v>
      </c>
      <c r="G881" s="13"/>
      <c r="H881" s="198">
        <v>24.219999999999999</v>
      </c>
      <c r="I881" s="199"/>
      <c r="J881" s="13"/>
      <c r="K881" s="13"/>
      <c r="L881" s="195"/>
      <c r="M881" s="200"/>
      <c r="N881" s="201"/>
      <c r="O881" s="201"/>
      <c r="P881" s="201"/>
      <c r="Q881" s="201"/>
      <c r="R881" s="201"/>
      <c r="S881" s="201"/>
      <c r="T881" s="20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196" t="s">
        <v>166</v>
      </c>
      <c r="AU881" s="196" t="s">
        <v>83</v>
      </c>
      <c r="AV881" s="13" t="s">
        <v>83</v>
      </c>
      <c r="AW881" s="13" t="s">
        <v>35</v>
      </c>
      <c r="AX881" s="13" t="s">
        <v>73</v>
      </c>
      <c r="AY881" s="196" t="s">
        <v>153</v>
      </c>
    </row>
    <row r="882" s="13" customFormat="1">
      <c r="A882" s="13"/>
      <c r="B882" s="195"/>
      <c r="C882" s="13"/>
      <c r="D882" s="188" t="s">
        <v>166</v>
      </c>
      <c r="E882" s="196" t="s">
        <v>3</v>
      </c>
      <c r="F882" s="197" t="s">
        <v>1045</v>
      </c>
      <c r="G882" s="13"/>
      <c r="H882" s="198">
        <v>1.8240000000000001</v>
      </c>
      <c r="I882" s="199"/>
      <c r="J882" s="13"/>
      <c r="K882" s="13"/>
      <c r="L882" s="195"/>
      <c r="M882" s="200"/>
      <c r="N882" s="201"/>
      <c r="O882" s="201"/>
      <c r="P882" s="201"/>
      <c r="Q882" s="201"/>
      <c r="R882" s="201"/>
      <c r="S882" s="201"/>
      <c r="T882" s="202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6" t="s">
        <v>166</v>
      </c>
      <c r="AU882" s="196" t="s">
        <v>83</v>
      </c>
      <c r="AV882" s="13" t="s">
        <v>83</v>
      </c>
      <c r="AW882" s="13" t="s">
        <v>35</v>
      </c>
      <c r="AX882" s="13" t="s">
        <v>73</v>
      </c>
      <c r="AY882" s="196" t="s">
        <v>153</v>
      </c>
    </row>
    <row r="883" s="13" customFormat="1">
      <c r="A883" s="13"/>
      <c r="B883" s="195"/>
      <c r="C883" s="13"/>
      <c r="D883" s="188" t="s">
        <v>166</v>
      </c>
      <c r="E883" s="196" t="s">
        <v>3</v>
      </c>
      <c r="F883" s="197" t="s">
        <v>1656</v>
      </c>
      <c r="G883" s="13"/>
      <c r="H883" s="198">
        <v>4.96</v>
      </c>
      <c r="I883" s="199"/>
      <c r="J883" s="13"/>
      <c r="K883" s="13"/>
      <c r="L883" s="195"/>
      <c r="M883" s="200"/>
      <c r="N883" s="201"/>
      <c r="O883" s="201"/>
      <c r="P883" s="201"/>
      <c r="Q883" s="201"/>
      <c r="R883" s="201"/>
      <c r="S883" s="201"/>
      <c r="T883" s="202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96" t="s">
        <v>166</v>
      </c>
      <c r="AU883" s="196" t="s">
        <v>83</v>
      </c>
      <c r="AV883" s="13" t="s">
        <v>83</v>
      </c>
      <c r="AW883" s="13" t="s">
        <v>35</v>
      </c>
      <c r="AX883" s="13" t="s">
        <v>73</v>
      </c>
      <c r="AY883" s="196" t="s">
        <v>153</v>
      </c>
    </row>
    <row r="884" s="13" customFormat="1">
      <c r="A884" s="13"/>
      <c r="B884" s="195"/>
      <c r="C884" s="13"/>
      <c r="D884" s="188" t="s">
        <v>166</v>
      </c>
      <c r="E884" s="196" t="s">
        <v>3</v>
      </c>
      <c r="F884" s="197" t="s">
        <v>1657</v>
      </c>
      <c r="G884" s="13"/>
      <c r="H884" s="198">
        <v>1.5</v>
      </c>
      <c r="I884" s="199"/>
      <c r="J884" s="13"/>
      <c r="K884" s="13"/>
      <c r="L884" s="195"/>
      <c r="M884" s="200"/>
      <c r="N884" s="201"/>
      <c r="O884" s="201"/>
      <c r="P884" s="201"/>
      <c r="Q884" s="201"/>
      <c r="R884" s="201"/>
      <c r="S884" s="201"/>
      <c r="T884" s="20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96" t="s">
        <v>166</v>
      </c>
      <c r="AU884" s="196" t="s">
        <v>83</v>
      </c>
      <c r="AV884" s="13" t="s">
        <v>83</v>
      </c>
      <c r="AW884" s="13" t="s">
        <v>35</v>
      </c>
      <c r="AX884" s="13" t="s">
        <v>73</v>
      </c>
      <c r="AY884" s="196" t="s">
        <v>153</v>
      </c>
    </row>
    <row r="885" s="13" customFormat="1">
      <c r="A885" s="13"/>
      <c r="B885" s="195"/>
      <c r="C885" s="13"/>
      <c r="D885" s="188" t="s">
        <v>166</v>
      </c>
      <c r="E885" s="196" t="s">
        <v>3</v>
      </c>
      <c r="F885" s="197" t="s">
        <v>1658</v>
      </c>
      <c r="G885" s="13"/>
      <c r="H885" s="198">
        <v>0.29999999999999999</v>
      </c>
      <c r="I885" s="199"/>
      <c r="J885" s="13"/>
      <c r="K885" s="13"/>
      <c r="L885" s="195"/>
      <c r="M885" s="200"/>
      <c r="N885" s="201"/>
      <c r="O885" s="201"/>
      <c r="P885" s="201"/>
      <c r="Q885" s="201"/>
      <c r="R885" s="201"/>
      <c r="S885" s="201"/>
      <c r="T885" s="202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196" t="s">
        <v>166</v>
      </c>
      <c r="AU885" s="196" t="s">
        <v>83</v>
      </c>
      <c r="AV885" s="13" t="s">
        <v>83</v>
      </c>
      <c r="AW885" s="13" t="s">
        <v>35</v>
      </c>
      <c r="AX885" s="13" t="s">
        <v>73</v>
      </c>
      <c r="AY885" s="196" t="s">
        <v>153</v>
      </c>
    </row>
    <row r="886" s="13" customFormat="1">
      <c r="A886" s="13"/>
      <c r="B886" s="195"/>
      <c r="C886" s="13"/>
      <c r="D886" s="188" t="s">
        <v>166</v>
      </c>
      <c r="E886" s="196" t="s">
        <v>3</v>
      </c>
      <c r="F886" s="197" t="s">
        <v>1659</v>
      </c>
      <c r="G886" s="13"/>
      <c r="H886" s="198">
        <v>0.51000000000000001</v>
      </c>
      <c r="I886" s="199"/>
      <c r="J886" s="13"/>
      <c r="K886" s="13"/>
      <c r="L886" s="195"/>
      <c r="M886" s="200"/>
      <c r="N886" s="201"/>
      <c r="O886" s="201"/>
      <c r="P886" s="201"/>
      <c r="Q886" s="201"/>
      <c r="R886" s="201"/>
      <c r="S886" s="201"/>
      <c r="T886" s="202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196" t="s">
        <v>166</v>
      </c>
      <c r="AU886" s="196" t="s">
        <v>83</v>
      </c>
      <c r="AV886" s="13" t="s">
        <v>83</v>
      </c>
      <c r="AW886" s="13" t="s">
        <v>35</v>
      </c>
      <c r="AX886" s="13" t="s">
        <v>73</v>
      </c>
      <c r="AY886" s="196" t="s">
        <v>153</v>
      </c>
    </row>
    <row r="887" s="13" customFormat="1">
      <c r="A887" s="13"/>
      <c r="B887" s="195"/>
      <c r="C887" s="13"/>
      <c r="D887" s="188" t="s">
        <v>166</v>
      </c>
      <c r="E887" s="196" t="s">
        <v>3</v>
      </c>
      <c r="F887" s="197" t="s">
        <v>1660</v>
      </c>
      <c r="G887" s="13"/>
      <c r="H887" s="198">
        <v>112.809</v>
      </c>
      <c r="I887" s="199"/>
      <c r="J887" s="13"/>
      <c r="K887" s="13"/>
      <c r="L887" s="195"/>
      <c r="M887" s="200"/>
      <c r="N887" s="201"/>
      <c r="O887" s="201"/>
      <c r="P887" s="201"/>
      <c r="Q887" s="201"/>
      <c r="R887" s="201"/>
      <c r="S887" s="201"/>
      <c r="T887" s="202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196" t="s">
        <v>166</v>
      </c>
      <c r="AU887" s="196" t="s">
        <v>83</v>
      </c>
      <c r="AV887" s="13" t="s">
        <v>83</v>
      </c>
      <c r="AW887" s="13" t="s">
        <v>35</v>
      </c>
      <c r="AX887" s="13" t="s">
        <v>73</v>
      </c>
      <c r="AY887" s="196" t="s">
        <v>153</v>
      </c>
    </row>
    <row r="888" s="13" customFormat="1">
      <c r="A888" s="13"/>
      <c r="B888" s="195"/>
      <c r="C888" s="13"/>
      <c r="D888" s="188" t="s">
        <v>166</v>
      </c>
      <c r="E888" s="196" t="s">
        <v>3</v>
      </c>
      <c r="F888" s="197" t="s">
        <v>1661</v>
      </c>
      <c r="G888" s="13"/>
      <c r="H888" s="198">
        <v>36.984000000000002</v>
      </c>
      <c r="I888" s="199"/>
      <c r="J888" s="13"/>
      <c r="K888" s="13"/>
      <c r="L888" s="195"/>
      <c r="M888" s="200"/>
      <c r="N888" s="201"/>
      <c r="O888" s="201"/>
      <c r="P888" s="201"/>
      <c r="Q888" s="201"/>
      <c r="R888" s="201"/>
      <c r="S888" s="201"/>
      <c r="T888" s="202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196" t="s">
        <v>166</v>
      </c>
      <c r="AU888" s="196" t="s">
        <v>83</v>
      </c>
      <c r="AV888" s="13" t="s">
        <v>83</v>
      </c>
      <c r="AW888" s="13" t="s">
        <v>35</v>
      </c>
      <c r="AX888" s="13" t="s">
        <v>73</v>
      </c>
      <c r="AY888" s="196" t="s">
        <v>153</v>
      </c>
    </row>
    <row r="889" s="13" customFormat="1">
      <c r="A889" s="13"/>
      <c r="B889" s="195"/>
      <c r="C889" s="13"/>
      <c r="D889" s="188" t="s">
        <v>166</v>
      </c>
      <c r="E889" s="196" t="s">
        <v>3</v>
      </c>
      <c r="F889" s="197" t="s">
        <v>1662</v>
      </c>
      <c r="G889" s="13"/>
      <c r="H889" s="198">
        <v>7.0810000000000004</v>
      </c>
      <c r="I889" s="199"/>
      <c r="J889" s="13"/>
      <c r="K889" s="13"/>
      <c r="L889" s="195"/>
      <c r="M889" s="200"/>
      <c r="N889" s="201"/>
      <c r="O889" s="201"/>
      <c r="P889" s="201"/>
      <c r="Q889" s="201"/>
      <c r="R889" s="201"/>
      <c r="S889" s="201"/>
      <c r="T889" s="202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196" t="s">
        <v>166</v>
      </c>
      <c r="AU889" s="196" t="s">
        <v>83</v>
      </c>
      <c r="AV889" s="13" t="s">
        <v>83</v>
      </c>
      <c r="AW889" s="13" t="s">
        <v>35</v>
      </c>
      <c r="AX889" s="13" t="s">
        <v>73</v>
      </c>
      <c r="AY889" s="196" t="s">
        <v>153</v>
      </c>
    </row>
    <row r="890" s="13" customFormat="1">
      <c r="A890" s="13"/>
      <c r="B890" s="195"/>
      <c r="C890" s="13"/>
      <c r="D890" s="188" t="s">
        <v>166</v>
      </c>
      <c r="E890" s="196" t="s">
        <v>3</v>
      </c>
      <c r="F890" s="197" t="s">
        <v>1663</v>
      </c>
      <c r="G890" s="13"/>
      <c r="H890" s="198">
        <v>3.2160000000000002</v>
      </c>
      <c r="I890" s="199"/>
      <c r="J890" s="13"/>
      <c r="K890" s="13"/>
      <c r="L890" s="195"/>
      <c r="M890" s="200"/>
      <c r="N890" s="201"/>
      <c r="O890" s="201"/>
      <c r="P890" s="201"/>
      <c r="Q890" s="201"/>
      <c r="R890" s="201"/>
      <c r="S890" s="201"/>
      <c r="T890" s="202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96" t="s">
        <v>166</v>
      </c>
      <c r="AU890" s="196" t="s">
        <v>83</v>
      </c>
      <c r="AV890" s="13" t="s">
        <v>83</v>
      </c>
      <c r="AW890" s="13" t="s">
        <v>35</v>
      </c>
      <c r="AX890" s="13" t="s">
        <v>73</v>
      </c>
      <c r="AY890" s="196" t="s">
        <v>153</v>
      </c>
    </row>
    <row r="891" s="13" customFormat="1">
      <c r="A891" s="13"/>
      <c r="B891" s="195"/>
      <c r="C891" s="13"/>
      <c r="D891" s="188" t="s">
        <v>166</v>
      </c>
      <c r="E891" s="196" t="s">
        <v>3</v>
      </c>
      <c r="F891" s="197" t="s">
        <v>1664</v>
      </c>
      <c r="G891" s="13"/>
      <c r="H891" s="198">
        <v>5.6289999999999996</v>
      </c>
      <c r="I891" s="199"/>
      <c r="J891" s="13"/>
      <c r="K891" s="13"/>
      <c r="L891" s="195"/>
      <c r="M891" s="200"/>
      <c r="N891" s="201"/>
      <c r="O891" s="201"/>
      <c r="P891" s="201"/>
      <c r="Q891" s="201"/>
      <c r="R891" s="201"/>
      <c r="S891" s="201"/>
      <c r="T891" s="202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96" t="s">
        <v>166</v>
      </c>
      <c r="AU891" s="196" t="s">
        <v>83</v>
      </c>
      <c r="AV891" s="13" t="s">
        <v>83</v>
      </c>
      <c r="AW891" s="13" t="s">
        <v>35</v>
      </c>
      <c r="AX891" s="13" t="s">
        <v>73</v>
      </c>
      <c r="AY891" s="196" t="s">
        <v>153</v>
      </c>
    </row>
    <row r="892" s="13" customFormat="1">
      <c r="A892" s="13"/>
      <c r="B892" s="195"/>
      <c r="C892" s="13"/>
      <c r="D892" s="188" t="s">
        <v>166</v>
      </c>
      <c r="E892" s="196" t="s">
        <v>3</v>
      </c>
      <c r="F892" s="197" t="s">
        <v>1665</v>
      </c>
      <c r="G892" s="13"/>
      <c r="H892" s="198">
        <v>1.373</v>
      </c>
      <c r="I892" s="199"/>
      <c r="J892" s="13"/>
      <c r="K892" s="13"/>
      <c r="L892" s="195"/>
      <c r="M892" s="200"/>
      <c r="N892" s="201"/>
      <c r="O892" s="201"/>
      <c r="P892" s="201"/>
      <c r="Q892" s="201"/>
      <c r="R892" s="201"/>
      <c r="S892" s="201"/>
      <c r="T892" s="202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96" t="s">
        <v>166</v>
      </c>
      <c r="AU892" s="196" t="s">
        <v>83</v>
      </c>
      <c r="AV892" s="13" t="s">
        <v>83</v>
      </c>
      <c r="AW892" s="13" t="s">
        <v>35</v>
      </c>
      <c r="AX892" s="13" t="s">
        <v>73</v>
      </c>
      <c r="AY892" s="196" t="s">
        <v>153</v>
      </c>
    </row>
    <row r="893" s="13" customFormat="1">
      <c r="A893" s="13"/>
      <c r="B893" s="195"/>
      <c r="C893" s="13"/>
      <c r="D893" s="188" t="s">
        <v>166</v>
      </c>
      <c r="E893" s="196" t="s">
        <v>3</v>
      </c>
      <c r="F893" s="197" t="s">
        <v>1666</v>
      </c>
      <c r="G893" s="13"/>
      <c r="H893" s="198">
        <v>0.32800000000000001</v>
      </c>
      <c r="I893" s="199"/>
      <c r="J893" s="13"/>
      <c r="K893" s="13"/>
      <c r="L893" s="195"/>
      <c r="M893" s="200"/>
      <c r="N893" s="201"/>
      <c r="O893" s="201"/>
      <c r="P893" s="201"/>
      <c r="Q893" s="201"/>
      <c r="R893" s="201"/>
      <c r="S893" s="201"/>
      <c r="T893" s="202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196" t="s">
        <v>166</v>
      </c>
      <c r="AU893" s="196" t="s">
        <v>83</v>
      </c>
      <c r="AV893" s="13" t="s">
        <v>83</v>
      </c>
      <c r="AW893" s="13" t="s">
        <v>35</v>
      </c>
      <c r="AX893" s="13" t="s">
        <v>73</v>
      </c>
      <c r="AY893" s="196" t="s">
        <v>153</v>
      </c>
    </row>
    <row r="894" s="13" customFormat="1">
      <c r="A894" s="13"/>
      <c r="B894" s="195"/>
      <c r="C894" s="13"/>
      <c r="D894" s="188" t="s">
        <v>166</v>
      </c>
      <c r="E894" s="196" t="s">
        <v>3</v>
      </c>
      <c r="F894" s="197" t="s">
        <v>1667</v>
      </c>
      <c r="G894" s="13"/>
      <c r="H894" s="198">
        <v>1.25</v>
      </c>
      <c r="I894" s="199"/>
      <c r="J894" s="13"/>
      <c r="K894" s="13"/>
      <c r="L894" s="195"/>
      <c r="M894" s="200"/>
      <c r="N894" s="201"/>
      <c r="O894" s="201"/>
      <c r="P894" s="201"/>
      <c r="Q894" s="201"/>
      <c r="R894" s="201"/>
      <c r="S894" s="201"/>
      <c r="T894" s="202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96" t="s">
        <v>166</v>
      </c>
      <c r="AU894" s="196" t="s">
        <v>83</v>
      </c>
      <c r="AV894" s="13" t="s">
        <v>83</v>
      </c>
      <c r="AW894" s="13" t="s">
        <v>35</v>
      </c>
      <c r="AX894" s="13" t="s">
        <v>73</v>
      </c>
      <c r="AY894" s="196" t="s">
        <v>153</v>
      </c>
    </row>
    <row r="895" s="15" customFormat="1">
      <c r="A895" s="15"/>
      <c r="B895" s="212"/>
      <c r="C895" s="15"/>
      <c r="D895" s="188" t="s">
        <v>166</v>
      </c>
      <c r="E895" s="213" t="s">
        <v>3</v>
      </c>
      <c r="F895" s="214" t="s">
        <v>199</v>
      </c>
      <c r="G895" s="15"/>
      <c r="H895" s="215">
        <v>201.98399999999998</v>
      </c>
      <c r="I895" s="216"/>
      <c r="J895" s="15"/>
      <c r="K895" s="15"/>
      <c r="L895" s="212"/>
      <c r="M895" s="217"/>
      <c r="N895" s="218"/>
      <c r="O895" s="218"/>
      <c r="P895" s="218"/>
      <c r="Q895" s="218"/>
      <c r="R895" s="218"/>
      <c r="S895" s="218"/>
      <c r="T895" s="219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13" t="s">
        <v>166</v>
      </c>
      <c r="AU895" s="213" t="s">
        <v>83</v>
      </c>
      <c r="AV895" s="15" t="s">
        <v>174</v>
      </c>
      <c r="AW895" s="15" t="s">
        <v>35</v>
      </c>
      <c r="AX895" s="15" t="s">
        <v>73</v>
      </c>
      <c r="AY895" s="213" t="s">
        <v>153</v>
      </c>
    </row>
    <row r="896" s="16" customFormat="1">
      <c r="A896" s="16"/>
      <c r="B896" s="230"/>
      <c r="C896" s="16"/>
      <c r="D896" s="188" t="s">
        <v>166</v>
      </c>
      <c r="E896" s="231" t="s">
        <v>3</v>
      </c>
      <c r="F896" s="232" t="s">
        <v>1668</v>
      </c>
      <c r="G896" s="16"/>
      <c r="H896" s="231" t="s">
        <v>3</v>
      </c>
      <c r="I896" s="233"/>
      <c r="J896" s="16"/>
      <c r="K896" s="16"/>
      <c r="L896" s="230"/>
      <c r="M896" s="234"/>
      <c r="N896" s="235"/>
      <c r="O896" s="235"/>
      <c r="P896" s="235"/>
      <c r="Q896" s="235"/>
      <c r="R896" s="235"/>
      <c r="S896" s="235"/>
      <c r="T896" s="23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T896" s="231" t="s">
        <v>166</v>
      </c>
      <c r="AU896" s="231" t="s">
        <v>83</v>
      </c>
      <c r="AV896" s="16" t="s">
        <v>81</v>
      </c>
      <c r="AW896" s="16" t="s">
        <v>35</v>
      </c>
      <c r="AX896" s="16" t="s">
        <v>73</v>
      </c>
      <c r="AY896" s="231" t="s">
        <v>153</v>
      </c>
    </row>
    <row r="897" s="13" customFormat="1">
      <c r="A897" s="13"/>
      <c r="B897" s="195"/>
      <c r="C897" s="13"/>
      <c r="D897" s="188" t="s">
        <v>166</v>
      </c>
      <c r="E897" s="196" t="s">
        <v>3</v>
      </c>
      <c r="F897" s="197" t="s">
        <v>1669</v>
      </c>
      <c r="G897" s="13"/>
      <c r="H897" s="198">
        <v>0.024</v>
      </c>
      <c r="I897" s="199"/>
      <c r="J897" s="13"/>
      <c r="K897" s="13"/>
      <c r="L897" s="195"/>
      <c r="M897" s="200"/>
      <c r="N897" s="201"/>
      <c r="O897" s="201"/>
      <c r="P897" s="201"/>
      <c r="Q897" s="201"/>
      <c r="R897" s="201"/>
      <c r="S897" s="201"/>
      <c r="T897" s="20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96" t="s">
        <v>166</v>
      </c>
      <c r="AU897" s="196" t="s">
        <v>83</v>
      </c>
      <c r="AV897" s="13" t="s">
        <v>83</v>
      </c>
      <c r="AW897" s="13" t="s">
        <v>35</v>
      </c>
      <c r="AX897" s="13" t="s">
        <v>73</v>
      </c>
      <c r="AY897" s="196" t="s">
        <v>153</v>
      </c>
    </row>
    <row r="898" s="13" customFormat="1">
      <c r="A898" s="13"/>
      <c r="B898" s="195"/>
      <c r="C898" s="13"/>
      <c r="D898" s="188" t="s">
        <v>166</v>
      </c>
      <c r="E898" s="196" t="s">
        <v>3</v>
      </c>
      <c r="F898" s="197" t="s">
        <v>1053</v>
      </c>
      <c r="G898" s="13"/>
      <c r="H898" s="198">
        <v>0.59999999999999998</v>
      </c>
      <c r="I898" s="199"/>
      <c r="J898" s="13"/>
      <c r="K898" s="13"/>
      <c r="L898" s="195"/>
      <c r="M898" s="200"/>
      <c r="N898" s="201"/>
      <c r="O898" s="201"/>
      <c r="P898" s="201"/>
      <c r="Q898" s="201"/>
      <c r="R898" s="201"/>
      <c r="S898" s="201"/>
      <c r="T898" s="202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6" t="s">
        <v>166</v>
      </c>
      <c r="AU898" s="196" t="s">
        <v>83</v>
      </c>
      <c r="AV898" s="13" t="s">
        <v>83</v>
      </c>
      <c r="AW898" s="13" t="s">
        <v>35</v>
      </c>
      <c r="AX898" s="13" t="s">
        <v>73</v>
      </c>
      <c r="AY898" s="196" t="s">
        <v>153</v>
      </c>
    </row>
    <row r="899" s="15" customFormat="1">
      <c r="A899" s="15"/>
      <c r="B899" s="212"/>
      <c r="C899" s="15"/>
      <c r="D899" s="188" t="s">
        <v>166</v>
      </c>
      <c r="E899" s="213" t="s">
        <v>3</v>
      </c>
      <c r="F899" s="214" t="s">
        <v>199</v>
      </c>
      <c r="G899" s="15"/>
      <c r="H899" s="215">
        <v>0.624</v>
      </c>
      <c r="I899" s="216"/>
      <c r="J899" s="15"/>
      <c r="K899" s="15"/>
      <c r="L899" s="212"/>
      <c r="M899" s="217"/>
      <c r="N899" s="218"/>
      <c r="O899" s="218"/>
      <c r="P899" s="218"/>
      <c r="Q899" s="218"/>
      <c r="R899" s="218"/>
      <c r="S899" s="218"/>
      <c r="T899" s="219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13" t="s">
        <v>166</v>
      </c>
      <c r="AU899" s="213" t="s">
        <v>83</v>
      </c>
      <c r="AV899" s="15" t="s">
        <v>174</v>
      </c>
      <c r="AW899" s="15" t="s">
        <v>35</v>
      </c>
      <c r="AX899" s="15" t="s">
        <v>73</v>
      </c>
      <c r="AY899" s="213" t="s">
        <v>153</v>
      </c>
    </row>
    <row r="900" s="14" customFormat="1">
      <c r="A900" s="14"/>
      <c r="B900" s="203"/>
      <c r="C900" s="14"/>
      <c r="D900" s="188" t="s">
        <v>166</v>
      </c>
      <c r="E900" s="204" t="s">
        <v>3</v>
      </c>
      <c r="F900" s="205" t="s">
        <v>181</v>
      </c>
      <c r="G900" s="14"/>
      <c r="H900" s="206">
        <v>673.6260000000002</v>
      </c>
      <c r="I900" s="207"/>
      <c r="J900" s="14"/>
      <c r="K900" s="14"/>
      <c r="L900" s="203"/>
      <c r="M900" s="208"/>
      <c r="N900" s="209"/>
      <c r="O900" s="209"/>
      <c r="P900" s="209"/>
      <c r="Q900" s="209"/>
      <c r="R900" s="209"/>
      <c r="S900" s="209"/>
      <c r="T900" s="210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04" t="s">
        <v>166</v>
      </c>
      <c r="AU900" s="204" t="s">
        <v>83</v>
      </c>
      <c r="AV900" s="14" t="s">
        <v>160</v>
      </c>
      <c r="AW900" s="14" t="s">
        <v>35</v>
      </c>
      <c r="AX900" s="14" t="s">
        <v>81</v>
      </c>
      <c r="AY900" s="204" t="s">
        <v>153</v>
      </c>
    </row>
    <row r="901" s="2" customFormat="1" ht="24.15" customHeight="1">
      <c r="A901" s="40"/>
      <c r="B901" s="174"/>
      <c r="C901" s="175" t="s">
        <v>1670</v>
      </c>
      <c r="D901" s="175" t="s">
        <v>155</v>
      </c>
      <c r="E901" s="176" t="s">
        <v>1055</v>
      </c>
      <c r="F901" s="177" t="s">
        <v>1056</v>
      </c>
      <c r="G901" s="178" t="s">
        <v>219</v>
      </c>
      <c r="H901" s="179">
        <v>6062.6270000000004</v>
      </c>
      <c r="I901" s="180"/>
      <c r="J901" s="181">
        <f>ROUND(I901*H901,2)</f>
        <v>0</v>
      </c>
      <c r="K901" s="177" t="s">
        <v>159</v>
      </c>
      <c r="L901" s="41"/>
      <c r="M901" s="182" t="s">
        <v>3</v>
      </c>
      <c r="N901" s="183" t="s">
        <v>44</v>
      </c>
      <c r="O901" s="74"/>
      <c r="P901" s="184">
        <f>O901*H901</f>
        <v>0</v>
      </c>
      <c r="Q901" s="184">
        <v>0</v>
      </c>
      <c r="R901" s="184">
        <f>Q901*H901</f>
        <v>0</v>
      </c>
      <c r="S901" s="184">
        <v>0</v>
      </c>
      <c r="T901" s="185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186" t="s">
        <v>160</v>
      </c>
      <c r="AT901" s="186" t="s">
        <v>155</v>
      </c>
      <c r="AU901" s="186" t="s">
        <v>83</v>
      </c>
      <c r="AY901" s="21" t="s">
        <v>153</v>
      </c>
      <c r="BE901" s="187">
        <f>IF(N901="základní",J901,0)</f>
        <v>0</v>
      </c>
      <c r="BF901" s="187">
        <f>IF(N901="snížená",J901,0)</f>
        <v>0</v>
      </c>
      <c r="BG901" s="187">
        <f>IF(N901="zákl. přenesená",J901,0)</f>
        <v>0</v>
      </c>
      <c r="BH901" s="187">
        <f>IF(N901="sníž. přenesená",J901,0)</f>
        <v>0</v>
      </c>
      <c r="BI901" s="187">
        <f>IF(N901="nulová",J901,0)</f>
        <v>0</v>
      </c>
      <c r="BJ901" s="21" t="s">
        <v>81</v>
      </c>
      <c r="BK901" s="187">
        <f>ROUND(I901*H901,2)</f>
        <v>0</v>
      </c>
      <c r="BL901" s="21" t="s">
        <v>160</v>
      </c>
      <c r="BM901" s="186" t="s">
        <v>1671</v>
      </c>
    </row>
    <row r="902" s="2" customFormat="1">
      <c r="A902" s="40"/>
      <c r="B902" s="41"/>
      <c r="C902" s="40"/>
      <c r="D902" s="188" t="s">
        <v>162</v>
      </c>
      <c r="E902" s="40"/>
      <c r="F902" s="189" t="s">
        <v>1016</v>
      </c>
      <c r="G902" s="40"/>
      <c r="H902" s="40"/>
      <c r="I902" s="190"/>
      <c r="J902" s="40"/>
      <c r="K902" s="40"/>
      <c r="L902" s="41"/>
      <c r="M902" s="191"/>
      <c r="N902" s="192"/>
      <c r="O902" s="74"/>
      <c r="P902" s="74"/>
      <c r="Q902" s="74"/>
      <c r="R902" s="74"/>
      <c r="S902" s="74"/>
      <c r="T902" s="75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21" t="s">
        <v>162</v>
      </c>
      <c r="AU902" s="21" t="s">
        <v>83</v>
      </c>
    </row>
    <row r="903" s="2" customFormat="1">
      <c r="A903" s="40"/>
      <c r="B903" s="41"/>
      <c r="C903" s="40"/>
      <c r="D903" s="193" t="s">
        <v>164</v>
      </c>
      <c r="E903" s="40"/>
      <c r="F903" s="194" t="s">
        <v>1058</v>
      </c>
      <c r="G903" s="40"/>
      <c r="H903" s="40"/>
      <c r="I903" s="190"/>
      <c r="J903" s="40"/>
      <c r="K903" s="40"/>
      <c r="L903" s="41"/>
      <c r="M903" s="191"/>
      <c r="N903" s="192"/>
      <c r="O903" s="74"/>
      <c r="P903" s="74"/>
      <c r="Q903" s="74"/>
      <c r="R903" s="74"/>
      <c r="S903" s="74"/>
      <c r="T903" s="75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21" t="s">
        <v>164</v>
      </c>
      <c r="AU903" s="21" t="s">
        <v>83</v>
      </c>
    </row>
    <row r="904" s="2" customFormat="1">
      <c r="A904" s="40"/>
      <c r="B904" s="41"/>
      <c r="C904" s="40"/>
      <c r="D904" s="188" t="s">
        <v>194</v>
      </c>
      <c r="E904" s="40"/>
      <c r="F904" s="211" t="s">
        <v>195</v>
      </c>
      <c r="G904" s="40"/>
      <c r="H904" s="40"/>
      <c r="I904" s="190"/>
      <c r="J904" s="40"/>
      <c r="K904" s="40"/>
      <c r="L904" s="41"/>
      <c r="M904" s="191"/>
      <c r="N904" s="192"/>
      <c r="O904" s="74"/>
      <c r="P904" s="74"/>
      <c r="Q904" s="74"/>
      <c r="R904" s="74"/>
      <c r="S904" s="74"/>
      <c r="T904" s="75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21" t="s">
        <v>194</v>
      </c>
      <c r="AU904" s="21" t="s">
        <v>83</v>
      </c>
    </row>
    <row r="905" s="16" customFormat="1">
      <c r="A905" s="16"/>
      <c r="B905" s="230"/>
      <c r="C905" s="16"/>
      <c r="D905" s="188" t="s">
        <v>166</v>
      </c>
      <c r="E905" s="231" t="s">
        <v>3</v>
      </c>
      <c r="F905" s="232" t="s">
        <v>1033</v>
      </c>
      <c r="G905" s="16"/>
      <c r="H905" s="231" t="s">
        <v>3</v>
      </c>
      <c r="I905" s="233"/>
      <c r="J905" s="16"/>
      <c r="K905" s="16"/>
      <c r="L905" s="230"/>
      <c r="M905" s="234"/>
      <c r="N905" s="235"/>
      <c r="O905" s="235"/>
      <c r="P905" s="235"/>
      <c r="Q905" s="235"/>
      <c r="R905" s="235"/>
      <c r="S905" s="235"/>
      <c r="T905" s="23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T905" s="231" t="s">
        <v>166</v>
      </c>
      <c r="AU905" s="231" t="s">
        <v>83</v>
      </c>
      <c r="AV905" s="16" t="s">
        <v>81</v>
      </c>
      <c r="AW905" s="16" t="s">
        <v>35</v>
      </c>
      <c r="AX905" s="16" t="s">
        <v>73</v>
      </c>
      <c r="AY905" s="231" t="s">
        <v>153</v>
      </c>
    </row>
    <row r="906" s="13" customFormat="1">
      <c r="A906" s="13"/>
      <c r="B906" s="195"/>
      <c r="C906" s="13"/>
      <c r="D906" s="188" t="s">
        <v>166</v>
      </c>
      <c r="E906" s="196" t="s">
        <v>3</v>
      </c>
      <c r="F906" s="197" t="s">
        <v>1672</v>
      </c>
      <c r="G906" s="13"/>
      <c r="H906" s="198">
        <v>2054.0839999999998</v>
      </c>
      <c r="I906" s="199"/>
      <c r="J906" s="13"/>
      <c r="K906" s="13"/>
      <c r="L906" s="195"/>
      <c r="M906" s="200"/>
      <c r="N906" s="201"/>
      <c r="O906" s="201"/>
      <c r="P906" s="201"/>
      <c r="Q906" s="201"/>
      <c r="R906" s="201"/>
      <c r="S906" s="201"/>
      <c r="T906" s="202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96" t="s">
        <v>166</v>
      </c>
      <c r="AU906" s="196" t="s">
        <v>83</v>
      </c>
      <c r="AV906" s="13" t="s">
        <v>83</v>
      </c>
      <c r="AW906" s="13" t="s">
        <v>35</v>
      </c>
      <c r="AX906" s="13" t="s">
        <v>73</v>
      </c>
      <c r="AY906" s="196" t="s">
        <v>153</v>
      </c>
    </row>
    <row r="907" s="15" customFormat="1">
      <c r="A907" s="15"/>
      <c r="B907" s="212"/>
      <c r="C907" s="15"/>
      <c r="D907" s="188" t="s">
        <v>166</v>
      </c>
      <c r="E907" s="213" t="s">
        <v>3</v>
      </c>
      <c r="F907" s="214" t="s">
        <v>199</v>
      </c>
      <c r="G907" s="15"/>
      <c r="H907" s="215">
        <v>2054.0839999999998</v>
      </c>
      <c r="I907" s="216"/>
      <c r="J907" s="15"/>
      <c r="K907" s="15"/>
      <c r="L907" s="212"/>
      <c r="M907" s="217"/>
      <c r="N907" s="218"/>
      <c r="O907" s="218"/>
      <c r="P907" s="218"/>
      <c r="Q907" s="218"/>
      <c r="R907" s="218"/>
      <c r="S907" s="218"/>
      <c r="T907" s="219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13" t="s">
        <v>166</v>
      </c>
      <c r="AU907" s="213" t="s">
        <v>83</v>
      </c>
      <c r="AV907" s="15" t="s">
        <v>174</v>
      </c>
      <c r="AW907" s="15" t="s">
        <v>35</v>
      </c>
      <c r="AX907" s="15" t="s">
        <v>73</v>
      </c>
      <c r="AY907" s="213" t="s">
        <v>153</v>
      </c>
    </row>
    <row r="908" s="16" customFormat="1">
      <c r="A908" s="16"/>
      <c r="B908" s="230"/>
      <c r="C908" s="16"/>
      <c r="D908" s="188" t="s">
        <v>166</v>
      </c>
      <c r="E908" s="231" t="s">
        <v>3</v>
      </c>
      <c r="F908" s="232" t="s">
        <v>1037</v>
      </c>
      <c r="G908" s="16"/>
      <c r="H908" s="231" t="s">
        <v>3</v>
      </c>
      <c r="I908" s="233"/>
      <c r="J908" s="16"/>
      <c r="K908" s="16"/>
      <c r="L908" s="230"/>
      <c r="M908" s="234"/>
      <c r="N908" s="235"/>
      <c r="O908" s="235"/>
      <c r="P908" s="235"/>
      <c r="Q908" s="235"/>
      <c r="R908" s="235"/>
      <c r="S908" s="235"/>
      <c r="T908" s="23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T908" s="231" t="s">
        <v>166</v>
      </c>
      <c r="AU908" s="231" t="s">
        <v>83</v>
      </c>
      <c r="AV908" s="16" t="s">
        <v>81</v>
      </c>
      <c r="AW908" s="16" t="s">
        <v>35</v>
      </c>
      <c r="AX908" s="16" t="s">
        <v>73</v>
      </c>
      <c r="AY908" s="231" t="s">
        <v>153</v>
      </c>
    </row>
    <row r="909" s="13" customFormat="1">
      <c r="A909" s="13"/>
      <c r="B909" s="195"/>
      <c r="C909" s="13"/>
      <c r="D909" s="188" t="s">
        <v>166</v>
      </c>
      <c r="E909" s="196" t="s">
        <v>3</v>
      </c>
      <c r="F909" s="197" t="s">
        <v>1673</v>
      </c>
      <c r="G909" s="13"/>
      <c r="H909" s="198">
        <v>1535.9369999999999</v>
      </c>
      <c r="I909" s="199"/>
      <c r="J909" s="13"/>
      <c r="K909" s="13"/>
      <c r="L909" s="195"/>
      <c r="M909" s="200"/>
      <c r="N909" s="201"/>
      <c r="O909" s="201"/>
      <c r="P909" s="201"/>
      <c r="Q909" s="201"/>
      <c r="R909" s="201"/>
      <c r="S909" s="201"/>
      <c r="T909" s="202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96" t="s">
        <v>166</v>
      </c>
      <c r="AU909" s="196" t="s">
        <v>83</v>
      </c>
      <c r="AV909" s="13" t="s">
        <v>83</v>
      </c>
      <c r="AW909" s="13" t="s">
        <v>35</v>
      </c>
      <c r="AX909" s="13" t="s">
        <v>73</v>
      </c>
      <c r="AY909" s="196" t="s">
        <v>153</v>
      </c>
    </row>
    <row r="910" s="15" customFormat="1">
      <c r="A910" s="15"/>
      <c r="B910" s="212"/>
      <c r="C910" s="15"/>
      <c r="D910" s="188" t="s">
        <v>166</v>
      </c>
      <c r="E910" s="213" t="s">
        <v>3</v>
      </c>
      <c r="F910" s="214" t="s">
        <v>199</v>
      </c>
      <c r="G910" s="15"/>
      <c r="H910" s="215">
        <v>1535.9369999999999</v>
      </c>
      <c r="I910" s="216"/>
      <c r="J910" s="15"/>
      <c r="K910" s="15"/>
      <c r="L910" s="212"/>
      <c r="M910" s="217"/>
      <c r="N910" s="218"/>
      <c r="O910" s="218"/>
      <c r="P910" s="218"/>
      <c r="Q910" s="218"/>
      <c r="R910" s="218"/>
      <c r="S910" s="218"/>
      <c r="T910" s="219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13" t="s">
        <v>166</v>
      </c>
      <c r="AU910" s="213" t="s">
        <v>83</v>
      </c>
      <c r="AV910" s="15" t="s">
        <v>174</v>
      </c>
      <c r="AW910" s="15" t="s">
        <v>35</v>
      </c>
      <c r="AX910" s="15" t="s">
        <v>73</v>
      </c>
      <c r="AY910" s="213" t="s">
        <v>153</v>
      </c>
    </row>
    <row r="911" s="16" customFormat="1">
      <c r="A911" s="16"/>
      <c r="B911" s="230"/>
      <c r="C911" s="16"/>
      <c r="D911" s="188" t="s">
        <v>166</v>
      </c>
      <c r="E911" s="231" t="s">
        <v>3</v>
      </c>
      <c r="F911" s="232" t="s">
        <v>1035</v>
      </c>
      <c r="G911" s="16"/>
      <c r="H911" s="231" t="s">
        <v>3</v>
      </c>
      <c r="I911" s="233"/>
      <c r="J911" s="16"/>
      <c r="K911" s="16"/>
      <c r="L911" s="230"/>
      <c r="M911" s="234"/>
      <c r="N911" s="235"/>
      <c r="O911" s="235"/>
      <c r="P911" s="235"/>
      <c r="Q911" s="235"/>
      <c r="R911" s="235"/>
      <c r="S911" s="235"/>
      <c r="T911" s="23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T911" s="231" t="s">
        <v>166</v>
      </c>
      <c r="AU911" s="231" t="s">
        <v>83</v>
      </c>
      <c r="AV911" s="16" t="s">
        <v>81</v>
      </c>
      <c r="AW911" s="16" t="s">
        <v>35</v>
      </c>
      <c r="AX911" s="16" t="s">
        <v>73</v>
      </c>
      <c r="AY911" s="231" t="s">
        <v>153</v>
      </c>
    </row>
    <row r="912" s="13" customFormat="1">
      <c r="A912" s="13"/>
      <c r="B912" s="195"/>
      <c r="C912" s="13"/>
      <c r="D912" s="188" t="s">
        <v>166</v>
      </c>
      <c r="E912" s="196" t="s">
        <v>3</v>
      </c>
      <c r="F912" s="197" t="s">
        <v>1674</v>
      </c>
      <c r="G912" s="13"/>
      <c r="H912" s="198">
        <v>165.13900000000001</v>
      </c>
      <c r="I912" s="199"/>
      <c r="J912" s="13"/>
      <c r="K912" s="13"/>
      <c r="L912" s="195"/>
      <c r="M912" s="200"/>
      <c r="N912" s="201"/>
      <c r="O912" s="201"/>
      <c r="P912" s="201"/>
      <c r="Q912" s="201"/>
      <c r="R912" s="201"/>
      <c r="S912" s="201"/>
      <c r="T912" s="20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96" t="s">
        <v>166</v>
      </c>
      <c r="AU912" s="196" t="s">
        <v>83</v>
      </c>
      <c r="AV912" s="13" t="s">
        <v>83</v>
      </c>
      <c r="AW912" s="13" t="s">
        <v>35</v>
      </c>
      <c r="AX912" s="13" t="s">
        <v>73</v>
      </c>
      <c r="AY912" s="196" t="s">
        <v>153</v>
      </c>
    </row>
    <row r="913" s="15" customFormat="1">
      <c r="A913" s="15"/>
      <c r="B913" s="212"/>
      <c r="C913" s="15"/>
      <c r="D913" s="188" t="s">
        <v>166</v>
      </c>
      <c r="E913" s="213" t="s">
        <v>3</v>
      </c>
      <c r="F913" s="214" t="s">
        <v>199</v>
      </c>
      <c r="G913" s="15"/>
      <c r="H913" s="215">
        <v>165.13900000000001</v>
      </c>
      <c r="I913" s="216"/>
      <c r="J913" s="15"/>
      <c r="K913" s="15"/>
      <c r="L913" s="212"/>
      <c r="M913" s="217"/>
      <c r="N913" s="218"/>
      <c r="O913" s="218"/>
      <c r="P913" s="218"/>
      <c r="Q913" s="218"/>
      <c r="R913" s="218"/>
      <c r="S913" s="218"/>
      <c r="T913" s="219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13" t="s">
        <v>166</v>
      </c>
      <c r="AU913" s="213" t="s">
        <v>83</v>
      </c>
      <c r="AV913" s="15" t="s">
        <v>174</v>
      </c>
      <c r="AW913" s="15" t="s">
        <v>35</v>
      </c>
      <c r="AX913" s="15" t="s">
        <v>73</v>
      </c>
      <c r="AY913" s="213" t="s">
        <v>153</v>
      </c>
    </row>
    <row r="914" s="16" customFormat="1">
      <c r="A914" s="16"/>
      <c r="B914" s="230"/>
      <c r="C914" s="16"/>
      <c r="D914" s="188" t="s">
        <v>166</v>
      </c>
      <c r="E914" s="231" t="s">
        <v>3</v>
      </c>
      <c r="F914" s="232" t="s">
        <v>1652</v>
      </c>
      <c r="G914" s="16"/>
      <c r="H914" s="231" t="s">
        <v>3</v>
      </c>
      <c r="I914" s="233"/>
      <c r="J914" s="16"/>
      <c r="K914" s="16"/>
      <c r="L914" s="230"/>
      <c r="M914" s="234"/>
      <c r="N914" s="235"/>
      <c r="O914" s="235"/>
      <c r="P914" s="235"/>
      <c r="Q914" s="235"/>
      <c r="R914" s="235"/>
      <c r="S914" s="235"/>
      <c r="T914" s="23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T914" s="231" t="s">
        <v>166</v>
      </c>
      <c r="AU914" s="231" t="s">
        <v>83</v>
      </c>
      <c r="AV914" s="16" t="s">
        <v>81</v>
      </c>
      <c r="AW914" s="16" t="s">
        <v>35</v>
      </c>
      <c r="AX914" s="16" t="s">
        <v>73</v>
      </c>
      <c r="AY914" s="231" t="s">
        <v>153</v>
      </c>
    </row>
    <row r="915" s="13" customFormat="1">
      <c r="A915" s="13"/>
      <c r="B915" s="195"/>
      <c r="C915" s="13"/>
      <c r="D915" s="188" t="s">
        <v>166</v>
      </c>
      <c r="E915" s="196" t="s">
        <v>3</v>
      </c>
      <c r="F915" s="197" t="s">
        <v>1675</v>
      </c>
      <c r="G915" s="13"/>
      <c r="H915" s="198">
        <v>30.797999999999998</v>
      </c>
      <c r="I915" s="199"/>
      <c r="J915" s="13"/>
      <c r="K915" s="13"/>
      <c r="L915" s="195"/>
      <c r="M915" s="200"/>
      <c r="N915" s="201"/>
      <c r="O915" s="201"/>
      <c r="P915" s="201"/>
      <c r="Q915" s="201"/>
      <c r="R915" s="201"/>
      <c r="S915" s="201"/>
      <c r="T915" s="202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196" t="s">
        <v>166</v>
      </c>
      <c r="AU915" s="196" t="s">
        <v>83</v>
      </c>
      <c r="AV915" s="13" t="s">
        <v>83</v>
      </c>
      <c r="AW915" s="13" t="s">
        <v>35</v>
      </c>
      <c r="AX915" s="13" t="s">
        <v>73</v>
      </c>
      <c r="AY915" s="196" t="s">
        <v>153</v>
      </c>
    </row>
    <row r="916" s="13" customFormat="1">
      <c r="A916" s="13"/>
      <c r="B916" s="195"/>
      <c r="C916" s="13"/>
      <c r="D916" s="188" t="s">
        <v>166</v>
      </c>
      <c r="E916" s="196" t="s">
        <v>3</v>
      </c>
      <c r="F916" s="197" t="s">
        <v>1676</v>
      </c>
      <c r="G916" s="13"/>
      <c r="H916" s="198">
        <v>453.19499999999999</v>
      </c>
      <c r="I916" s="199"/>
      <c r="J916" s="13"/>
      <c r="K916" s="13"/>
      <c r="L916" s="195"/>
      <c r="M916" s="200"/>
      <c r="N916" s="201"/>
      <c r="O916" s="201"/>
      <c r="P916" s="201"/>
      <c r="Q916" s="201"/>
      <c r="R916" s="201"/>
      <c r="S916" s="201"/>
      <c r="T916" s="202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196" t="s">
        <v>166</v>
      </c>
      <c r="AU916" s="196" t="s">
        <v>83</v>
      </c>
      <c r="AV916" s="13" t="s">
        <v>83</v>
      </c>
      <c r="AW916" s="13" t="s">
        <v>35</v>
      </c>
      <c r="AX916" s="13" t="s">
        <v>73</v>
      </c>
      <c r="AY916" s="196" t="s">
        <v>153</v>
      </c>
    </row>
    <row r="917" s="15" customFormat="1">
      <c r="A917" s="15"/>
      <c r="B917" s="212"/>
      <c r="C917" s="15"/>
      <c r="D917" s="188" t="s">
        <v>166</v>
      </c>
      <c r="E917" s="213" t="s">
        <v>3</v>
      </c>
      <c r="F917" s="214" t="s">
        <v>199</v>
      </c>
      <c r="G917" s="15"/>
      <c r="H917" s="215">
        <v>483.993</v>
      </c>
      <c r="I917" s="216"/>
      <c r="J917" s="15"/>
      <c r="K917" s="15"/>
      <c r="L917" s="212"/>
      <c r="M917" s="217"/>
      <c r="N917" s="218"/>
      <c r="O917" s="218"/>
      <c r="P917" s="218"/>
      <c r="Q917" s="218"/>
      <c r="R917" s="218"/>
      <c r="S917" s="218"/>
      <c r="T917" s="219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13" t="s">
        <v>166</v>
      </c>
      <c r="AU917" s="213" t="s">
        <v>83</v>
      </c>
      <c r="AV917" s="15" t="s">
        <v>174</v>
      </c>
      <c r="AW917" s="15" t="s">
        <v>35</v>
      </c>
      <c r="AX917" s="15" t="s">
        <v>73</v>
      </c>
      <c r="AY917" s="213" t="s">
        <v>153</v>
      </c>
    </row>
    <row r="918" s="16" customFormat="1">
      <c r="A918" s="16"/>
      <c r="B918" s="230"/>
      <c r="C918" s="16"/>
      <c r="D918" s="188" t="s">
        <v>166</v>
      </c>
      <c r="E918" s="231" t="s">
        <v>3</v>
      </c>
      <c r="F918" s="232" t="s">
        <v>1039</v>
      </c>
      <c r="G918" s="16"/>
      <c r="H918" s="231" t="s">
        <v>3</v>
      </c>
      <c r="I918" s="233"/>
      <c r="J918" s="16"/>
      <c r="K918" s="16"/>
      <c r="L918" s="230"/>
      <c r="M918" s="234"/>
      <c r="N918" s="235"/>
      <c r="O918" s="235"/>
      <c r="P918" s="235"/>
      <c r="Q918" s="235"/>
      <c r="R918" s="235"/>
      <c r="S918" s="235"/>
      <c r="T918" s="23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T918" s="231" t="s">
        <v>166</v>
      </c>
      <c r="AU918" s="231" t="s">
        <v>83</v>
      </c>
      <c r="AV918" s="16" t="s">
        <v>81</v>
      </c>
      <c r="AW918" s="16" t="s">
        <v>35</v>
      </c>
      <c r="AX918" s="16" t="s">
        <v>73</v>
      </c>
      <c r="AY918" s="231" t="s">
        <v>153</v>
      </c>
    </row>
    <row r="919" s="13" customFormat="1">
      <c r="A919" s="13"/>
      <c r="B919" s="195"/>
      <c r="C919" s="13"/>
      <c r="D919" s="188" t="s">
        <v>166</v>
      </c>
      <c r="E919" s="196" t="s">
        <v>3</v>
      </c>
      <c r="F919" s="197" t="s">
        <v>1677</v>
      </c>
      <c r="G919" s="13"/>
      <c r="H919" s="198">
        <v>217.983</v>
      </c>
      <c r="I919" s="199"/>
      <c r="J919" s="13"/>
      <c r="K919" s="13"/>
      <c r="L919" s="195"/>
      <c r="M919" s="200"/>
      <c r="N919" s="201"/>
      <c r="O919" s="201"/>
      <c r="P919" s="201"/>
      <c r="Q919" s="201"/>
      <c r="R919" s="201"/>
      <c r="S919" s="201"/>
      <c r="T919" s="202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196" t="s">
        <v>166</v>
      </c>
      <c r="AU919" s="196" t="s">
        <v>83</v>
      </c>
      <c r="AV919" s="13" t="s">
        <v>83</v>
      </c>
      <c r="AW919" s="13" t="s">
        <v>35</v>
      </c>
      <c r="AX919" s="13" t="s">
        <v>73</v>
      </c>
      <c r="AY919" s="196" t="s">
        <v>153</v>
      </c>
    </row>
    <row r="920" s="13" customFormat="1">
      <c r="A920" s="13"/>
      <c r="B920" s="195"/>
      <c r="C920" s="13"/>
      <c r="D920" s="188" t="s">
        <v>166</v>
      </c>
      <c r="E920" s="196" t="s">
        <v>3</v>
      </c>
      <c r="F920" s="197" t="s">
        <v>1067</v>
      </c>
      <c r="G920" s="13"/>
      <c r="H920" s="198">
        <v>16.416</v>
      </c>
      <c r="I920" s="199"/>
      <c r="J920" s="13"/>
      <c r="K920" s="13"/>
      <c r="L920" s="195"/>
      <c r="M920" s="200"/>
      <c r="N920" s="201"/>
      <c r="O920" s="201"/>
      <c r="P920" s="201"/>
      <c r="Q920" s="201"/>
      <c r="R920" s="201"/>
      <c r="S920" s="201"/>
      <c r="T920" s="202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196" t="s">
        <v>166</v>
      </c>
      <c r="AU920" s="196" t="s">
        <v>83</v>
      </c>
      <c r="AV920" s="13" t="s">
        <v>83</v>
      </c>
      <c r="AW920" s="13" t="s">
        <v>35</v>
      </c>
      <c r="AX920" s="13" t="s">
        <v>73</v>
      </c>
      <c r="AY920" s="196" t="s">
        <v>153</v>
      </c>
    </row>
    <row r="921" s="13" customFormat="1">
      <c r="A921" s="13"/>
      <c r="B921" s="195"/>
      <c r="C921" s="13"/>
      <c r="D921" s="188" t="s">
        <v>166</v>
      </c>
      <c r="E921" s="196" t="s">
        <v>3</v>
      </c>
      <c r="F921" s="197" t="s">
        <v>1678</v>
      </c>
      <c r="G921" s="13"/>
      <c r="H921" s="198">
        <v>44.640000000000001</v>
      </c>
      <c r="I921" s="199"/>
      <c r="J921" s="13"/>
      <c r="K921" s="13"/>
      <c r="L921" s="195"/>
      <c r="M921" s="200"/>
      <c r="N921" s="201"/>
      <c r="O921" s="201"/>
      <c r="P921" s="201"/>
      <c r="Q921" s="201"/>
      <c r="R921" s="201"/>
      <c r="S921" s="201"/>
      <c r="T921" s="202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196" t="s">
        <v>166</v>
      </c>
      <c r="AU921" s="196" t="s">
        <v>83</v>
      </c>
      <c r="AV921" s="13" t="s">
        <v>83</v>
      </c>
      <c r="AW921" s="13" t="s">
        <v>35</v>
      </c>
      <c r="AX921" s="13" t="s">
        <v>73</v>
      </c>
      <c r="AY921" s="196" t="s">
        <v>153</v>
      </c>
    </row>
    <row r="922" s="13" customFormat="1">
      <c r="A922" s="13"/>
      <c r="B922" s="195"/>
      <c r="C922" s="13"/>
      <c r="D922" s="188" t="s">
        <v>166</v>
      </c>
      <c r="E922" s="196" t="s">
        <v>3</v>
      </c>
      <c r="F922" s="197" t="s">
        <v>1679</v>
      </c>
      <c r="G922" s="13"/>
      <c r="H922" s="198">
        <v>13.5</v>
      </c>
      <c r="I922" s="199"/>
      <c r="J922" s="13"/>
      <c r="K922" s="13"/>
      <c r="L922" s="195"/>
      <c r="M922" s="200"/>
      <c r="N922" s="201"/>
      <c r="O922" s="201"/>
      <c r="P922" s="201"/>
      <c r="Q922" s="201"/>
      <c r="R922" s="201"/>
      <c r="S922" s="201"/>
      <c r="T922" s="202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196" t="s">
        <v>166</v>
      </c>
      <c r="AU922" s="196" t="s">
        <v>83</v>
      </c>
      <c r="AV922" s="13" t="s">
        <v>83</v>
      </c>
      <c r="AW922" s="13" t="s">
        <v>35</v>
      </c>
      <c r="AX922" s="13" t="s">
        <v>73</v>
      </c>
      <c r="AY922" s="196" t="s">
        <v>153</v>
      </c>
    </row>
    <row r="923" s="13" customFormat="1">
      <c r="A923" s="13"/>
      <c r="B923" s="195"/>
      <c r="C923" s="13"/>
      <c r="D923" s="188" t="s">
        <v>166</v>
      </c>
      <c r="E923" s="196" t="s">
        <v>3</v>
      </c>
      <c r="F923" s="197" t="s">
        <v>1680</v>
      </c>
      <c r="G923" s="13"/>
      <c r="H923" s="198">
        <v>2.7000000000000002</v>
      </c>
      <c r="I923" s="199"/>
      <c r="J923" s="13"/>
      <c r="K923" s="13"/>
      <c r="L923" s="195"/>
      <c r="M923" s="200"/>
      <c r="N923" s="201"/>
      <c r="O923" s="201"/>
      <c r="P923" s="201"/>
      <c r="Q923" s="201"/>
      <c r="R923" s="201"/>
      <c r="S923" s="201"/>
      <c r="T923" s="20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196" t="s">
        <v>166</v>
      </c>
      <c r="AU923" s="196" t="s">
        <v>83</v>
      </c>
      <c r="AV923" s="13" t="s">
        <v>83</v>
      </c>
      <c r="AW923" s="13" t="s">
        <v>35</v>
      </c>
      <c r="AX923" s="13" t="s">
        <v>73</v>
      </c>
      <c r="AY923" s="196" t="s">
        <v>153</v>
      </c>
    </row>
    <row r="924" s="13" customFormat="1">
      <c r="A924" s="13"/>
      <c r="B924" s="195"/>
      <c r="C924" s="13"/>
      <c r="D924" s="188" t="s">
        <v>166</v>
      </c>
      <c r="E924" s="196" t="s">
        <v>3</v>
      </c>
      <c r="F924" s="197" t="s">
        <v>1681</v>
      </c>
      <c r="G924" s="13"/>
      <c r="H924" s="198">
        <v>4.5899999999999999</v>
      </c>
      <c r="I924" s="199"/>
      <c r="J924" s="13"/>
      <c r="K924" s="13"/>
      <c r="L924" s="195"/>
      <c r="M924" s="200"/>
      <c r="N924" s="201"/>
      <c r="O924" s="201"/>
      <c r="P924" s="201"/>
      <c r="Q924" s="201"/>
      <c r="R924" s="201"/>
      <c r="S924" s="201"/>
      <c r="T924" s="202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196" t="s">
        <v>166</v>
      </c>
      <c r="AU924" s="196" t="s">
        <v>83</v>
      </c>
      <c r="AV924" s="13" t="s">
        <v>83</v>
      </c>
      <c r="AW924" s="13" t="s">
        <v>35</v>
      </c>
      <c r="AX924" s="13" t="s">
        <v>73</v>
      </c>
      <c r="AY924" s="196" t="s">
        <v>153</v>
      </c>
    </row>
    <row r="925" s="13" customFormat="1">
      <c r="A925" s="13"/>
      <c r="B925" s="195"/>
      <c r="C925" s="13"/>
      <c r="D925" s="188" t="s">
        <v>166</v>
      </c>
      <c r="E925" s="196" t="s">
        <v>3</v>
      </c>
      <c r="F925" s="197" t="s">
        <v>1682</v>
      </c>
      <c r="G925" s="13"/>
      <c r="H925" s="198">
        <v>1015.279</v>
      </c>
      <c r="I925" s="199"/>
      <c r="J925" s="13"/>
      <c r="K925" s="13"/>
      <c r="L925" s="195"/>
      <c r="M925" s="200"/>
      <c r="N925" s="201"/>
      <c r="O925" s="201"/>
      <c r="P925" s="201"/>
      <c r="Q925" s="201"/>
      <c r="R925" s="201"/>
      <c r="S925" s="201"/>
      <c r="T925" s="202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196" t="s">
        <v>166</v>
      </c>
      <c r="AU925" s="196" t="s">
        <v>83</v>
      </c>
      <c r="AV925" s="13" t="s">
        <v>83</v>
      </c>
      <c r="AW925" s="13" t="s">
        <v>35</v>
      </c>
      <c r="AX925" s="13" t="s">
        <v>73</v>
      </c>
      <c r="AY925" s="196" t="s">
        <v>153</v>
      </c>
    </row>
    <row r="926" s="13" customFormat="1">
      <c r="A926" s="13"/>
      <c r="B926" s="195"/>
      <c r="C926" s="13"/>
      <c r="D926" s="188" t="s">
        <v>166</v>
      </c>
      <c r="E926" s="196" t="s">
        <v>3</v>
      </c>
      <c r="F926" s="197" t="s">
        <v>1683</v>
      </c>
      <c r="G926" s="13"/>
      <c r="H926" s="198">
        <v>332.85700000000003</v>
      </c>
      <c r="I926" s="199"/>
      <c r="J926" s="13"/>
      <c r="K926" s="13"/>
      <c r="L926" s="195"/>
      <c r="M926" s="200"/>
      <c r="N926" s="201"/>
      <c r="O926" s="201"/>
      <c r="P926" s="201"/>
      <c r="Q926" s="201"/>
      <c r="R926" s="201"/>
      <c r="S926" s="201"/>
      <c r="T926" s="202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96" t="s">
        <v>166</v>
      </c>
      <c r="AU926" s="196" t="s">
        <v>83</v>
      </c>
      <c r="AV926" s="13" t="s">
        <v>83</v>
      </c>
      <c r="AW926" s="13" t="s">
        <v>35</v>
      </c>
      <c r="AX926" s="13" t="s">
        <v>73</v>
      </c>
      <c r="AY926" s="196" t="s">
        <v>153</v>
      </c>
    </row>
    <row r="927" s="13" customFormat="1">
      <c r="A927" s="13"/>
      <c r="B927" s="195"/>
      <c r="C927" s="13"/>
      <c r="D927" s="188" t="s">
        <v>166</v>
      </c>
      <c r="E927" s="196" t="s">
        <v>3</v>
      </c>
      <c r="F927" s="197" t="s">
        <v>1684</v>
      </c>
      <c r="G927" s="13"/>
      <c r="H927" s="198">
        <v>63.728999999999999</v>
      </c>
      <c r="I927" s="199"/>
      <c r="J927" s="13"/>
      <c r="K927" s="13"/>
      <c r="L927" s="195"/>
      <c r="M927" s="200"/>
      <c r="N927" s="201"/>
      <c r="O927" s="201"/>
      <c r="P927" s="201"/>
      <c r="Q927" s="201"/>
      <c r="R927" s="201"/>
      <c r="S927" s="201"/>
      <c r="T927" s="202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196" t="s">
        <v>166</v>
      </c>
      <c r="AU927" s="196" t="s">
        <v>83</v>
      </c>
      <c r="AV927" s="13" t="s">
        <v>83</v>
      </c>
      <c r="AW927" s="13" t="s">
        <v>35</v>
      </c>
      <c r="AX927" s="13" t="s">
        <v>73</v>
      </c>
      <c r="AY927" s="196" t="s">
        <v>153</v>
      </c>
    </row>
    <row r="928" s="13" customFormat="1">
      <c r="A928" s="13"/>
      <c r="B928" s="195"/>
      <c r="C928" s="13"/>
      <c r="D928" s="188" t="s">
        <v>166</v>
      </c>
      <c r="E928" s="196" t="s">
        <v>3</v>
      </c>
      <c r="F928" s="197" t="s">
        <v>1685</v>
      </c>
      <c r="G928" s="13"/>
      <c r="H928" s="198">
        <v>28.943999999999999</v>
      </c>
      <c r="I928" s="199"/>
      <c r="J928" s="13"/>
      <c r="K928" s="13"/>
      <c r="L928" s="195"/>
      <c r="M928" s="200"/>
      <c r="N928" s="201"/>
      <c r="O928" s="201"/>
      <c r="P928" s="201"/>
      <c r="Q928" s="201"/>
      <c r="R928" s="201"/>
      <c r="S928" s="201"/>
      <c r="T928" s="20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196" t="s">
        <v>166</v>
      </c>
      <c r="AU928" s="196" t="s">
        <v>83</v>
      </c>
      <c r="AV928" s="13" t="s">
        <v>83</v>
      </c>
      <c r="AW928" s="13" t="s">
        <v>35</v>
      </c>
      <c r="AX928" s="13" t="s">
        <v>73</v>
      </c>
      <c r="AY928" s="196" t="s">
        <v>153</v>
      </c>
    </row>
    <row r="929" s="13" customFormat="1">
      <c r="A929" s="13"/>
      <c r="B929" s="195"/>
      <c r="C929" s="13"/>
      <c r="D929" s="188" t="s">
        <v>166</v>
      </c>
      <c r="E929" s="196" t="s">
        <v>3</v>
      </c>
      <c r="F929" s="197" t="s">
        <v>1686</v>
      </c>
      <c r="G929" s="13"/>
      <c r="H929" s="198">
        <v>50.661000000000001</v>
      </c>
      <c r="I929" s="199"/>
      <c r="J929" s="13"/>
      <c r="K929" s="13"/>
      <c r="L929" s="195"/>
      <c r="M929" s="200"/>
      <c r="N929" s="201"/>
      <c r="O929" s="201"/>
      <c r="P929" s="201"/>
      <c r="Q929" s="201"/>
      <c r="R929" s="201"/>
      <c r="S929" s="201"/>
      <c r="T929" s="202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196" t="s">
        <v>166</v>
      </c>
      <c r="AU929" s="196" t="s">
        <v>83</v>
      </c>
      <c r="AV929" s="13" t="s">
        <v>83</v>
      </c>
      <c r="AW929" s="13" t="s">
        <v>35</v>
      </c>
      <c r="AX929" s="13" t="s">
        <v>73</v>
      </c>
      <c r="AY929" s="196" t="s">
        <v>153</v>
      </c>
    </row>
    <row r="930" s="13" customFormat="1">
      <c r="A930" s="13"/>
      <c r="B930" s="195"/>
      <c r="C930" s="13"/>
      <c r="D930" s="188" t="s">
        <v>166</v>
      </c>
      <c r="E930" s="196" t="s">
        <v>3</v>
      </c>
      <c r="F930" s="197" t="s">
        <v>1687</v>
      </c>
      <c r="G930" s="13"/>
      <c r="H930" s="198">
        <v>12.356999999999999</v>
      </c>
      <c r="I930" s="199"/>
      <c r="J930" s="13"/>
      <c r="K930" s="13"/>
      <c r="L930" s="195"/>
      <c r="M930" s="200"/>
      <c r="N930" s="201"/>
      <c r="O930" s="201"/>
      <c r="P930" s="201"/>
      <c r="Q930" s="201"/>
      <c r="R930" s="201"/>
      <c r="S930" s="201"/>
      <c r="T930" s="202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196" t="s">
        <v>166</v>
      </c>
      <c r="AU930" s="196" t="s">
        <v>83</v>
      </c>
      <c r="AV930" s="13" t="s">
        <v>83</v>
      </c>
      <c r="AW930" s="13" t="s">
        <v>35</v>
      </c>
      <c r="AX930" s="13" t="s">
        <v>73</v>
      </c>
      <c r="AY930" s="196" t="s">
        <v>153</v>
      </c>
    </row>
    <row r="931" s="13" customFormat="1">
      <c r="A931" s="13"/>
      <c r="B931" s="195"/>
      <c r="C931" s="13"/>
      <c r="D931" s="188" t="s">
        <v>166</v>
      </c>
      <c r="E931" s="196" t="s">
        <v>3</v>
      </c>
      <c r="F931" s="197" t="s">
        <v>1688</v>
      </c>
      <c r="G931" s="13"/>
      <c r="H931" s="198">
        <v>2.952</v>
      </c>
      <c r="I931" s="199"/>
      <c r="J931" s="13"/>
      <c r="K931" s="13"/>
      <c r="L931" s="195"/>
      <c r="M931" s="200"/>
      <c r="N931" s="201"/>
      <c r="O931" s="201"/>
      <c r="P931" s="201"/>
      <c r="Q931" s="201"/>
      <c r="R931" s="201"/>
      <c r="S931" s="201"/>
      <c r="T931" s="20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196" t="s">
        <v>166</v>
      </c>
      <c r="AU931" s="196" t="s">
        <v>83</v>
      </c>
      <c r="AV931" s="13" t="s">
        <v>83</v>
      </c>
      <c r="AW931" s="13" t="s">
        <v>35</v>
      </c>
      <c r="AX931" s="13" t="s">
        <v>73</v>
      </c>
      <c r="AY931" s="196" t="s">
        <v>153</v>
      </c>
    </row>
    <row r="932" s="13" customFormat="1">
      <c r="A932" s="13"/>
      <c r="B932" s="195"/>
      <c r="C932" s="13"/>
      <c r="D932" s="188" t="s">
        <v>166</v>
      </c>
      <c r="E932" s="196" t="s">
        <v>3</v>
      </c>
      <c r="F932" s="197" t="s">
        <v>1689</v>
      </c>
      <c r="G932" s="13"/>
      <c r="H932" s="198">
        <v>11.25</v>
      </c>
      <c r="I932" s="199"/>
      <c r="J932" s="13"/>
      <c r="K932" s="13"/>
      <c r="L932" s="195"/>
      <c r="M932" s="200"/>
      <c r="N932" s="201"/>
      <c r="O932" s="201"/>
      <c r="P932" s="201"/>
      <c r="Q932" s="201"/>
      <c r="R932" s="201"/>
      <c r="S932" s="201"/>
      <c r="T932" s="202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96" t="s">
        <v>166</v>
      </c>
      <c r="AU932" s="196" t="s">
        <v>83</v>
      </c>
      <c r="AV932" s="13" t="s">
        <v>83</v>
      </c>
      <c r="AW932" s="13" t="s">
        <v>35</v>
      </c>
      <c r="AX932" s="13" t="s">
        <v>73</v>
      </c>
      <c r="AY932" s="196" t="s">
        <v>153</v>
      </c>
    </row>
    <row r="933" s="15" customFormat="1">
      <c r="A933" s="15"/>
      <c r="B933" s="212"/>
      <c r="C933" s="15"/>
      <c r="D933" s="188" t="s">
        <v>166</v>
      </c>
      <c r="E933" s="213" t="s">
        <v>3</v>
      </c>
      <c r="F933" s="214" t="s">
        <v>199</v>
      </c>
      <c r="G933" s="15"/>
      <c r="H933" s="215">
        <v>1817.858</v>
      </c>
      <c r="I933" s="216"/>
      <c r="J933" s="15"/>
      <c r="K933" s="15"/>
      <c r="L933" s="212"/>
      <c r="M933" s="217"/>
      <c r="N933" s="218"/>
      <c r="O933" s="218"/>
      <c r="P933" s="218"/>
      <c r="Q933" s="218"/>
      <c r="R933" s="218"/>
      <c r="S933" s="218"/>
      <c r="T933" s="219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13" t="s">
        <v>166</v>
      </c>
      <c r="AU933" s="213" t="s">
        <v>83</v>
      </c>
      <c r="AV933" s="15" t="s">
        <v>174</v>
      </c>
      <c r="AW933" s="15" t="s">
        <v>35</v>
      </c>
      <c r="AX933" s="15" t="s">
        <v>73</v>
      </c>
      <c r="AY933" s="213" t="s">
        <v>153</v>
      </c>
    </row>
    <row r="934" s="16" customFormat="1">
      <c r="A934" s="16"/>
      <c r="B934" s="230"/>
      <c r="C934" s="16"/>
      <c r="D934" s="188" t="s">
        <v>166</v>
      </c>
      <c r="E934" s="231" t="s">
        <v>3</v>
      </c>
      <c r="F934" s="232" t="s">
        <v>1668</v>
      </c>
      <c r="G934" s="16"/>
      <c r="H934" s="231" t="s">
        <v>3</v>
      </c>
      <c r="I934" s="233"/>
      <c r="J934" s="16"/>
      <c r="K934" s="16"/>
      <c r="L934" s="230"/>
      <c r="M934" s="234"/>
      <c r="N934" s="235"/>
      <c r="O934" s="235"/>
      <c r="P934" s="235"/>
      <c r="Q934" s="235"/>
      <c r="R934" s="235"/>
      <c r="S934" s="235"/>
      <c r="T934" s="23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T934" s="231" t="s">
        <v>166</v>
      </c>
      <c r="AU934" s="231" t="s">
        <v>83</v>
      </c>
      <c r="AV934" s="16" t="s">
        <v>81</v>
      </c>
      <c r="AW934" s="16" t="s">
        <v>35</v>
      </c>
      <c r="AX934" s="16" t="s">
        <v>73</v>
      </c>
      <c r="AY934" s="231" t="s">
        <v>153</v>
      </c>
    </row>
    <row r="935" s="13" customFormat="1">
      <c r="A935" s="13"/>
      <c r="B935" s="195"/>
      <c r="C935" s="13"/>
      <c r="D935" s="188" t="s">
        <v>166</v>
      </c>
      <c r="E935" s="196" t="s">
        <v>3</v>
      </c>
      <c r="F935" s="197" t="s">
        <v>1690</v>
      </c>
      <c r="G935" s="13"/>
      <c r="H935" s="198">
        <v>0.216</v>
      </c>
      <c r="I935" s="199"/>
      <c r="J935" s="13"/>
      <c r="K935" s="13"/>
      <c r="L935" s="195"/>
      <c r="M935" s="200"/>
      <c r="N935" s="201"/>
      <c r="O935" s="201"/>
      <c r="P935" s="201"/>
      <c r="Q935" s="201"/>
      <c r="R935" s="201"/>
      <c r="S935" s="201"/>
      <c r="T935" s="202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196" t="s">
        <v>166</v>
      </c>
      <c r="AU935" s="196" t="s">
        <v>83</v>
      </c>
      <c r="AV935" s="13" t="s">
        <v>83</v>
      </c>
      <c r="AW935" s="13" t="s">
        <v>35</v>
      </c>
      <c r="AX935" s="13" t="s">
        <v>73</v>
      </c>
      <c r="AY935" s="196" t="s">
        <v>153</v>
      </c>
    </row>
    <row r="936" s="13" customFormat="1">
      <c r="A936" s="13"/>
      <c r="B936" s="195"/>
      <c r="C936" s="13"/>
      <c r="D936" s="188" t="s">
        <v>166</v>
      </c>
      <c r="E936" s="196" t="s">
        <v>3</v>
      </c>
      <c r="F936" s="197" t="s">
        <v>1074</v>
      </c>
      <c r="G936" s="13"/>
      <c r="H936" s="198">
        <v>5.4000000000000004</v>
      </c>
      <c r="I936" s="199"/>
      <c r="J936" s="13"/>
      <c r="K936" s="13"/>
      <c r="L936" s="195"/>
      <c r="M936" s="200"/>
      <c r="N936" s="201"/>
      <c r="O936" s="201"/>
      <c r="P936" s="201"/>
      <c r="Q936" s="201"/>
      <c r="R936" s="201"/>
      <c r="S936" s="201"/>
      <c r="T936" s="202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196" t="s">
        <v>166</v>
      </c>
      <c r="AU936" s="196" t="s">
        <v>83</v>
      </c>
      <c r="AV936" s="13" t="s">
        <v>83</v>
      </c>
      <c r="AW936" s="13" t="s">
        <v>35</v>
      </c>
      <c r="AX936" s="13" t="s">
        <v>73</v>
      </c>
      <c r="AY936" s="196" t="s">
        <v>153</v>
      </c>
    </row>
    <row r="937" s="15" customFormat="1">
      <c r="A937" s="15"/>
      <c r="B937" s="212"/>
      <c r="C937" s="15"/>
      <c r="D937" s="188" t="s">
        <v>166</v>
      </c>
      <c r="E937" s="213" t="s">
        <v>3</v>
      </c>
      <c r="F937" s="214" t="s">
        <v>199</v>
      </c>
      <c r="G937" s="15"/>
      <c r="H937" s="215">
        <v>5.6160000000000005</v>
      </c>
      <c r="I937" s="216"/>
      <c r="J937" s="15"/>
      <c r="K937" s="15"/>
      <c r="L937" s="212"/>
      <c r="M937" s="217"/>
      <c r="N937" s="218"/>
      <c r="O937" s="218"/>
      <c r="P937" s="218"/>
      <c r="Q937" s="218"/>
      <c r="R937" s="218"/>
      <c r="S937" s="218"/>
      <c r="T937" s="219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13" t="s">
        <v>166</v>
      </c>
      <c r="AU937" s="213" t="s">
        <v>83</v>
      </c>
      <c r="AV937" s="15" t="s">
        <v>174</v>
      </c>
      <c r="AW937" s="15" t="s">
        <v>35</v>
      </c>
      <c r="AX937" s="15" t="s">
        <v>73</v>
      </c>
      <c r="AY937" s="213" t="s">
        <v>153</v>
      </c>
    </row>
    <row r="938" s="14" customFormat="1">
      <c r="A938" s="14"/>
      <c r="B938" s="203"/>
      <c r="C938" s="14"/>
      <c r="D938" s="188" t="s">
        <v>166</v>
      </c>
      <c r="E938" s="204" t="s">
        <v>3</v>
      </c>
      <c r="F938" s="205" t="s">
        <v>181</v>
      </c>
      <c r="G938" s="14"/>
      <c r="H938" s="206">
        <v>6062.6270000000013</v>
      </c>
      <c r="I938" s="207"/>
      <c r="J938" s="14"/>
      <c r="K938" s="14"/>
      <c r="L938" s="203"/>
      <c r="M938" s="208"/>
      <c r="N938" s="209"/>
      <c r="O938" s="209"/>
      <c r="P938" s="209"/>
      <c r="Q938" s="209"/>
      <c r="R938" s="209"/>
      <c r="S938" s="209"/>
      <c r="T938" s="210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04" t="s">
        <v>166</v>
      </c>
      <c r="AU938" s="204" t="s">
        <v>83</v>
      </c>
      <c r="AV938" s="14" t="s">
        <v>160</v>
      </c>
      <c r="AW938" s="14" t="s">
        <v>35</v>
      </c>
      <c r="AX938" s="14" t="s">
        <v>81</v>
      </c>
      <c r="AY938" s="204" t="s">
        <v>153</v>
      </c>
    </row>
    <row r="939" s="2" customFormat="1" ht="37.8" customHeight="1">
      <c r="A939" s="40"/>
      <c r="B939" s="174"/>
      <c r="C939" s="175" t="s">
        <v>1691</v>
      </c>
      <c r="D939" s="175" t="s">
        <v>155</v>
      </c>
      <c r="E939" s="176" t="s">
        <v>1692</v>
      </c>
      <c r="F939" s="177" t="s">
        <v>1077</v>
      </c>
      <c r="G939" s="178" t="s">
        <v>219</v>
      </c>
      <c r="H939" s="179">
        <v>201.98400000000001</v>
      </c>
      <c r="I939" s="180"/>
      <c r="J939" s="181">
        <f>ROUND(I939*H939,2)</f>
        <v>0</v>
      </c>
      <c r="K939" s="177" t="s">
        <v>159</v>
      </c>
      <c r="L939" s="41"/>
      <c r="M939" s="182" t="s">
        <v>3</v>
      </c>
      <c r="N939" s="183" t="s">
        <v>44</v>
      </c>
      <c r="O939" s="74"/>
      <c r="P939" s="184">
        <f>O939*H939</f>
        <v>0</v>
      </c>
      <c r="Q939" s="184">
        <v>0</v>
      </c>
      <c r="R939" s="184">
        <f>Q939*H939</f>
        <v>0</v>
      </c>
      <c r="S939" s="184">
        <v>0</v>
      </c>
      <c r="T939" s="185">
        <f>S939*H939</f>
        <v>0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186" t="s">
        <v>160</v>
      </c>
      <c r="AT939" s="186" t="s">
        <v>155</v>
      </c>
      <c r="AU939" s="186" t="s">
        <v>83</v>
      </c>
      <c r="AY939" s="21" t="s">
        <v>153</v>
      </c>
      <c r="BE939" s="187">
        <f>IF(N939="základní",J939,0)</f>
        <v>0</v>
      </c>
      <c r="BF939" s="187">
        <f>IF(N939="snížená",J939,0)</f>
        <v>0</v>
      </c>
      <c r="BG939" s="187">
        <f>IF(N939="zákl. přenesená",J939,0)</f>
        <v>0</v>
      </c>
      <c r="BH939" s="187">
        <f>IF(N939="sníž. přenesená",J939,0)</f>
        <v>0</v>
      </c>
      <c r="BI939" s="187">
        <f>IF(N939="nulová",J939,0)</f>
        <v>0</v>
      </c>
      <c r="BJ939" s="21" t="s">
        <v>81</v>
      </c>
      <c r="BK939" s="187">
        <f>ROUND(I939*H939,2)</f>
        <v>0</v>
      </c>
      <c r="BL939" s="21" t="s">
        <v>160</v>
      </c>
      <c r="BM939" s="186" t="s">
        <v>1693</v>
      </c>
    </row>
    <row r="940" s="2" customFormat="1">
      <c r="A940" s="40"/>
      <c r="B940" s="41"/>
      <c r="C940" s="40"/>
      <c r="D940" s="188" t="s">
        <v>162</v>
      </c>
      <c r="E940" s="40"/>
      <c r="F940" s="189" t="s">
        <v>1079</v>
      </c>
      <c r="G940" s="40"/>
      <c r="H940" s="40"/>
      <c r="I940" s="190"/>
      <c r="J940" s="40"/>
      <c r="K940" s="40"/>
      <c r="L940" s="41"/>
      <c r="M940" s="191"/>
      <c r="N940" s="192"/>
      <c r="O940" s="74"/>
      <c r="P940" s="74"/>
      <c r="Q940" s="74"/>
      <c r="R940" s="74"/>
      <c r="S940" s="74"/>
      <c r="T940" s="75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21" t="s">
        <v>162</v>
      </c>
      <c r="AU940" s="21" t="s">
        <v>83</v>
      </c>
    </row>
    <row r="941" s="2" customFormat="1">
      <c r="A941" s="40"/>
      <c r="B941" s="41"/>
      <c r="C941" s="40"/>
      <c r="D941" s="193" t="s">
        <v>164</v>
      </c>
      <c r="E941" s="40"/>
      <c r="F941" s="194" t="s">
        <v>1694</v>
      </c>
      <c r="G941" s="40"/>
      <c r="H941" s="40"/>
      <c r="I941" s="190"/>
      <c r="J941" s="40"/>
      <c r="K941" s="40"/>
      <c r="L941" s="41"/>
      <c r="M941" s="191"/>
      <c r="N941" s="192"/>
      <c r="O941" s="74"/>
      <c r="P941" s="74"/>
      <c r="Q941" s="74"/>
      <c r="R941" s="74"/>
      <c r="S941" s="74"/>
      <c r="T941" s="75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T941" s="21" t="s">
        <v>164</v>
      </c>
      <c r="AU941" s="21" t="s">
        <v>83</v>
      </c>
    </row>
    <row r="942" s="2" customFormat="1">
      <c r="A942" s="40"/>
      <c r="B942" s="41"/>
      <c r="C942" s="40"/>
      <c r="D942" s="188" t="s">
        <v>194</v>
      </c>
      <c r="E942" s="40"/>
      <c r="F942" s="211" t="s">
        <v>228</v>
      </c>
      <c r="G942" s="40"/>
      <c r="H942" s="40"/>
      <c r="I942" s="190"/>
      <c r="J942" s="40"/>
      <c r="K942" s="40"/>
      <c r="L942" s="41"/>
      <c r="M942" s="191"/>
      <c r="N942" s="192"/>
      <c r="O942" s="74"/>
      <c r="P942" s="74"/>
      <c r="Q942" s="74"/>
      <c r="R942" s="74"/>
      <c r="S942" s="74"/>
      <c r="T942" s="75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21" t="s">
        <v>194</v>
      </c>
      <c r="AU942" s="21" t="s">
        <v>83</v>
      </c>
    </row>
    <row r="943" s="16" customFormat="1">
      <c r="A943" s="16"/>
      <c r="B943" s="230"/>
      <c r="C943" s="16"/>
      <c r="D943" s="188" t="s">
        <v>166</v>
      </c>
      <c r="E943" s="231" t="s">
        <v>3</v>
      </c>
      <c r="F943" s="232" t="s">
        <v>1039</v>
      </c>
      <c r="G943" s="16"/>
      <c r="H943" s="231" t="s">
        <v>3</v>
      </c>
      <c r="I943" s="233"/>
      <c r="J943" s="16"/>
      <c r="K943" s="16"/>
      <c r="L943" s="230"/>
      <c r="M943" s="234"/>
      <c r="N943" s="235"/>
      <c r="O943" s="235"/>
      <c r="P943" s="235"/>
      <c r="Q943" s="235"/>
      <c r="R943" s="235"/>
      <c r="S943" s="235"/>
      <c r="T943" s="23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T943" s="231" t="s">
        <v>166</v>
      </c>
      <c r="AU943" s="231" t="s">
        <v>83</v>
      </c>
      <c r="AV943" s="16" t="s">
        <v>81</v>
      </c>
      <c r="AW943" s="16" t="s">
        <v>35</v>
      </c>
      <c r="AX943" s="16" t="s">
        <v>73</v>
      </c>
      <c r="AY943" s="231" t="s">
        <v>153</v>
      </c>
    </row>
    <row r="944" s="13" customFormat="1">
      <c r="A944" s="13"/>
      <c r="B944" s="195"/>
      <c r="C944" s="13"/>
      <c r="D944" s="188" t="s">
        <v>166</v>
      </c>
      <c r="E944" s="196" t="s">
        <v>3</v>
      </c>
      <c r="F944" s="197" t="s">
        <v>1655</v>
      </c>
      <c r="G944" s="13"/>
      <c r="H944" s="198">
        <v>24.219999999999999</v>
      </c>
      <c r="I944" s="199"/>
      <c r="J944" s="13"/>
      <c r="K944" s="13"/>
      <c r="L944" s="195"/>
      <c r="M944" s="200"/>
      <c r="N944" s="201"/>
      <c r="O944" s="201"/>
      <c r="P944" s="201"/>
      <c r="Q944" s="201"/>
      <c r="R944" s="201"/>
      <c r="S944" s="201"/>
      <c r="T944" s="202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196" t="s">
        <v>166</v>
      </c>
      <c r="AU944" s="196" t="s">
        <v>83</v>
      </c>
      <c r="AV944" s="13" t="s">
        <v>83</v>
      </c>
      <c r="AW944" s="13" t="s">
        <v>35</v>
      </c>
      <c r="AX944" s="13" t="s">
        <v>73</v>
      </c>
      <c r="AY944" s="196" t="s">
        <v>153</v>
      </c>
    </row>
    <row r="945" s="13" customFormat="1">
      <c r="A945" s="13"/>
      <c r="B945" s="195"/>
      <c r="C945" s="13"/>
      <c r="D945" s="188" t="s">
        <v>166</v>
      </c>
      <c r="E945" s="196" t="s">
        <v>3</v>
      </c>
      <c r="F945" s="197" t="s">
        <v>1045</v>
      </c>
      <c r="G945" s="13"/>
      <c r="H945" s="198">
        <v>1.8240000000000001</v>
      </c>
      <c r="I945" s="199"/>
      <c r="J945" s="13"/>
      <c r="K945" s="13"/>
      <c r="L945" s="195"/>
      <c r="M945" s="200"/>
      <c r="N945" s="201"/>
      <c r="O945" s="201"/>
      <c r="P945" s="201"/>
      <c r="Q945" s="201"/>
      <c r="R945" s="201"/>
      <c r="S945" s="201"/>
      <c r="T945" s="202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96" t="s">
        <v>166</v>
      </c>
      <c r="AU945" s="196" t="s">
        <v>83</v>
      </c>
      <c r="AV945" s="13" t="s">
        <v>83</v>
      </c>
      <c r="AW945" s="13" t="s">
        <v>35</v>
      </c>
      <c r="AX945" s="13" t="s">
        <v>73</v>
      </c>
      <c r="AY945" s="196" t="s">
        <v>153</v>
      </c>
    </row>
    <row r="946" s="13" customFormat="1">
      <c r="A946" s="13"/>
      <c r="B946" s="195"/>
      <c r="C946" s="13"/>
      <c r="D946" s="188" t="s">
        <v>166</v>
      </c>
      <c r="E946" s="196" t="s">
        <v>3</v>
      </c>
      <c r="F946" s="197" t="s">
        <v>1656</v>
      </c>
      <c r="G946" s="13"/>
      <c r="H946" s="198">
        <v>4.96</v>
      </c>
      <c r="I946" s="199"/>
      <c r="J946" s="13"/>
      <c r="K946" s="13"/>
      <c r="L946" s="195"/>
      <c r="M946" s="200"/>
      <c r="N946" s="201"/>
      <c r="O946" s="201"/>
      <c r="P946" s="201"/>
      <c r="Q946" s="201"/>
      <c r="R946" s="201"/>
      <c r="S946" s="201"/>
      <c r="T946" s="202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196" t="s">
        <v>166</v>
      </c>
      <c r="AU946" s="196" t="s">
        <v>83</v>
      </c>
      <c r="AV946" s="13" t="s">
        <v>83</v>
      </c>
      <c r="AW946" s="13" t="s">
        <v>35</v>
      </c>
      <c r="AX946" s="13" t="s">
        <v>73</v>
      </c>
      <c r="AY946" s="196" t="s">
        <v>153</v>
      </c>
    </row>
    <row r="947" s="13" customFormat="1">
      <c r="A947" s="13"/>
      <c r="B947" s="195"/>
      <c r="C947" s="13"/>
      <c r="D947" s="188" t="s">
        <v>166</v>
      </c>
      <c r="E947" s="196" t="s">
        <v>3</v>
      </c>
      <c r="F947" s="197" t="s">
        <v>1657</v>
      </c>
      <c r="G947" s="13"/>
      <c r="H947" s="198">
        <v>1.5</v>
      </c>
      <c r="I947" s="199"/>
      <c r="J947" s="13"/>
      <c r="K947" s="13"/>
      <c r="L947" s="195"/>
      <c r="M947" s="200"/>
      <c r="N947" s="201"/>
      <c r="O947" s="201"/>
      <c r="P947" s="201"/>
      <c r="Q947" s="201"/>
      <c r="R947" s="201"/>
      <c r="S947" s="201"/>
      <c r="T947" s="202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196" t="s">
        <v>166</v>
      </c>
      <c r="AU947" s="196" t="s">
        <v>83</v>
      </c>
      <c r="AV947" s="13" t="s">
        <v>83</v>
      </c>
      <c r="AW947" s="13" t="s">
        <v>35</v>
      </c>
      <c r="AX947" s="13" t="s">
        <v>73</v>
      </c>
      <c r="AY947" s="196" t="s">
        <v>153</v>
      </c>
    </row>
    <row r="948" s="13" customFormat="1">
      <c r="A948" s="13"/>
      <c r="B948" s="195"/>
      <c r="C948" s="13"/>
      <c r="D948" s="188" t="s">
        <v>166</v>
      </c>
      <c r="E948" s="196" t="s">
        <v>3</v>
      </c>
      <c r="F948" s="197" t="s">
        <v>1658</v>
      </c>
      <c r="G948" s="13"/>
      <c r="H948" s="198">
        <v>0.29999999999999999</v>
      </c>
      <c r="I948" s="199"/>
      <c r="J948" s="13"/>
      <c r="K948" s="13"/>
      <c r="L948" s="195"/>
      <c r="M948" s="200"/>
      <c r="N948" s="201"/>
      <c r="O948" s="201"/>
      <c r="P948" s="201"/>
      <c r="Q948" s="201"/>
      <c r="R948" s="201"/>
      <c r="S948" s="201"/>
      <c r="T948" s="202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196" t="s">
        <v>166</v>
      </c>
      <c r="AU948" s="196" t="s">
        <v>83</v>
      </c>
      <c r="AV948" s="13" t="s">
        <v>83</v>
      </c>
      <c r="AW948" s="13" t="s">
        <v>35</v>
      </c>
      <c r="AX948" s="13" t="s">
        <v>73</v>
      </c>
      <c r="AY948" s="196" t="s">
        <v>153</v>
      </c>
    </row>
    <row r="949" s="13" customFormat="1">
      <c r="A949" s="13"/>
      <c r="B949" s="195"/>
      <c r="C949" s="13"/>
      <c r="D949" s="188" t="s">
        <v>166</v>
      </c>
      <c r="E949" s="196" t="s">
        <v>3</v>
      </c>
      <c r="F949" s="197" t="s">
        <v>1659</v>
      </c>
      <c r="G949" s="13"/>
      <c r="H949" s="198">
        <v>0.51000000000000001</v>
      </c>
      <c r="I949" s="199"/>
      <c r="J949" s="13"/>
      <c r="K949" s="13"/>
      <c r="L949" s="195"/>
      <c r="M949" s="200"/>
      <c r="N949" s="201"/>
      <c r="O949" s="201"/>
      <c r="P949" s="201"/>
      <c r="Q949" s="201"/>
      <c r="R949" s="201"/>
      <c r="S949" s="201"/>
      <c r="T949" s="202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196" t="s">
        <v>166</v>
      </c>
      <c r="AU949" s="196" t="s">
        <v>83</v>
      </c>
      <c r="AV949" s="13" t="s">
        <v>83</v>
      </c>
      <c r="AW949" s="13" t="s">
        <v>35</v>
      </c>
      <c r="AX949" s="13" t="s">
        <v>73</v>
      </c>
      <c r="AY949" s="196" t="s">
        <v>153</v>
      </c>
    </row>
    <row r="950" s="13" customFormat="1">
      <c r="A950" s="13"/>
      <c r="B950" s="195"/>
      <c r="C950" s="13"/>
      <c r="D950" s="188" t="s">
        <v>166</v>
      </c>
      <c r="E950" s="196" t="s">
        <v>3</v>
      </c>
      <c r="F950" s="197" t="s">
        <v>1660</v>
      </c>
      <c r="G950" s="13"/>
      <c r="H950" s="198">
        <v>112.809</v>
      </c>
      <c r="I950" s="199"/>
      <c r="J950" s="13"/>
      <c r="K950" s="13"/>
      <c r="L950" s="195"/>
      <c r="M950" s="200"/>
      <c r="N950" s="201"/>
      <c r="O950" s="201"/>
      <c r="P950" s="201"/>
      <c r="Q950" s="201"/>
      <c r="R950" s="201"/>
      <c r="S950" s="201"/>
      <c r="T950" s="202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196" t="s">
        <v>166</v>
      </c>
      <c r="AU950" s="196" t="s">
        <v>83</v>
      </c>
      <c r="AV950" s="13" t="s">
        <v>83</v>
      </c>
      <c r="AW950" s="13" t="s">
        <v>35</v>
      </c>
      <c r="AX950" s="13" t="s">
        <v>73</v>
      </c>
      <c r="AY950" s="196" t="s">
        <v>153</v>
      </c>
    </row>
    <row r="951" s="13" customFormat="1">
      <c r="A951" s="13"/>
      <c r="B951" s="195"/>
      <c r="C951" s="13"/>
      <c r="D951" s="188" t="s">
        <v>166</v>
      </c>
      <c r="E951" s="196" t="s">
        <v>3</v>
      </c>
      <c r="F951" s="197" t="s">
        <v>1661</v>
      </c>
      <c r="G951" s="13"/>
      <c r="H951" s="198">
        <v>36.984000000000002</v>
      </c>
      <c r="I951" s="199"/>
      <c r="J951" s="13"/>
      <c r="K951" s="13"/>
      <c r="L951" s="195"/>
      <c r="M951" s="200"/>
      <c r="N951" s="201"/>
      <c r="O951" s="201"/>
      <c r="P951" s="201"/>
      <c r="Q951" s="201"/>
      <c r="R951" s="201"/>
      <c r="S951" s="201"/>
      <c r="T951" s="202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96" t="s">
        <v>166</v>
      </c>
      <c r="AU951" s="196" t="s">
        <v>83</v>
      </c>
      <c r="AV951" s="13" t="s">
        <v>83</v>
      </c>
      <c r="AW951" s="13" t="s">
        <v>35</v>
      </c>
      <c r="AX951" s="13" t="s">
        <v>73</v>
      </c>
      <c r="AY951" s="196" t="s">
        <v>153</v>
      </c>
    </row>
    <row r="952" s="13" customFormat="1">
      <c r="A952" s="13"/>
      <c r="B952" s="195"/>
      <c r="C952" s="13"/>
      <c r="D952" s="188" t="s">
        <v>166</v>
      </c>
      <c r="E952" s="196" t="s">
        <v>3</v>
      </c>
      <c r="F952" s="197" t="s">
        <v>1662</v>
      </c>
      <c r="G952" s="13"/>
      <c r="H952" s="198">
        <v>7.0810000000000004</v>
      </c>
      <c r="I952" s="199"/>
      <c r="J952" s="13"/>
      <c r="K952" s="13"/>
      <c r="L952" s="195"/>
      <c r="M952" s="200"/>
      <c r="N952" s="201"/>
      <c r="O952" s="201"/>
      <c r="P952" s="201"/>
      <c r="Q952" s="201"/>
      <c r="R952" s="201"/>
      <c r="S952" s="201"/>
      <c r="T952" s="202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196" t="s">
        <v>166</v>
      </c>
      <c r="AU952" s="196" t="s">
        <v>83</v>
      </c>
      <c r="AV952" s="13" t="s">
        <v>83</v>
      </c>
      <c r="AW952" s="13" t="s">
        <v>35</v>
      </c>
      <c r="AX952" s="13" t="s">
        <v>73</v>
      </c>
      <c r="AY952" s="196" t="s">
        <v>153</v>
      </c>
    </row>
    <row r="953" s="13" customFormat="1">
      <c r="A953" s="13"/>
      <c r="B953" s="195"/>
      <c r="C953" s="13"/>
      <c r="D953" s="188" t="s">
        <v>166</v>
      </c>
      <c r="E953" s="196" t="s">
        <v>3</v>
      </c>
      <c r="F953" s="197" t="s">
        <v>1663</v>
      </c>
      <c r="G953" s="13"/>
      <c r="H953" s="198">
        <v>3.2160000000000002</v>
      </c>
      <c r="I953" s="199"/>
      <c r="J953" s="13"/>
      <c r="K953" s="13"/>
      <c r="L953" s="195"/>
      <c r="M953" s="200"/>
      <c r="N953" s="201"/>
      <c r="O953" s="201"/>
      <c r="P953" s="201"/>
      <c r="Q953" s="201"/>
      <c r="R953" s="201"/>
      <c r="S953" s="201"/>
      <c r="T953" s="202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196" t="s">
        <v>166</v>
      </c>
      <c r="AU953" s="196" t="s">
        <v>83</v>
      </c>
      <c r="AV953" s="13" t="s">
        <v>83</v>
      </c>
      <c r="AW953" s="13" t="s">
        <v>35</v>
      </c>
      <c r="AX953" s="13" t="s">
        <v>73</v>
      </c>
      <c r="AY953" s="196" t="s">
        <v>153</v>
      </c>
    </row>
    <row r="954" s="13" customFormat="1">
      <c r="A954" s="13"/>
      <c r="B954" s="195"/>
      <c r="C954" s="13"/>
      <c r="D954" s="188" t="s">
        <v>166</v>
      </c>
      <c r="E954" s="196" t="s">
        <v>3</v>
      </c>
      <c r="F954" s="197" t="s">
        <v>1664</v>
      </c>
      <c r="G954" s="13"/>
      <c r="H954" s="198">
        <v>5.6289999999999996</v>
      </c>
      <c r="I954" s="199"/>
      <c r="J954" s="13"/>
      <c r="K954" s="13"/>
      <c r="L954" s="195"/>
      <c r="M954" s="200"/>
      <c r="N954" s="201"/>
      <c r="O954" s="201"/>
      <c r="P954" s="201"/>
      <c r="Q954" s="201"/>
      <c r="R954" s="201"/>
      <c r="S954" s="201"/>
      <c r="T954" s="202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196" t="s">
        <v>166</v>
      </c>
      <c r="AU954" s="196" t="s">
        <v>83</v>
      </c>
      <c r="AV954" s="13" t="s">
        <v>83</v>
      </c>
      <c r="AW954" s="13" t="s">
        <v>35</v>
      </c>
      <c r="AX954" s="13" t="s">
        <v>73</v>
      </c>
      <c r="AY954" s="196" t="s">
        <v>153</v>
      </c>
    </row>
    <row r="955" s="13" customFormat="1">
      <c r="A955" s="13"/>
      <c r="B955" s="195"/>
      <c r="C955" s="13"/>
      <c r="D955" s="188" t="s">
        <v>166</v>
      </c>
      <c r="E955" s="196" t="s">
        <v>3</v>
      </c>
      <c r="F955" s="197" t="s">
        <v>1665</v>
      </c>
      <c r="G955" s="13"/>
      <c r="H955" s="198">
        <v>1.373</v>
      </c>
      <c r="I955" s="199"/>
      <c r="J955" s="13"/>
      <c r="K955" s="13"/>
      <c r="L955" s="195"/>
      <c r="M955" s="200"/>
      <c r="N955" s="201"/>
      <c r="O955" s="201"/>
      <c r="P955" s="201"/>
      <c r="Q955" s="201"/>
      <c r="R955" s="201"/>
      <c r="S955" s="201"/>
      <c r="T955" s="20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96" t="s">
        <v>166</v>
      </c>
      <c r="AU955" s="196" t="s">
        <v>83</v>
      </c>
      <c r="AV955" s="13" t="s">
        <v>83</v>
      </c>
      <c r="AW955" s="13" t="s">
        <v>35</v>
      </c>
      <c r="AX955" s="13" t="s">
        <v>73</v>
      </c>
      <c r="AY955" s="196" t="s">
        <v>153</v>
      </c>
    </row>
    <row r="956" s="13" customFormat="1">
      <c r="A956" s="13"/>
      <c r="B956" s="195"/>
      <c r="C956" s="13"/>
      <c r="D956" s="188" t="s">
        <v>166</v>
      </c>
      <c r="E956" s="196" t="s">
        <v>3</v>
      </c>
      <c r="F956" s="197" t="s">
        <v>1666</v>
      </c>
      <c r="G956" s="13"/>
      <c r="H956" s="198">
        <v>0.32800000000000001</v>
      </c>
      <c r="I956" s="199"/>
      <c r="J956" s="13"/>
      <c r="K956" s="13"/>
      <c r="L956" s="195"/>
      <c r="M956" s="200"/>
      <c r="N956" s="201"/>
      <c r="O956" s="201"/>
      <c r="P956" s="201"/>
      <c r="Q956" s="201"/>
      <c r="R956" s="201"/>
      <c r="S956" s="201"/>
      <c r="T956" s="202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196" t="s">
        <v>166</v>
      </c>
      <c r="AU956" s="196" t="s">
        <v>83</v>
      </c>
      <c r="AV956" s="13" t="s">
        <v>83</v>
      </c>
      <c r="AW956" s="13" t="s">
        <v>35</v>
      </c>
      <c r="AX956" s="13" t="s">
        <v>73</v>
      </c>
      <c r="AY956" s="196" t="s">
        <v>153</v>
      </c>
    </row>
    <row r="957" s="13" customFormat="1">
      <c r="A957" s="13"/>
      <c r="B957" s="195"/>
      <c r="C957" s="13"/>
      <c r="D957" s="188" t="s">
        <v>166</v>
      </c>
      <c r="E957" s="196" t="s">
        <v>3</v>
      </c>
      <c r="F957" s="197" t="s">
        <v>1667</v>
      </c>
      <c r="G957" s="13"/>
      <c r="H957" s="198">
        <v>1.25</v>
      </c>
      <c r="I957" s="199"/>
      <c r="J957" s="13"/>
      <c r="K957" s="13"/>
      <c r="L957" s="195"/>
      <c r="M957" s="200"/>
      <c r="N957" s="201"/>
      <c r="O957" s="201"/>
      <c r="P957" s="201"/>
      <c r="Q957" s="201"/>
      <c r="R957" s="201"/>
      <c r="S957" s="201"/>
      <c r="T957" s="20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96" t="s">
        <v>166</v>
      </c>
      <c r="AU957" s="196" t="s">
        <v>83</v>
      </c>
      <c r="AV957" s="13" t="s">
        <v>83</v>
      </c>
      <c r="AW957" s="13" t="s">
        <v>35</v>
      </c>
      <c r="AX957" s="13" t="s">
        <v>73</v>
      </c>
      <c r="AY957" s="196" t="s">
        <v>153</v>
      </c>
    </row>
    <row r="958" s="14" customFormat="1">
      <c r="A958" s="14"/>
      <c r="B958" s="203"/>
      <c r="C958" s="14"/>
      <c r="D958" s="188" t="s">
        <v>166</v>
      </c>
      <c r="E958" s="204" t="s">
        <v>3</v>
      </c>
      <c r="F958" s="205" t="s">
        <v>181</v>
      </c>
      <c r="G958" s="14"/>
      <c r="H958" s="206">
        <v>201.98399999999998</v>
      </c>
      <c r="I958" s="207"/>
      <c r="J958" s="14"/>
      <c r="K958" s="14"/>
      <c r="L958" s="203"/>
      <c r="M958" s="208"/>
      <c r="N958" s="209"/>
      <c r="O958" s="209"/>
      <c r="P958" s="209"/>
      <c r="Q958" s="209"/>
      <c r="R958" s="209"/>
      <c r="S958" s="209"/>
      <c r="T958" s="210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04" t="s">
        <v>166</v>
      </c>
      <c r="AU958" s="204" t="s">
        <v>83</v>
      </c>
      <c r="AV958" s="14" t="s">
        <v>160</v>
      </c>
      <c r="AW958" s="14" t="s">
        <v>35</v>
      </c>
      <c r="AX958" s="14" t="s">
        <v>81</v>
      </c>
      <c r="AY958" s="204" t="s">
        <v>153</v>
      </c>
    </row>
    <row r="959" s="2" customFormat="1" ht="44.25" customHeight="1">
      <c r="A959" s="40"/>
      <c r="B959" s="174"/>
      <c r="C959" s="175" t="s">
        <v>1695</v>
      </c>
      <c r="D959" s="175" t="s">
        <v>155</v>
      </c>
      <c r="E959" s="176" t="s">
        <v>1696</v>
      </c>
      <c r="F959" s="177" t="s">
        <v>1082</v>
      </c>
      <c r="G959" s="178" t="s">
        <v>219</v>
      </c>
      <c r="H959" s="179">
        <v>716.84900000000005</v>
      </c>
      <c r="I959" s="180"/>
      <c r="J959" s="181">
        <f>ROUND(I959*H959,2)</f>
        <v>0</v>
      </c>
      <c r="K959" s="177" t="s">
        <v>159</v>
      </c>
      <c r="L959" s="41"/>
      <c r="M959" s="182" t="s">
        <v>3</v>
      </c>
      <c r="N959" s="183" t="s">
        <v>44</v>
      </c>
      <c r="O959" s="74"/>
      <c r="P959" s="184">
        <f>O959*H959</f>
        <v>0</v>
      </c>
      <c r="Q959" s="184">
        <v>0</v>
      </c>
      <c r="R959" s="184">
        <f>Q959*H959</f>
        <v>0</v>
      </c>
      <c r="S959" s="184">
        <v>0</v>
      </c>
      <c r="T959" s="185">
        <f>S959*H959</f>
        <v>0</v>
      </c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R959" s="186" t="s">
        <v>160</v>
      </c>
      <c r="AT959" s="186" t="s">
        <v>155</v>
      </c>
      <c r="AU959" s="186" t="s">
        <v>83</v>
      </c>
      <c r="AY959" s="21" t="s">
        <v>153</v>
      </c>
      <c r="BE959" s="187">
        <f>IF(N959="základní",J959,0)</f>
        <v>0</v>
      </c>
      <c r="BF959" s="187">
        <f>IF(N959="snížená",J959,0)</f>
        <v>0</v>
      </c>
      <c r="BG959" s="187">
        <f>IF(N959="zákl. přenesená",J959,0)</f>
        <v>0</v>
      </c>
      <c r="BH959" s="187">
        <f>IF(N959="sníž. přenesená",J959,0)</f>
        <v>0</v>
      </c>
      <c r="BI959" s="187">
        <f>IF(N959="nulová",J959,0)</f>
        <v>0</v>
      </c>
      <c r="BJ959" s="21" t="s">
        <v>81</v>
      </c>
      <c r="BK959" s="187">
        <f>ROUND(I959*H959,2)</f>
        <v>0</v>
      </c>
      <c r="BL959" s="21" t="s">
        <v>160</v>
      </c>
      <c r="BM959" s="186" t="s">
        <v>1697</v>
      </c>
    </row>
    <row r="960" s="2" customFormat="1">
      <c r="A960" s="40"/>
      <c r="B960" s="41"/>
      <c r="C960" s="40"/>
      <c r="D960" s="188" t="s">
        <v>162</v>
      </c>
      <c r="E960" s="40"/>
      <c r="F960" s="189" t="s">
        <v>227</v>
      </c>
      <c r="G960" s="40"/>
      <c r="H960" s="40"/>
      <c r="I960" s="190"/>
      <c r="J960" s="40"/>
      <c r="K960" s="40"/>
      <c r="L960" s="41"/>
      <c r="M960" s="191"/>
      <c r="N960" s="192"/>
      <c r="O960" s="74"/>
      <c r="P960" s="74"/>
      <c r="Q960" s="74"/>
      <c r="R960" s="74"/>
      <c r="S960" s="74"/>
      <c r="T960" s="75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T960" s="21" t="s">
        <v>162</v>
      </c>
      <c r="AU960" s="21" t="s">
        <v>83</v>
      </c>
    </row>
    <row r="961" s="2" customFormat="1">
      <c r="A961" s="40"/>
      <c r="B961" s="41"/>
      <c r="C961" s="40"/>
      <c r="D961" s="193" t="s">
        <v>164</v>
      </c>
      <c r="E961" s="40"/>
      <c r="F961" s="194" t="s">
        <v>1698</v>
      </c>
      <c r="G961" s="40"/>
      <c r="H961" s="40"/>
      <c r="I961" s="190"/>
      <c r="J961" s="40"/>
      <c r="K961" s="40"/>
      <c r="L961" s="41"/>
      <c r="M961" s="191"/>
      <c r="N961" s="192"/>
      <c r="O961" s="74"/>
      <c r="P961" s="74"/>
      <c r="Q961" s="74"/>
      <c r="R961" s="74"/>
      <c r="S961" s="74"/>
      <c r="T961" s="75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T961" s="21" t="s">
        <v>164</v>
      </c>
      <c r="AU961" s="21" t="s">
        <v>83</v>
      </c>
    </row>
    <row r="962" s="2" customFormat="1">
      <c r="A962" s="40"/>
      <c r="B962" s="41"/>
      <c r="C962" s="40"/>
      <c r="D962" s="188" t="s">
        <v>194</v>
      </c>
      <c r="E962" s="40"/>
      <c r="F962" s="211" t="s">
        <v>228</v>
      </c>
      <c r="G962" s="40"/>
      <c r="H962" s="40"/>
      <c r="I962" s="190"/>
      <c r="J962" s="40"/>
      <c r="K962" s="40"/>
      <c r="L962" s="41"/>
      <c r="M962" s="191"/>
      <c r="N962" s="192"/>
      <c r="O962" s="74"/>
      <c r="P962" s="74"/>
      <c r="Q962" s="74"/>
      <c r="R962" s="74"/>
      <c r="S962" s="74"/>
      <c r="T962" s="75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T962" s="21" t="s">
        <v>194</v>
      </c>
      <c r="AU962" s="21" t="s">
        <v>83</v>
      </c>
    </row>
    <row r="963" s="16" customFormat="1">
      <c r="A963" s="16"/>
      <c r="B963" s="230"/>
      <c r="C963" s="16"/>
      <c r="D963" s="188" t="s">
        <v>166</v>
      </c>
      <c r="E963" s="231" t="s">
        <v>3</v>
      </c>
      <c r="F963" s="232" t="s">
        <v>1628</v>
      </c>
      <c r="G963" s="16"/>
      <c r="H963" s="231" t="s">
        <v>3</v>
      </c>
      <c r="I963" s="233"/>
      <c r="J963" s="16"/>
      <c r="K963" s="16"/>
      <c r="L963" s="230"/>
      <c r="M963" s="234"/>
      <c r="N963" s="235"/>
      <c r="O963" s="235"/>
      <c r="P963" s="235"/>
      <c r="Q963" s="235"/>
      <c r="R963" s="235"/>
      <c r="S963" s="235"/>
      <c r="T963" s="23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T963" s="231" t="s">
        <v>166</v>
      </c>
      <c r="AU963" s="231" t="s">
        <v>83</v>
      </c>
      <c r="AV963" s="16" t="s">
        <v>81</v>
      </c>
      <c r="AW963" s="16" t="s">
        <v>35</v>
      </c>
      <c r="AX963" s="16" t="s">
        <v>73</v>
      </c>
      <c r="AY963" s="231" t="s">
        <v>153</v>
      </c>
    </row>
    <row r="964" s="13" customFormat="1">
      <c r="A964" s="13"/>
      <c r="B964" s="195"/>
      <c r="C964" s="13"/>
      <c r="D964" s="188" t="s">
        <v>166</v>
      </c>
      <c r="E964" s="196" t="s">
        <v>3</v>
      </c>
      <c r="F964" s="197" t="s">
        <v>1629</v>
      </c>
      <c r="G964" s="13"/>
      <c r="H964" s="198">
        <v>41.32</v>
      </c>
      <c r="I964" s="199"/>
      <c r="J964" s="13"/>
      <c r="K964" s="13"/>
      <c r="L964" s="195"/>
      <c r="M964" s="200"/>
      <c r="N964" s="201"/>
      <c r="O964" s="201"/>
      <c r="P964" s="201"/>
      <c r="Q964" s="201"/>
      <c r="R964" s="201"/>
      <c r="S964" s="201"/>
      <c r="T964" s="202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196" t="s">
        <v>166</v>
      </c>
      <c r="AU964" s="196" t="s">
        <v>83</v>
      </c>
      <c r="AV964" s="13" t="s">
        <v>83</v>
      </c>
      <c r="AW964" s="13" t="s">
        <v>35</v>
      </c>
      <c r="AX964" s="13" t="s">
        <v>73</v>
      </c>
      <c r="AY964" s="196" t="s">
        <v>153</v>
      </c>
    </row>
    <row r="965" s="13" customFormat="1">
      <c r="A965" s="13"/>
      <c r="B965" s="195"/>
      <c r="C965" s="13"/>
      <c r="D965" s="188" t="s">
        <v>166</v>
      </c>
      <c r="E965" s="196" t="s">
        <v>3</v>
      </c>
      <c r="F965" s="197" t="s">
        <v>1630</v>
      </c>
      <c r="G965" s="13"/>
      <c r="H965" s="198">
        <v>667.19399999999996</v>
      </c>
      <c r="I965" s="199"/>
      <c r="J965" s="13"/>
      <c r="K965" s="13"/>
      <c r="L965" s="195"/>
      <c r="M965" s="200"/>
      <c r="N965" s="201"/>
      <c r="O965" s="201"/>
      <c r="P965" s="201"/>
      <c r="Q965" s="201"/>
      <c r="R965" s="201"/>
      <c r="S965" s="201"/>
      <c r="T965" s="202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196" t="s">
        <v>166</v>
      </c>
      <c r="AU965" s="196" t="s">
        <v>83</v>
      </c>
      <c r="AV965" s="13" t="s">
        <v>83</v>
      </c>
      <c r="AW965" s="13" t="s">
        <v>35</v>
      </c>
      <c r="AX965" s="13" t="s">
        <v>73</v>
      </c>
      <c r="AY965" s="196" t="s">
        <v>153</v>
      </c>
    </row>
    <row r="966" s="13" customFormat="1">
      <c r="A966" s="13"/>
      <c r="B966" s="195"/>
      <c r="C966" s="13"/>
      <c r="D966" s="188" t="s">
        <v>166</v>
      </c>
      <c r="E966" s="196" t="s">
        <v>3</v>
      </c>
      <c r="F966" s="197" t="s">
        <v>1631</v>
      </c>
      <c r="G966" s="13"/>
      <c r="H966" s="198">
        <v>8.3350000000000009</v>
      </c>
      <c r="I966" s="199"/>
      <c r="J966" s="13"/>
      <c r="K966" s="13"/>
      <c r="L966" s="195"/>
      <c r="M966" s="200"/>
      <c r="N966" s="201"/>
      <c r="O966" s="201"/>
      <c r="P966" s="201"/>
      <c r="Q966" s="201"/>
      <c r="R966" s="201"/>
      <c r="S966" s="201"/>
      <c r="T966" s="202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196" t="s">
        <v>166</v>
      </c>
      <c r="AU966" s="196" t="s">
        <v>83</v>
      </c>
      <c r="AV966" s="13" t="s">
        <v>83</v>
      </c>
      <c r="AW966" s="13" t="s">
        <v>35</v>
      </c>
      <c r="AX966" s="13" t="s">
        <v>73</v>
      </c>
      <c r="AY966" s="196" t="s">
        <v>153</v>
      </c>
    </row>
    <row r="967" s="14" customFormat="1">
      <c r="A967" s="14"/>
      <c r="B967" s="203"/>
      <c r="C967" s="14"/>
      <c r="D967" s="188" t="s">
        <v>166</v>
      </c>
      <c r="E967" s="204" t="s">
        <v>3</v>
      </c>
      <c r="F967" s="205" t="s">
        <v>181</v>
      </c>
      <c r="G967" s="14"/>
      <c r="H967" s="206">
        <v>716.84900000000005</v>
      </c>
      <c r="I967" s="207"/>
      <c r="J967" s="14"/>
      <c r="K967" s="14"/>
      <c r="L967" s="203"/>
      <c r="M967" s="208"/>
      <c r="N967" s="209"/>
      <c r="O967" s="209"/>
      <c r="P967" s="209"/>
      <c r="Q967" s="209"/>
      <c r="R967" s="209"/>
      <c r="S967" s="209"/>
      <c r="T967" s="210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04" t="s">
        <v>166</v>
      </c>
      <c r="AU967" s="204" t="s">
        <v>83</v>
      </c>
      <c r="AV967" s="14" t="s">
        <v>160</v>
      </c>
      <c r="AW967" s="14" t="s">
        <v>35</v>
      </c>
      <c r="AX967" s="14" t="s">
        <v>81</v>
      </c>
      <c r="AY967" s="204" t="s">
        <v>153</v>
      </c>
    </row>
    <row r="968" s="2" customFormat="1" ht="44.25" customHeight="1">
      <c r="A968" s="40"/>
      <c r="B968" s="174"/>
      <c r="C968" s="175" t="s">
        <v>1699</v>
      </c>
      <c r="D968" s="175" t="s">
        <v>155</v>
      </c>
      <c r="E968" s="176" t="s">
        <v>1085</v>
      </c>
      <c r="F968" s="177" t="s">
        <v>1086</v>
      </c>
      <c r="G968" s="178" t="s">
        <v>219</v>
      </c>
      <c r="H968" s="179">
        <v>239.005</v>
      </c>
      <c r="I968" s="180"/>
      <c r="J968" s="181">
        <f>ROUND(I968*H968,2)</f>
        <v>0</v>
      </c>
      <c r="K968" s="177" t="s">
        <v>159</v>
      </c>
      <c r="L968" s="41"/>
      <c r="M968" s="182" t="s">
        <v>3</v>
      </c>
      <c r="N968" s="183" t="s">
        <v>44</v>
      </c>
      <c r="O968" s="74"/>
      <c r="P968" s="184">
        <f>O968*H968</f>
        <v>0</v>
      </c>
      <c r="Q968" s="184">
        <v>0</v>
      </c>
      <c r="R968" s="184">
        <f>Q968*H968</f>
        <v>0</v>
      </c>
      <c r="S968" s="184">
        <v>0</v>
      </c>
      <c r="T968" s="185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186" t="s">
        <v>160</v>
      </c>
      <c r="AT968" s="186" t="s">
        <v>155</v>
      </c>
      <c r="AU968" s="186" t="s">
        <v>83</v>
      </c>
      <c r="AY968" s="21" t="s">
        <v>153</v>
      </c>
      <c r="BE968" s="187">
        <f>IF(N968="základní",J968,0)</f>
        <v>0</v>
      </c>
      <c r="BF968" s="187">
        <f>IF(N968="snížená",J968,0)</f>
        <v>0</v>
      </c>
      <c r="BG968" s="187">
        <f>IF(N968="zákl. přenesená",J968,0)</f>
        <v>0</v>
      </c>
      <c r="BH968" s="187">
        <f>IF(N968="sníž. přenesená",J968,0)</f>
        <v>0</v>
      </c>
      <c r="BI968" s="187">
        <f>IF(N968="nulová",J968,0)</f>
        <v>0</v>
      </c>
      <c r="BJ968" s="21" t="s">
        <v>81</v>
      </c>
      <c r="BK968" s="187">
        <f>ROUND(I968*H968,2)</f>
        <v>0</v>
      </c>
      <c r="BL968" s="21" t="s">
        <v>160</v>
      </c>
      <c r="BM968" s="186" t="s">
        <v>1700</v>
      </c>
    </row>
    <row r="969" s="2" customFormat="1">
      <c r="A969" s="40"/>
      <c r="B969" s="41"/>
      <c r="C969" s="40"/>
      <c r="D969" s="188" t="s">
        <v>162</v>
      </c>
      <c r="E969" s="40"/>
      <c r="F969" s="189" t="s">
        <v>1088</v>
      </c>
      <c r="G969" s="40"/>
      <c r="H969" s="40"/>
      <c r="I969" s="190"/>
      <c r="J969" s="40"/>
      <c r="K969" s="40"/>
      <c r="L969" s="41"/>
      <c r="M969" s="191"/>
      <c r="N969" s="192"/>
      <c r="O969" s="74"/>
      <c r="P969" s="74"/>
      <c r="Q969" s="74"/>
      <c r="R969" s="74"/>
      <c r="S969" s="74"/>
      <c r="T969" s="75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T969" s="21" t="s">
        <v>162</v>
      </c>
      <c r="AU969" s="21" t="s">
        <v>83</v>
      </c>
    </row>
    <row r="970" s="2" customFormat="1">
      <c r="A970" s="40"/>
      <c r="B970" s="41"/>
      <c r="C970" s="40"/>
      <c r="D970" s="193" t="s">
        <v>164</v>
      </c>
      <c r="E970" s="40"/>
      <c r="F970" s="194" t="s">
        <v>1089</v>
      </c>
      <c r="G970" s="40"/>
      <c r="H970" s="40"/>
      <c r="I970" s="190"/>
      <c r="J970" s="40"/>
      <c r="K970" s="40"/>
      <c r="L970" s="41"/>
      <c r="M970" s="191"/>
      <c r="N970" s="192"/>
      <c r="O970" s="74"/>
      <c r="P970" s="74"/>
      <c r="Q970" s="74"/>
      <c r="R970" s="74"/>
      <c r="S970" s="74"/>
      <c r="T970" s="75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T970" s="21" t="s">
        <v>164</v>
      </c>
      <c r="AU970" s="21" t="s">
        <v>83</v>
      </c>
    </row>
    <row r="971" s="2" customFormat="1">
      <c r="A971" s="40"/>
      <c r="B971" s="41"/>
      <c r="C971" s="40"/>
      <c r="D971" s="188" t="s">
        <v>194</v>
      </c>
      <c r="E971" s="40"/>
      <c r="F971" s="211" t="s">
        <v>228</v>
      </c>
      <c r="G971" s="40"/>
      <c r="H971" s="40"/>
      <c r="I971" s="190"/>
      <c r="J971" s="40"/>
      <c r="K971" s="40"/>
      <c r="L971" s="41"/>
      <c r="M971" s="191"/>
      <c r="N971" s="192"/>
      <c r="O971" s="74"/>
      <c r="P971" s="74"/>
      <c r="Q971" s="74"/>
      <c r="R971" s="74"/>
      <c r="S971" s="74"/>
      <c r="T971" s="75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T971" s="21" t="s">
        <v>194</v>
      </c>
      <c r="AU971" s="21" t="s">
        <v>83</v>
      </c>
    </row>
    <row r="972" s="16" customFormat="1">
      <c r="A972" s="16"/>
      <c r="B972" s="230"/>
      <c r="C972" s="16"/>
      <c r="D972" s="188" t="s">
        <v>166</v>
      </c>
      <c r="E972" s="231" t="s">
        <v>3</v>
      </c>
      <c r="F972" s="232" t="s">
        <v>1037</v>
      </c>
      <c r="G972" s="16"/>
      <c r="H972" s="231" t="s">
        <v>3</v>
      </c>
      <c r="I972" s="233"/>
      <c r="J972" s="16"/>
      <c r="K972" s="16"/>
      <c r="L972" s="230"/>
      <c r="M972" s="234"/>
      <c r="N972" s="235"/>
      <c r="O972" s="235"/>
      <c r="P972" s="235"/>
      <c r="Q972" s="235"/>
      <c r="R972" s="235"/>
      <c r="S972" s="235"/>
      <c r="T972" s="23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T972" s="231" t="s">
        <v>166</v>
      </c>
      <c r="AU972" s="231" t="s">
        <v>83</v>
      </c>
      <c r="AV972" s="16" t="s">
        <v>81</v>
      </c>
      <c r="AW972" s="16" t="s">
        <v>35</v>
      </c>
      <c r="AX972" s="16" t="s">
        <v>73</v>
      </c>
      <c r="AY972" s="231" t="s">
        <v>153</v>
      </c>
    </row>
    <row r="973" s="13" customFormat="1">
      <c r="A973" s="13"/>
      <c r="B973" s="195"/>
      <c r="C973" s="13"/>
      <c r="D973" s="188" t="s">
        <v>166</v>
      </c>
      <c r="E973" s="196" t="s">
        <v>3</v>
      </c>
      <c r="F973" s="197" t="s">
        <v>1650</v>
      </c>
      <c r="G973" s="13"/>
      <c r="H973" s="198">
        <v>170.66</v>
      </c>
      <c r="I973" s="199"/>
      <c r="J973" s="13"/>
      <c r="K973" s="13"/>
      <c r="L973" s="195"/>
      <c r="M973" s="200"/>
      <c r="N973" s="201"/>
      <c r="O973" s="201"/>
      <c r="P973" s="201"/>
      <c r="Q973" s="201"/>
      <c r="R973" s="201"/>
      <c r="S973" s="201"/>
      <c r="T973" s="202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196" t="s">
        <v>166</v>
      </c>
      <c r="AU973" s="196" t="s">
        <v>83</v>
      </c>
      <c r="AV973" s="13" t="s">
        <v>83</v>
      </c>
      <c r="AW973" s="13" t="s">
        <v>35</v>
      </c>
      <c r="AX973" s="13" t="s">
        <v>73</v>
      </c>
      <c r="AY973" s="196" t="s">
        <v>153</v>
      </c>
    </row>
    <row r="974" s="16" customFormat="1">
      <c r="A974" s="16"/>
      <c r="B974" s="230"/>
      <c r="C974" s="16"/>
      <c r="D974" s="188" t="s">
        <v>166</v>
      </c>
      <c r="E974" s="231" t="s">
        <v>3</v>
      </c>
      <c r="F974" s="232" t="s">
        <v>1652</v>
      </c>
      <c r="G974" s="16"/>
      <c r="H974" s="231" t="s">
        <v>3</v>
      </c>
      <c r="I974" s="233"/>
      <c r="J974" s="16"/>
      <c r="K974" s="16"/>
      <c r="L974" s="230"/>
      <c r="M974" s="234"/>
      <c r="N974" s="235"/>
      <c r="O974" s="235"/>
      <c r="P974" s="235"/>
      <c r="Q974" s="235"/>
      <c r="R974" s="235"/>
      <c r="S974" s="235"/>
      <c r="T974" s="23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T974" s="231" t="s">
        <v>166</v>
      </c>
      <c r="AU974" s="231" t="s">
        <v>83</v>
      </c>
      <c r="AV974" s="16" t="s">
        <v>81</v>
      </c>
      <c r="AW974" s="16" t="s">
        <v>35</v>
      </c>
      <c r="AX974" s="16" t="s">
        <v>73</v>
      </c>
      <c r="AY974" s="231" t="s">
        <v>153</v>
      </c>
    </row>
    <row r="975" s="13" customFormat="1">
      <c r="A975" s="13"/>
      <c r="B975" s="195"/>
      <c r="C975" s="13"/>
      <c r="D975" s="188" t="s">
        <v>166</v>
      </c>
      <c r="E975" s="196" t="s">
        <v>3</v>
      </c>
      <c r="F975" s="197" t="s">
        <v>1653</v>
      </c>
      <c r="G975" s="13"/>
      <c r="H975" s="198">
        <v>3.4220000000000002</v>
      </c>
      <c r="I975" s="199"/>
      <c r="J975" s="13"/>
      <c r="K975" s="13"/>
      <c r="L975" s="195"/>
      <c r="M975" s="200"/>
      <c r="N975" s="201"/>
      <c r="O975" s="201"/>
      <c r="P975" s="201"/>
      <c r="Q975" s="201"/>
      <c r="R975" s="201"/>
      <c r="S975" s="201"/>
      <c r="T975" s="202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196" t="s">
        <v>166</v>
      </c>
      <c r="AU975" s="196" t="s">
        <v>83</v>
      </c>
      <c r="AV975" s="13" t="s">
        <v>83</v>
      </c>
      <c r="AW975" s="13" t="s">
        <v>35</v>
      </c>
      <c r="AX975" s="13" t="s">
        <v>73</v>
      </c>
      <c r="AY975" s="196" t="s">
        <v>153</v>
      </c>
    </row>
    <row r="976" s="13" customFormat="1">
      <c r="A976" s="13"/>
      <c r="B976" s="195"/>
      <c r="C976" s="13"/>
      <c r="D976" s="188" t="s">
        <v>166</v>
      </c>
      <c r="E976" s="196" t="s">
        <v>3</v>
      </c>
      <c r="F976" s="197" t="s">
        <v>1654</v>
      </c>
      <c r="G976" s="13"/>
      <c r="H976" s="198">
        <v>50.354999999999997</v>
      </c>
      <c r="I976" s="199"/>
      <c r="J976" s="13"/>
      <c r="K976" s="13"/>
      <c r="L976" s="195"/>
      <c r="M976" s="200"/>
      <c r="N976" s="201"/>
      <c r="O976" s="201"/>
      <c r="P976" s="201"/>
      <c r="Q976" s="201"/>
      <c r="R976" s="201"/>
      <c r="S976" s="201"/>
      <c r="T976" s="202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196" t="s">
        <v>166</v>
      </c>
      <c r="AU976" s="196" t="s">
        <v>83</v>
      </c>
      <c r="AV976" s="13" t="s">
        <v>83</v>
      </c>
      <c r="AW976" s="13" t="s">
        <v>35</v>
      </c>
      <c r="AX976" s="13" t="s">
        <v>73</v>
      </c>
      <c r="AY976" s="196" t="s">
        <v>153</v>
      </c>
    </row>
    <row r="977" s="16" customFormat="1">
      <c r="A977" s="16"/>
      <c r="B977" s="230"/>
      <c r="C977" s="16"/>
      <c r="D977" s="188" t="s">
        <v>166</v>
      </c>
      <c r="E977" s="231" t="s">
        <v>3</v>
      </c>
      <c r="F977" s="232" t="s">
        <v>1010</v>
      </c>
      <c r="G977" s="16"/>
      <c r="H977" s="231" t="s">
        <v>3</v>
      </c>
      <c r="I977" s="233"/>
      <c r="J977" s="16"/>
      <c r="K977" s="16"/>
      <c r="L977" s="230"/>
      <c r="M977" s="234"/>
      <c r="N977" s="235"/>
      <c r="O977" s="235"/>
      <c r="P977" s="235"/>
      <c r="Q977" s="235"/>
      <c r="R977" s="235"/>
      <c r="S977" s="235"/>
      <c r="T977" s="23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T977" s="231" t="s">
        <v>166</v>
      </c>
      <c r="AU977" s="231" t="s">
        <v>83</v>
      </c>
      <c r="AV977" s="16" t="s">
        <v>81</v>
      </c>
      <c r="AW977" s="16" t="s">
        <v>35</v>
      </c>
      <c r="AX977" s="16" t="s">
        <v>73</v>
      </c>
      <c r="AY977" s="231" t="s">
        <v>153</v>
      </c>
    </row>
    <row r="978" s="13" customFormat="1">
      <c r="A978" s="13"/>
      <c r="B978" s="195"/>
      <c r="C978" s="13"/>
      <c r="D978" s="188" t="s">
        <v>166</v>
      </c>
      <c r="E978" s="196" t="s">
        <v>3</v>
      </c>
      <c r="F978" s="197" t="s">
        <v>1636</v>
      </c>
      <c r="G978" s="13"/>
      <c r="H978" s="198">
        <v>14.568</v>
      </c>
      <c r="I978" s="199"/>
      <c r="J978" s="13"/>
      <c r="K978" s="13"/>
      <c r="L978" s="195"/>
      <c r="M978" s="200"/>
      <c r="N978" s="201"/>
      <c r="O978" s="201"/>
      <c r="P978" s="201"/>
      <c r="Q978" s="201"/>
      <c r="R978" s="201"/>
      <c r="S978" s="201"/>
      <c r="T978" s="202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196" t="s">
        <v>166</v>
      </c>
      <c r="AU978" s="196" t="s">
        <v>83</v>
      </c>
      <c r="AV978" s="13" t="s">
        <v>83</v>
      </c>
      <c r="AW978" s="13" t="s">
        <v>35</v>
      </c>
      <c r="AX978" s="13" t="s">
        <v>73</v>
      </c>
      <c r="AY978" s="196" t="s">
        <v>153</v>
      </c>
    </row>
    <row r="979" s="14" customFormat="1">
      <c r="A979" s="14"/>
      <c r="B979" s="203"/>
      <c r="C979" s="14"/>
      <c r="D979" s="188" t="s">
        <v>166</v>
      </c>
      <c r="E979" s="204" t="s">
        <v>3</v>
      </c>
      <c r="F979" s="205" t="s">
        <v>181</v>
      </c>
      <c r="G979" s="14"/>
      <c r="H979" s="206">
        <v>239.005</v>
      </c>
      <c r="I979" s="207"/>
      <c r="J979" s="14"/>
      <c r="K979" s="14"/>
      <c r="L979" s="203"/>
      <c r="M979" s="208"/>
      <c r="N979" s="209"/>
      <c r="O979" s="209"/>
      <c r="P979" s="209"/>
      <c r="Q979" s="209"/>
      <c r="R979" s="209"/>
      <c r="S979" s="209"/>
      <c r="T979" s="210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04" t="s">
        <v>166</v>
      </c>
      <c r="AU979" s="204" t="s">
        <v>83</v>
      </c>
      <c r="AV979" s="14" t="s">
        <v>160</v>
      </c>
      <c r="AW979" s="14" t="s">
        <v>35</v>
      </c>
      <c r="AX979" s="14" t="s">
        <v>81</v>
      </c>
      <c r="AY979" s="204" t="s">
        <v>153</v>
      </c>
    </row>
    <row r="980" s="12" customFormat="1" ht="22.8" customHeight="1">
      <c r="A980" s="12"/>
      <c r="B980" s="161"/>
      <c r="C980" s="12"/>
      <c r="D980" s="162" t="s">
        <v>72</v>
      </c>
      <c r="E980" s="172" t="s">
        <v>1090</v>
      </c>
      <c r="F980" s="172" t="s">
        <v>1091</v>
      </c>
      <c r="G980" s="12"/>
      <c r="H980" s="12"/>
      <c r="I980" s="164"/>
      <c r="J980" s="173">
        <f>BK980</f>
        <v>0</v>
      </c>
      <c r="K980" s="12"/>
      <c r="L980" s="161"/>
      <c r="M980" s="166"/>
      <c r="N980" s="167"/>
      <c r="O980" s="167"/>
      <c r="P980" s="168">
        <f>SUM(P981:P983)</f>
        <v>0</v>
      </c>
      <c r="Q980" s="167"/>
      <c r="R980" s="168">
        <f>SUM(R981:R983)</f>
        <v>0</v>
      </c>
      <c r="S980" s="167"/>
      <c r="T980" s="169">
        <f>SUM(T981:T983)</f>
        <v>0</v>
      </c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R980" s="162" t="s">
        <v>81</v>
      </c>
      <c r="AT980" s="170" t="s">
        <v>72</v>
      </c>
      <c r="AU980" s="170" t="s">
        <v>81</v>
      </c>
      <c r="AY980" s="162" t="s">
        <v>153</v>
      </c>
      <c r="BK980" s="171">
        <f>SUM(BK981:BK983)</f>
        <v>0</v>
      </c>
    </row>
    <row r="981" s="2" customFormat="1" ht="24.15" customHeight="1">
      <c r="A981" s="40"/>
      <c r="B981" s="174"/>
      <c r="C981" s="175" t="s">
        <v>1701</v>
      </c>
      <c r="D981" s="175" t="s">
        <v>155</v>
      </c>
      <c r="E981" s="176" t="s">
        <v>1702</v>
      </c>
      <c r="F981" s="177" t="s">
        <v>1703</v>
      </c>
      <c r="G981" s="178" t="s">
        <v>219</v>
      </c>
      <c r="H981" s="179">
        <v>866.51199999999994</v>
      </c>
      <c r="I981" s="180"/>
      <c r="J981" s="181">
        <f>ROUND(I981*H981,2)</f>
        <v>0</v>
      </c>
      <c r="K981" s="177" t="s">
        <v>159</v>
      </c>
      <c r="L981" s="41"/>
      <c r="M981" s="182" t="s">
        <v>3</v>
      </c>
      <c r="N981" s="183" t="s">
        <v>44</v>
      </c>
      <c r="O981" s="74"/>
      <c r="P981" s="184">
        <f>O981*H981</f>
        <v>0</v>
      </c>
      <c r="Q981" s="184">
        <v>0</v>
      </c>
      <c r="R981" s="184">
        <f>Q981*H981</f>
        <v>0</v>
      </c>
      <c r="S981" s="184">
        <v>0</v>
      </c>
      <c r="T981" s="185">
        <f>S981*H981</f>
        <v>0</v>
      </c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R981" s="186" t="s">
        <v>160</v>
      </c>
      <c r="AT981" s="186" t="s">
        <v>155</v>
      </c>
      <c r="AU981" s="186" t="s">
        <v>83</v>
      </c>
      <c r="AY981" s="21" t="s">
        <v>153</v>
      </c>
      <c r="BE981" s="187">
        <f>IF(N981="základní",J981,0)</f>
        <v>0</v>
      </c>
      <c r="BF981" s="187">
        <f>IF(N981="snížená",J981,0)</f>
        <v>0</v>
      </c>
      <c r="BG981" s="187">
        <f>IF(N981="zákl. přenesená",J981,0)</f>
        <v>0</v>
      </c>
      <c r="BH981" s="187">
        <f>IF(N981="sníž. přenesená",J981,0)</f>
        <v>0</v>
      </c>
      <c r="BI981" s="187">
        <f>IF(N981="nulová",J981,0)</f>
        <v>0</v>
      </c>
      <c r="BJ981" s="21" t="s">
        <v>81</v>
      </c>
      <c r="BK981" s="187">
        <f>ROUND(I981*H981,2)</f>
        <v>0</v>
      </c>
      <c r="BL981" s="21" t="s">
        <v>160</v>
      </c>
      <c r="BM981" s="186" t="s">
        <v>1704</v>
      </c>
    </row>
    <row r="982" s="2" customFormat="1">
      <c r="A982" s="40"/>
      <c r="B982" s="41"/>
      <c r="C982" s="40"/>
      <c r="D982" s="188" t="s">
        <v>162</v>
      </c>
      <c r="E982" s="40"/>
      <c r="F982" s="189" t="s">
        <v>1705</v>
      </c>
      <c r="G982" s="40"/>
      <c r="H982" s="40"/>
      <c r="I982" s="190"/>
      <c r="J982" s="40"/>
      <c r="K982" s="40"/>
      <c r="L982" s="41"/>
      <c r="M982" s="191"/>
      <c r="N982" s="192"/>
      <c r="O982" s="74"/>
      <c r="P982" s="74"/>
      <c r="Q982" s="74"/>
      <c r="R982" s="74"/>
      <c r="S982" s="74"/>
      <c r="T982" s="75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T982" s="21" t="s">
        <v>162</v>
      </c>
      <c r="AU982" s="21" t="s">
        <v>83</v>
      </c>
    </row>
    <row r="983" s="2" customFormat="1">
      <c r="A983" s="40"/>
      <c r="B983" s="41"/>
      <c r="C983" s="40"/>
      <c r="D983" s="193" t="s">
        <v>164</v>
      </c>
      <c r="E983" s="40"/>
      <c r="F983" s="194" t="s">
        <v>1706</v>
      </c>
      <c r="G983" s="40"/>
      <c r="H983" s="40"/>
      <c r="I983" s="190"/>
      <c r="J983" s="40"/>
      <c r="K983" s="40"/>
      <c r="L983" s="41"/>
      <c r="M983" s="191"/>
      <c r="N983" s="192"/>
      <c r="O983" s="74"/>
      <c r="P983" s="74"/>
      <c r="Q983" s="74"/>
      <c r="R983" s="74"/>
      <c r="S983" s="74"/>
      <c r="T983" s="75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T983" s="21" t="s">
        <v>164</v>
      </c>
      <c r="AU983" s="21" t="s">
        <v>83</v>
      </c>
    </row>
    <row r="984" s="12" customFormat="1" ht="25.92" customHeight="1">
      <c r="A984" s="12"/>
      <c r="B984" s="161"/>
      <c r="C984" s="12"/>
      <c r="D984" s="162" t="s">
        <v>72</v>
      </c>
      <c r="E984" s="163" t="s">
        <v>216</v>
      </c>
      <c r="F984" s="163" t="s">
        <v>1707</v>
      </c>
      <c r="G984" s="12"/>
      <c r="H984" s="12"/>
      <c r="I984" s="164"/>
      <c r="J984" s="165">
        <f>BK984</f>
        <v>0</v>
      </c>
      <c r="K984" s="12"/>
      <c r="L984" s="161"/>
      <c r="M984" s="166"/>
      <c r="N984" s="167"/>
      <c r="O984" s="167"/>
      <c r="P984" s="168">
        <f>P985</f>
        <v>0</v>
      </c>
      <c r="Q984" s="167"/>
      <c r="R984" s="168">
        <f>R985</f>
        <v>0.087231599999999992</v>
      </c>
      <c r="S984" s="167"/>
      <c r="T984" s="169">
        <f>T985</f>
        <v>0</v>
      </c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R984" s="162" t="s">
        <v>174</v>
      </c>
      <c r="AT984" s="170" t="s">
        <v>72</v>
      </c>
      <c r="AU984" s="170" t="s">
        <v>73</v>
      </c>
      <c r="AY984" s="162" t="s">
        <v>153</v>
      </c>
      <c r="BK984" s="171">
        <f>BK985</f>
        <v>0</v>
      </c>
    </row>
    <row r="985" s="12" customFormat="1" ht="22.8" customHeight="1">
      <c r="A985" s="12"/>
      <c r="B985" s="161"/>
      <c r="C985" s="12"/>
      <c r="D985" s="162" t="s">
        <v>72</v>
      </c>
      <c r="E985" s="172" t="s">
        <v>1708</v>
      </c>
      <c r="F985" s="172" t="s">
        <v>1709</v>
      </c>
      <c r="G985" s="12"/>
      <c r="H985" s="12"/>
      <c r="I985" s="164"/>
      <c r="J985" s="173">
        <f>BK985</f>
        <v>0</v>
      </c>
      <c r="K985" s="12"/>
      <c r="L985" s="161"/>
      <c r="M985" s="166"/>
      <c r="N985" s="167"/>
      <c r="O985" s="167"/>
      <c r="P985" s="168">
        <f>SUM(P986:P1033)</f>
        <v>0</v>
      </c>
      <c r="Q985" s="167"/>
      <c r="R985" s="168">
        <f>SUM(R986:R1033)</f>
        <v>0.087231599999999992</v>
      </c>
      <c r="S985" s="167"/>
      <c r="T985" s="169">
        <f>SUM(T986:T1033)</f>
        <v>0</v>
      </c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R985" s="162" t="s">
        <v>174</v>
      </c>
      <c r="AT985" s="170" t="s">
        <v>72</v>
      </c>
      <c r="AU985" s="170" t="s">
        <v>81</v>
      </c>
      <c r="AY985" s="162" t="s">
        <v>153</v>
      </c>
      <c r="BK985" s="171">
        <f>SUM(BK986:BK1033)</f>
        <v>0</v>
      </c>
    </row>
    <row r="986" s="2" customFormat="1" ht="24.15" customHeight="1">
      <c r="A986" s="40"/>
      <c r="B986" s="174"/>
      <c r="C986" s="175" t="s">
        <v>1710</v>
      </c>
      <c r="D986" s="175" t="s">
        <v>155</v>
      </c>
      <c r="E986" s="176" t="s">
        <v>1711</v>
      </c>
      <c r="F986" s="177" t="s">
        <v>1712</v>
      </c>
      <c r="G986" s="178" t="s">
        <v>614</v>
      </c>
      <c r="H986" s="179">
        <v>98.5</v>
      </c>
      <c r="I986" s="180"/>
      <c r="J986" s="181">
        <f>ROUND(I986*H986,2)</f>
        <v>0</v>
      </c>
      <c r="K986" s="177" t="s">
        <v>159</v>
      </c>
      <c r="L986" s="41"/>
      <c r="M986" s="182" t="s">
        <v>3</v>
      </c>
      <c r="N986" s="183" t="s">
        <v>44</v>
      </c>
      <c r="O986" s="74"/>
      <c r="P986" s="184">
        <f>O986*H986</f>
        <v>0</v>
      </c>
      <c r="Q986" s="184">
        <v>0</v>
      </c>
      <c r="R986" s="184">
        <f>Q986*H986</f>
        <v>0</v>
      </c>
      <c r="S986" s="184">
        <v>0</v>
      </c>
      <c r="T986" s="185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186" t="s">
        <v>600</v>
      </c>
      <c r="AT986" s="186" t="s">
        <v>155</v>
      </c>
      <c r="AU986" s="186" t="s">
        <v>83</v>
      </c>
      <c r="AY986" s="21" t="s">
        <v>153</v>
      </c>
      <c r="BE986" s="187">
        <f>IF(N986="základní",J986,0)</f>
        <v>0</v>
      </c>
      <c r="BF986" s="187">
        <f>IF(N986="snížená",J986,0)</f>
        <v>0</v>
      </c>
      <c r="BG986" s="187">
        <f>IF(N986="zákl. přenesená",J986,0)</f>
        <v>0</v>
      </c>
      <c r="BH986" s="187">
        <f>IF(N986="sníž. přenesená",J986,0)</f>
        <v>0</v>
      </c>
      <c r="BI986" s="187">
        <f>IF(N986="nulová",J986,0)</f>
        <v>0</v>
      </c>
      <c r="BJ986" s="21" t="s">
        <v>81</v>
      </c>
      <c r="BK986" s="187">
        <f>ROUND(I986*H986,2)</f>
        <v>0</v>
      </c>
      <c r="BL986" s="21" t="s">
        <v>600</v>
      </c>
      <c r="BM986" s="186" t="s">
        <v>1713</v>
      </c>
    </row>
    <row r="987" s="2" customFormat="1">
      <c r="A987" s="40"/>
      <c r="B987" s="41"/>
      <c r="C987" s="40"/>
      <c r="D987" s="188" t="s">
        <v>162</v>
      </c>
      <c r="E987" s="40"/>
      <c r="F987" s="189" t="s">
        <v>1714</v>
      </c>
      <c r="G987" s="40"/>
      <c r="H987" s="40"/>
      <c r="I987" s="190"/>
      <c r="J987" s="40"/>
      <c r="K987" s="40"/>
      <c r="L987" s="41"/>
      <c r="M987" s="191"/>
      <c r="N987" s="192"/>
      <c r="O987" s="74"/>
      <c r="P987" s="74"/>
      <c r="Q987" s="74"/>
      <c r="R987" s="74"/>
      <c r="S987" s="74"/>
      <c r="T987" s="75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T987" s="21" t="s">
        <v>162</v>
      </c>
      <c r="AU987" s="21" t="s">
        <v>83</v>
      </c>
    </row>
    <row r="988" s="2" customFormat="1">
      <c r="A988" s="40"/>
      <c r="B988" s="41"/>
      <c r="C988" s="40"/>
      <c r="D988" s="193" t="s">
        <v>164</v>
      </c>
      <c r="E988" s="40"/>
      <c r="F988" s="194" t="s">
        <v>1715</v>
      </c>
      <c r="G988" s="40"/>
      <c r="H988" s="40"/>
      <c r="I988" s="190"/>
      <c r="J988" s="40"/>
      <c r="K988" s="40"/>
      <c r="L988" s="41"/>
      <c r="M988" s="191"/>
      <c r="N988" s="192"/>
      <c r="O988" s="74"/>
      <c r="P988" s="74"/>
      <c r="Q988" s="74"/>
      <c r="R988" s="74"/>
      <c r="S988" s="74"/>
      <c r="T988" s="75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T988" s="21" t="s">
        <v>164</v>
      </c>
      <c r="AU988" s="21" t="s">
        <v>83</v>
      </c>
    </row>
    <row r="989" s="13" customFormat="1">
      <c r="A989" s="13"/>
      <c r="B989" s="195"/>
      <c r="C989" s="13"/>
      <c r="D989" s="188" t="s">
        <v>166</v>
      </c>
      <c r="E989" s="196" t="s">
        <v>3</v>
      </c>
      <c r="F989" s="197" t="s">
        <v>1716</v>
      </c>
      <c r="G989" s="13"/>
      <c r="H989" s="198">
        <v>98.5</v>
      </c>
      <c r="I989" s="199"/>
      <c r="J989" s="13"/>
      <c r="K989" s="13"/>
      <c r="L989" s="195"/>
      <c r="M989" s="200"/>
      <c r="N989" s="201"/>
      <c r="O989" s="201"/>
      <c r="P989" s="201"/>
      <c r="Q989" s="201"/>
      <c r="R989" s="201"/>
      <c r="S989" s="201"/>
      <c r="T989" s="202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196" t="s">
        <v>166</v>
      </c>
      <c r="AU989" s="196" t="s">
        <v>83</v>
      </c>
      <c r="AV989" s="13" t="s">
        <v>83</v>
      </c>
      <c r="AW989" s="13" t="s">
        <v>35</v>
      </c>
      <c r="AX989" s="13" t="s">
        <v>73</v>
      </c>
      <c r="AY989" s="196" t="s">
        <v>153</v>
      </c>
    </row>
    <row r="990" s="14" customFormat="1">
      <c r="A990" s="14"/>
      <c r="B990" s="203"/>
      <c r="C990" s="14"/>
      <c r="D990" s="188" t="s">
        <v>166</v>
      </c>
      <c r="E990" s="204" t="s">
        <v>3</v>
      </c>
      <c r="F990" s="205" t="s">
        <v>181</v>
      </c>
      <c r="G990" s="14"/>
      <c r="H990" s="206">
        <v>98.5</v>
      </c>
      <c r="I990" s="207"/>
      <c r="J990" s="14"/>
      <c r="K990" s="14"/>
      <c r="L990" s="203"/>
      <c r="M990" s="208"/>
      <c r="N990" s="209"/>
      <c r="O990" s="209"/>
      <c r="P990" s="209"/>
      <c r="Q990" s="209"/>
      <c r="R990" s="209"/>
      <c r="S990" s="209"/>
      <c r="T990" s="210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04" t="s">
        <v>166</v>
      </c>
      <c r="AU990" s="204" t="s">
        <v>83</v>
      </c>
      <c r="AV990" s="14" t="s">
        <v>160</v>
      </c>
      <c r="AW990" s="14" t="s">
        <v>35</v>
      </c>
      <c r="AX990" s="14" t="s">
        <v>81</v>
      </c>
      <c r="AY990" s="204" t="s">
        <v>153</v>
      </c>
    </row>
    <row r="991" s="2" customFormat="1" ht="37.8" customHeight="1">
      <c r="A991" s="40"/>
      <c r="B991" s="174"/>
      <c r="C991" s="175" t="s">
        <v>1717</v>
      </c>
      <c r="D991" s="175" t="s">
        <v>155</v>
      </c>
      <c r="E991" s="176" t="s">
        <v>1718</v>
      </c>
      <c r="F991" s="177" t="s">
        <v>1719</v>
      </c>
      <c r="G991" s="178" t="s">
        <v>158</v>
      </c>
      <c r="H991" s="179">
        <v>3.5</v>
      </c>
      <c r="I991" s="180"/>
      <c r="J991" s="181">
        <f>ROUND(I991*H991,2)</f>
        <v>0</v>
      </c>
      <c r="K991" s="177" t="s">
        <v>159</v>
      </c>
      <c r="L991" s="41"/>
      <c r="M991" s="182" t="s">
        <v>3</v>
      </c>
      <c r="N991" s="183" t="s">
        <v>44</v>
      </c>
      <c r="O991" s="74"/>
      <c r="P991" s="184">
        <f>O991*H991</f>
        <v>0</v>
      </c>
      <c r="Q991" s="184">
        <v>0</v>
      </c>
      <c r="R991" s="184">
        <f>Q991*H991</f>
        <v>0</v>
      </c>
      <c r="S991" s="184">
        <v>0</v>
      </c>
      <c r="T991" s="185">
        <f>S991*H991</f>
        <v>0</v>
      </c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R991" s="186" t="s">
        <v>600</v>
      </c>
      <c r="AT991" s="186" t="s">
        <v>155</v>
      </c>
      <c r="AU991" s="186" t="s">
        <v>83</v>
      </c>
      <c r="AY991" s="21" t="s">
        <v>153</v>
      </c>
      <c r="BE991" s="187">
        <f>IF(N991="základní",J991,0)</f>
        <v>0</v>
      </c>
      <c r="BF991" s="187">
        <f>IF(N991="snížená",J991,0)</f>
        <v>0</v>
      </c>
      <c r="BG991" s="187">
        <f>IF(N991="zákl. přenesená",J991,0)</f>
        <v>0</v>
      </c>
      <c r="BH991" s="187">
        <f>IF(N991="sníž. přenesená",J991,0)</f>
        <v>0</v>
      </c>
      <c r="BI991" s="187">
        <f>IF(N991="nulová",J991,0)</f>
        <v>0</v>
      </c>
      <c r="BJ991" s="21" t="s">
        <v>81</v>
      </c>
      <c r="BK991" s="187">
        <f>ROUND(I991*H991,2)</f>
        <v>0</v>
      </c>
      <c r="BL991" s="21" t="s">
        <v>600</v>
      </c>
      <c r="BM991" s="186" t="s">
        <v>1720</v>
      </c>
    </row>
    <row r="992" s="2" customFormat="1">
      <c r="A992" s="40"/>
      <c r="B992" s="41"/>
      <c r="C992" s="40"/>
      <c r="D992" s="188" t="s">
        <v>162</v>
      </c>
      <c r="E992" s="40"/>
      <c r="F992" s="189" t="s">
        <v>1721</v>
      </c>
      <c r="G992" s="40"/>
      <c r="H992" s="40"/>
      <c r="I992" s="190"/>
      <c r="J992" s="40"/>
      <c r="K992" s="40"/>
      <c r="L992" s="41"/>
      <c r="M992" s="191"/>
      <c r="N992" s="192"/>
      <c r="O992" s="74"/>
      <c r="P992" s="74"/>
      <c r="Q992" s="74"/>
      <c r="R992" s="74"/>
      <c r="S992" s="74"/>
      <c r="T992" s="75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T992" s="21" t="s">
        <v>162</v>
      </c>
      <c r="AU992" s="21" t="s">
        <v>83</v>
      </c>
    </row>
    <row r="993" s="2" customFormat="1">
      <c r="A993" s="40"/>
      <c r="B993" s="41"/>
      <c r="C993" s="40"/>
      <c r="D993" s="193" t="s">
        <v>164</v>
      </c>
      <c r="E993" s="40"/>
      <c r="F993" s="194" t="s">
        <v>1722</v>
      </c>
      <c r="G993" s="40"/>
      <c r="H993" s="40"/>
      <c r="I993" s="190"/>
      <c r="J993" s="40"/>
      <c r="K993" s="40"/>
      <c r="L993" s="41"/>
      <c r="M993" s="191"/>
      <c r="N993" s="192"/>
      <c r="O993" s="74"/>
      <c r="P993" s="74"/>
      <c r="Q993" s="74"/>
      <c r="R993" s="74"/>
      <c r="S993" s="74"/>
      <c r="T993" s="75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T993" s="21" t="s">
        <v>164</v>
      </c>
      <c r="AU993" s="21" t="s">
        <v>83</v>
      </c>
    </row>
    <row r="994" s="13" customFormat="1">
      <c r="A994" s="13"/>
      <c r="B994" s="195"/>
      <c r="C994" s="13"/>
      <c r="D994" s="188" t="s">
        <v>166</v>
      </c>
      <c r="E994" s="196" t="s">
        <v>3</v>
      </c>
      <c r="F994" s="197" t="s">
        <v>1723</v>
      </c>
      <c r="G994" s="13"/>
      <c r="H994" s="198">
        <v>3.5</v>
      </c>
      <c r="I994" s="199"/>
      <c r="J994" s="13"/>
      <c r="K994" s="13"/>
      <c r="L994" s="195"/>
      <c r="M994" s="200"/>
      <c r="N994" s="201"/>
      <c r="O994" s="201"/>
      <c r="P994" s="201"/>
      <c r="Q994" s="201"/>
      <c r="R994" s="201"/>
      <c r="S994" s="201"/>
      <c r="T994" s="202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196" t="s">
        <v>166</v>
      </c>
      <c r="AU994" s="196" t="s">
        <v>83</v>
      </c>
      <c r="AV994" s="13" t="s">
        <v>83</v>
      </c>
      <c r="AW994" s="13" t="s">
        <v>35</v>
      </c>
      <c r="AX994" s="13" t="s">
        <v>73</v>
      </c>
      <c r="AY994" s="196" t="s">
        <v>153</v>
      </c>
    </row>
    <row r="995" s="14" customFormat="1">
      <c r="A995" s="14"/>
      <c r="B995" s="203"/>
      <c r="C995" s="14"/>
      <c r="D995" s="188" t="s">
        <v>166</v>
      </c>
      <c r="E995" s="204" t="s">
        <v>3</v>
      </c>
      <c r="F995" s="205" t="s">
        <v>181</v>
      </c>
      <c r="G995" s="14"/>
      <c r="H995" s="206">
        <v>3.5</v>
      </c>
      <c r="I995" s="207"/>
      <c r="J995" s="14"/>
      <c r="K995" s="14"/>
      <c r="L995" s="203"/>
      <c r="M995" s="208"/>
      <c r="N995" s="209"/>
      <c r="O995" s="209"/>
      <c r="P995" s="209"/>
      <c r="Q995" s="209"/>
      <c r="R995" s="209"/>
      <c r="S995" s="209"/>
      <c r="T995" s="210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04" t="s">
        <v>166</v>
      </c>
      <c r="AU995" s="204" t="s">
        <v>83</v>
      </c>
      <c r="AV995" s="14" t="s">
        <v>160</v>
      </c>
      <c r="AW995" s="14" t="s">
        <v>35</v>
      </c>
      <c r="AX995" s="14" t="s">
        <v>81</v>
      </c>
      <c r="AY995" s="204" t="s">
        <v>153</v>
      </c>
    </row>
    <row r="996" s="2" customFormat="1" ht="37.8" customHeight="1">
      <c r="A996" s="40"/>
      <c r="B996" s="174"/>
      <c r="C996" s="175" t="s">
        <v>1724</v>
      </c>
      <c r="D996" s="175" t="s">
        <v>155</v>
      </c>
      <c r="E996" s="176" t="s">
        <v>1725</v>
      </c>
      <c r="F996" s="177" t="s">
        <v>1726</v>
      </c>
      <c r="G996" s="178" t="s">
        <v>158</v>
      </c>
      <c r="H996" s="179">
        <v>31.5</v>
      </c>
      <c r="I996" s="180"/>
      <c r="J996" s="181">
        <f>ROUND(I996*H996,2)</f>
        <v>0</v>
      </c>
      <c r="K996" s="177" t="s">
        <v>159</v>
      </c>
      <c r="L996" s="41"/>
      <c r="M996" s="182" t="s">
        <v>3</v>
      </c>
      <c r="N996" s="183" t="s">
        <v>44</v>
      </c>
      <c r="O996" s="74"/>
      <c r="P996" s="184">
        <f>O996*H996</f>
        <v>0</v>
      </c>
      <c r="Q996" s="184">
        <v>0</v>
      </c>
      <c r="R996" s="184">
        <f>Q996*H996</f>
        <v>0</v>
      </c>
      <c r="S996" s="184">
        <v>0</v>
      </c>
      <c r="T996" s="185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186" t="s">
        <v>600</v>
      </c>
      <c r="AT996" s="186" t="s">
        <v>155</v>
      </c>
      <c r="AU996" s="186" t="s">
        <v>83</v>
      </c>
      <c r="AY996" s="21" t="s">
        <v>153</v>
      </c>
      <c r="BE996" s="187">
        <f>IF(N996="základní",J996,0)</f>
        <v>0</v>
      </c>
      <c r="BF996" s="187">
        <f>IF(N996="snížená",J996,0)</f>
        <v>0</v>
      </c>
      <c r="BG996" s="187">
        <f>IF(N996="zákl. přenesená",J996,0)</f>
        <v>0</v>
      </c>
      <c r="BH996" s="187">
        <f>IF(N996="sníž. přenesená",J996,0)</f>
        <v>0</v>
      </c>
      <c r="BI996" s="187">
        <f>IF(N996="nulová",J996,0)</f>
        <v>0</v>
      </c>
      <c r="BJ996" s="21" t="s">
        <v>81</v>
      </c>
      <c r="BK996" s="187">
        <f>ROUND(I996*H996,2)</f>
        <v>0</v>
      </c>
      <c r="BL996" s="21" t="s">
        <v>600</v>
      </c>
      <c r="BM996" s="186" t="s">
        <v>1727</v>
      </c>
    </row>
    <row r="997" s="2" customFormat="1">
      <c r="A997" s="40"/>
      <c r="B997" s="41"/>
      <c r="C997" s="40"/>
      <c r="D997" s="188" t="s">
        <v>162</v>
      </c>
      <c r="E997" s="40"/>
      <c r="F997" s="189" t="s">
        <v>1728</v>
      </c>
      <c r="G997" s="40"/>
      <c r="H997" s="40"/>
      <c r="I997" s="190"/>
      <c r="J997" s="40"/>
      <c r="K997" s="40"/>
      <c r="L997" s="41"/>
      <c r="M997" s="191"/>
      <c r="N997" s="192"/>
      <c r="O997" s="74"/>
      <c r="P997" s="74"/>
      <c r="Q997" s="74"/>
      <c r="R997" s="74"/>
      <c r="S997" s="74"/>
      <c r="T997" s="75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T997" s="21" t="s">
        <v>162</v>
      </c>
      <c r="AU997" s="21" t="s">
        <v>83</v>
      </c>
    </row>
    <row r="998" s="2" customFormat="1">
      <c r="A998" s="40"/>
      <c r="B998" s="41"/>
      <c r="C998" s="40"/>
      <c r="D998" s="193" t="s">
        <v>164</v>
      </c>
      <c r="E998" s="40"/>
      <c r="F998" s="194" t="s">
        <v>1729</v>
      </c>
      <c r="G998" s="40"/>
      <c r="H998" s="40"/>
      <c r="I998" s="190"/>
      <c r="J998" s="40"/>
      <c r="K998" s="40"/>
      <c r="L998" s="41"/>
      <c r="M998" s="191"/>
      <c r="N998" s="192"/>
      <c r="O998" s="74"/>
      <c r="P998" s="74"/>
      <c r="Q998" s="74"/>
      <c r="R998" s="74"/>
      <c r="S998" s="74"/>
      <c r="T998" s="75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T998" s="21" t="s">
        <v>164</v>
      </c>
      <c r="AU998" s="21" t="s">
        <v>83</v>
      </c>
    </row>
    <row r="999" s="13" customFormat="1">
      <c r="A999" s="13"/>
      <c r="B999" s="195"/>
      <c r="C999" s="13"/>
      <c r="D999" s="188" t="s">
        <v>166</v>
      </c>
      <c r="E999" s="196" t="s">
        <v>3</v>
      </c>
      <c r="F999" s="197" t="s">
        <v>1730</v>
      </c>
      <c r="G999" s="13"/>
      <c r="H999" s="198">
        <v>31.5</v>
      </c>
      <c r="I999" s="199"/>
      <c r="J999" s="13"/>
      <c r="K999" s="13"/>
      <c r="L999" s="195"/>
      <c r="M999" s="200"/>
      <c r="N999" s="201"/>
      <c r="O999" s="201"/>
      <c r="P999" s="201"/>
      <c r="Q999" s="201"/>
      <c r="R999" s="201"/>
      <c r="S999" s="201"/>
      <c r="T999" s="202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196" t="s">
        <v>166</v>
      </c>
      <c r="AU999" s="196" t="s">
        <v>83</v>
      </c>
      <c r="AV999" s="13" t="s">
        <v>83</v>
      </c>
      <c r="AW999" s="13" t="s">
        <v>35</v>
      </c>
      <c r="AX999" s="13" t="s">
        <v>73</v>
      </c>
      <c r="AY999" s="196" t="s">
        <v>153</v>
      </c>
    </row>
    <row r="1000" s="14" customFormat="1">
      <c r="A1000" s="14"/>
      <c r="B1000" s="203"/>
      <c r="C1000" s="14"/>
      <c r="D1000" s="188" t="s">
        <v>166</v>
      </c>
      <c r="E1000" s="204" t="s">
        <v>3</v>
      </c>
      <c r="F1000" s="205" t="s">
        <v>181</v>
      </c>
      <c r="G1000" s="14"/>
      <c r="H1000" s="206">
        <v>31.5</v>
      </c>
      <c r="I1000" s="207"/>
      <c r="J1000" s="14"/>
      <c r="K1000" s="14"/>
      <c r="L1000" s="203"/>
      <c r="M1000" s="208"/>
      <c r="N1000" s="209"/>
      <c r="O1000" s="209"/>
      <c r="P1000" s="209"/>
      <c r="Q1000" s="209"/>
      <c r="R1000" s="209"/>
      <c r="S1000" s="209"/>
      <c r="T1000" s="210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04" t="s">
        <v>166</v>
      </c>
      <c r="AU1000" s="204" t="s">
        <v>83</v>
      </c>
      <c r="AV1000" s="14" t="s">
        <v>160</v>
      </c>
      <c r="AW1000" s="14" t="s">
        <v>35</v>
      </c>
      <c r="AX1000" s="14" t="s">
        <v>81</v>
      </c>
      <c r="AY1000" s="204" t="s">
        <v>153</v>
      </c>
    </row>
    <row r="1001" s="2" customFormat="1" ht="24.15" customHeight="1">
      <c r="A1001" s="40"/>
      <c r="B1001" s="174"/>
      <c r="C1001" s="175" t="s">
        <v>1731</v>
      </c>
      <c r="D1001" s="175" t="s">
        <v>155</v>
      </c>
      <c r="E1001" s="176" t="s">
        <v>1732</v>
      </c>
      <c r="F1001" s="177" t="s">
        <v>1733</v>
      </c>
      <c r="G1001" s="178" t="s">
        <v>219</v>
      </c>
      <c r="H1001" s="179">
        <v>6.2999999999999998</v>
      </c>
      <c r="I1001" s="180"/>
      <c r="J1001" s="181">
        <f>ROUND(I1001*H1001,2)</f>
        <v>0</v>
      </c>
      <c r="K1001" s="177" t="s">
        <v>159</v>
      </c>
      <c r="L1001" s="41"/>
      <c r="M1001" s="182" t="s">
        <v>3</v>
      </c>
      <c r="N1001" s="183" t="s">
        <v>44</v>
      </c>
      <c r="O1001" s="74"/>
      <c r="P1001" s="184">
        <f>O1001*H1001</f>
        <v>0</v>
      </c>
      <c r="Q1001" s="184">
        <v>0</v>
      </c>
      <c r="R1001" s="184">
        <f>Q1001*H1001</f>
        <v>0</v>
      </c>
      <c r="S1001" s="184">
        <v>0</v>
      </c>
      <c r="T1001" s="185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186" t="s">
        <v>600</v>
      </c>
      <c r="AT1001" s="186" t="s">
        <v>155</v>
      </c>
      <c r="AU1001" s="186" t="s">
        <v>83</v>
      </c>
      <c r="AY1001" s="21" t="s">
        <v>153</v>
      </c>
      <c r="BE1001" s="187">
        <f>IF(N1001="základní",J1001,0)</f>
        <v>0</v>
      </c>
      <c r="BF1001" s="187">
        <f>IF(N1001="snížená",J1001,0)</f>
        <v>0</v>
      </c>
      <c r="BG1001" s="187">
        <f>IF(N1001="zákl. přenesená",J1001,0)</f>
        <v>0</v>
      </c>
      <c r="BH1001" s="187">
        <f>IF(N1001="sníž. přenesená",J1001,0)</f>
        <v>0</v>
      </c>
      <c r="BI1001" s="187">
        <f>IF(N1001="nulová",J1001,0)</f>
        <v>0</v>
      </c>
      <c r="BJ1001" s="21" t="s">
        <v>81</v>
      </c>
      <c r="BK1001" s="187">
        <f>ROUND(I1001*H1001,2)</f>
        <v>0</v>
      </c>
      <c r="BL1001" s="21" t="s">
        <v>600</v>
      </c>
      <c r="BM1001" s="186" t="s">
        <v>1734</v>
      </c>
    </row>
    <row r="1002" s="2" customFormat="1">
      <c r="A1002" s="40"/>
      <c r="B1002" s="41"/>
      <c r="C1002" s="40"/>
      <c r="D1002" s="188" t="s">
        <v>162</v>
      </c>
      <c r="E1002" s="40"/>
      <c r="F1002" s="189" t="s">
        <v>1735</v>
      </c>
      <c r="G1002" s="40"/>
      <c r="H1002" s="40"/>
      <c r="I1002" s="190"/>
      <c r="J1002" s="40"/>
      <c r="K1002" s="40"/>
      <c r="L1002" s="41"/>
      <c r="M1002" s="191"/>
      <c r="N1002" s="192"/>
      <c r="O1002" s="74"/>
      <c r="P1002" s="74"/>
      <c r="Q1002" s="74"/>
      <c r="R1002" s="74"/>
      <c r="S1002" s="74"/>
      <c r="T1002" s="75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T1002" s="21" t="s">
        <v>162</v>
      </c>
      <c r="AU1002" s="21" t="s">
        <v>83</v>
      </c>
    </row>
    <row r="1003" s="2" customFormat="1">
      <c r="A1003" s="40"/>
      <c r="B1003" s="41"/>
      <c r="C1003" s="40"/>
      <c r="D1003" s="193" t="s">
        <v>164</v>
      </c>
      <c r="E1003" s="40"/>
      <c r="F1003" s="194" t="s">
        <v>1736</v>
      </c>
      <c r="G1003" s="40"/>
      <c r="H1003" s="40"/>
      <c r="I1003" s="190"/>
      <c r="J1003" s="40"/>
      <c r="K1003" s="40"/>
      <c r="L1003" s="41"/>
      <c r="M1003" s="191"/>
      <c r="N1003" s="192"/>
      <c r="O1003" s="74"/>
      <c r="P1003" s="74"/>
      <c r="Q1003" s="74"/>
      <c r="R1003" s="74"/>
      <c r="S1003" s="74"/>
      <c r="T1003" s="75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T1003" s="21" t="s">
        <v>164</v>
      </c>
      <c r="AU1003" s="21" t="s">
        <v>83</v>
      </c>
    </row>
    <row r="1004" s="13" customFormat="1">
      <c r="A1004" s="13"/>
      <c r="B1004" s="195"/>
      <c r="C1004" s="13"/>
      <c r="D1004" s="188" t="s">
        <v>166</v>
      </c>
      <c r="E1004" s="196" t="s">
        <v>3</v>
      </c>
      <c r="F1004" s="197" t="s">
        <v>1723</v>
      </c>
      <c r="G1004" s="13"/>
      <c r="H1004" s="198">
        <v>3.5</v>
      </c>
      <c r="I1004" s="199"/>
      <c r="J1004" s="13"/>
      <c r="K1004" s="13"/>
      <c r="L1004" s="195"/>
      <c r="M1004" s="200"/>
      <c r="N1004" s="201"/>
      <c r="O1004" s="201"/>
      <c r="P1004" s="201"/>
      <c r="Q1004" s="201"/>
      <c r="R1004" s="201"/>
      <c r="S1004" s="201"/>
      <c r="T1004" s="202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196" t="s">
        <v>166</v>
      </c>
      <c r="AU1004" s="196" t="s">
        <v>83</v>
      </c>
      <c r="AV1004" s="13" t="s">
        <v>83</v>
      </c>
      <c r="AW1004" s="13" t="s">
        <v>35</v>
      </c>
      <c r="AX1004" s="13" t="s">
        <v>73</v>
      </c>
      <c r="AY1004" s="196" t="s">
        <v>153</v>
      </c>
    </row>
    <row r="1005" s="14" customFormat="1">
      <c r="A1005" s="14"/>
      <c r="B1005" s="203"/>
      <c r="C1005" s="14"/>
      <c r="D1005" s="188" t="s">
        <v>166</v>
      </c>
      <c r="E1005" s="204" t="s">
        <v>3</v>
      </c>
      <c r="F1005" s="205" t="s">
        <v>181</v>
      </c>
      <c r="G1005" s="14"/>
      <c r="H1005" s="206">
        <v>3.5</v>
      </c>
      <c r="I1005" s="207"/>
      <c r="J1005" s="14"/>
      <c r="K1005" s="14"/>
      <c r="L1005" s="203"/>
      <c r="M1005" s="208"/>
      <c r="N1005" s="209"/>
      <c r="O1005" s="209"/>
      <c r="P1005" s="209"/>
      <c r="Q1005" s="209"/>
      <c r="R1005" s="209"/>
      <c r="S1005" s="209"/>
      <c r="T1005" s="210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04" t="s">
        <v>166</v>
      </c>
      <c r="AU1005" s="204" t="s">
        <v>83</v>
      </c>
      <c r="AV1005" s="14" t="s">
        <v>160</v>
      </c>
      <c r="AW1005" s="14" t="s">
        <v>35</v>
      </c>
      <c r="AX1005" s="14" t="s">
        <v>81</v>
      </c>
      <c r="AY1005" s="204" t="s">
        <v>153</v>
      </c>
    </row>
    <row r="1006" s="13" customFormat="1">
      <c r="A1006" s="13"/>
      <c r="B1006" s="195"/>
      <c r="C1006" s="13"/>
      <c r="D1006" s="188" t="s">
        <v>166</v>
      </c>
      <c r="E1006" s="13"/>
      <c r="F1006" s="197" t="s">
        <v>1737</v>
      </c>
      <c r="G1006" s="13"/>
      <c r="H1006" s="198">
        <v>6.2999999999999998</v>
      </c>
      <c r="I1006" s="199"/>
      <c r="J1006" s="13"/>
      <c r="K1006" s="13"/>
      <c r="L1006" s="195"/>
      <c r="M1006" s="200"/>
      <c r="N1006" s="201"/>
      <c r="O1006" s="201"/>
      <c r="P1006" s="201"/>
      <c r="Q1006" s="201"/>
      <c r="R1006" s="201"/>
      <c r="S1006" s="201"/>
      <c r="T1006" s="202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196" t="s">
        <v>166</v>
      </c>
      <c r="AU1006" s="196" t="s">
        <v>83</v>
      </c>
      <c r="AV1006" s="13" t="s">
        <v>83</v>
      </c>
      <c r="AW1006" s="13" t="s">
        <v>4</v>
      </c>
      <c r="AX1006" s="13" t="s">
        <v>81</v>
      </c>
      <c r="AY1006" s="196" t="s">
        <v>153</v>
      </c>
    </row>
    <row r="1007" s="2" customFormat="1" ht="24.15" customHeight="1">
      <c r="A1007" s="40"/>
      <c r="B1007" s="174"/>
      <c r="C1007" s="175" t="s">
        <v>1738</v>
      </c>
      <c r="D1007" s="175" t="s">
        <v>155</v>
      </c>
      <c r="E1007" s="176" t="s">
        <v>1739</v>
      </c>
      <c r="F1007" s="177" t="s">
        <v>1740</v>
      </c>
      <c r="G1007" s="178" t="s">
        <v>614</v>
      </c>
      <c r="H1007" s="179">
        <v>98.5</v>
      </c>
      <c r="I1007" s="180"/>
      <c r="J1007" s="181">
        <f>ROUND(I1007*H1007,2)</f>
        <v>0</v>
      </c>
      <c r="K1007" s="177" t="s">
        <v>159</v>
      </c>
      <c r="L1007" s="41"/>
      <c r="M1007" s="182" t="s">
        <v>3</v>
      </c>
      <c r="N1007" s="183" t="s">
        <v>44</v>
      </c>
      <c r="O1007" s="74"/>
      <c r="P1007" s="184">
        <f>O1007*H1007</f>
        <v>0</v>
      </c>
      <c r="Q1007" s="184">
        <v>0</v>
      </c>
      <c r="R1007" s="184">
        <f>Q1007*H1007</f>
        <v>0</v>
      </c>
      <c r="S1007" s="184">
        <v>0</v>
      </c>
      <c r="T1007" s="185">
        <f>S1007*H1007</f>
        <v>0</v>
      </c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R1007" s="186" t="s">
        <v>600</v>
      </c>
      <c r="AT1007" s="186" t="s">
        <v>155</v>
      </c>
      <c r="AU1007" s="186" t="s">
        <v>83</v>
      </c>
      <c r="AY1007" s="21" t="s">
        <v>153</v>
      </c>
      <c r="BE1007" s="187">
        <f>IF(N1007="základní",J1007,0)</f>
        <v>0</v>
      </c>
      <c r="BF1007" s="187">
        <f>IF(N1007="snížená",J1007,0)</f>
        <v>0</v>
      </c>
      <c r="BG1007" s="187">
        <f>IF(N1007="zákl. přenesená",J1007,0)</f>
        <v>0</v>
      </c>
      <c r="BH1007" s="187">
        <f>IF(N1007="sníž. přenesená",J1007,0)</f>
        <v>0</v>
      </c>
      <c r="BI1007" s="187">
        <f>IF(N1007="nulová",J1007,0)</f>
        <v>0</v>
      </c>
      <c r="BJ1007" s="21" t="s">
        <v>81</v>
      </c>
      <c r="BK1007" s="187">
        <f>ROUND(I1007*H1007,2)</f>
        <v>0</v>
      </c>
      <c r="BL1007" s="21" t="s">
        <v>600</v>
      </c>
      <c r="BM1007" s="186" t="s">
        <v>1741</v>
      </c>
    </row>
    <row r="1008" s="2" customFormat="1">
      <c r="A1008" s="40"/>
      <c r="B1008" s="41"/>
      <c r="C1008" s="40"/>
      <c r="D1008" s="188" t="s">
        <v>162</v>
      </c>
      <c r="E1008" s="40"/>
      <c r="F1008" s="189" t="s">
        <v>1742</v>
      </c>
      <c r="G1008" s="40"/>
      <c r="H1008" s="40"/>
      <c r="I1008" s="190"/>
      <c r="J1008" s="40"/>
      <c r="K1008" s="40"/>
      <c r="L1008" s="41"/>
      <c r="M1008" s="191"/>
      <c r="N1008" s="192"/>
      <c r="O1008" s="74"/>
      <c r="P1008" s="74"/>
      <c r="Q1008" s="74"/>
      <c r="R1008" s="74"/>
      <c r="S1008" s="74"/>
      <c r="T1008" s="75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T1008" s="21" t="s">
        <v>162</v>
      </c>
      <c r="AU1008" s="21" t="s">
        <v>83</v>
      </c>
    </row>
    <row r="1009" s="2" customFormat="1">
      <c r="A1009" s="40"/>
      <c r="B1009" s="41"/>
      <c r="C1009" s="40"/>
      <c r="D1009" s="193" t="s">
        <v>164</v>
      </c>
      <c r="E1009" s="40"/>
      <c r="F1009" s="194" t="s">
        <v>1743</v>
      </c>
      <c r="G1009" s="40"/>
      <c r="H1009" s="40"/>
      <c r="I1009" s="190"/>
      <c r="J1009" s="40"/>
      <c r="K1009" s="40"/>
      <c r="L1009" s="41"/>
      <c r="M1009" s="191"/>
      <c r="N1009" s="192"/>
      <c r="O1009" s="74"/>
      <c r="P1009" s="74"/>
      <c r="Q1009" s="74"/>
      <c r="R1009" s="74"/>
      <c r="S1009" s="74"/>
      <c r="T1009" s="75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21" t="s">
        <v>164</v>
      </c>
      <c r="AU1009" s="21" t="s">
        <v>83</v>
      </c>
    </row>
    <row r="1010" s="13" customFormat="1">
      <c r="A1010" s="13"/>
      <c r="B1010" s="195"/>
      <c r="C1010" s="13"/>
      <c r="D1010" s="188" t="s">
        <v>166</v>
      </c>
      <c r="E1010" s="196" t="s">
        <v>3</v>
      </c>
      <c r="F1010" s="197" t="s">
        <v>1716</v>
      </c>
      <c r="G1010" s="13"/>
      <c r="H1010" s="198">
        <v>98.5</v>
      </c>
      <c r="I1010" s="199"/>
      <c r="J1010" s="13"/>
      <c r="K1010" s="13"/>
      <c r="L1010" s="195"/>
      <c r="M1010" s="200"/>
      <c r="N1010" s="201"/>
      <c r="O1010" s="201"/>
      <c r="P1010" s="201"/>
      <c r="Q1010" s="201"/>
      <c r="R1010" s="201"/>
      <c r="S1010" s="201"/>
      <c r="T1010" s="202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196" t="s">
        <v>166</v>
      </c>
      <c r="AU1010" s="196" t="s">
        <v>83</v>
      </c>
      <c r="AV1010" s="13" t="s">
        <v>83</v>
      </c>
      <c r="AW1010" s="13" t="s">
        <v>35</v>
      </c>
      <c r="AX1010" s="13" t="s">
        <v>81</v>
      </c>
      <c r="AY1010" s="196" t="s">
        <v>153</v>
      </c>
    </row>
    <row r="1011" s="2" customFormat="1" ht="24.15" customHeight="1">
      <c r="A1011" s="40"/>
      <c r="B1011" s="174"/>
      <c r="C1011" s="175" t="s">
        <v>1744</v>
      </c>
      <c r="D1011" s="175" t="s">
        <v>155</v>
      </c>
      <c r="E1011" s="176" t="s">
        <v>1745</v>
      </c>
      <c r="F1011" s="177" t="s">
        <v>1746</v>
      </c>
      <c r="G1011" s="178" t="s">
        <v>614</v>
      </c>
      <c r="H1011" s="179">
        <v>98.5</v>
      </c>
      <c r="I1011" s="180"/>
      <c r="J1011" s="181">
        <f>ROUND(I1011*H1011,2)</f>
        <v>0</v>
      </c>
      <c r="K1011" s="177" t="s">
        <v>159</v>
      </c>
      <c r="L1011" s="41"/>
      <c r="M1011" s="182" t="s">
        <v>3</v>
      </c>
      <c r="N1011" s="183" t="s">
        <v>44</v>
      </c>
      <c r="O1011" s="74"/>
      <c r="P1011" s="184">
        <f>O1011*H1011</f>
        <v>0</v>
      </c>
      <c r="Q1011" s="184">
        <v>0</v>
      </c>
      <c r="R1011" s="184">
        <f>Q1011*H1011</f>
        <v>0</v>
      </c>
      <c r="S1011" s="184">
        <v>0</v>
      </c>
      <c r="T1011" s="185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186" t="s">
        <v>600</v>
      </c>
      <c r="AT1011" s="186" t="s">
        <v>155</v>
      </c>
      <c r="AU1011" s="186" t="s">
        <v>83</v>
      </c>
      <c r="AY1011" s="21" t="s">
        <v>153</v>
      </c>
      <c r="BE1011" s="187">
        <f>IF(N1011="základní",J1011,0)</f>
        <v>0</v>
      </c>
      <c r="BF1011" s="187">
        <f>IF(N1011="snížená",J1011,0)</f>
        <v>0</v>
      </c>
      <c r="BG1011" s="187">
        <f>IF(N1011="zákl. přenesená",J1011,0)</f>
        <v>0</v>
      </c>
      <c r="BH1011" s="187">
        <f>IF(N1011="sníž. přenesená",J1011,0)</f>
        <v>0</v>
      </c>
      <c r="BI1011" s="187">
        <f>IF(N1011="nulová",J1011,0)</f>
        <v>0</v>
      </c>
      <c r="BJ1011" s="21" t="s">
        <v>81</v>
      </c>
      <c r="BK1011" s="187">
        <f>ROUND(I1011*H1011,2)</f>
        <v>0</v>
      </c>
      <c r="BL1011" s="21" t="s">
        <v>600</v>
      </c>
      <c r="BM1011" s="186" t="s">
        <v>1747</v>
      </c>
    </row>
    <row r="1012" s="2" customFormat="1">
      <c r="A1012" s="40"/>
      <c r="B1012" s="41"/>
      <c r="C1012" s="40"/>
      <c r="D1012" s="188" t="s">
        <v>162</v>
      </c>
      <c r="E1012" s="40"/>
      <c r="F1012" s="189" t="s">
        <v>1748</v>
      </c>
      <c r="G1012" s="40"/>
      <c r="H1012" s="40"/>
      <c r="I1012" s="190"/>
      <c r="J1012" s="40"/>
      <c r="K1012" s="40"/>
      <c r="L1012" s="41"/>
      <c r="M1012" s="191"/>
      <c r="N1012" s="192"/>
      <c r="O1012" s="74"/>
      <c r="P1012" s="74"/>
      <c r="Q1012" s="74"/>
      <c r="R1012" s="74"/>
      <c r="S1012" s="74"/>
      <c r="T1012" s="75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21" t="s">
        <v>162</v>
      </c>
      <c r="AU1012" s="21" t="s">
        <v>83</v>
      </c>
    </row>
    <row r="1013" s="2" customFormat="1">
      <c r="A1013" s="40"/>
      <c r="B1013" s="41"/>
      <c r="C1013" s="40"/>
      <c r="D1013" s="193" t="s">
        <v>164</v>
      </c>
      <c r="E1013" s="40"/>
      <c r="F1013" s="194" t="s">
        <v>1749</v>
      </c>
      <c r="G1013" s="40"/>
      <c r="H1013" s="40"/>
      <c r="I1013" s="190"/>
      <c r="J1013" s="40"/>
      <c r="K1013" s="40"/>
      <c r="L1013" s="41"/>
      <c r="M1013" s="191"/>
      <c r="N1013" s="192"/>
      <c r="O1013" s="74"/>
      <c r="P1013" s="74"/>
      <c r="Q1013" s="74"/>
      <c r="R1013" s="74"/>
      <c r="S1013" s="74"/>
      <c r="T1013" s="75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21" t="s">
        <v>164</v>
      </c>
      <c r="AU1013" s="21" t="s">
        <v>83</v>
      </c>
    </row>
    <row r="1014" s="13" customFormat="1">
      <c r="A1014" s="13"/>
      <c r="B1014" s="195"/>
      <c r="C1014" s="13"/>
      <c r="D1014" s="188" t="s">
        <v>166</v>
      </c>
      <c r="E1014" s="196" t="s">
        <v>3</v>
      </c>
      <c r="F1014" s="197" t="s">
        <v>1716</v>
      </c>
      <c r="G1014" s="13"/>
      <c r="H1014" s="198">
        <v>98.5</v>
      </c>
      <c r="I1014" s="199"/>
      <c r="J1014" s="13"/>
      <c r="K1014" s="13"/>
      <c r="L1014" s="195"/>
      <c r="M1014" s="200"/>
      <c r="N1014" s="201"/>
      <c r="O1014" s="201"/>
      <c r="P1014" s="201"/>
      <c r="Q1014" s="201"/>
      <c r="R1014" s="201"/>
      <c r="S1014" s="201"/>
      <c r="T1014" s="202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196" t="s">
        <v>166</v>
      </c>
      <c r="AU1014" s="196" t="s">
        <v>83</v>
      </c>
      <c r="AV1014" s="13" t="s">
        <v>83</v>
      </c>
      <c r="AW1014" s="13" t="s">
        <v>35</v>
      </c>
      <c r="AX1014" s="13" t="s">
        <v>73</v>
      </c>
      <c r="AY1014" s="196" t="s">
        <v>153</v>
      </c>
    </row>
    <row r="1015" s="14" customFormat="1">
      <c r="A1015" s="14"/>
      <c r="B1015" s="203"/>
      <c r="C1015" s="14"/>
      <c r="D1015" s="188" t="s">
        <v>166</v>
      </c>
      <c r="E1015" s="204" t="s">
        <v>3</v>
      </c>
      <c r="F1015" s="205" t="s">
        <v>181</v>
      </c>
      <c r="G1015" s="14"/>
      <c r="H1015" s="206">
        <v>98.5</v>
      </c>
      <c r="I1015" s="207"/>
      <c r="J1015" s="14"/>
      <c r="K1015" s="14"/>
      <c r="L1015" s="203"/>
      <c r="M1015" s="208"/>
      <c r="N1015" s="209"/>
      <c r="O1015" s="209"/>
      <c r="P1015" s="209"/>
      <c r="Q1015" s="209"/>
      <c r="R1015" s="209"/>
      <c r="S1015" s="209"/>
      <c r="T1015" s="210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04" t="s">
        <v>166</v>
      </c>
      <c r="AU1015" s="204" t="s">
        <v>83</v>
      </c>
      <c r="AV1015" s="14" t="s">
        <v>160</v>
      </c>
      <c r="AW1015" s="14" t="s">
        <v>35</v>
      </c>
      <c r="AX1015" s="14" t="s">
        <v>81</v>
      </c>
      <c r="AY1015" s="204" t="s">
        <v>153</v>
      </c>
    </row>
    <row r="1016" s="2" customFormat="1" ht="21.75" customHeight="1">
      <c r="A1016" s="40"/>
      <c r="B1016" s="174"/>
      <c r="C1016" s="175" t="s">
        <v>1750</v>
      </c>
      <c r="D1016" s="175" t="s">
        <v>155</v>
      </c>
      <c r="E1016" s="176" t="s">
        <v>1751</v>
      </c>
      <c r="F1016" s="177" t="s">
        <v>1752</v>
      </c>
      <c r="G1016" s="178" t="s">
        <v>614</v>
      </c>
      <c r="H1016" s="179">
        <v>98.5</v>
      </c>
      <c r="I1016" s="180"/>
      <c r="J1016" s="181">
        <f>ROUND(I1016*H1016,2)</f>
        <v>0</v>
      </c>
      <c r="K1016" s="177" t="s">
        <v>159</v>
      </c>
      <c r="L1016" s="41"/>
      <c r="M1016" s="182" t="s">
        <v>3</v>
      </c>
      <c r="N1016" s="183" t="s">
        <v>44</v>
      </c>
      <c r="O1016" s="74"/>
      <c r="P1016" s="184">
        <f>O1016*H1016</f>
        <v>0</v>
      </c>
      <c r="Q1016" s="184">
        <v>9.0000000000000006E-05</v>
      </c>
      <c r="R1016" s="184">
        <f>Q1016*H1016</f>
        <v>0.0088650000000000014</v>
      </c>
      <c r="S1016" s="184">
        <v>0</v>
      </c>
      <c r="T1016" s="185">
        <f>S1016*H1016</f>
        <v>0</v>
      </c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R1016" s="186" t="s">
        <v>600</v>
      </c>
      <c r="AT1016" s="186" t="s">
        <v>155</v>
      </c>
      <c r="AU1016" s="186" t="s">
        <v>83</v>
      </c>
      <c r="AY1016" s="21" t="s">
        <v>153</v>
      </c>
      <c r="BE1016" s="187">
        <f>IF(N1016="základní",J1016,0)</f>
        <v>0</v>
      </c>
      <c r="BF1016" s="187">
        <f>IF(N1016="snížená",J1016,0)</f>
        <v>0</v>
      </c>
      <c r="BG1016" s="187">
        <f>IF(N1016="zákl. přenesená",J1016,0)</f>
        <v>0</v>
      </c>
      <c r="BH1016" s="187">
        <f>IF(N1016="sníž. přenesená",J1016,0)</f>
        <v>0</v>
      </c>
      <c r="BI1016" s="187">
        <f>IF(N1016="nulová",J1016,0)</f>
        <v>0</v>
      </c>
      <c r="BJ1016" s="21" t="s">
        <v>81</v>
      </c>
      <c r="BK1016" s="187">
        <f>ROUND(I1016*H1016,2)</f>
        <v>0</v>
      </c>
      <c r="BL1016" s="21" t="s">
        <v>600</v>
      </c>
      <c r="BM1016" s="186" t="s">
        <v>1753</v>
      </c>
    </row>
    <row r="1017" s="2" customFormat="1">
      <c r="A1017" s="40"/>
      <c r="B1017" s="41"/>
      <c r="C1017" s="40"/>
      <c r="D1017" s="188" t="s">
        <v>162</v>
      </c>
      <c r="E1017" s="40"/>
      <c r="F1017" s="189" t="s">
        <v>1754</v>
      </c>
      <c r="G1017" s="40"/>
      <c r="H1017" s="40"/>
      <c r="I1017" s="190"/>
      <c r="J1017" s="40"/>
      <c r="K1017" s="40"/>
      <c r="L1017" s="41"/>
      <c r="M1017" s="191"/>
      <c r="N1017" s="192"/>
      <c r="O1017" s="74"/>
      <c r="P1017" s="74"/>
      <c r="Q1017" s="74"/>
      <c r="R1017" s="74"/>
      <c r="S1017" s="74"/>
      <c r="T1017" s="75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T1017" s="21" t="s">
        <v>162</v>
      </c>
      <c r="AU1017" s="21" t="s">
        <v>83</v>
      </c>
    </row>
    <row r="1018" s="2" customFormat="1">
      <c r="A1018" s="40"/>
      <c r="B1018" s="41"/>
      <c r="C1018" s="40"/>
      <c r="D1018" s="193" t="s">
        <v>164</v>
      </c>
      <c r="E1018" s="40"/>
      <c r="F1018" s="194" t="s">
        <v>1755</v>
      </c>
      <c r="G1018" s="40"/>
      <c r="H1018" s="40"/>
      <c r="I1018" s="190"/>
      <c r="J1018" s="40"/>
      <c r="K1018" s="40"/>
      <c r="L1018" s="41"/>
      <c r="M1018" s="191"/>
      <c r="N1018" s="192"/>
      <c r="O1018" s="74"/>
      <c r="P1018" s="74"/>
      <c r="Q1018" s="74"/>
      <c r="R1018" s="74"/>
      <c r="S1018" s="74"/>
      <c r="T1018" s="75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T1018" s="21" t="s">
        <v>164</v>
      </c>
      <c r="AU1018" s="21" t="s">
        <v>83</v>
      </c>
    </row>
    <row r="1019" s="13" customFormat="1">
      <c r="A1019" s="13"/>
      <c r="B1019" s="195"/>
      <c r="C1019" s="13"/>
      <c r="D1019" s="188" t="s">
        <v>166</v>
      </c>
      <c r="E1019" s="196" t="s">
        <v>3</v>
      </c>
      <c r="F1019" s="197" t="s">
        <v>1716</v>
      </c>
      <c r="G1019" s="13"/>
      <c r="H1019" s="198">
        <v>98.5</v>
      </c>
      <c r="I1019" s="199"/>
      <c r="J1019" s="13"/>
      <c r="K1019" s="13"/>
      <c r="L1019" s="195"/>
      <c r="M1019" s="200"/>
      <c r="N1019" s="201"/>
      <c r="O1019" s="201"/>
      <c r="P1019" s="201"/>
      <c r="Q1019" s="201"/>
      <c r="R1019" s="201"/>
      <c r="S1019" s="201"/>
      <c r="T1019" s="202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196" t="s">
        <v>166</v>
      </c>
      <c r="AU1019" s="196" t="s">
        <v>83</v>
      </c>
      <c r="AV1019" s="13" t="s">
        <v>83</v>
      </c>
      <c r="AW1019" s="13" t="s">
        <v>35</v>
      </c>
      <c r="AX1019" s="13" t="s">
        <v>73</v>
      </c>
      <c r="AY1019" s="196" t="s">
        <v>153</v>
      </c>
    </row>
    <row r="1020" s="14" customFormat="1">
      <c r="A1020" s="14"/>
      <c r="B1020" s="203"/>
      <c r="C1020" s="14"/>
      <c r="D1020" s="188" t="s">
        <v>166</v>
      </c>
      <c r="E1020" s="204" t="s">
        <v>3</v>
      </c>
      <c r="F1020" s="205" t="s">
        <v>181</v>
      </c>
      <c r="G1020" s="14"/>
      <c r="H1020" s="206">
        <v>98.5</v>
      </c>
      <c r="I1020" s="207"/>
      <c r="J1020" s="14"/>
      <c r="K1020" s="14"/>
      <c r="L1020" s="203"/>
      <c r="M1020" s="208"/>
      <c r="N1020" s="209"/>
      <c r="O1020" s="209"/>
      <c r="P1020" s="209"/>
      <c r="Q1020" s="209"/>
      <c r="R1020" s="209"/>
      <c r="S1020" s="209"/>
      <c r="T1020" s="210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04" t="s">
        <v>166</v>
      </c>
      <c r="AU1020" s="204" t="s">
        <v>83</v>
      </c>
      <c r="AV1020" s="14" t="s">
        <v>160</v>
      </c>
      <c r="AW1020" s="14" t="s">
        <v>35</v>
      </c>
      <c r="AX1020" s="14" t="s">
        <v>81</v>
      </c>
      <c r="AY1020" s="204" t="s">
        <v>153</v>
      </c>
    </row>
    <row r="1021" s="2" customFormat="1" ht="24.15" customHeight="1">
      <c r="A1021" s="40"/>
      <c r="B1021" s="174"/>
      <c r="C1021" s="175" t="s">
        <v>1756</v>
      </c>
      <c r="D1021" s="175" t="s">
        <v>155</v>
      </c>
      <c r="E1021" s="176" t="s">
        <v>1757</v>
      </c>
      <c r="F1021" s="177" t="s">
        <v>1758</v>
      </c>
      <c r="G1021" s="178" t="s">
        <v>614</v>
      </c>
      <c r="H1021" s="179">
        <v>98.5</v>
      </c>
      <c r="I1021" s="180"/>
      <c r="J1021" s="181">
        <f>ROUND(I1021*H1021,2)</f>
        <v>0</v>
      </c>
      <c r="K1021" s="177" t="s">
        <v>159</v>
      </c>
      <c r="L1021" s="41"/>
      <c r="M1021" s="182" t="s">
        <v>3</v>
      </c>
      <c r="N1021" s="183" t="s">
        <v>44</v>
      </c>
      <c r="O1021" s="74"/>
      <c r="P1021" s="184">
        <f>O1021*H1021</f>
        <v>0</v>
      </c>
      <c r="Q1021" s="184">
        <v>0</v>
      </c>
      <c r="R1021" s="184">
        <f>Q1021*H1021</f>
        <v>0</v>
      </c>
      <c r="S1021" s="184">
        <v>0</v>
      </c>
      <c r="T1021" s="185">
        <f>S1021*H1021</f>
        <v>0</v>
      </c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R1021" s="186" t="s">
        <v>600</v>
      </c>
      <c r="AT1021" s="186" t="s">
        <v>155</v>
      </c>
      <c r="AU1021" s="186" t="s">
        <v>83</v>
      </c>
      <c r="AY1021" s="21" t="s">
        <v>153</v>
      </c>
      <c r="BE1021" s="187">
        <f>IF(N1021="základní",J1021,0)</f>
        <v>0</v>
      </c>
      <c r="BF1021" s="187">
        <f>IF(N1021="snížená",J1021,0)</f>
        <v>0</v>
      </c>
      <c r="BG1021" s="187">
        <f>IF(N1021="zákl. přenesená",J1021,0)</f>
        <v>0</v>
      </c>
      <c r="BH1021" s="187">
        <f>IF(N1021="sníž. přenesená",J1021,0)</f>
        <v>0</v>
      </c>
      <c r="BI1021" s="187">
        <f>IF(N1021="nulová",J1021,0)</f>
        <v>0</v>
      </c>
      <c r="BJ1021" s="21" t="s">
        <v>81</v>
      </c>
      <c r="BK1021" s="187">
        <f>ROUND(I1021*H1021,2)</f>
        <v>0</v>
      </c>
      <c r="BL1021" s="21" t="s">
        <v>600</v>
      </c>
      <c r="BM1021" s="186" t="s">
        <v>1759</v>
      </c>
    </row>
    <row r="1022" s="2" customFormat="1">
      <c r="A1022" s="40"/>
      <c r="B1022" s="41"/>
      <c r="C1022" s="40"/>
      <c r="D1022" s="188" t="s">
        <v>162</v>
      </c>
      <c r="E1022" s="40"/>
      <c r="F1022" s="189" t="s">
        <v>1760</v>
      </c>
      <c r="G1022" s="40"/>
      <c r="H1022" s="40"/>
      <c r="I1022" s="190"/>
      <c r="J1022" s="40"/>
      <c r="K1022" s="40"/>
      <c r="L1022" s="41"/>
      <c r="M1022" s="191"/>
      <c r="N1022" s="192"/>
      <c r="O1022" s="74"/>
      <c r="P1022" s="74"/>
      <c r="Q1022" s="74"/>
      <c r="R1022" s="74"/>
      <c r="S1022" s="74"/>
      <c r="T1022" s="75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T1022" s="21" t="s">
        <v>162</v>
      </c>
      <c r="AU1022" s="21" t="s">
        <v>83</v>
      </c>
    </row>
    <row r="1023" s="2" customFormat="1">
      <c r="A1023" s="40"/>
      <c r="B1023" s="41"/>
      <c r="C1023" s="40"/>
      <c r="D1023" s="193" t="s">
        <v>164</v>
      </c>
      <c r="E1023" s="40"/>
      <c r="F1023" s="194" t="s">
        <v>1761</v>
      </c>
      <c r="G1023" s="40"/>
      <c r="H1023" s="40"/>
      <c r="I1023" s="190"/>
      <c r="J1023" s="40"/>
      <c r="K1023" s="40"/>
      <c r="L1023" s="41"/>
      <c r="M1023" s="191"/>
      <c r="N1023" s="192"/>
      <c r="O1023" s="74"/>
      <c r="P1023" s="74"/>
      <c r="Q1023" s="74"/>
      <c r="R1023" s="74"/>
      <c r="S1023" s="74"/>
      <c r="T1023" s="75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T1023" s="21" t="s">
        <v>164</v>
      </c>
      <c r="AU1023" s="21" t="s">
        <v>83</v>
      </c>
    </row>
    <row r="1024" s="13" customFormat="1">
      <c r="A1024" s="13"/>
      <c r="B1024" s="195"/>
      <c r="C1024" s="13"/>
      <c r="D1024" s="188" t="s">
        <v>166</v>
      </c>
      <c r="E1024" s="196" t="s">
        <v>3</v>
      </c>
      <c r="F1024" s="197" t="s">
        <v>1716</v>
      </c>
      <c r="G1024" s="13"/>
      <c r="H1024" s="198">
        <v>98.5</v>
      </c>
      <c r="I1024" s="199"/>
      <c r="J1024" s="13"/>
      <c r="K1024" s="13"/>
      <c r="L1024" s="195"/>
      <c r="M1024" s="200"/>
      <c r="N1024" s="201"/>
      <c r="O1024" s="201"/>
      <c r="P1024" s="201"/>
      <c r="Q1024" s="201"/>
      <c r="R1024" s="201"/>
      <c r="S1024" s="201"/>
      <c r="T1024" s="202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196" t="s">
        <v>166</v>
      </c>
      <c r="AU1024" s="196" t="s">
        <v>83</v>
      </c>
      <c r="AV1024" s="13" t="s">
        <v>83</v>
      </c>
      <c r="AW1024" s="13" t="s">
        <v>35</v>
      </c>
      <c r="AX1024" s="13" t="s">
        <v>73</v>
      </c>
      <c r="AY1024" s="196" t="s">
        <v>153</v>
      </c>
    </row>
    <row r="1025" s="14" customFormat="1">
      <c r="A1025" s="14"/>
      <c r="B1025" s="203"/>
      <c r="C1025" s="14"/>
      <c r="D1025" s="188" t="s">
        <v>166</v>
      </c>
      <c r="E1025" s="204" t="s">
        <v>3</v>
      </c>
      <c r="F1025" s="205" t="s">
        <v>181</v>
      </c>
      <c r="G1025" s="14"/>
      <c r="H1025" s="206">
        <v>98.5</v>
      </c>
      <c r="I1025" s="207"/>
      <c r="J1025" s="14"/>
      <c r="K1025" s="14"/>
      <c r="L1025" s="203"/>
      <c r="M1025" s="208"/>
      <c r="N1025" s="209"/>
      <c r="O1025" s="209"/>
      <c r="P1025" s="209"/>
      <c r="Q1025" s="209"/>
      <c r="R1025" s="209"/>
      <c r="S1025" s="209"/>
      <c r="T1025" s="210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04" t="s">
        <v>166</v>
      </c>
      <c r="AU1025" s="204" t="s">
        <v>83</v>
      </c>
      <c r="AV1025" s="14" t="s">
        <v>160</v>
      </c>
      <c r="AW1025" s="14" t="s">
        <v>35</v>
      </c>
      <c r="AX1025" s="14" t="s">
        <v>81</v>
      </c>
      <c r="AY1025" s="204" t="s">
        <v>153</v>
      </c>
    </row>
    <row r="1026" s="2" customFormat="1" ht="24.15" customHeight="1">
      <c r="A1026" s="40"/>
      <c r="B1026" s="174"/>
      <c r="C1026" s="220" t="s">
        <v>1762</v>
      </c>
      <c r="D1026" s="220" t="s">
        <v>216</v>
      </c>
      <c r="E1026" s="221" t="s">
        <v>1763</v>
      </c>
      <c r="F1026" s="222" t="s">
        <v>1764</v>
      </c>
      <c r="G1026" s="223" t="s">
        <v>614</v>
      </c>
      <c r="H1026" s="224">
        <v>100.47</v>
      </c>
      <c r="I1026" s="225"/>
      <c r="J1026" s="226">
        <f>ROUND(I1026*H1026,2)</f>
        <v>0</v>
      </c>
      <c r="K1026" s="222" t="s">
        <v>159</v>
      </c>
      <c r="L1026" s="227"/>
      <c r="M1026" s="228" t="s">
        <v>3</v>
      </c>
      <c r="N1026" s="229" t="s">
        <v>44</v>
      </c>
      <c r="O1026" s="74"/>
      <c r="P1026" s="184">
        <f>O1026*H1026</f>
        <v>0</v>
      </c>
      <c r="Q1026" s="184">
        <v>0.00077999999999999999</v>
      </c>
      <c r="R1026" s="184">
        <f>Q1026*H1026</f>
        <v>0.078366599999999995</v>
      </c>
      <c r="S1026" s="184">
        <v>0</v>
      </c>
      <c r="T1026" s="185">
        <f>S1026*H1026</f>
        <v>0</v>
      </c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R1026" s="186" t="s">
        <v>1561</v>
      </c>
      <c r="AT1026" s="186" t="s">
        <v>216</v>
      </c>
      <c r="AU1026" s="186" t="s">
        <v>83</v>
      </c>
      <c r="AY1026" s="21" t="s">
        <v>153</v>
      </c>
      <c r="BE1026" s="187">
        <f>IF(N1026="základní",J1026,0)</f>
        <v>0</v>
      </c>
      <c r="BF1026" s="187">
        <f>IF(N1026="snížená",J1026,0)</f>
        <v>0</v>
      </c>
      <c r="BG1026" s="187">
        <f>IF(N1026="zákl. přenesená",J1026,0)</f>
        <v>0</v>
      </c>
      <c r="BH1026" s="187">
        <f>IF(N1026="sníž. přenesená",J1026,0)</f>
        <v>0</v>
      </c>
      <c r="BI1026" s="187">
        <f>IF(N1026="nulová",J1026,0)</f>
        <v>0</v>
      </c>
      <c r="BJ1026" s="21" t="s">
        <v>81</v>
      </c>
      <c r="BK1026" s="187">
        <f>ROUND(I1026*H1026,2)</f>
        <v>0</v>
      </c>
      <c r="BL1026" s="21" t="s">
        <v>1561</v>
      </c>
      <c r="BM1026" s="186" t="s">
        <v>1765</v>
      </c>
    </row>
    <row r="1027" s="2" customFormat="1">
      <c r="A1027" s="40"/>
      <c r="B1027" s="41"/>
      <c r="C1027" s="40"/>
      <c r="D1027" s="188" t="s">
        <v>162</v>
      </c>
      <c r="E1027" s="40"/>
      <c r="F1027" s="189" t="s">
        <v>1764</v>
      </c>
      <c r="G1027" s="40"/>
      <c r="H1027" s="40"/>
      <c r="I1027" s="190"/>
      <c r="J1027" s="40"/>
      <c r="K1027" s="40"/>
      <c r="L1027" s="41"/>
      <c r="M1027" s="191"/>
      <c r="N1027" s="192"/>
      <c r="O1027" s="74"/>
      <c r="P1027" s="74"/>
      <c r="Q1027" s="74"/>
      <c r="R1027" s="74"/>
      <c r="S1027" s="74"/>
      <c r="T1027" s="75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T1027" s="21" t="s">
        <v>162</v>
      </c>
      <c r="AU1027" s="21" t="s">
        <v>83</v>
      </c>
    </row>
    <row r="1028" s="13" customFormat="1">
      <c r="A1028" s="13"/>
      <c r="B1028" s="195"/>
      <c r="C1028" s="13"/>
      <c r="D1028" s="188" t="s">
        <v>166</v>
      </c>
      <c r="E1028" s="196" t="s">
        <v>3</v>
      </c>
      <c r="F1028" s="197" t="s">
        <v>1716</v>
      </c>
      <c r="G1028" s="13"/>
      <c r="H1028" s="198">
        <v>98.5</v>
      </c>
      <c r="I1028" s="199"/>
      <c r="J1028" s="13"/>
      <c r="K1028" s="13"/>
      <c r="L1028" s="195"/>
      <c r="M1028" s="200"/>
      <c r="N1028" s="201"/>
      <c r="O1028" s="201"/>
      <c r="P1028" s="201"/>
      <c r="Q1028" s="201"/>
      <c r="R1028" s="201"/>
      <c r="S1028" s="201"/>
      <c r="T1028" s="202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96" t="s">
        <v>166</v>
      </c>
      <c r="AU1028" s="196" t="s">
        <v>83</v>
      </c>
      <c r="AV1028" s="13" t="s">
        <v>83</v>
      </c>
      <c r="AW1028" s="13" t="s">
        <v>35</v>
      </c>
      <c r="AX1028" s="13" t="s">
        <v>73</v>
      </c>
      <c r="AY1028" s="196" t="s">
        <v>153</v>
      </c>
    </row>
    <row r="1029" s="14" customFormat="1">
      <c r="A1029" s="14"/>
      <c r="B1029" s="203"/>
      <c r="C1029" s="14"/>
      <c r="D1029" s="188" t="s">
        <v>166</v>
      </c>
      <c r="E1029" s="204" t="s">
        <v>3</v>
      </c>
      <c r="F1029" s="205" t="s">
        <v>181</v>
      </c>
      <c r="G1029" s="14"/>
      <c r="H1029" s="206">
        <v>98.5</v>
      </c>
      <c r="I1029" s="207"/>
      <c r="J1029" s="14"/>
      <c r="K1029" s="14"/>
      <c r="L1029" s="203"/>
      <c r="M1029" s="208"/>
      <c r="N1029" s="209"/>
      <c r="O1029" s="209"/>
      <c r="P1029" s="209"/>
      <c r="Q1029" s="209"/>
      <c r="R1029" s="209"/>
      <c r="S1029" s="209"/>
      <c r="T1029" s="210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04" t="s">
        <v>166</v>
      </c>
      <c r="AU1029" s="204" t="s">
        <v>83</v>
      </c>
      <c r="AV1029" s="14" t="s">
        <v>160</v>
      </c>
      <c r="AW1029" s="14" t="s">
        <v>35</v>
      </c>
      <c r="AX1029" s="14" t="s">
        <v>81</v>
      </c>
      <c r="AY1029" s="204" t="s">
        <v>153</v>
      </c>
    </row>
    <row r="1030" s="13" customFormat="1">
      <c r="A1030" s="13"/>
      <c r="B1030" s="195"/>
      <c r="C1030" s="13"/>
      <c r="D1030" s="188" t="s">
        <v>166</v>
      </c>
      <c r="E1030" s="13"/>
      <c r="F1030" s="197" t="s">
        <v>1766</v>
      </c>
      <c r="G1030" s="13"/>
      <c r="H1030" s="198">
        <v>100.47</v>
      </c>
      <c r="I1030" s="199"/>
      <c r="J1030" s="13"/>
      <c r="K1030" s="13"/>
      <c r="L1030" s="195"/>
      <c r="M1030" s="200"/>
      <c r="N1030" s="201"/>
      <c r="O1030" s="201"/>
      <c r="P1030" s="201"/>
      <c r="Q1030" s="201"/>
      <c r="R1030" s="201"/>
      <c r="S1030" s="201"/>
      <c r="T1030" s="202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196" t="s">
        <v>166</v>
      </c>
      <c r="AU1030" s="196" t="s">
        <v>83</v>
      </c>
      <c r="AV1030" s="13" t="s">
        <v>83</v>
      </c>
      <c r="AW1030" s="13" t="s">
        <v>4</v>
      </c>
      <c r="AX1030" s="13" t="s">
        <v>81</v>
      </c>
      <c r="AY1030" s="196" t="s">
        <v>153</v>
      </c>
    </row>
    <row r="1031" s="2" customFormat="1" ht="24.15" customHeight="1">
      <c r="A1031" s="40"/>
      <c r="B1031" s="174"/>
      <c r="C1031" s="175" t="s">
        <v>1767</v>
      </c>
      <c r="D1031" s="175" t="s">
        <v>155</v>
      </c>
      <c r="E1031" s="176" t="s">
        <v>1768</v>
      </c>
      <c r="F1031" s="177" t="s">
        <v>1769</v>
      </c>
      <c r="G1031" s="178" t="s">
        <v>219</v>
      </c>
      <c r="H1031" s="179">
        <v>0.086999999999999994</v>
      </c>
      <c r="I1031" s="180"/>
      <c r="J1031" s="181">
        <f>ROUND(I1031*H1031,2)</f>
        <v>0</v>
      </c>
      <c r="K1031" s="177" t="s">
        <v>159</v>
      </c>
      <c r="L1031" s="41"/>
      <c r="M1031" s="182" t="s">
        <v>3</v>
      </c>
      <c r="N1031" s="183" t="s">
        <v>44</v>
      </c>
      <c r="O1031" s="74"/>
      <c r="P1031" s="184">
        <f>O1031*H1031</f>
        <v>0</v>
      </c>
      <c r="Q1031" s="184">
        <v>0</v>
      </c>
      <c r="R1031" s="184">
        <f>Q1031*H1031</f>
        <v>0</v>
      </c>
      <c r="S1031" s="184">
        <v>0</v>
      </c>
      <c r="T1031" s="185">
        <f>S1031*H1031</f>
        <v>0</v>
      </c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R1031" s="186" t="s">
        <v>600</v>
      </c>
      <c r="AT1031" s="186" t="s">
        <v>155</v>
      </c>
      <c r="AU1031" s="186" t="s">
        <v>83</v>
      </c>
      <c r="AY1031" s="21" t="s">
        <v>153</v>
      </c>
      <c r="BE1031" s="187">
        <f>IF(N1031="základní",J1031,0)</f>
        <v>0</v>
      </c>
      <c r="BF1031" s="187">
        <f>IF(N1031="snížená",J1031,0)</f>
        <v>0</v>
      </c>
      <c r="BG1031" s="187">
        <f>IF(N1031="zákl. přenesená",J1031,0)</f>
        <v>0</v>
      </c>
      <c r="BH1031" s="187">
        <f>IF(N1031="sníž. přenesená",J1031,0)</f>
        <v>0</v>
      </c>
      <c r="BI1031" s="187">
        <f>IF(N1031="nulová",J1031,0)</f>
        <v>0</v>
      </c>
      <c r="BJ1031" s="21" t="s">
        <v>81</v>
      </c>
      <c r="BK1031" s="187">
        <f>ROUND(I1031*H1031,2)</f>
        <v>0</v>
      </c>
      <c r="BL1031" s="21" t="s">
        <v>600</v>
      </c>
      <c r="BM1031" s="186" t="s">
        <v>1770</v>
      </c>
    </row>
    <row r="1032" s="2" customFormat="1">
      <c r="A1032" s="40"/>
      <c r="B1032" s="41"/>
      <c r="C1032" s="40"/>
      <c r="D1032" s="188" t="s">
        <v>162</v>
      </c>
      <c r="E1032" s="40"/>
      <c r="F1032" s="189" t="s">
        <v>1771</v>
      </c>
      <c r="G1032" s="40"/>
      <c r="H1032" s="40"/>
      <c r="I1032" s="190"/>
      <c r="J1032" s="40"/>
      <c r="K1032" s="40"/>
      <c r="L1032" s="41"/>
      <c r="M1032" s="191"/>
      <c r="N1032" s="192"/>
      <c r="O1032" s="74"/>
      <c r="P1032" s="74"/>
      <c r="Q1032" s="74"/>
      <c r="R1032" s="74"/>
      <c r="S1032" s="74"/>
      <c r="T1032" s="75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T1032" s="21" t="s">
        <v>162</v>
      </c>
      <c r="AU1032" s="21" t="s">
        <v>83</v>
      </c>
    </row>
    <row r="1033" s="2" customFormat="1">
      <c r="A1033" s="40"/>
      <c r="B1033" s="41"/>
      <c r="C1033" s="40"/>
      <c r="D1033" s="193" t="s">
        <v>164</v>
      </c>
      <c r="E1033" s="40"/>
      <c r="F1033" s="194" t="s">
        <v>1772</v>
      </c>
      <c r="G1033" s="40"/>
      <c r="H1033" s="40"/>
      <c r="I1033" s="190"/>
      <c r="J1033" s="40"/>
      <c r="K1033" s="40"/>
      <c r="L1033" s="41"/>
      <c r="M1033" s="237"/>
      <c r="N1033" s="238"/>
      <c r="O1033" s="239"/>
      <c r="P1033" s="239"/>
      <c r="Q1033" s="239"/>
      <c r="R1033" s="239"/>
      <c r="S1033" s="239"/>
      <c r="T1033" s="2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T1033" s="21" t="s">
        <v>164</v>
      </c>
      <c r="AU1033" s="21" t="s">
        <v>83</v>
      </c>
    </row>
    <row r="1034" s="2" customFormat="1" ht="6.96" customHeight="1">
      <c r="A1034" s="40"/>
      <c r="B1034" s="57"/>
      <c r="C1034" s="58"/>
      <c r="D1034" s="58"/>
      <c r="E1034" s="58"/>
      <c r="F1034" s="58"/>
      <c r="G1034" s="58"/>
      <c r="H1034" s="58"/>
      <c r="I1034" s="58"/>
      <c r="J1034" s="58"/>
      <c r="K1034" s="58"/>
      <c r="L1034" s="41"/>
      <c r="M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</row>
  </sheetData>
  <autoFilter ref="C89:K103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122151101"/>
    <hyperlink ref="F99" r:id="rId2" display="https://podminky.urs.cz/item/CS_URS_2025_01/122251103"/>
    <hyperlink ref="F103" r:id="rId3" display="https://podminky.urs.cz/item/CS_URS_2025_01/132251101"/>
    <hyperlink ref="F109" r:id="rId4" display="https://podminky.urs.cz/item/CS_URS_2025_01/162251102"/>
    <hyperlink ref="F113" r:id="rId5" display="https://podminky.urs.cz/item/CS_URS_2025_01/162751117"/>
    <hyperlink ref="F123" r:id="rId6" display="https://podminky.urs.cz/item/CS_URS_2025_01/167151101"/>
    <hyperlink ref="F127" r:id="rId7" display="https://podminky.urs.cz/item/CS_URS_2025_01/171151103"/>
    <hyperlink ref="F136" r:id="rId8" display="https://podminky.urs.cz/item/CS_URS_2025_01/171201231"/>
    <hyperlink ref="F147" r:id="rId9" display="https://podminky.urs.cz/item/CS_URS_2025_01/174151101"/>
    <hyperlink ref="F152" r:id="rId10" display="https://podminky.urs.cz/item/CS_URS_2025_01/181111111"/>
    <hyperlink ref="F157" r:id="rId11" display="https://podminky.urs.cz/item/CS_URS_2025_01/181351003"/>
    <hyperlink ref="F166" r:id="rId12" display="https://podminky.urs.cz/item/CS_URS_2025_01/181411131"/>
    <hyperlink ref="F174" r:id="rId13" display="https://podminky.urs.cz/item/CS_URS_2025_01/181951112"/>
    <hyperlink ref="F180" r:id="rId14" display="https://podminky.urs.cz/item/CS_URS_2025_01/183402121"/>
    <hyperlink ref="F185" r:id="rId15" display="https://podminky.urs.cz/item/CS_URS_2025_01/184813511"/>
    <hyperlink ref="F190" r:id="rId16" display="https://podminky.urs.cz/item/CS_URS_2025_01/185804312"/>
    <hyperlink ref="F197" r:id="rId17" display="https://podminky.urs.cz/item/CS_URS_2025_01/211531111"/>
    <hyperlink ref="F203" r:id="rId18" display="https://podminky.urs.cz/item/CS_URS_2025_01/211971121"/>
    <hyperlink ref="F218" r:id="rId19" display="https://podminky.urs.cz/item/CS_URS_2025_01/212752402"/>
    <hyperlink ref="F223" r:id="rId20" display="https://podminky.urs.cz/item/CS_URS_2025_01/564231011"/>
    <hyperlink ref="F227" r:id="rId21" display="https://podminky.urs.cz/item/CS_URS_2025_01/564231012"/>
    <hyperlink ref="F231" r:id="rId22" display="https://podminky.urs.cz/item/CS_URS_2025_01/564231112"/>
    <hyperlink ref="F235" r:id="rId23" display="https://podminky.urs.cz/item/CS_URS_2025_01/564261013"/>
    <hyperlink ref="F239" r:id="rId24" display="https://podminky.urs.cz/item/CS_URS_2025_01/564271011"/>
    <hyperlink ref="F245" r:id="rId25" display="https://podminky.urs.cz/item/CS_URS_2025_01/564740103"/>
    <hyperlink ref="F249" r:id="rId26" display="https://podminky.urs.cz/item/CS_URS_2025_01/564750001"/>
    <hyperlink ref="F253" r:id="rId27" display="https://podminky.urs.cz/item/CS_URS_2025_01/564821011"/>
    <hyperlink ref="F259" r:id="rId28" display="https://podminky.urs.cz/item/CS_URS_2025_01/564831011"/>
    <hyperlink ref="F263" r:id="rId29" display="https://podminky.urs.cz/item/CS_URS_2025_01/564851011"/>
    <hyperlink ref="F271" r:id="rId30" display="https://podminky.urs.cz/item/CS_URS_2025_01/564851111"/>
    <hyperlink ref="F275" r:id="rId31" display="https://podminky.urs.cz/item/CS_URS_2025_01/564861014"/>
    <hyperlink ref="F279" r:id="rId32" display="https://podminky.urs.cz/item/CS_URS_2025_01/564871011"/>
    <hyperlink ref="F284" r:id="rId33" display="https://podminky.urs.cz/item/CS_URS_2025_01/564910511"/>
    <hyperlink ref="F288" r:id="rId34" display="https://podminky.urs.cz/item/CS_URS_2025_01/565135121"/>
    <hyperlink ref="F293" r:id="rId35" display="https://podminky.urs.cz/item/CS_URS_2025_01/567122112"/>
    <hyperlink ref="F297" r:id="rId36" display="https://podminky.urs.cz/item/CS_URS_2025_01/567132114"/>
    <hyperlink ref="F301" r:id="rId37" display="https://podminky.urs.cz/item/CS_URS_2025_01/567132115"/>
    <hyperlink ref="F306" r:id="rId38" display="https://podminky.urs.cz/item/CS_URS_2025_01/567142115"/>
    <hyperlink ref="F311" r:id="rId39" display="https://podminky.urs.cz/item/CS_URS_2025_01/573211108"/>
    <hyperlink ref="F317" r:id="rId40" display="https://podminky.urs.cz/item/CS_URS_2025_01/573211112"/>
    <hyperlink ref="F326" r:id="rId41" display="https://podminky.urs.cz/item/CS_URS_2025_01/577134141"/>
    <hyperlink ref="F331" r:id="rId42" display="https://podminky.urs.cz/item/CS_URS_2025_01/577155111"/>
    <hyperlink ref="F335" r:id="rId43" display="https://podminky.urs.cz/item/CS_URS_2025_01/577155142"/>
    <hyperlink ref="F352" r:id="rId44" display="https://podminky.urs.cz/item/CS_URS_2025_01/591211111"/>
    <hyperlink ref="F359" r:id="rId45" display="https://podminky.urs.cz/item/CS_URS_2025_01/591241111"/>
    <hyperlink ref="F379" r:id="rId46" display="https://podminky.urs.cz/item/CS_URS_2025_01/596211110"/>
    <hyperlink ref="F401" r:id="rId47" display="https://podminky.urs.cz/item/CS_URS_2025_01/596211112"/>
    <hyperlink ref="F411" r:id="rId48" display="https://podminky.urs.cz/item/CS_URS_2025_01/596212210"/>
    <hyperlink ref="F460" r:id="rId49" display="https://podminky.urs.cz/item/CS_URS_2025_01/890411851"/>
    <hyperlink ref="F465" r:id="rId50" display="https://podminky.urs.cz/item/CS_URS_2025_01/899132111"/>
    <hyperlink ref="F470" r:id="rId51" display="https://podminky.urs.cz/item/CS_URS_2025_01/899132213"/>
    <hyperlink ref="F474" r:id="rId52" display="https://podminky.urs.cz/item/CS_URS_2025_01/899133211"/>
    <hyperlink ref="F480" r:id="rId53" display="https://podminky.urs.cz/item/CS_URS_2025_01/899203211"/>
    <hyperlink ref="F491" r:id="rId54" display="https://podminky.urs.cz/item/CS_URS_2025_01/911111111"/>
    <hyperlink ref="F499" r:id="rId55" display="https://podminky.urs.cz/item/CS_URS_2025_01/912211131"/>
    <hyperlink ref="F508" r:id="rId56" display="https://podminky.urs.cz/item/CS_URS_2025_01/914111111"/>
    <hyperlink ref="F528" r:id="rId57" display="https://podminky.urs.cz/item/CS_URS_2025_01/914511112"/>
    <hyperlink ref="F536" r:id="rId58" display="https://podminky.urs.cz/item/CS_URS_2025_01/915111111"/>
    <hyperlink ref="F540" r:id="rId59" display="https://podminky.urs.cz/item/CS_URS_2025_01/915121111"/>
    <hyperlink ref="F544" r:id="rId60" display="https://podminky.urs.cz/item/CS_URS_2025_01/915121121"/>
    <hyperlink ref="F550" r:id="rId61" display="https://podminky.urs.cz/item/CS_URS_2025_01/915131111"/>
    <hyperlink ref="F556" r:id="rId62" display="https://podminky.urs.cz/item/CS_URS_2025_01/915211111"/>
    <hyperlink ref="F560" r:id="rId63" display="https://podminky.urs.cz/item/CS_URS_2025_01/915221111"/>
    <hyperlink ref="F564" r:id="rId64" display="https://podminky.urs.cz/item/CS_URS_2025_01/915221121"/>
    <hyperlink ref="F570" r:id="rId65" display="https://podminky.urs.cz/item/CS_URS_2025_01/915231111"/>
    <hyperlink ref="F576" r:id="rId66" display="https://podminky.urs.cz/item/CS_URS_2025_01/915611111"/>
    <hyperlink ref="F584" r:id="rId67" display="https://podminky.urs.cz/item/CS_URS_2025_01/915621111"/>
    <hyperlink ref="F590" r:id="rId68" display="https://podminky.urs.cz/item/CS_URS_2025_01/916111123"/>
    <hyperlink ref="F605" r:id="rId69" display="https://podminky.urs.cz/item/CS_URS_2025_01/916241213"/>
    <hyperlink ref="F649" r:id="rId70" display="https://podminky.urs.cz/item/CS_URS_2025_01/916331112"/>
    <hyperlink ref="F658" r:id="rId71" display="https://podminky.urs.cz/item/CS_URS_2025_01/916991121"/>
    <hyperlink ref="F667" r:id="rId72" display="https://podminky.urs.cz/item/CS_URS_2025_01/919111113"/>
    <hyperlink ref="F676" r:id="rId73" display="https://podminky.urs.cz/item/CS_URS_2025_01/919726122"/>
    <hyperlink ref="F680" r:id="rId74" display="https://podminky.urs.cz/item/CS_URS_2025_01/919732211"/>
    <hyperlink ref="F693" r:id="rId75" display="https://podminky.urs.cz/item/CS_URS_2025_01/919735111"/>
    <hyperlink ref="F697" r:id="rId76" display="https://podminky.urs.cz/item/CS_URS_2025_01/919735113"/>
    <hyperlink ref="F701" r:id="rId77" display="https://podminky.urs.cz/item/CS_URS_2025_01/938909311"/>
    <hyperlink ref="F709" r:id="rId78" display="https://podminky.urs.cz/item/CS_URS_2025_01/979054451"/>
    <hyperlink ref="F714" r:id="rId79" display="https://podminky.urs.cz/item/CS_URS_2025_01/979071122"/>
    <hyperlink ref="F719" r:id="rId80" display="https://podminky.urs.cz/item/CS_URS_2025_01/113106121"/>
    <hyperlink ref="F723" r:id="rId81" display="https://podminky.urs.cz/item/CS_URS_2025_01/113106123"/>
    <hyperlink ref="F728" r:id="rId82" display="https://podminky.urs.cz/item/CS_URS_2025_01/113106171"/>
    <hyperlink ref="F732" r:id="rId83" display="https://podminky.urs.cz/item/CS_URS_2025_01/113106522"/>
    <hyperlink ref="F737" r:id="rId84" display="https://podminky.urs.cz/item/CS_URS_2025_02/113107341"/>
    <hyperlink ref="F741" r:id="rId85" display="https://podminky.urs.cz/item/CS_URS_2025_01/113107221"/>
    <hyperlink ref="F746" r:id="rId86" display="https://podminky.urs.cz/item/CS_URS_2025_01/113107223"/>
    <hyperlink ref="F753" r:id="rId87" display="https://podminky.urs.cz/item/CS_URS_2025_01/113107241"/>
    <hyperlink ref="F757" r:id="rId88" display="https://podminky.urs.cz/item/CS_URS_2025_01/113107321"/>
    <hyperlink ref="F761" r:id="rId89" display="https://podminky.urs.cz/item/CS_URS_2025_01/113107332"/>
    <hyperlink ref="F768" r:id="rId90" display="https://podminky.urs.cz/item/CS_URS_2025_01/113154522"/>
    <hyperlink ref="F775" r:id="rId91" display="https://podminky.urs.cz/item/CS_URS_2025_01/113154528"/>
    <hyperlink ref="F782" r:id="rId92" display="https://podminky.urs.cz/item/CS_URS_2025_01/113154541"/>
    <hyperlink ref="F787" r:id="rId93" display="https://podminky.urs.cz/item/CS_URS_2025_01/113154548"/>
    <hyperlink ref="F792" r:id="rId94" display="https://podminky.urs.cz/item/CS_URS_2025_01/113201112"/>
    <hyperlink ref="F799" r:id="rId95" display="https://podminky.urs.cz/item/CS_URS_2025_01/113202111"/>
    <hyperlink ref="F806" r:id="rId96" display="https://podminky.urs.cz/item/CS_URS_2025_01/113204111"/>
    <hyperlink ref="F810" r:id="rId97" display="https://podminky.urs.cz/item/CS_URS_2025_01/966005111"/>
    <hyperlink ref="F814" r:id="rId98" display="https://podminky.urs.cz/item/CS_URS_2025_01/966006132"/>
    <hyperlink ref="F818" r:id="rId99" display="https://podminky.urs.cz/item/CS_URS_2025_01/966006211"/>
    <hyperlink ref="F826" r:id="rId100" display="https://podminky.urs.cz/item/CS_URS_2025_01/966008211"/>
    <hyperlink ref="F831" r:id="rId101" display="https://podminky.urs.cz/item/CS_URS_2025_01/997221551"/>
    <hyperlink ref="F848" r:id="rId102" display="https://podminky.urs.cz/item/CS_URS_2025_01/997221559"/>
    <hyperlink ref="F866" r:id="rId103" display="https://podminky.urs.cz/item/CS_URS_2025_01/997221561"/>
    <hyperlink ref="F903" r:id="rId104" display="https://podminky.urs.cz/item/CS_URS_2025_01/997221569"/>
    <hyperlink ref="F941" r:id="rId105" display="https://podminky.urs.cz/item/CS_URS_2025_01/997221861"/>
    <hyperlink ref="F961" r:id="rId106" display="https://podminky.urs.cz/item/CS_URS_2025_01/997221873"/>
    <hyperlink ref="F970" r:id="rId107" display="https://podminky.urs.cz/item/CS_URS_2025_01/997221875"/>
    <hyperlink ref="F983" r:id="rId108" display="https://podminky.urs.cz/item/CS_URS_2025_01/998223011"/>
    <hyperlink ref="F988" r:id="rId109" display="https://podminky.urs.cz/item/CS_URS_2025_01/460161142"/>
    <hyperlink ref="F993" r:id="rId110" display="https://podminky.urs.cz/item/CS_URS_2025_01/460341113"/>
    <hyperlink ref="F998" r:id="rId111" display="https://podminky.urs.cz/item/CS_URS_2025_01/460341121"/>
    <hyperlink ref="F1003" r:id="rId112" display="https://podminky.urs.cz/item/CS_URS_2025_01/460361121"/>
    <hyperlink ref="F1009" r:id="rId113" display="https://podminky.urs.cz/item/CS_URS_2025_01/460431152"/>
    <hyperlink ref="F1013" r:id="rId114" display="https://podminky.urs.cz/item/CS_URS_2025_01/460661112"/>
    <hyperlink ref="F1018" r:id="rId115" display="https://podminky.urs.cz/item/CS_URS_2025_01/460671113"/>
    <hyperlink ref="F1023" r:id="rId116" display="https://podminky.urs.cz/item/CS_URS_2025_01/460791114"/>
    <hyperlink ref="F1033" r:id="rId117" display="https://podminky.urs.cz/item/CS_URS_2025_01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94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1773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1775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1776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ROUND(J91,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ROUND((SUM(BE91:BE564)),  2)</f>
        <v>0</v>
      </c>
      <c r="G35" s="40"/>
      <c r="H35" s="40"/>
      <c r="I35" s="133">
        <v>0.20999999999999999</v>
      </c>
      <c r="J35" s="132">
        <f>ROUND(((SUM(BE91:BE564))*I35),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ROUND((SUM(BF91:BF564)),  2)</f>
        <v>0</v>
      </c>
      <c r="G36" s="40"/>
      <c r="H36" s="40"/>
      <c r="I36" s="133">
        <v>0.12</v>
      </c>
      <c r="J36" s="132">
        <f>ROUND(((SUM(BF91:BF564))*I36),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ROUND((SUM(BG91:BG564)),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ROUND((SUM(BH91:BH564)),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ROUND((SUM(BI91:BI564)),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1773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301 - A - Odvodnění (investor SÚS Sk)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J91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130</v>
      </c>
      <c r="E64" s="145"/>
      <c r="F64" s="145"/>
      <c r="G64" s="145"/>
      <c r="H64" s="145"/>
      <c r="I64" s="145"/>
      <c r="J64" s="146">
        <f>J92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131</v>
      </c>
      <c r="E65" s="149"/>
      <c r="F65" s="149"/>
      <c r="G65" s="149"/>
      <c r="H65" s="149"/>
      <c r="I65" s="149"/>
      <c r="J65" s="150">
        <f>J93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1099</v>
      </c>
      <c r="E66" s="149"/>
      <c r="F66" s="149"/>
      <c r="G66" s="149"/>
      <c r="H66" s="149"/>
      <c r="I66" s="149"/>
      <c r="J66" s="150">
        <f>J201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1777</v>
      </c>
      <c r="E67" s="149"/>
      <c r="F67" s="149"/>
      <c r="G67" s="149"/>
      <c r="H67" s="149"/>
      <c r="I67" s="149"/>
      <c r="J67" s="150">
        <f>J226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133</v>
      </c>
      <c r="E68" s="149"/>
      <c r="F68" s="149"/>
      <c r="G68" s="149"/>
      <c r="H68" s="149"/>
      <c r="I68" s="149"/>
      <c r="J68" s="150">
        <f>J232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137</v>
      </c>
      <c r="E69" s="149"/>
      <c r="F69" s="149"/>
      <c r="G69" s="149"/>
      <c r="H69" s="149"/>
      <c r="I69" s="149"/>
      <c r="J69" s="150">
        <f>J561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138</v>
      </c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17</v>
      </c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0"/>
      <c r="D79" s="40"/>
      <c r="E79" s="125" t="str">
        <f>E7</f>
        <v>Okružní křižovatka sil. III/10148 ulic Přemyslova s Lidovým náměstím v Kralupech nad Vltavou</v>
      </c>
      <c r="F79" s="34"/>
      <c r="G79" s="34"/>
      <c r="H79" s="34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4"/>
      <c r="C80" s="34" t="s">
        <v>124</v>
      </c>
      <c r="L80" s="24"/>
    </row>
    <row r="81" s="2" customFormat="1" ht="16.5" customHeight="1">
      <c r="A81" s="40"/>
      <c r="B81" s="41"/>
      <c r="C81" s="40"/>
      <c r="D81" s="40"/>
      <c r="E81" s="125" t="s">
        <v>1773</v>
      </c>
      <c r="F81" s="40"/>
      <c r="G81" s="40"/>
      <c r="H81" s="40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1774</v>
      </c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0"/>
      <c r="D83" s="40"/>
      <c r="E83" s="64" t="str">
        <f>E11</f>
        <v>SO 301 - A - Odvodnění (investor SÚS Sk)</v>
      </c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23</v>
      </c>
      <c r="D85" s="40"/>
      <c r="E85" s="40"/>
      <c r="F85" s="29" t="str">
        <f>F14</f>
        <v>Kralupy nad Vltavou</v>
      </c>
      <c r="G85" s="40"/>
      <c r="H85" s="40"/>
      <c r="I85" s="34" t="s">
        <v>25</v>
      </c>
      <c r="J85" s="66" t="str">
        <f>IF(J14="","",J14)</f>
        <v>31. 1. 2025</v>
      </c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27</v>
      </c>
      <c r="D87" s="40"/>
      <c r="E87" s="40"/>
      <c r="F87" s="29" t="str">
        <f>E17</f>
        <v xml:space="preserve"> </v>
      </c>
      <c r="G87" s="40"/>
      <c r="H87" s="40"/>
      <c r="I87" s="34" t="s">
        <v>33</v>
      </c>
      <c r="J87" s="38" t="str">
        <f>E23</f>
        <v>Ing. Petr Novotný, Ph.D.</v>
      </c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31</v>
      </c>
      <c r="D88" s="40"/>
      <c r="E88" s="40"/>
      <c r="F88" s="29" t="str">
        <f>IF(E20="","",E20)</f>
        <v>Vyplň údaj</v>
      </c>
      <c r="G88" s="40"/>
      <c r="H88" s="40"/>
      <c r="I88" s="34" t="s">
        <v>36</v>
      </c>
      <c r="J88" s="38" t="str">
        <f>E26</f>
        <v xml:space="preserve"> </v>
      </c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0"/>
      <c r="D89" s="40"/>
      <c r="E89" s="40"/>
      <c r="F89" s="40"/>
      <c r="G89" s="40"/>
      <c r="H89" s="40"/>
      <c r="I89" s="40"/>
      <c r="J89" s="40"/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51"/>
      <c r="B90" s="152"/>
      <c r="C90" s="153" t="s">
        <v>139</v>
      </c>
      <c r="D90" s="154" t="s">
        <v>58</v>
      </c>
      <c r="E90" s="154" t="s">
        <v>54</v>
      </c>
      <c r="F90" s="154" t="s">
        <v>55</v>
      </c>
      <c r="G90" s="154" t="s">
        <v>140</v>
      </c>
      <c r="H90" s="154" t="s">
        <v>141</v>
      </c>
      <c r="I90" s="154" t="s">
        <v>142</v>
      </c>
      <c r="J90" s="154" t="s">
        <v>128</v>
      </c>
      <c r="K90" s="155" t="s">
        <v>143</v>
      </c>
      <c r="L90" s="156"/>
      <c r="M90" s="82" t="s">
        <v>3</v>
      </c>
      <c r="N90" s="83" t="s">
        <v>43</v>
      </c>
      <c r="O90" s="83" t="s">
        <v>144</v>
      </c>
      <c r="P90" s="83" t="s">
        <v>145</v>
      </c>
      <c r="Q90" s="83" t="s">
        <v>146</v>
      </c>
      <c r="R90" s="83" t="s">
        <v>147</v>
      </c>
      <c r="S90" s="83" t="s">
        <v>148</v>
      </c>
      <c r="T90" s="84" t="s">
        <v>149</v>
      </c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</row>
    <row r="91" s="2" customFormat="1" ht="22.8" customHeight="1">
      <c r="A91" s="40"/>
      <c r="B91" s="41"/>
      <c r="C91" s="89" t="s">
        <v>150</v>
      </c>
      <c r="D91" s="40"/>
      <c r="E91" s="40"/>
      <c r="F91" s="40"/>
      <c r="G91" s="40"/>
      <c r="H91" s="40"/>
      <c r="I91" s="40"/>
      <c r="J91" s="157">
        <f>BK91</f>
        <v>0</v>
      </c>
      <c r="K91" s="40"/>
      <c r="L91" s="41"/>
      <c r="M91" s="85"/>
      <c r="N91" s="70"/>
      <c r="O91" s="86"/>
      <c r="P91" s="158">
        <f>P92</f>
        <v>0</v>
      </c>
      <c r="Q91" s="86"/>
      <c r="R91" s="158">
        <f>R92</f>
        <v>378.48491323000002</v>
      </c>
      <c r="S91" s="86"/>
      <c r="T91" s="159">
        <f>T92</f>
        <v>4.6799999999999997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72</v>
      </c>
      <c r="AU91" s="21" t="s">
        <v>129</v>
      </c>
      <c r="BK91" s="160">
        <f>BK92</f>
        <v>0</v>
      </c>
    </row>
    <row r="92" s="12" customFormat="1" ht="25.92" customHeight="1">
      <c r="A92" s="12"/>
      <c r="B92" s="161"/>
      <c r="C92" s="12"/>
      <c r="D92" s="162" t="s">
        <v>72</v>
      </c>
      <c r="E92" s="163" t="s">
        <v>151</v>
      </c>
      <c r="F92" s="163" t="s">
        <v>152</v>
      </c>
      <c r="G92" s="12"/>
      <c r="H92" s="12"/>
      <c r="I92" s="164"/>
      <c r="J92" s="165">
        <f>BK92</f>
        <v>0</v>
      </c>
      <c r="K92" s="12"/>
      <c r="L92" s="161"/>
      <c r="M92" s="166"/>
      <c r="N92" s="167"/>
      <c r="O92" s="167"/>
      <c r="P92" s="168">
        <f>P93+P201+P226+P232+P561</f>
        <v>0</v>
      </c>
      <c r="Q92" s="167"/>
      <c r="R92" s="168">
        <f>R93+R201+R226+R232+R561</f>
        <v>378.48491323000002</v>
      </c>
      <c r="S92" s="167"/>
      <c r="T92" s="169">
        <f>T93+T201+T226+T232+T561</f>
        <v>4.6799999999999997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2" t="s">
        <v>81</v>
      </c>
      <c r="AT92" s="170" t="s">
        <v>72</v>
      </c>
      <c r="AU92" s="170" t="s">
        <v>73</v>
      </c>
      <c r="AY92" s="162" t="s">
        <v>153</v>
      </c>
      <c r="BK92" s="171">
        <f>BK93+BK201+BK226+BK232+BK561</f>
        <v>0</v>
      </c>
    </row>
    <row r="93" s="12" customFormat="1" ht="22.8" customHeight="1">
      <c r="A93" s="12"/>
      <c r="B93" s="161"/>
      <c r="C93" s="12"/>
      <c r="D93" s="162" t="s">
        <v>72</v>
      </c>
      <c r="E93" s="172" t="s">
        <v>81</v>
      </c>
      <c r="F93" s="172" t="s">
        <v>154</v>
      </c>
      <c r="G93" s="12"/>
      <c r="H93" s="12"/>
      <c r="I93" s="164"/>
      <c r="J93" s="173">
        <f>BK93</f>
        <v>0</v>
      </c>
      <c r="K93" s="12"/>
      <c r="L93" s="161"/>
      <c r="M93" s="166"/>
      <c r="N93" s="167"/>
      <c r="O93" s="167"/>
      <c r="P93" s="168">
        <f>SUM(P94:P200)</f>
        <v>0</v>
      </c>
      <c r="Q93" s="167"/>
      <c r="R93" s="168">
        <f>SUM(R94:R200)</f>
        <v>315.80363440000002</v>
      </c>
      <c r="S93" s="167"/>
      <c r="T93" s="169">
        <f>SUM(T94:T200)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62" t="s">
        <v>81</v>
      </c>
      <c r="AT93" s="170" t="s">
        <v>72</v>
      </c>
      <c r="AU93" s="170" t="s">
        <v>81</v>
      </c>
      <c r="AY93" s="162" t="s">
        <v>153</v>
      </c>
      <c r="BK93" s="171">
        <f>SUM(BK94:BK200)</f>
        <v>0</v>
      </c>
    </row>
    <row r="94" s="2" customFormat="1" ht="24.15" customHeight="1">
      <c r="A94" s="40"/>
      <c r="B94" s="174"/>
      <c r="C94" s="175" t="s">
        <v>81</v>
      </c>
      <c r="D94" s="175" t="s">
        <v>155</v>
      </c>
      <c r="E94" s="176" t="s">
        <v>1778</v>
      </c>
      <c r="F94" s="177" t="s">
        <v>1779</v>
      </c>
      <c r="G94" s="178" t="s">
        <v>158</v>
      </c>
      <c r="H94" s="179">
        <v>9</v>
      </c>
      <c r="I94" s="180"/>
      <c r="J94" s="181">
        <f>ROUND(I94*H94,2)</f>
        <v>0</v>
      </c>
      <c r="K94" s="177" t="s">
        <v>159</v>
      </c>
      <c r="L94" s="41"/>
      <c r="M94" s="182" t="s">
        <v>3</v>
      </c>
      <c r="N94" s="183" t="s">
        <v>44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160</v>
      </c>
      <c r="AT94" s="186" t="s">
        <v>155</v>
      </c>
      <c r="AU94" s="186" t="s">
        <v>83</v>
      </c>
      <c r="AY94" s="21" t="s">
        <v>153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81</v>
      </c>
      <c r="BK94" s="187">
        <f>ROUND(I94*H94,2)</f>
        <v>0</v>
      </c>
      <c r="BL94" s="21" t="s">
        <v>160</v>
      </c>
      <c r="BM94" s="186" t="s">
        <v>1780</v>
      </c>
    </row>
    <row r="95" s="2" customFormat="1">
      <c r="A95" s="40"/>
      <c r="B95" s="41"/>
      <c r="C95" s="40"/>
      <c r="D95" s="188" t="s">
        <v>162</v>
      </c>
      <c r="E95" s="40"/>
      <c r="F95" s="189" t="s">
        <v>1781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162</v>
      </c>
      <c r="AU95" s="21" t="s">
        <v>83</v>
      </c>
    </row>
    <row r="96" s="2" customFormat="1">
      <c r="A96" s="40"/>
      <c r="B96" s="41"/>
      <c r="C96" s="40"/>
      <c r="D96" s="193" t="s">
        <v>164</v>
      </c>
      <c r="E96" s="40"/>
      <c r="F96" s="194" t="s">
        <v>1782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164</v>
      </c>
      <c r="AU96" s="21" t="s">
        <v>83</v>
      </c>
    </row>
    <row r="97" s="13" customFormat="1">
      <c r="A97" s="13"/>
      <c r="B97" s="195"/>
      <c r="C97" s="13"/>
      <c r="D97" s="188" t="s">
        <v>166</v>
      </c>
      <c r="E97" s="196" t="s">
        <v>3</v>
      </c>
      <c r="F97" s="197" t="s">
        <v>1783</v>
      </c>
      <c r="G97" s="13"/>
      <c r="H97" s="198">
        <v>6</v>
      </c>
      <c r="I97" s="199"/>
      <c r="J97" s="13"/>
      <c r="K97" s="13"/>
      <c r="L97" s="195"/>
      <c r="M97" s="200"/>
      <c r="N97" s="201"/>
      <c r="O97" s="201"/>
      <c r="P97" s="201"/>
      <c r="Q97" s="201"/>
      <c r="R97" s="201"/>
      <c r="S97" s="201"/>
      <c r="T97" s="20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6" t="s">
        <v>166</v>
      </c>
      <c r="AU97" s="196" t="s">
        <v>83</v>
      </c>
      <c r="AV97" s="13" t="s">
        <v>83</v>
      </c>
      <c r="AW97" s="13" t="s">
        <v>35</v>
      </c>
      <c r="AX97" s="13" t="s">
        <v>73</v>
      </c>
      <c r="AY97" s="196" t="s">
        <v>153</v>
      </c>
    </row>
    <row r="98" s="13" customFormat="1">
      <c r="A98" s="13"/>
      <c r="B98" s="195"/>
      <c r="C98" s="13"/>
      <c r="D98" s="188" t="s">
        <v>166</v>
      </c>
      <c r="E98" s="196" t="s">
        <v>3</v>
      </c>
      <c r="F98" s="197" t="s">
        <v>1784</v>
      </c>
      <c r="G98" s="13"/>
      <c r="H98" s="198">
        <v>3</v>
      </c>
      <c r="I98" s="199"/>
      <c r="J98" s="13"/>
      <c r="K98" s="13"/>
      <c r="L98" s="195"/>
      <c r="M98" s="200"/>
      <c r="N98" s="201"/>
      <c r="O98" s="201"/>
      <c r="P98" s="201"/>
      <c r="Q98" s="201"/>
      <c r="R98" s="201"/>
      <c r="S98" s="201"/>
      <c r="T98" s="20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96" t="s">
        <v>166</v>
      </c>
      <c r="AU98" s="196" t="s">
        <v>83</v>
      </c>
      <c r="AV98" s="13" t="s">
        <v>83</v>
      </c>
      <c r="AW98" s="13" t="s">
        <v>35</v>
      </c>
      <c r="AX98" s="13" t="s">
        <v>73</v>
      </c>
      <c r="AY98" s="196" t="s">
        <v>153</v>
      </c>
    </row>
    <row r="99" s="14" customFormat="1">
      <c r="A99" s="14"/>
      <c r="B99" s="203"/>
      <c r="C99" s="14"/>
      <c r="D99" s="188" t="s">
        <v>166</v>
      </c>
      <c r="E99" s="204" t="s">
        <v>3</v>
      </c>
      <c r="F99" s="205" t="s">
        <v>181</v>
      </c>
      <c r="G99" s="14"/>
      <c r="H99" s="206">
        <v>9</v>
      </c>
      <c r="I99" s="207"/>
      <c r="J99" s="14"/>
      <c r="K99" s="14"/>
      <c r="L99" s="203"/>
      <c r="M99" s="208"/>
      <c r="N99" s="209"/>
      <c r="O99" s="209"/>
      <c r="P99" s="209"/>
      <c r="Q99" s="209"/>
      <c r="R99" s="209"/>
      <c r="S99" s="209"/>
      <c r="T99" s="21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04" t="s">
        <v>166</v>
      </c>
      <c r="AU99" s="204" t="s">
        <v>83</v>
      </c>
      <c r="AV99" s="14" t="s">
        <v>160</v>
      </c>
      <c r="AW99" s="14" t="s">
        <v>35</v>
      </c>
      <c r="AX99" s="14" t="s">
        <v>81</v>
      </c>
      <c r="AY99" s="204" t="s">
        <v>153</v>
      </c>
    </row>
    <row r="100" s="2" customFormat="1" ht="24.15" customHeight="1">
      <c r="A100" s="40"/>
      <c r="B100" s="174"/>
      <c r="C100" s="175" t="s">
        <v>83</v>
      </c>
      <c r="D100" s="175" t="s">
        <v>155</v>
      </c>
      <c r="E100" s="176" t="s">
        <v>1785</v>
      </c>
      <c r="F100" s="177" t="s">
        <v>1786</v>
      </c>
      <c r="G100" s="178" t="s">
        <v>158</v>
      </c>
      <c r="H100" s="179">
        <v>7.7690000000000001</v>
      </c>
      <c r="I100" s="180"/>
      <c r="J100" s="181">
        <f>ROUND(I100*H100,2)</f>
        <v>0</v>
      </c>
      <c r="K100" s="177" t="s">
        <v>159</v>
      </c>
      <c r="L100" s="41"/>
      <c r="M100" s="182" t="s">
        <v>3</v>
      </c>
      <c r="N100" s="183" t="s">
        <v>44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160</v>
      </c>
      <c r="AT100" s="186" t="s">
        <v>155</v>
      </c>
      <c r="AU100" s="186" t="s">
        <v>83</v>
      </c>
      <c r="AY100" s="21" t="s">
        <v>153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81</v>
      </c>
      <c r="BK100" s="187">
        <f>ROUND(I100*H100,2)</f>
        <v>0</v>
      </c>
      <c r="BL100" s="21" t="s">
        <v>160</v>
      </c>
      <c r="BM100" s="186" t="s">
        <v>1787</v>
      </c>
    </row>
    <row r="101" s="2" customFormat="1">
      <c r="A101" s="40"/>
      <c r="B101" s="41"/>
      <c r="C101" s="40"/>
      <c r="D101" s="188" t="s">
        <v>162</v>
      </c>
      <c r="E101" s="40"/>
      <c r="F101" s="189" t="s">
        <v>1788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162</v>
      </c>
      <c r="AU101" s="21" t="s">
        <v>83</v>
      </c>
    </row>
    <row r="102" s="2" customFormat="1">
      <c r="A102" s="40"/>
      <c r="B102" s="41"/>
      <c r="C102" s="40"/>
      <c r="D102" s="193" t="s">
        <v>164</v>
      </c>
      <c r="E102" s="40"/>
      <c r="F102" s="194" t="s">
        <v>1789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164</v>
      </c>
      <c r="AU102" s="21" t="s">
        <v>83</v>
      </c>
    </row>
    <row r="103" s="13" customFormat="1">
      <c r="A103" s="13"/>
      <c r="B103" s="195"/>
      <c r="C103" s="13"/>
      <c r="D103" s="188" t="s">
        <v>166</v>
      </c>
      <c r="E103" s="196" t="s">
        <v>3</v>
      </c>
      <c r="F103" s="197" t="s">
        <v>1790</v>
      </c>
      <c r="G103" s="13"/>
      <c r="H103" s="198">
        <v>7.7690000000000001</v>
      </c>
      <c r="I103" s="199"/>
      <c r="J103" s="13"/>
      <c r="K103" s="13"/>
      <c r="L103" s="195"/>
      <c r="M103" s="200"/>
      <c r="N103" s="201"/>
      <c r="O103" s="201"/>
      <c r="P103" s="201"/>
      <c r="Q103" s="201"/>
      <c r="R103" s="201"/>
      <c r="S103" s="201"/>
      <c r="T103" s="20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96" t="s">
        <v>166</v>
      </c>
      <c r="AU103" s="196" t="s">
        <v>83</v>
      </c>
      <c r="AV103" s="13" t="s">
        <v>83</v>
      </c>
      <c r="AW103" s="13" t="s">
        <v>35</v>
      </c>
      <c r="AX103" s="13" t="s">
        <v>81</v>
      </c>
      <c r="AY103" s="196" t="s">
        <v>153</v>
      </c>
    </row>
    <row r="104" s="2" customFormat="1" ht="33" customHeight="1">
      <c r="A104" s="40"/>
      <c r="B104" s="174"/>
      <c r="C104" s="175" t="s">
        <v>174</v>
      </c>
      <c r="D104" s="175" t="s">
        <v>155</v>
      </c>
      <c r="E104" s="176" t="s">
        <v>1791</v>
      </c>
      <c r="F104" s="177" t="s">
        <v>1792</v>
      </c>
      <c r="G104" s="178" t="s">
        <v>158</v>
      </c>
      <c r="H104" s="179">
        <v>88.775999999999996</v>
      </c>
      <c r="I104" s="180"/>
      <c r="J104" s="181">
        <f>ROUND(I104*H104,2)</f>
        <v>0</v>
      </c>
      <c r="K104" s="177" t="s">
        <v>159</v>
      </c>
      <c r="L104" s="41"/>
      <c r="M104" s="182" t="s">
        <v>3</v>
      </c>
      <c r="N104" s="183" t="s">
        <v>44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160</v>
      </c>
      <c r="AT104" s="186" t="s">
        <v>155</v>
      </c>
      <c r="AU104" s="186" t="s">
        <v>83</v>
      </c>
      <c r="AY104" s="21" t="s">
        <v>153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81</v>
      </c>
      <c r="BK104" s="187">
        <f>ROUND(I104*H104,2)</f>
        <v>0</v>
      </c>
      <c r="BL104" s="21" t="s">
        <v>160</v>
      </c>
      <c r="BM104" s="186" t="s">
        <v>1793</v>
      </c>
    </row>
    <row r="105" s="2" customFormat="1">
      <c r="A105" s="40"/>
      <c r="B105" s="41"/>
      <c r="C105" s="40"/>
      <c r="D105" s="188" t="s">
        <v>162</v>
      </c>
      <c r="E105" s="40"/>
      <c r="F105" s="189" t="s">
        <v>1794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162</v>
      </c>
      <c r="AU105" s="21" t="s">
        <v>83</v>
      </c>
    </row>
    <row r="106" s="2" customFormat="1">
      <c r="A106" s="40"/>
      <c r="B106" s="41"/>
      <c r="C106" s="40"/>
      <c r="D106" s="193" t="s">
        <v>164</v>
      </c>
      <c r="E106" s="40"/>
      <c r="F106" s="194" t="s">
        <v>1795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164</v>
      </c>
      <c r="AU106" s="21" t="s">
        <v>83</v>
      </c>
    </row>
    <row r="107" s="13" customFormat="1">
      <c r="A107" s="13"/>
      <c r="B107" s="195"/>
      <c r="C107" s="13"/>
      <c r="D107" s="188" t="s">
        <v>166</v>
      </c>
      <c r="E107" s="196" t="s">
        <v>3</v>
      </c>
      <c r="F107" s="197" t="s">
        <v>1796</v>
      </c>
      <c r="G107" s="13"/>
      <c r="H107" s="198">
        <v>88.775999999999996</v>
      </c>
      <c r="I107" s="199"/>
      <c r="J107" s="13"/>
      <c r="K107" s="13"/>
      <c r="L107" s="195"/>
      <c r="M107" s="200"/>
      <c r="N107" s="201"/>
      <c r="O107" s="201"/>
      <c r="P107" s="201"/>
      <c r="Q107" s="201"/>
      <c r="R107" s="201"/>
      <c r="S107" s="201"/>
      <c r="T107" s="20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6" t="s">
        <v>166</v>
      </c>
      <c r="AU107" s="196" t="s">
        <v>83</v>
      </c>
      <c r="AV107" s="13" t="s">
        <v>83</v>
      </c>
      <c r="AW107" s="13" t="s">
        <v>35</v>
      </c>
      <c r="AX107" s="13" t="s">
        <v>81</v>
      </c>
      <c r="AY107" s="196" t="s">
        <v>153</v>
      </c>
    </row>
    <row r="108" s="2" customFormat="1" ht="33" customHeight="1">
      <c r="A108" s="40"/>
      <c r="B108" s="174"/>
      <c r="C108" s="175" t="s">
        <v>160</v>
      </c>
      <c r="D108" s="175" t="s">
        <v>155</v>
      </c>
      <c r="E108" s="176" t="s">
        <v>1797</v>
      </c>
      <c r="F108" s="177" t="s">
        <v>1798</v>
      </c>
      <c r="G108" s="178" t="s">
        <v>158</v>
      </c>
      <c r="H108" s="179">
        <v>111.432</v>
      </c>
      <c r="I108" s="180"/>
      <c r="J108" s="181">
        <f>ROUND(I108*H108,2)</f>
        <v>0</v>
      </c>
      <c r="K108" s="177" t="s">
        <v>159</v>
      </c>
      <c r="L108" s="41"/>
      <c r="M108" s="182" t="s">
        <v>3</v>
      </c>
      <c r="N108" s="183" t="s">
        <v>44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160</v>
      </c>
      <c r="AT108" s="186" t="s">
        <v>155</v>
      </c>
      <c r="AU108" s="186" t="s">
        <v>83</v>
      </c>
      <c r="AY108" s="21" t="s">
        <v>153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81</v>
      </c>
      <c r="BK108" s="187">
        <f>ROUND(I108*H108,2)</f>
        <v>0</v>
      </c>
      <c r="BL108" s="21" t="s">
        <v>160</v>
      </c>
      <c r="BM108" s="186" t="s">
        <v>1799</v>
      </c>
    </row>
    <row r="109" s="2" customFormat="1">
      <c r="A109" s="40"/>
      <c r="B109" s="41"/>
      <c r="C109" s="40"/>
      <c r="D109" s="188" t="s">
        <v>162</v>
      </c>
      <c r="E109" s="40"/>
      <c r="F109" s="189" t="s">
        <v>1800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162</v>
      </c>
      <c r="AU109" s="21" t="s">
        <v>83</v>
      </c>
    </row>
    <row r="110" s="2" customFormat="1">
      <c r="A110" s="40"/>
      <c r="B110" s="41"/>
      <c r="C110" s="40"/>
      <c r="D110" s="193" t="s">
        <v>164</v>
      </c>
      <c r="E110" s="40"/>
      <c r="F110" s="194" t="s">
        <v>1801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164</v>
      </c>
      <c r="AU110" s="21" t="s">
        <v>83</v>
      </c>
    </row>
    <row r="111" s="13" customFormat="1">
      <c r="A111" s="13"/>
      <c r="B111" s="195"/>
      <c r="C111" s="13"/>
      <c r="D111" s="188" t="s">
        <v>166</v>
      </c>
      <c r="E111" s="196" t="s">
        <v>3</v>
      </c>
      <c r="F111" s="197" t="s">
        <v>1802</v>
      </c>
      <c r="G111" s="13"/>
      <c r="H111" s="198">
        <v>111.432</v>
      </c>
      <c r="I111" s="199"/>
      <c r="J111" s="13"/>
      <c r="K111" s="13"/>
      <c r="L111" s="195"/>
      <c r="M111" s="200"/>
      <c r="N111" s="201"/>
      <c r="O111" s="201"/>
      <c r="P111" s="201"/>
      <c r="Q111" s="201"/>
      <c r="R111" s="201"/>
      <c r="S111" s="201"/>
      <c r="T111" s="20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96" t="s">
        <v>166</v>
      </c>
      <c r="AU111" s="196" t="s">
        <v>83</v>
      </c>
      <c r="AV111" s="13" t="s">
        <v>83</v>
      </c>
      <c r="AW111" s="13" t="s">
        <v>35</v>
      </c>
      <c r="AX111" s="13" t="s">
        <v>81</v>
      </c>
      <c r="AY111" s="196" t="s">
        <v>153</v>
      </c>
    </row>
    <row r="112" s="2" customFormat="1" ht="21.75" customHeight="1">
      <c r="A112" s="40"/>
      <c r="B112" s="174"/>
      <c r="C112" s="175" t="s">
        <v>188</v>
      </c>
      <c r="D112" s="175" t="s">
        <v>155</v>
      </c>
      <c r="E112" s="176" t="s">
        <v>1803</v>
      </c>
      <c r="F112" s="177" t="s">
        <v>1804</v>
      </c>
      <c r="G112" s="178" t="s">
        <v>241</v>
      </c>
      <c r="H112" s="179">
        <v>97.659999999999997</v>
      </c>
      <c r="I112" s="180"/>
      <c r="J112" s="181">
        <f>ROUND(I112*H112,2)</f>
        <v>0</v>
      </c>
      <c r="K112" s="177" t="s">
        <v>159</v>
      </c>
      <c r="L112" s="41"/>
      <c r="M112" s="182" t="s">
        <v>3</v>
      </c>
      <c r="N112" s="183" t="s">
        <v>44</v>
      </c>
      <c r="O112" s="74"/>
      <c r="P112" s="184">
        <f>O112*H112</f>
        <v>0</v>
      </c>
      <c r="Q112" s="184">
        <v>0.00084000000000000003</v>
      </c>
      <c r="R112" s="184">
        <f>Q112*H112</f>
        <v>0.082034400000000007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160</v>
      </c>
      <c r="AT112" s="186" t="s">
        <v>155</v>
      </c>
      <c r="AU112" s="186" t="s">
        <v>83</v>
      </c>
      <c r="AY112" s="21" t="s">
        <v>153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81</v>
      </c>
      <c r="BK112" s="187">
        <f>ROUND(I112*H112,2)</f>
        <v>0</v>
      </c>
      <c r="BL112" s="21" t="s">
        <v>160</v>
      </c>
      <c r="BM112" s="186" t="s">
        <v>1805</v>
      </c>
    </row>
    <row r="113" s="2" customFormat="1">
      <c r="A113" s="40"/>
      <c r="B113" s="41"/>
      <c r="C113" s="40"/>
      <c r="D113" s="188" t="s">
        <v>162</v>
      </c>
      <c r="E113" s="40"/>
      <c r="F113" s="189" t="s">
        <v>1806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162</v>
      </c>
      <c r="AU113" s="21" t="s">
        <v>83</v>
      </c>
    </row>
    <row r="114" s="2" customFormat="1">
      <c r="A114" s="40"/>
      <c r="B114" s="41"/>
      <c r="C114" s="40"/>
      <c r="D114" s="193" t="s">
        <v>164</v>
      </c>
      <c r="E114" s="40"/>
      <c r="F114" s="194" t="s">
        <v>1807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164</v>
      </c>
      <c r="AU114" s="21" t="s">
        <v>83</v>
      </c>
    </row>
    <row r="115" s="13" customFormat="1">
      <c r="A115" s="13"/>
      <c r="B115" s="195"/>
      <c r="C115" s="13"/>
      <c r="D115" s="188" t="s">
        <v>166</v>
      </c>
      <c r="E115" s="196" t="s">
        <v>3</v>
      </c>
      <c r="F115" s="197" t="s">
        <v>1808</v>
      </c>
      <c r="G115" s="13"/>
      <c r="H115" s="198">
        <v>97.659999999999997</v>
      </c>
      <c r="I115" s="199"/>
      <c r="J115" s="13"/>
      <c r="K115" s="13"/>
      <c r="L115" s="195"/>
      <c r="M115" s="200"/>
      <c r="N115" s="201"/>
      <c r="O115" s="201"/>
      <c r="P115" s="201"/>
      <c r="Q115" s="201"/>
      <c r="R115" s="201"/>
      <c r="S115" s="201"/>
      <c r="T115" s="20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6" t="s">
        <v>166</v>
      </c>
      <c r="AU115" s="196" t="s">
        <v>83</v>
      </c>
      <c r="AV115" s="13" t="s">
        <v>83</v>
      </c>
      <c r="AW115" s="13" t="s">
        <v>35</v>
      </c>
      <c r="AX115" s="13" t="s">
        <v>81</v>
      </c>
      <c r="AY115" s="196" t="s">
        <v>153</v>
      </c>
    </row>
    <row r="116" s="2" customFormat="1" ht="24.15" customHeight="1">
      <c r="A116" s="40"/>
      <c r="B116" s="174"/>
      <c r="C116" s="175" t="s">
        <v>201</v>
      </c>
      <c r="D116" s="175" t="s">
        <v>155</v>
      </c>
      <c r="E116" s="176" t="s">
        <v>1809</v>
      </c>
      <c r="F116" s="177" t="s">
        <v>1810</v>
      </c>
      <c r="G116" s="178" t="s">
        <v>241</v>
      </c>
      <c r="H116" s="179">
        <v>97.659999999999997</v>
      </c>
      <c r="I116" s="180"/>
      <c r="J116" s="181">
        <f>ROUND(I116*H116,2)</f>
        <v>0</v>
      </c>
      <c r="K116" s="177" t="s">
        <v>159</v>
      </c>
      <c r="L116" s="41"/>
      <c r="M116" s="182" t="s">
        <v>3</v>
      </c>
      <c r="N116" s="183" t="s">
        <v>44</v>
      </c>
      <c r="O116" s="74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86" t="s">
        <v>160</v>
      </c>
      <c r="AT116" s="186" t="s">
        <v>155</v>
      </c>
      <c r="AU116" s="186" t="s">
        <v>83</v>
      </c>
      <c r="AY116" s="21" t="s">
        <v>153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21" t="s">
        <v>81</v>
      </c>
      <c r="BK116" s="187">
        <f>ROUND(I116*H116,2)</f>
        <v>0</v>
      </c>
      <c r="BL116" s="21" t="s">
        <v>160</v>
      </c>
      <c r="BM116" s="186" t="s">
        <v>1811</v>
      </c>
    </row>
    <row r="117" s="2" customFormat="1">
      <c r="A117" s="40"/>
      <c r="B117" s="41"/>
      <c r="C117" s="40"/>
      <c r="D117" s="188" t="s">
        <v>162</v>
      </c>
      <c r="E117" s="40"/>
      <c r="F117" s="189" t="s">
        <v>1812</v>
      </c>
      <c r="G117" s="40"/>
      <c r="H117" s="40"/>
      <c r="I117" s="190"/>
      <c r="J117" s="40"/>
      <c r="K117" s="40"/>
      <c r="L117" s="41"/>
      <c r="M117" s="191"/>
      <c r="N117" s="192"/>
      <c r="O117" s="74"/>
      <c r="P117" s="74"/>
      <c r="Q117" s="74"/>
      <c r="R117" s="74"/>
      <c r="S117" s="74"/>
      <c r="T117" s="75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21" t="s">
        <v>162</v>
      </c>
      <c r="AU117" s="21" t="s">
        <v>83</v>
      </c>
    </row>
    <row r="118" s="2" customFormat="1">
      <c r="A118" s="40"/>
      <c r="B118" s="41"/>
      <c r="C118" s="40"/>
      <c r="D118" s="193" t="s">
        <v>164</v>
      </c>
      <c r="E118" s="40"/>
      <c r="F118" s="194" t="s">
        <v>1813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164</v>
      </c>
      <c r="AU118" s="21" t="s">
        <v>83</v>
      </c>
    </row>
    <row r="119" s="13" customFormat="1">
      <c r="A119" s="13"/>
      <c r="B119" s="195"/>
      <c r="C119" s="13"/>
      <c r="D119" s="188" t="s">
        <v>166</v>
      </c>
      <c r="E119" s="196" t="s">
        <v>3</v>
      </c>
      <c r="F119" s="197" t="s">
        <v>1814</v>
      </c>
      <c r="G119" s="13"/>
      <c r="H119" s="198">
        <v>97.659999999999997</v>
      </c>
      <c r="I119" s="199"/>
      <c r="J119" s="13"/>
      <c r="K119" s="13"/>
      <c r="L119" s="195"/>
      <c r="M119" s="200"/>
      <c r="N119" s="201"/>
      <c r="O119" s="201"/>
      <c r="P119" s="201"/>
      <c r="Q119" s="201"/>
      <c r="R119" s="201"/>
      <c r="S119" s="201"/>
      <c r="T119" s="20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96" t="s">
        <v>166</v>
      </c>
      <c r="AU119" s="196" t="s">
        <v>83</v>
      </c>
      <c r="AV119" s="13" t="s">
        <v>83</v>
      </c>
      <c r="AW119" s="13" t="s">
        <v>35</v>
      </c>
      <c r="AX119" s="13" t="s">
        <v>81</v>
      </c>
      <c r="AY119" s="196" t="s">
        <v>153</v>
      </c>
    </row>
    <row r="120" s="2" customFormat="1" ht="21.75" customHeight="1">
      <c r="A120" s="40"/>
      <c r="B120" s="174"/>
      <c r="C120" s="175" t="s">
        <v>208</v>
      </c>
      <c r="D120" s="175" t="s">
        <v>155</v>
      </c>
      <c r="E120" s="176" t="s">
        <v>1815</v>
      </c>
      <c r="F120" s="177" t="s">
        <v>1816</v>
      </c>
      <c r="G120" s="178" t="s">
        <v>241</v>
      </c>
      <c r="H120" s="179">
        <v>88</v>
      </c>
      <c r="I120" s="180"/>
      <c r="J120" s="181">
        <f>ROUND(I120*H120,2)</f>
        <v>0</v>
      </c>
      <c r="K120" s="177" t="s">
        <v>159</v>
      </c>
      <c r="L120" s="41"/>
      <c r="M120" s="182" t="s">
        <v>3</v>
      </c>
      <c r="N120" s="183" t="s">
        <v>44</v>
      </c>
      <c r="O120" s="74"/>
      <c r="P120" s="184">
        <f>O120*H120</f>
        <v>0</v>
      </c>
      <c r="Q120" s="184">
        <v>0.00069999999999999999</v>
      </c>
      <c r="R120" s="184">
        <f>Q120*H120</f>
        <v>0.061600000000000002</v>
      </c>
      <c r="S120" s="184">
        <v>0</v>
      </c>
      <c r="T120" s="18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6" t="s">
        <v>160</v>
      </c>
      <c r="AT120" s="186" t="s">
        <v>155</v>
      </c>
      <c r="AU120" s="186" t="s">
        <v>83</v>
      </c>
      <c r="AY120" s="21" t="s">
        <v>153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21" t="s">
        <v>81</v>
      </c>
      <c r="BK120" s="187">
        <f>ROUND(I120*H120,2)</f>
        <v>0</v>
      </c>
      <c r="BL120" s="21" t="s">
        <v>160</v>
      </c>
      <c r="BM120" s="186" t="s">
        <v>1817</v>
      </c>
    </row>
    <row r="121" s="2" customFormat="1">
      <c r="A121" s="40"/>
      <c r="B121" s="41"/>
      <c r="C121" s="40"/>
      <c r="D121" s="188" t="s">
        <v>162</v>
      </c>
      <c r="E121" s="40"/>
      <c r="F121" s="189" t="s">
        <v>1818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162</v>
      </c>
      <c r="AU121" s="21" t="s">
        <v>83</v>
      </c>
    </row>
    <row r="122" s="2" customFormat="1">
      <c r="A122" s="40"/>
      <c r="B122" s="41"/>
      <c r="C122" s="40"/>
      <c r="D122" s="193" t="s">
        <v>164</v>
      </c>
      <c r="E122" s="40"/>
      <c r="F122" s="194" t="s">
        <v>1819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164</v>
      </c>
      <c r="AU122" s="21" t="s">
        <v>83</v>
      </c>
    </row>
    <row r="123" s="13" customFormat="1">
      <c r="A123" s="13"/>
      <c r="B123" s="195"/>
      <c r="C123" s="13"/>
      <c r="D123" s="188" t="s">
        <v>166</v>
      </c>
      <c r="E123" s="196" t="s">
        <v>3</v>
      </c>
      <c r="F123" s="197" t="s">
        <v>1820</v>
      </c>
      <c r="G123" s="13"/>
      <c r="H123" s="198">
        <v>88</v>
      </c>
      <c r="I123" s="199"/>
      <c r="J123" s="13"/>
      <c r="K123" s="13"/>
      <c r="L123" s="195"/>
      <c r="M123" s="200"/>
      <c r="N123" s="201"/>
      <c r="O123" s="201"/>
      <c r="P123" s="201"/>
      <c r="Q123" s="201"/>
      <c r="R123" s="201"/>
      <c r="S123" s="201"/>
      <c r="T123" s="20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6" t="s">
        <v>166</v>
      </c>
      <c r="AU123" s="196" t="s">
        <v>83</v>
      </c>
      <c r="AV123" s="13" t="s">
        <v>83</v>
      </c>
      <c r="AW123" s="13" t="s">
        <v>35</v>
      </c>
      <c r="AX123" s="13" t="s">
        <v>81</v>
      </c>
      <c r="AY123" s="196" t="s">
        <v>153</v>
      </c>
    </row>
    <row r="124" s="2" customFormat="1" ht="16.5" customHeight="1">
      <c r="A124" s="40"/>
      <c r="B124" s="174"/>
      <c r="C124" s="175" t="s">
        <v>215</v>
      </c>
      <c r="D124" s="175" t="s">
        <v>155</v>
      </c>
      <c r="E124" s="176" t="s">
        <v>1821</v>
      </c>
      <c r="F124" s="177" t="s">
        <v>1822</v>
      </c>
      <c r="G124" s="178" t="s">
        <v>241</v>
      </c>
      <c r="H124" s="179">
        <v>88</v>
      </c>
      <c r="I124" s="180"/>
      <c r="J124" s="181">
        <f>ROUND(I124*H124,2)</f>
        <v>0</v>
      </c>
      <c r="K124" s="177" t="s">
        <v>159</v>
      </c>
      <c r="L124" s="41"/>
      <c r="M124" s="182" t="s">
        <v>3</v>
      </c>
      <c r="N124" s="183" t="s">
        <v>44</v>
      </c>
      <c r="O124" s="74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86" t="s">
        <v>160</v>
      </c>
      <c r="AT124" s="186" t="s">
        <v>155</v>
      </c>
      <c r="AU124" s="186" t="s">
        <v>83</v>
      </c>
      <c r="AY124" s="21" t="s">
        <v>153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21" t="s">
        <v>81</v>
      </c>
      <c r="BK124" s="187">
        <f>ROUND(I124*H124,2)</f>
        <v>0</v>
      </c>
      <c r="BL124" s="21" t="s">
        <v>160</v>
      </c>
      <c r="BM124" s="186" t="s">
        <v>1823</v>
      </c>
    </row>
    <row r="125" s="2" customFormat="1">
      <c r="A125" s="40"/>
      <c r="B125" s="41"/>
      <c r="C125" s="40"/>
      <c r="D125" s="188" t="s">
        <v>162</v>
      </c>
      <c r="E125" s="40"/>
      <c r="F125" s="189" t="s">
        <v>1824</v>
      </c>
      <c r="G125" s="40"/>
      <c r="H125" s="40"/>
      <c r="I125" s="190"/>
      <c r="J125" s="40"/>
      <c r="K125" s="40"/>
      <c r="L125" s="41"/>
      <c r="M125" s="191"/>
      <c r="N125" s="192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162</v>
      </c>
      <c r="AU125" s="21" t="s">
        <v>83</v>
      </c>
    </row>
    <row r="126" s="2" customFormat="1">
      <c r="A126" s="40"/>
      <c r="B126" s="41"/>
      <c r="C126" s="40"/>
      <c r="D126" s="193" t="s">
        <v>164</v>
      </c>
      <c r="E126" s="40"/>
      <c r="F126" s="194" t="s">
        <v>1825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164</v>
      </c>
      <c r="AU126" s="21" t="s">
        <v>83</v>
      </c>
    </row>
    <row r="127" s="13" customFormat="1">
      <c r="A127" s="13"/>
      <c r="B127" s="195"/>
      <c r="C127" s="13"/>
      <c r="D127" s="188" t="s">
        <v>166</v>
      </c>
      <c r="E127" s="196" t="s">
        <v>3</v>
      </c>
      <c r="F127" s="197" t="s">
        <v>768</v>
      </c>
      <c r="G127" s="13"/>
      <c r="H127" s="198">
        <v>88</v>
      </c>
      <c r="I127" s="199"/>
      <c r="J127" s="13"/>
      <c r="K127" s="13"/>
      <c r="L127" s="195"/>
      <c r="M127" s="200"/>
      <c r="N127" s="201"/>
      <c r="O127" s="201"/>
      <c r="P127" s="201"/>
      <c r="Q127" s="201"/>
      <c r="R127" s="201"/>
      <c r="S127" s="201"/>
      <c r="T127" s="20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6" t="s">
        <v>166</v>
      </c>
      <c r="AU127" s="196" t="s">
        <v>83</v>
      </c>
      <c r="AV127" s="13" t="s">
        <v>83</v>
      </c>
      <c r="AW127" s="13" t="s">
        <v>35</v>
      </c>
      <c r="AX127" s="13" t="s">
        <v>81</v>
      </c>
      <c r="AY127" s="196" t="s">
        <v>153</v>
      </c>
    </row>
    <row r="128" s="2" customFormat="1" ht="37.8" customHeight="1">
      <c r="A128" s="40"/>
      <c r="B128" s="174"/>
      <c r="C128" s="175" t="s">
        <v>223</v>
      </c>
      <c r="D128" s="175" t="s">
        <v>155</v>
      </c>
      <c r="E128" s="176" t="s">
        <v>1826</v>
      </c>
      <c r="F128" s="177" t="s">
        <v>1827</v>
      </c>
      <c r="G128" s="178" t="s">
        <v>158</v>
      </c>
      <c r="H128" s="179">
        <v>66.581999999999994</v>
      </c>
      <c r="I128" s="180"/>
      <c r="J128" s="181">
        <f>ROUND(I128*H128,2)</f>
        <v>0</v>
      </c>
      <c r="K128" s="177" t="s">
        <v>159</v>
      </c>
      <c r="L128" s="41"/>
      <c r="M128" s="182" t="s">
        <v>3</v>
      </c>
      <c r="N128" s="183" t="s">
        <v>44</v>
      </c>
      <c r="O128" s="74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86" t="s">
        <v>160</v>
      </c>
      <c r="AT128" s="186" t="s">
        <v>155</v>
      </c>
      <c r="AU128" s="186" t="s">
        <v>83</v>
      </c>
      <c r="AY128" s="21" t="s">
        <v>153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21" t="s">
        <v>81</v>
      </c>
      <c r="BK128" s="187">
        <f>ROUND(I128*H128,2)</f>
        <v>0</v>
      </c>
      <c r="BL128" s="21" t="s">
        <v>160</v>
      </c>
      <c r="BM128" s="186" t="s">
        <v>1828</v>
      </c>
    </row>
    <row r="129" s="2" customFormat="1">
      <c r="A129" s="40"/>
      <c r="B129" s="41"/>
      <c r="C129" s="40"/>
      <c r="D129" s="188" t="s">
        <v>162</v>
      </c>
      <c r="E129" s="40"/>
      <c r="F129" s="189" t="s">
        <v>1829</v>
      </c>
      <c r="G129" s="40"/>
      <c r="H129" s="40"/>
      <c r="I129" s="190"/>
      <c r="J129" s="40"/>
      <c r="K129" s="40"/>
      <c r="L129" s="41"/>
      <c r="M129" s="191"/>
      <c r="N129" s="192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162</v>
      </c>
      <c r="AU129" s="21" t="s">
        <v>83</v>
      </c>
    </row>
    <row r="130" s="2" customFormat="1">
      <c r="A130" s="40"/>
      <c r="B130" s="41"/>
      <c r="C130" s="40"/>
      <c r="D130" s="193" t="s">
        <v>164</v>
      </c>
      <c r="E130" s="40"/>
      <c r="F130" s="194" t="s">
        <v>1830</v>
      </c>
      <c r="G130" s="40"/>
      <c r="H130" s="40"/>
      <c r="I130" s="190"/>
      <c r="J130" s="40"/>
      <c r="K130" s="40"/>
      <c r="L130" s="41"/>
      <c r="M130" s="191"/>
      <c r="N130" s="192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164</v>
      </c>
      <c r="AU130" s="21" t="s">
        <v>83</v>
      </c>
    </row>
    <row r="131" s="13" customFormat="1">
      <c r="A131" s="13"/>
      <c r="B131" s="195"/>
      <c r="C131" s="13"/>
      <c r="D131" s="188" t="s">
        <v>166</v>
      </c>
      <c r="E131" s="196" t="s">
        <v>3</v>
      </c>
      <c r="F131" s="197" t="s">
        <v>1831</v>
      </c>
      <c r="G131" s="13"/>
      <c r="H131" s="198">
        <v>33.290999999999997</v>
      </c>
      <c r="I131" s="199"/>
      <c r="J131" s="13"/>
      <c r="K131" s="13"/>
      <c r="L131" s="195"/>
      <c r="M131" s="200"/>
      <c r="N131" s="201"/>
      <c r="O131" s="201"/>
      <c r="P131" s="201"/>
      <c r="Q131" s="201"/>
      <c r="R131" s="201"/>
      <c r="S131" s="201"/>
      <c r="T131" s="20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6" t="s">
        <v>166</v>
      </c>
      <c r="AU131" s="196" t="s">
        <v>83</v>
      </c>
      <c r="AV131" s="13" t="s">
        <v>83</v>
      </c>
      <c r="AW131" s="13" t="s">
        <v>35</v>
      </c>
      <c r="AX131" s="13" t="s">
        <v>73</v>
      </c>
      <c r="AY131" s="196" t="s">
        <v>153</v>
      </c>
    </row>
    <row r="132" s="13" customFormat="1">
      <c r="A132" s="13"/>
      <c r="B132" s="195"/>
      <c r="C132" s="13"/>
      <c r="D132" s="188" t="s">
        <v>166</v>
      </c>
      <c r="E132" s="196" t="s">
        <v>3</v>
      </c>
      <c r="F132" s="197" t="s">
        <v>1832</v>
      </c>
      <c r="G132" s="13"/>
      <c r="H132" s="198">
        <v>33.290999999999997</v>
      </c>
      <c r="I132" s="199"/>
      <c r="J132" s="13"/>
      <c r="K132" s="13"/>
      <c r="L132" s="195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6" t="s">
        <v>166</v>
      </c>
      <c r="AU132" s="196" t="s">
        <v>83</v>
      </c>
      <c r="AV132" s="13" t="s">
        <v>83</v>
      </c>
      <c r="AW132" s="13" t="s">
        <v>35</v>
      </c>
      <c r="AX132" s="13" t="s">
        <v>73</v>
      </c>
      <c r="AY132" s="196" t="s">
        <v>153</v>
      </c>
    </row>
    <row r="133" s="14" customFormat="1">
      <c r="A133" s="14"/>
      <c r="B133" s="203"/>
      <c r="C133" s="14"/>
      <c r="D133" s="188" t="s">
        <v>166</v>
      </c>
      <c r="E133" s="204" t="s">
        <v>3</v>
      </c>
      <c r="F133" s="205" t="s">
        <v>181</v>
      </c>
      <c r="G133" s="14"/>
      <c r="H133" s="206">
        <v>66.581999999999994</v>
      </c>
      <c r="I133" s="207"/>
      <c r="J133" s="14"/>
      <c r="K133" s="14"/>
      <c r="L133" s="203"/>
      <c r="M133" s="208"/>
      <c r="N133" s="209"/>
      <c r="O133" s="209"/>
      <c r="P133" s="209"/>
      <c r="Q133" s="209"/>
      <c r="R133" s="209"/>
      <c r="S133" s="209"/>
      <c r="T133" s="21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4" t="s">
        <v>166</v>
      </c>
      <c r="AU133" s="204" t="s">
        <v>83</v>
      </c>
      <c r="AV133" s="14" t="s">
        <v>160</v>
      </c>
      <c r="AW133" s="14" t="s">
        <v>35</v>
      </c>
      <c r="AX133" s="14" t="s">
        <v>81</v>
      </c>
      <c r="AY133" s="204" t="s">
        <v>153</v>
      </c>
    </row>
    <row r="134" s="2" customFormat="1" ht="37.8" customHeight="1">
      <c r="A134" s="40"/>
      <c r="B134" s="174"/>
      <c r="C134" s="175" t="s">
        <v>230</v>
      </c>
      <c r="D134" s="175" t="s">
        <v>155</v>
      </c>
      <c r="E134" s="176" t="s">
        <v>189</v>
      </c>
      <c r="F134" s="177" t="s">
        <v>190</v>
      </c>
      <c r="G134" s="178" t="s">
        <v>158</v>
      </c>
      <c r="H134" s="179">
        <v>174.68600000000001</v>
      </c>
      <c r="I134" s="180"/>
      <c r="J134" s="181">
        <f>ROUND(I134*H134,2)</f>
        <v>0</v>
      </c>
      <c r="K134" s="177" t="s">
        <v>159</v>
      </c>
      <c r="L134" s="41"/>
      <c r="M134" s="182" t="s">
        <v>3</v>
      </c>
      <c r="N134" s="183" t="s">
        <v>44</v>
      </c>
      <c r="O134" s="74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6" t="s">
        <v>160</v>
      </c>
      <c r="AT134" s="186" t="s">
        <v>155</v>
      </c>
      <c r="AU134" s="186" t="s">
        <v>83</v>
      </c>
      <c r="AY134" s="21" t="s">
        <v>153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21" t="s">
        <v>81</v>
      </c>
      <c r="BK134" s="187">
        <f>ROUND(I134*H134,2)</f>
        <v>0</v>
      </c>
      <c r="BL134" s="21" t="s">
        <v>160</v>
      </c>
      <c r="BM134" s="186" t="s">
        <v>1833</v>
      </c>
    </row>
    <row r="135" s="2" customFormat="1">
      <c r="A135" s="40"/>
      <c r="B135" s="41"/>
      <c r="C135" s="40"/>
      <c r="D135" s="188" t="s">
        <v>162</v>
      </c>
      <c r="E135" s="40"/>
      <c r="F135" s="189" t="s">
        <v>192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162</v>
      </c>
      <c r="AU135" s="21" t="s">
        <v>83</v>
      </c>
    </row>
    <row r="136" s="2" customFormat="1">
      <c r="A136" s="40"/>
      <c r="B136" s="41"/>
      <c r="C136" s="40"/>
      <c r="D136" s="193" t="s">
        <v>164</v>
      </c>
      <c r="E136" s="40"/>
      <c r="F136" s="194" t="s">
        <v>193</v>
      </c>
      <c r="G136" s="40"/>
      <c r="H136" s="40"/>
      <c r="I136" s="190"/>
      <c r="J136" s="40"/>
      <c r="K136" s="40"/>
      <c r="L136" s="41"/>
      <c r="M136" s="191"/>
      <c r="N136" s="192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164</v>
      </c>
      <c r="AU136" s="21" t="s">
        <v>83</v>
      </c>
    </row>
    <row r="137" s="2" customFormat="1">
      <c r="A137" s="40"/>
      <c r="B137" s="41"/>
      <c r="C137" s="40"/>
      <c r="D137" s="188" t="s">
        <v>194</v>
      </c>
      <c r="E137" s="40"/>
      <c r="F137" s="211" t="s">
        <v>195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194</v>
      </c>
      <c r="AU137" s="21" t="s">
        <v>83</v>
      </c>
    </row>
    <row r="138" s="13" customFormat="1">
      <c r="A138" s="13"/>
      <c r="B138" s="195"/>
      <c r="C138" s="13"/>
      <c r="D138" s="188" t="s">
        <v>166</v>
      </c>
      <c r="E138" s="196" t="s">
        <v>3</v>
      </c>
      <c r="F138" s="197" t="s">
        <v>1834</v>
      </c>
      <c r="G138" s="13"/>
      <c r="H138" s="198">
        <v>7.7690000000000001</v>
      </c>
      <c r="I138" s="199"/>
      <c r="J138" s="13"/>
      <c r="K138" s="13"/>
      <c r="L138" s="195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166</v>
      </c>
      <c r="AU138" s="196" t="s">
        <v>83</v>
      </c>
      <c r="AV138" s="13" t="s">
        <v>83</v>
      </c>
      <c r="AW138" s="13" t="s">
        <v>35</v>
      </c>
      <c r="AX138" s="13" t="s">
        <v>73</v>
      </c>
      <c r="AY138" s="196" t="s">
        <v>153</v>
      </c>
    </row>
    <row r="139" s="13" customFormat="1">
      <c r="A139" s="13"/>
      <c r="B139" s="195"/>
      <c r="C139" s="13"/>
      <c r="D139" s="188" t="s">
        <v>166</v>
      </c>
      <c r="E139" s="196" t="s">
        <v>3</v>
      </c>
      <c r="F139" s="197" t="s">
        <v>1835</v>
      </c>
      <c r="G139" s="13"/>
      <c r="H139" s="198">
        <v>88.775999999999996</v>
      </c>
      <c r="I139" s="199"/>
      <c r="J139" s="13"/>
      <c r="K139" s="13"/>
      <c r="L139" s="195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166</v>
      </c>
      <c r="AU139" s="196" t="s">
        <v>83</v>
      </c>
      <c r="AV139" s="13" t="s">
        <v>83</v>
      </c>
      <c r="AW139" s="13" t="s">
        <v>35</v>
      </c>
      <c r="AX139" s="13" t="s">
        <v>73</v>
      </c>
      <c r="AY139" s="196" t="s">
        <v>153</v>
      </c>
    </row>
    <row r="140" s="13" customFormat="1">
      <c r="A140" s="13"/>
      <c r="B140" s="195"/>
      <c r="C140" s="13"/>
      <c r="D140" s="188" t="s">
        <v>166</v>
      </c>
      <c r="E140" s="196" t="s">
        <v>3</v>
      </c>
      <c r="F140" s="197" t="s">
        <v>1836</v>
      </c>
      <c r="G140" s="13"/>
      <c r="H140" s="198">
        <v>111.432</v>
      </c>
      <c r="I140" s="199"/>
      <c r="J140" s="13"/>
      <c r="K140" s="13"/>
      <c r="L140" s="195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166</v>
      </c>
      <c r="AU140" s="196" t="s">
        <v>83</v>
      </c>
      <c r="AV140" s="13" t="s">
        <v>83</v>
      </c>
      <c r="AW140" s="13" t="s">
        <v>35</v>
      </c>
      <c r="AX140" s="13" t="s">
        <v>73</v>
      </c>
      <c r="AY140" s="196" t="s">
        <v>153</v>
      </c>
    </row>
    <row r="141" s="15" customFormat="1">
      <c r="A141" s="15"/>
      <c r="B141" s="212"/>
      <c r="C141" s="15"/>
      <c r="D141" s="188" t="s">
        <v>166</v>
      </c>
      <c r="E141" s="213" t="s">
        <v>3</v>
      </c>
      <c r="F141" s="214" t="s">
        <v>199</v>
      </c>
      <c r="G141" s="15"/>
      <c r="H141" s="215">
        <v>207.977</v>
      </c>
      <c r="I141" s="216"/>
      <c r="J141" s="15"/>
      <c r="K141" s="15"/>
      <c r="L141" s="212"/>
      <c r="M141" s="217"/>
      <c r="N141" s="218"/>
      <c r="O141" s="218"/>
      <c r="P141" s="218"/>
      <c r="Q141" s="218"/>
      <c r="R141" s="218"/>
      <c r="S141" s="218"/>
      <c r="T141" s="21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13" t="s">
        <v>166</v>
      </c>
      <c r="AU141" s="213" t="s">
        <v>83</v>
      </c>
      <c r="AV141" s="15" t="s">
        <v>174</v>
      </c>
      <c r="AW141" s="15" t="s">
        <v>35</v>
      </c>
      <c r="AX141" s="15" t="s">
        <v>73</v>
      </c>
      <c r="AY141" s="213" t="s">
        <v>153</v>
      </c>
    </row>
    <row r="142" s="13" customFormat="1">
      <c r="A142" s="13"/>
      <c r="B142" s="195"/>
      <c r="C142" s="13"/>
      <c r="D142" s="188" t="s">
        <v>166</v>
      </c>
      <c r="E142" s="196" t="s">
        <v>3</v>
      </c>
      <c r="F142" s="197" t="s">
        <v>1837</v>
      </c>
      <c r="G142" s="13"/>
      <c r="H142" s="198">
        <v>-33.290999999999997</v>
      </c>
      <c r="I142" s="199"/>
      <c r="J142" s="13"/>
      <c r="K142" s="13"/>
      <c r="L142" s="195"/>
      <c r="M142" s="200"/>
      <c r="N142" s="201"/>
      <c r="O142" s="201"/>
      <c r="P142" s="201"/>
      <c r="Q142" s="201"/>
      <c r="R142" s="201"/>
      <c r="S142" s="201"/>
      <c r="T142" s="20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6" t="s">
        <v>166</v>
      </c>
      <c r="AU142" s="196" t="s">
        <v>83</v>
      </c>
      <c r="AV142" s="13" t="s">
        <v>83</v>
      </c>
      <c r="AW142" s="13" t="s">
        <v>35</v>
      </c>
      <c r="AX142" s="13" t="s">
        <v>73</v>
      </c>
      <c r="AY142" s="196" t="s">
        <v>153</v>
      </c>
    </row>
    <row r="143" s="14" customFormat="1">
      <c r="A143" s="14"/>
      <c r="B143" s="203"/>
      <c r="C143" s="14"/>
      <c r="D143" s="188" t="s">
        <v>166</v>
      </c>
      <c r="E143" s="204" t="s">
        <v>3</v>
      </c>
      <c r="F143" s="205" t="s">
        <v>181</v>
      </c>
      <c r="G143" s="14"/>
      <c r="H143" s="206">
        <v>174.68600000000001</v>
      </c>
      <c r="I143" s="207"/>
      <c r="J143" s="14"/>
      <c r="K143" s="14"/>
      <c r="L143" s="203"/>
      <c r="M143" s="208"/>
      <c r="N143" s="209"/>
      <c r="O143" s="209"/>
      <c r="P143" s="209"/>
      <c r="Q143" s="209"/>
      <c r="R143" s="209"/>
      <c r="S143" s="209"/>
      <c r="T143" s="21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4" t="s">
        <v>166</v>
      </c>
      <c r="AU143" s="204" t="s">
        <v>83</v>
      </c>
      <c r="AV143" s="14" t="s">
        <v>160</v>
      </c>
      <c r="AW143" s="14" t="s">
        <v>35</v>
      </c>
      <c r="AX143" s="14" t="s">
        <v>81</v>
      </c>
      <c r="AY143" s="204" t="s">
        <v>153</v>
      </c>
    </row>
    <row r="144" s="2" customFormat="1" ht="24.15" customHeight="1">
      <c r="A144" s="40"/>
      <c r="B144" s="174"/>
      <c r="C144" s="175" t="s">
        <v>238</v>
      </c>
      <c r="D144" s="175" t="s">
        <v>155</v>
      </c>
      <c r="E144" s="176" t="s">
        <v>202</v>
      </c>
      <c r="F144" s="177" t="s">
        <v>203</v>
      </c>
      <c r="G144" s="178" t="s">
        <v>158</v>
      </c>
      <c r="H144" s="179">
        <v>33.290999999999997</v>
      </c>
      <c r="I144" s="180"/>
      <c r="J144" s="181">
        <f>ROUND(I144*H144,2)</f>
        <v>0</v>
      </c>
      <c r="K144" s="177" t="s">
        <v>159</v>
      </c>
      <c r="L144" s="41"/>
      <c r="M144" s="182" t="s">
        <v>3</v>
      </c>
      <c r="N144" s="183" t="s">
        <v>44</v>
      </c>
      <c r="O144" s="74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86" t="s">
        <v>160</v>
      </c>
      <c r="AT144" s="186" t="s">
        <v>155</v>
      </c>
      <c r="AU144" s="186" t="s">
        <v>83</v>
      </c>
      <c r="AY144" s="21" t="s">
        <v>153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21" t="s">
        <v>81</v>
      </c>
      <c r="BK144" s="187">
        <f>ROUND(I144*H144,2)</f>
        <v>0</v>
      </c>
      <c r="BL144" s="21" t="s">
        <v>160</v>
      </c>
      <c r="BM144" s="186" t="s">
        <v>1838</v>
      </c>
    </row>
    <row r="145" s="2" customFormat="1">
      <c r="A145" s="40"/>
      <c r="B145" s="41"/>
      <c r="C145" s="40"/>
      <c r="D145" s="188" t="s">
        <v>162</v>
      </c>
      <c r="E145" s="40"/>
      <c r="F145" s="189" t="s">
        <v>205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162</v>
      </c>
      <c r="AU145" s="21" t="s">
        <v>83</v>
      </c>
    </row>
    <row r="146" s="2" customFormat="1">
      <c r="A146" s="40"/>
      <c r="B146" s="41"/>
      <c r="C146" s="40"/>
      <c r="D146" s="193" t="s">
        <v>164</v>
      </c>
      <c r="E146" s="40"/>
      <c r="F146" s="194" t="s">
        <v>206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164</v>
      </c>
      <c r="AU146" s="21" t="s">
        <v>83</v>
      </c>
    </row>
    <row r="147" s="13" customFormat="1">
      <c r="A147" s="13"/>
      <c r="B147" s="195"/>
      <c r="C147" s="13"/>
      <c r="D147" s="188" t="s">
        <v>166</v>
      </c>
      <c r="E147" s="196" t="s">
        <v>3</v>
      </c>
      <c r="F147" s="197" t="s">
        <v>1839</v>
      </c>
      <c r="G147" s="13"/>
      <c r="H147" s="198">
        <v>33.290999999999997</v>
      </c>
      <c r="I147" s="199"/>
      <c r="J147" s="13"/>
      <c r="K147" s="13"/>
      <c r="L147" s="195"/>
      <c r="M147" s="200"/>
      <c r="N147" s="201"/>
      <c r="O147" s="201"/>
      <c r="P147" s="201"/>
      <c r="Q147" s="201"/>
      <c r="R147" s="201"/>
      <c r="S147" s="201"/>
      <c r="T147" s="20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6" t="s">
        <v>166</v>
      </c>
      <c r="AU147" s="196" t="s">
        <v>83</v>
      </c>
      <c r="AV147" s="13" t="s">
        <v>83</v>
      </c>
      <c r="AW147" s="13" t="s">
        <v>35</v>
      </c>
      <c r="AX147" s="13" t="s">
        <v>73</v>
      </c>
      <c r="AY147" s="196" t="s">
        <v>153</v>
      </c>
    </row>
    <row r="148" s="14" customFormat="1">
      <c r="A148" s="14"/>
      <c r="B148" s="203"/>
      <c r="C148" s="14"/>
      <c r="D148" s="188" t="s">
        <v>166</v>
      </c>
      <c r="E148" s="204" t="s">
        <v>3</v>
      </c>
      <c r="F148" s="205" t="s">
        <v>181</v>
      </c>
      <c r="G148" s="14"/>
      <c r="H148" s="206">
        <v>33.290999999999997</v>
      </c>
      <c r="I148" s="207"/>
      <c r="J148" s="14"/>
      <c r="K148" s="14"/>
      <c r="L148" s="203"/>
      <c r="M148" s="208"/>
      <c r="N148" s="209"/>
      <c r="O148" s="209"/>
      <c r="P148" s="209"/>
      <c r="Q148" s="209"/>
      <c r="R148" s="209"/>
      <c r="S148" s="209"/>
      <c r="T148" s="21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4" t="s">
        <v>166</v>
      </c>
      <c r="AU148" s="204" t="s">
        <v>83</v>
      </c>
      <c r="AV148" s="14" t="s">
        <v>160</v>
      </c>
      <c r="AW148" s="14" t="s">
        <v>35</v>
      </c>
      <c r="AX148" s="14" t="s">
        <v>81</v>
      </c>
      <c r="AY148" s="204" t="s">
        <v>153</v>
      </c>
    </row>
    <row r="149" s="2" customFormat="1" ht="33" customHeight="1">
      <c r="A149" s="40"/>
      <c r="B149" s="174"/>
      <c r="C149" s="175" t="s">
        <v>9</v>
      </c>
      <c r="D149" s="175" t="s">
        <v>155</v>
      </c>
      <c r="E149" s="176" t="s">
        <v>224</v>
      </c>
      <c r="F149" s="177" t="s">
        <v>225</v>
      </c>
      <c r="G149" s="178" t="s">
        <v>219</v>
      </c>
      <c r="H149" s="179">
        <v>314.435</v>
      </c>
      <c r="I149" s="180"/>
      <c r="J149" s="181">
        <f>ROUND(I149*H149,2)</f>
        <v>0</v>
      </c>
      <c r="K149" s="177" t="s">
        <v>3</v>
      </c>
      <c r="L149" s="41"/>
      <c r="M149" s="182" t="s">
        <v>3</v>
      </c>
      <c r="N149" s="183" t="s">
        <v>44</v>
      </c>
      <c r="O149" s="74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186" t="s">
        <v>160</v>
      </c>
      <c r="AT149" s="186" t="s">
        <v>155</v>
      </c>
      <c r="AU149" s="186" t="s">
        <v>83</v>
      </c>
      <c r="AY149" s="21" t="s">
        <v>153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21" t="s">
        <v>81</v>
      </c>
      <c r="BK149" s="187">
        <f>ROUND(I149*H149,2)</f>
        <v>0</v>
      </c>
      <c r="BL149" s="21" t="s">
        <v>160</v>
      </c>
      <c r="BM149" s="186" t="s">
        <v>1840</v>
      </c>
    </row>
    <row r="150" s="2" customFormat="1">
      <c r="A150" s="40"/>
      <c r="B150" s="41"/>
      <c r="C150" s="40"/>
      <c r="D150" s="188" t="s">
        <v>162</v>
      </c>
      <c r="E150" s="40"/>
      <c r="F150" s="189" t="s">
        <v>227</v>
      </c>
      <c r="G150" s="40"/>
      <c r="H150" s="40"/>
      <c r="I150" s="190"/>
      <c r="J150" s="40"/>
      <c r="K150" s="40"/>
      <c r="L150" s="41"/>
      <c r="M150" s="191"/>
      <c r="N150" s="192"/>
      <c r="O150" s="74"/>
      <c r="P150" s="74"/>
      <c r="Q150" s="74"/>
      <c r="R150" s="74"/>
      <c r="S150" s="74"/>
      <c r="T150" s="75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21" t="s">
        <v>162</v>
      </c>
      <c r="AU150" s="21" t="s">
        <v>83</v>
      </c>
    </row>
    <row r="151" s="13" customFormat="1">
      <c r="A151" s="13"/>
      <c r="B151" s="195"/>
      <c r="C151" s="13"/>
      <c r="D151" s="188" t="s">
        <v>166</v>
      </c>
      <c r="E151" s="196" t="s">
        <v>3</v>
      </c>
      <c r="F151" s="197" t="s">
        <v>1834</v>
      </c>
      <c r="G151" s="13"/>
      <c r="H151" s="198">
        <v>7.7690000000000001</v>
      </c>
      <c r="I151" s="199"/>
      <c r="J151" s="13"/>
      <c r="K151" s="13"/>
      <c r="L151" s="195"/>
      <c r="M151" s="200"/>
      <c r="N151" s="201"/>
      <c r="O151" s="201"/>
      <c r="P151" s="201"/>
      <c r="Q151" s="201"/>
      <c r="R151" s="201"/>
      <c r="S151" s="201"/>
      <c r="T151" s="20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6" t="s">
        <v>166</v>
      </c>
      <c r="AU151" s="196" t="s">
        <v>83</v>
      </c>
      <c r="AV151" s="13" t="s">
        <v>83</v>
      </c>
      <c r="AW151" s="13" t="s">
        <v>35</v>
      </c>
      <c r="AX151" s="13" t="s">
        <v>73</v>
      </c>
      <c r="AY151" s="196" t="s">
        <v>153</v>
      </c>
    </row>
    <row r="152" s="13" customFormat="1">
      <c r="A152" s="13"/>
      <c r="B152" s="195"/>
      <c r="C152" s="13"/>
      <c r="D152" s="188" t="s">
        <v>166</v>
      </c>
      <c r="E152" s="196" t="s">
        <v>3</v>
      </c>
      <c r="F152" s="197" t="s">
        <v>1835</v>
      </c>
      <c r="G152" s="13"/>
      <c r="H152" s="198">
        <v>88.775999999999996</v>
      </c>
      <c r="I152" s="199"/>
      <c r="J152" s="13"/>
      <c r="K152" s="13"/>
      <c r="L152" s="195"/>
      <c r="M152" s="200"/>
      <c r="N152" s="201"/>
      <c r="O152" s="201"/>
      <c r="P152" s="201"/>
      <c r="Q152" s="201"/>
      <c r="R152" s="201"/>
      <c r="S152" s="201"/>
      <c r="T152" s="20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6" t="s">
        <v>166</v>
      </c>
      <c r="AU152" s="196" t="s">
        <v>83</v>
      </c>
      <c r="AV152" s="13" t="s">
        <v>83</v>
      </c>
      <c r="AW152" s="13" t="s">
        <v>35</v>
      </c>
      <c r="AX152" s="13" t="s">
        <v>73</v>
      </c>
      <c r="AY152" s="196" t="s">
        <v>153</v>
      </c>
    </row>
    <row r="153" s="13" customFormat="1">
      <c r="A153" s="13"/>
      <c r="B153" s="195"/>
      <c r="C153" s="13"/>
      <c r="D153" s="188" t="s">
        <v>166</v>
      </c>
      <c r="E153" s="196" t="s">
        <v>3</v>
      </c>
      <c r="F153" s="197" t="s">
        <v>1836</v>
      </c>
      <c r="G153" s="13"/>
      <c r="H153" s="198">
        <v>111.432</v>
      </c>
      <c r="I153" s="199"/>
      <c r="J153" s="13"/>
      <c r="K153" s="13"/>
      <c r="L153" s="195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166</v>
      </c>
      <c r="AU153" s="196" t="s">
        <v>83</v>
      </c>
      <c r="AV153" s="13" t="s">
        <v>83</v>
      </c>
      <c r="AW153" s="13" t="s">
        <v>35</v>
      </c>
      <c r="AX153" s="13" t="s">
        <v>73</v>
      </c>
      <c r="AY153" s="196" t="s">
        <v>153</v>
      </c>
    </row>
    <row r="154" s="15" customFormat="1">
      <c r="A154" s="15"/>
      <c r="B154" s="212"/>
      <c r="C154" s="15"/>
      <c r="D154" s="188" t="s">
        <v>166</v>
      </c>
      <c r="E154" s="213" t="s">
        <v>3</v>
      </c>
      <c r="F154" s="214" t="s">
        <v>199</v>
      </c>
      <c r="G154" s="15"/>
      <c r="H154" s="215">
        <v>207.977</v>
      </c>
      <c r="I154" s="216"/>
      <c r="J154" s="15"/>
      <c r="K154" s="15"/>
      <c r="L154" s="212"/>
      <c r="M154" s="217"/>
      <c r="N154" s="218"/>
      <c r="O154" s="218"/>
      <c r="P154" s="218"/>
      <c r="Q154" s="218"/>
      <c r="R154" s="218"/>
      <c r="S154" s="218"/>
      <c r="T154" s="219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3" t="s">
        <v>166</v>
      </c>
      <c r="AU154" s="213" t="s">
        <v>83</v>
      </c>
      <c r="AV154" s="15" t="s">
        <v>174</v>
      </c>
      <c r="AW154" s="15" t="s">
        <v>35</v>
      </c>
      <c r="AX154" s="15" t="s">
        <v>73</v>
      </c>
      <c r="AY154" s="213" t="s">
        <v>153</v>
      </c>
    </row>
    <row r="155" s="13" customFormat="1">
      <c r="A155" s="13"/>
      <c r="B155" s="195"/>
      <c r="C155" s="13"/>
      <c r="D155" s="188" t="s">
        <v>166</v>
      </c>
      <c r="E155" s="196" t="s">
        <v>3</v>
      </c>
      <c r="F155" s="197" t="s">
        <v>1837</v>
      </c>
      <c r="G155" s="13"/>
      <c r="H155" s="198">
        <v>-33.290999999999997</v>
      </c>
      <c r="I155" s="199"/>
      <c r="J155" s="13"/>
      <c r="K155" s="13"/>
      <c r="L155" s="195"/>
      <c r="M155" s="200"/>
      <c r="N155" s="201"/>
      <c r="O155" s="201"/>
      <c r="P155" s="201"/>
      <c r="Q155" s="201"/>
      <c r="R155" s="201"/>
      <c r="S155" s="201"/>
      <c r="T155" s="20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6" t="s">
        <v>166</v>
      </c>
      <c r="AU155" s="196" t="s">
        <v>83</v>
      </c>
      <c r="AV155" s="13" t="s">
        <v>83</v>
      </c>
      <c r="AW155" s="13" t="s">
        <v>35</v>
      </c>
      <c r="AX155" s="13" t="s">
        <v>73</v>
      </c>
      <c r="AY155" s="196" t="s">
        <v>153</v>
      </c>
    </row>
    <row r="156" s="14" customFormat="1">
      <c r="A156" s="14"/>
      <c r="B156" s="203"/>
      <c r="C156" s="14"/>
      <c r="D156" s="188" t="s">
        <v>166</v>
      </c>
      <c r="E156" s="204" t="s">
        <v>3</v>
      </c>
      <c r="F156" s="205" t="s">
        <v>181</v>
      </c>
      <c r="G156" s="14"/>
      <c r="H156" s="206">
        <v>174.68600000000001</v>
      </c>
      <c r="I156" s="207"/>
      <c r="J156" s="14"/>
      <c r="K156" s="14"/>
      <c r="L156" s="203"/>
      <c r="M156" s="208"/>
      <c r="N156" s="209"/>
      <c r="O156" s="209"/>
      <c r="P156" s="209"/>
      <c r="Q156" s="209"/>
      <c r="R156" s="209"/>
      <c r="S156" s="209"/>
      <c r="T156" s="21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4" t="s">
        <v>166</v>
      </c>
      <c r="AU156" s="204" t="s">
        <v>83</v>
      </c>
      <c r="AV156" s="14" t="s">
        <v>160</v>
      </c>
      <c r="AW156" s="14" t="s">
        <v>35</v>
      </c>
      <c r="AX156" s="14" t="s">
        <v>81</v>
      </c>
      <c r="AY156" s="204" t="s">
        <v>153</v>
      </c>
    </row>
    <row r="157" s="13" customFormat="1">
      <c r="A157" s="13"/>
      <c r="B157" s="195"/>
      <c r="C157" s="13"/>
      <c r="D157" s="188" t="s">
        <v>166</v>
      </c>
      <c r="E157" s="13"/>
      <c r="F157" s="197" t="s">
        <v>1841</v>
      </c>
      <c r="G157" s="13"/>
      <c r="H157" s="198">
        <v>314.435</v>
      </c>
      <c r="I157" s="199"/>
      <c r="J157" s="13"/>
      <c r="K157" s="13"/>
      <c r="L157" s="195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6" t="s">
        <v>166</v>
      </c>
      <c r="AU157" s="196" t="s">
        <v>83</v>
      </c>
      <c r="AV157" s="13" t="s">
        <v>83</v>
      </c>
      <c r="AW157" s="13" t="s">
        <v>4</v>
      </c>
      <c r="AX157" s="13" t="s">
        <v>81</v>
      </c>
      <c r="AY157" s="196" t="s">
        <v>153</v>
      </c>
    </row>
    <row r="158" s="2" customFormat="1" ht="24.15" customHeight="1">
      <c r="A158" s="40"/>
      <c r="B158" s="174"/>
      <c r="C158" s="175" t="s">
        <v>251</v>
      </c>
      <c r="D158" s="175" t="s">
        <v>155</v>
      </c>
      <c r="E158" s="176" t="s">
        <v>231</v>
      </c>
      <c r="F158" s="177" t="s">
        <v>232</v>
      </c>
      <c r="G158" s="178" t="s">
        <v>158</v>
      </c>
      <c r="H158" s="179">
        <v>137.87700000000001</v>
      </c>
      <c r="I158" s="180"/>
      <c r="J158" s="181">
        <f>ROUND(I158*H158,2)</f>
        <v>0</v>
      </c>
      <c r="K158" s="177" t="s">
        <v>159</v>
      </c>
      <c r="L158" s="41"/>
      <c r="M158" s="182" t="s">
        <v>3</v>
      </c>
      <c r="N158" s="183" t="s">
        <v>44</v>
      </c>
      <c r="O158" s="74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186" t="s">
        <v>160</v>
      </c>
      <c r="AT158" s="186" t="s">
        <v>155</v>
      </c>
      <c r="AU158" s="186" t="s">
        <v>83</v>
      </c>
      <c r="AY158" s="21" t="s">
        <v>153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21" t="s">
        <v>81</v>
      </c>
      <c r="BK158" s="187">
        <f>ROUND(I158*H158,2)</f>
        <v>0</v>
      </c>
      <c r="BL158" s="21" t="s">
        <v>160</v>
      </c>
      <c r="BM158" s="186" t="s">
        <v>1842</v>
      </c>
    </row>
    <row r="159" s="2" customFormat="1">
      <c r="A159" s="40"/>
      <c r="B159" s="41"/>
      <c r="C159" s="40"/>
      <c r="D159" s="188" t="s">
        <v>162</v>
      </c>
      <c r="E159" s="40"/>
      <c r="F159" s="189" t="s">
        <v>234</v>
      </c>
      <c r="G159" s="40"/>
      <c r="H159" s="40"/>
      <c r="I159" s="190"/>
      <c r="J159" s="40"/>
      <c r="K159" s="40"/>
      <c r="L159" s="41"/>
      <c r="M159" s="191"/>
      <c r="N159" s="192"/>
      <c r="O159" s="74"/>
      <c r="P159" s="74"/>
      <c r="Q159" s="74"/>
      <c r="R159" s="74"/>
      <c r="S159" s="74"/>
      <c r="T159" s="75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21" t="s">
        <v>162</v>
      </c>
      <c r="AU159" s="21" t="s">
        <v>83</v>
      </c>
    </row>
    <row r="160" s="2" customFormat="1">
      <c r="A160" s="40"/>
      <c r="B160" s="41"/>
      <c r="C160" s="40"/>
      <c r="D160" s="193" t="s">
        <v>164</v>
      </c>
      <c r="E160" s="40"/>
      <c r="F160" s="194" t="s">
        <v>235</v>
      </c>
      <c r="G160" s="40"/>
      <c r="H160" s="40"/>
      <c r="I160" s="190"/>
      <c r="J160" s="40"/>
      <c r="K160" s="40"/>
      <c r="L160" s="41"/>
      <c r="M160" s="191"/>
      <c r="N160" s="192"/>
      <c r="O160" s="74"/>
      <c r="P160" s="74"/>
      <c r="Q160" s="74"/>
      <c r="R160" s="74"/>
      <c r="S160" s="74"/>
      <c r="T160" s="75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21" t="s">
        <v>164</v>
      </c>
      <c r="AU160" s="21" t="s">
        <v>83</v>
      </c>
    </row>
    <row r="161" s="16" customFormat="1">
      <c r="A161" s="16"/>
      <c r="B161" s="230"/>
      <c r="C161" s="16"/>
      <c r="D161" s="188" t="s">
        <v>166</v>
      </c>
      <c r="E161" s="231" t="s">
        <v>3</v>
      </c>
      <c r="F161" s="232" t="s">
        <v>1843</v>
      </c>
      <c r="G161" s="16"/>
      <c r="H161" s="231" t="s">
        <v>3</v>
      </c>
      <c r="I161" s="233"/>
      <c r="J161" s="16"/>
      <c r="K161" s="16"/>
      <c r="L161" s="230"/>
      <c r="M161" s="234"/>
      <c r="N161" s="235"/>
      <c r="O161" s="235"/>
      <c r="P161" s="235"/>
      <c r="Q161" s="235"/>
      <c r="R161" s="235"/>
      <c r="S161" s="235"/>
      <c r="T161" s="23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31" t="s">
        <v>166</v>
      </c>
      <c r="AU161" s="231" t="s">
        <v>83</v>
      </c>
      <c r="AV161" s="16" t="s">
        <v>81</v>
      </c>
      <c r="AW161" s="16" t="s">
        <v>35</v>
      </c>
      <c r="AX161" s="16" t="s">
        <v>73</v>
      </c>
      <c r="AY161" s="231" t="s">
        <v>153</v>
      </c>
    </row>
    <row r="162" s="13" customFormat="1">
      <c r="A162" s="13"/>
      <c r="B162" s="195"/>
      <c r="C162" s="13"/>
      <c r="D162" s="188" t="s">
        <v>166</v>
      </c>
      <c r="E162" s="196" t="s">
        <v>3</v>
      </c>
      <c r="F162" s="197" t="s">
        <v>1844</v>
      </c>
      <c r="G162" s="13"/>
      <c r="H162" s="198">
        <v>21.824999999999999</v>
      </c>
      <c r="I162" s="199"/>
      <c r="J162" s="13"/>
      <c r="K162" s="13"/>
      <c r="L162" s="195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166</v>
      </c>
      <c r="AU162" s="196" t="s">
        <v>83</v>
      </c>
      <c r="AV162" s="13" t="s">
        <v>83</v>
      </c>
      <c r="AW162" s="13" t="s">
        <v>35</v>
      </c>
      <c r="AX162" s="13" t="s">
        <v>73</v>
      </c>
      <c r="AY162" s="196" t="s">
        <v>153</v>
      </c>
    </row>
    <row r="163" s="13" customFormat="1">
      <c r="A163" s="13"/>
      <c r="B163" s="195"/>
      <c r="C163" s="13"/>
      <c r="D163" s="188" t="s">
        <v>166</v>
      </c>
      <c r="E163" s="196" t="s">
        <v>3</v>
      </c>
      <c r="F163" s="197" t="s">
        <v>1845</v>
      </c>
      <c r="G163" s="13"/>
      <c r="H163" s="198">
        <v>34.247999999999998</v>
      </c>
      <c r="I163" s="199"/>
      <c r="J163" s="13"/>
      <c r="K163" s="13"/>
      <c r="L163" s="195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6" t="s">
        <v>166</v>
      </c>
      <c r="AU163" s="196" t="s">
        <v>83</v>
      </c>
      <c r="AV163" s="13" t="s">
        <v>83</v>
      </c>
      <c r="AW163" s="13" t="s">
        <v>35</v>
      </c>
      <c r="AX163" s="13" t="s">
        <v>73</v>
      </c>
      <c r="AY163" s="196" t="s">
        <v>153</v>
      </c>
    </row>
    <row r="164" s="13" customFormat="1">
      <c r="A164" s="13"/>
      <c r="B164" s="195"/>
      <c r="C164" s="13"/>
      <c r="D164" s="188" t="s">
        <v>166</v>
      </c>
      <c r="E164" s="196" t="s">
        <v>3</v>
      </c>
      <c r="F164" s="197" t="s">
        <v>1846</v>
      </c>
      <c r="G164" s="13"/>
      <c r="H164" s="198">
        <v>9.9000000000000004</v>
      </c>
      <c r="I164" s="199"/>
      <c r="J164" s="13"/>
      <c r="K164" s="13"/>
      <c r="L164" s="195"/>
      <c r="M164" s="200"/>
      <c r="N164" s="201"/>
      <c r="O164" s="201"/>
      <c r="P164" s="201"/>
      <c r="Q164" s="201"/>
      <c r="R164" s="201"/>
      <c r="S164" s="201"/>
      <c r="T164" s="20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6" t="s">
        <v>166</v>
      </c>
      <c r="AU164" s="196" t="s">
        <v>83</v>
      </c>
      <c r="AV164" s="13" t="s">
        <v>83</v>
      </c>
      <c r="AW164" s="13" t="s">
        <v>35</v>
      </c>
      <c r="AX164" s="13" t="s">
        <v>73</v>
      </c>
      <c r="AY164" s="196" t="s">
        <v>153</v>
      </c>
    </row>
    <row r="165" s="15" customFormat="1">
      <c r="A165" s="15"/>
      <c r="B165" s="212"/>
      <c r="C165" s="15"/>
      <c r="D165" s="188" t="s">
        <v>166</v>
      </c>
      <c r="E165" s="213" t="s">
        <v>3</v>
      </c>
      <c r="F165" s="214" t="s">
        <v>199</v>
      </c>
      <c r="G165" s="15"/>
      <c r="H165" s="215">
        <v>65.972999999999999</v>
      </c>
      <c r="I165" s="216"/>
      <c r="J165" s="15"/>
      <c r="K165" s="15"/>
      <c r="L165" s="212"/>
      <c r="M165" s="217"/>
      <c r="N165" s="218"/>
      <c r="O165" s="218"/>
      <c r="P165" s="218"/>
      <c r="Q165" s="218"/>
      <c r="R165" s="218"/>
      <c r="S165" s="218"/>
      <c r="T165" s="21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3" t="s">
        <v>166</v>
      </c>
      <c r="AU165" s="213" t="s">
        <v>83</v>
      </c>
      <c r="AV165" s="15" t="s">
        <v>174</v>
      </c>
      <c r="AW165" s="15" t="s">
        <v>35</v>
      </c>
      <c r="AX165" s="15" t="s">
        <v>73</v>
      </c>
      <c r="AY165" s="213" t="s">
        <v>153</v>
      </c>
    </row>
    <row r="166" s="16" customFormat="1">
      <c r="A166" s="16"/>
      <c r="B166" s="230"/>
      <c r="C166" s="16"/>
      <c r="D166" s="188" t="s">
        <v>166</v>
      </c>
      <c r="E166" s="231" t="s">
        <v>3</v>
      </c>
      <c r="F166" s="232" t="s">
        <v>1847</v>
      </c>
      <c r="G166" s="16"/>
      <c r="H166" s="231" t="s">
        <v>3</v>
      </c>
      <c r="I166" s="233"/>
      <c r="J166" s="16"/>
      <c r="K166" s="16"/>
      <c r="L166" s="230"/>
      <c r="M166" s="234"/>
      <c r="N166" s="235"/>
      <c r="O166" s="235"/>
      <c r="P166" s="235"/>
      <c r="Q166" s="235"/>
      <c r="R166" s="235"/>
      <c r="S166" s="235"/>
      <c r="T166" s="23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31" t="s">
        <v>166</v>
      </c>
      <c r="AU166" s="231" t="s">
        <v>83</v>
      </c>
      <c r="AV166" s="16" t="s">
        <v>81</v>
      </c>
      <c r="AW166" s="16" t="s">
        <v>35</v>
      </c>
      <c r="AX166" s="16" t="s">
        <v>73</v>
      </c>
      <c r="AY166" s="231" t="s">
        <v>153</v>
      </c>
    </row>
    <row r="167" s="13" customFormat="1">
      <c r="A167" s="13"/>
      <c r="B167" s="195"/>
      <c r="C167" s="13"/>
      <c r="D167" s="188" t="s">
        <v>166</v>
      </c>
      <c r="E167" s="196" t="s">
        <v>3</v>
      </c>
      <c r="F167" s="197" t="s">
        <v>1848</v>
      </c>
      <c r="G167" s="13"/>
      <c r="H167" s="198">
        <v>2.9860000000000002</v>
      </c>
      <c r="I167" s="199"/>
      <c r="J167" s="13"/>
      <c r="K167" s="13"/>
      <c r="L167" s="195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166</v>
      </c>
      <c r="AU167" s="196" t="s">
        <v>83</v>
      </c>
      <c r="AV167" s="13" t="s">
        <v>83</v>
      </c>
      <c r="AW167" s="13" t="s">
        <v>35</v>
      </c>
      <c r="AX167" s="13" t="s">
        <v>73</v>
      </c>
      <c r="AY167" s="196" t="s">
        <v>153</v>
      </c>
    </row>
    <row r="168" s="16" customFormat="1">
      <c r="A168" s="16"/>
      <c r="B168" s="230"/>
      <c r="C168" s="16"/>
      <c r="D168" s="188" t="s">
        <v>166</v>
      </c>
      <c r="E168" s="231" t="s">
        <v>3</v>
      </c>
      <c r="F168" s="232" t="s">
        <v>1849</v>
      </c>
      <c r="G168" s="16"/>
      <c r="H168" s="231" t="s">
        <v>3</v>
      </c>
      <c r="I168" s="233"/>
      <c r="J168" s="16"/>
      <c r="K168" s="16"/>
      <c r="L168" s="230"/>
      <c r="M168" s="234"/>
      <c r="N168" s="235"/>
      <c r="O168" s="235"/>
      <c r="P168" s="235"/>
      <c r="Q168" s="235"/>
      <c r="R168" s="235"/>
      <c r="S168" s="235"/>
      <c r="T168" s="23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31" t="s">
        <v>166</v>
      </c>
      <c r="AU168" s="231" t="s">
        <v>83</v>
      </c>
      <c r="AV168" s="16" t="s">
        <v>81</v>
      </c>
      <c r="AW168" s="16" t="s">
        <v>35</v>
      </c>
      <c r="AX168" s="16" t="s">
        <v>73</v>
      </c>
      <c r="AY168" s="231" t="s">
        <v>153</v>
      </c>
    </row>
    <row r="169" s="13" customFormat="1">
      <c r="A169" s="13"/>
      <c r="B169" s="195"/>
      <c r="C169" s="13"/>
      <c r="D169" s="188" t="s">
        <v>166</v>
      </c>
      <c r="E169" s="196" t="s">
        <v>3</v>
      </c>
      <c r="F169" s="197" t="s">
        <v>1850</v>
      </c>
      <c r="G169" s="13"/>
      <c r="H169" s="198">
        <v>35.627000000000002</v>
      </c>
      <c r="I169" s="199"/>
      <c r="J169" s="13"/>
      <c r="K169" s="13"/>
      <c r="L169" s="195"/>
      <c r="M169" s="200"/>
      <c r="N169" s="201"/>
      <c r="O169" s="201"/>
      <c r="P169" s="201"/>
      <c r="Q169" s="201"/>
      <c r="R169" s="201"/>
      <c r="S169" s="201"/>
      <c r="T169" s="20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6" t="s">
        <v>166</v>
      </c>
      <c r="AU169" s="196" t="s">
        <v>83</v>
      </c>
      <c r="AV169" s="13" t="s">
        <v>83</v>
      </c>
      <c r="AW169" s="13" t="s">
        <v>35</v>
      </c>
      <c r="AX169" s="13" t="s">
        <v>73</v>
      </c>
      <c r="AY169" s="196" t="s">
        <v>153</v>
      </c>
    </row>
    <row r="170" s="15" customFormat="1">
      <c r="A170" s="15"/>
      <c r="B170" s="212"/>
      <c r="C170" s="15"/>
      <c r="D170" s="188" t="s">
        <v>166</v>
      </c>
      <c r="E170" s="213" t="s">
        <v>3</v>
      </c>
      <c r="F170" s="214" t="s">
        <v>199</v>
      </c>
      <c r="G170" s="15"/>
      <c r="H170" s="215">
        <v>38.613</v>
      </c>
      <c r="I170" s="216"/>
      <c r="J170" s="15"/>
      <c r="K170" s="15"/>
      <c r="L170" s="212"/>
      <c r="M170" s="217"/>
      <c r="N170" s="218"/>
      <c r="O170" s="218"/>
      <c r="P170" s="218"/>
      <c r="Q170" s="218"/>
      <c r="R170" s="218"/>
      <c r="S170" s="218"/>
      <c r="T170" s="219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3" t="s">
        <v>166</v>
      </c>
      <c r="AU170" s="213" t="s">
        <v>83</v>
      </c>
      <c r="AV170" s="15" t="s">
        <v>174</v>
      </c>
      <c r="AW170" s="15" t="s">
        <v>35</v>
      </c>
      <c r="AX170" s="15" t="s">
        <v>73</v>
      </c>
      <c r="AY170" s="213" t="s">
        <v>153</v>
      </c>
    </row>
    <row r="171" s="16" customFormat="1">
      <c r="A171" s="16"/>
      <c r="B171" s="230"/>
      <c r="C171" s="16"/>
      <c r="D171" s="188" t="s">
        <v>166</v>
      </c>
      <c r="E171" s="231" t="s">
        <v>3</v>
      </c>
      <c r="F171" s="232" t="s">
        <v>1851</v>
      </c>
      <c r="G171" s="16"/>
      <c r="H171" s="231" t="s">
        <v>3</v>
      </c>
      <c r="I171" s="233"/>
      <c r="J171" s="16"/>
      <c r="K171" s="16"/>
      <c r="L171" s="230"/>
      <c r="M171" s="234"/>
      <c r="N171" s="235"/>
      <c r="O171" s="235"/>
      <c r="P171" s="235"/>
      <c r="Q171" s="235"/>
      <c r="R171" s="235"/>
      <c r="S171" s="235"/>
      <c r="T171" s="23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31" t="s">
        <v>166</v>
      </c>
      <c r="AU171" s="231" t="s">
        <v>83</v>
      </c>
      <c r="AV171" s="16" t="s">
        <v>81</v>
      </c>
      <c r="AW171" s="16" t="s">
        <v>35</v>
      </c>
      <c r="AX171" s="16" t="s">
        <v>73</v>
      </c>
      <c r="AY171" s="231" t="s">
        <v>153</v>
      </c>
    </row>
    <row r="172" s="13" customFormat="1">
      <c r="A172" s="13"/>
      <c r="B172" s="195"/>
      <c r="C172" s="13"/>
      <c r="D172" s="188" t="s">
        <v>166</v>
      </c>
      <c r="E172" s="196" t="s">
        <v>3</v>
      </c>
      <c r="F172" s="197" t="s">
        <v>1852</v>
      </c>
      <c r="G172" s="13"/>
      <c r="H172" s="198">
        <v>33.290999999999997</v>
      </c>
      <c r="I172" s="199"/>
      <c r="J172" s="13"/>
      <c r="K172" s="13"/>
      <c r="L172" s="195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166</v>
      </c>
      <c r="AU172" s="196" t="s">
        <v>83</v>
      </c>
      <c r="AV172" s="13" t="s">
        <v>83</v>
      </c>
      <c r="AW172" s="13" t="s">
        <v>35</v>
      </c>
      <c r="AX172" s="13" t="s">
        <v>73</v>
      </c>
      <c r="AY172" s="196" t="s">
        <v>153</v>
      </c>
    </row>
    <row r="173" s="14" customFormat="1">
      <c r="A173" s="14"/>
      <c r="B173" s="203"/>
      <c r="C173" s="14"/>
      <c r="D173" s="188" t="s">
        <v>166</v>
      </c>
      <c r="E173" s="204" t="s">
        <v>3</v>
      </c>
      <c r="F173" s="205" t="s">
        <v>181</v>
      </c>
      <c r="G173" s="14"/>
      <c r="H173" s="206">
        <v>137.87700000000001</v>
      </c>
      <c r="I173" s="207"/>
      <c r="J173" s="14"/>
      <c r="K173" s="14"/>
      <c r="L173" s="203"/>
      <c r="M173" s="208"/>
      <c r="N173" s="209"/>
      <c r="O173" s="209"/>
      <c r="P173" s="209"/>
      <c r="Q173" s="209"/>
      <c r="R173" s="209"/>
      <c r="S173" s="209"/>
      <c r="T173" s="21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4" t="s">
        <v>166</v>
      </c>
      <c r="AU173" s="204" t="s">
        <v>83</v>
      </c>
      <c r="AV173" s="14" t="s">
        <v>160</v>
      </c>
      <c r="AW173" s="14" t="s">
        <v>35</v>
      </c>
      <c r="AX173" s="14" t="s">
        <v>81</v>
      </c>
      <c r="AY173" s="204" t="s">
        <v>153</v>
      </c>
    </row>
    <row r="174" s="2" customFormat="1" ht="16.5" customHeight="1">
      <c r="A174" s="40"/>
      <c r="B174" s="174"/>
      <c r="C174" s="220" t="s">
        <v>257</v>
      </c>
      <c r="D174" s="220" t="s">
        <v>216</v>
      </c>
      <c r="E174" s="221" t="s">
        <v>1853</v>
      </c>
      <c r="F174" s="222" t="s">
        <v>1854</v>
      </c>
      <c r="G174" s="223" t="s">
        <v>219</v>
      </c>
      <c r="H174" s="224">
        <v>131.94800000000001</v>
      </c>
      <c r="I174" s="225"/>
      <c r="J174" s="226">
        <f>ROUND(I174*H174,2)</f>
        <v>0</v>
      </c>
      <c r="K174" s="222" t="s">
        <v>159</v>
      </c>
      <c r="L174" s="227"/>
      <c r="M174" s="228" t="s">
        <v>3</v>
      </c>
      <c r="N174" s="229" t="s">
        <v>44</v>
      </c>
      <c r="O174" s="74"/>
      <c r="P174" s="184">
        <f>O174*H174</f>
        <v>0</v>
      </c>
      <c r="Q174" s="184">
        <v>1</v>
      </c>
      <c r="R174" s="184">
        <f>Q174*H174</f>
        <v>131.94800000000001</v>
      </c>
      <c r="S174" s="184">
        <v>0</v>
      </c>
      <c r="T174" s="18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86" t="s">
        <v>215</v>
      </c>
      <c r="AT174" s="186" t="s">
        <v>216</v>
      </c>
      <c r="AU174" s="186" t="s">
        <v>83</v>
      </c>
      <c r="AY174" s="21" t="s">
        <v>153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21" t="s">
        <v>81</v>
      </c>
      <c r="BK174" s="187">
        <f>ROUND(I174*H174,2)</f>
        <v>0</v>
      </c>
      <c r="BL174" s="21" t="s">
        <v>160</v>
      </c>
      <c r="BM174" s="186" t="s">
        <v>1855</v>
      </c>
    </row>
    <row r="175" s="2" customFormat="1">
      <c r="A175" s="40"/>
      <c r="B175" s="41"/>
      <c r="C175" s="40"/>
      <c r="D175" s="188" t="s">
        <v>162</v>
      </c>
      <c r="E175" s="40"/>
      <c r="F175" s="189" t="s">
        <v>1854</v>
      </c>
      <c r="G175" s="40"/>
      <c r="H175" s="40"/>
      <c r="I175" s="190"/>
      <c r="J175" s="40"/>
      <c r="K175" s="40"/>
      <c r="L175" s="41"/>
      <c r="M175" s="191"/>
      <c r="N175" s="192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162</v>
      </c>
      <c r="AU175" s="21" t="s">
        <v>83</v>
      </c>
    </row>
    <row r="176" s="16" customFormat="1">
      <c r="A176" s="16"/>
      <c r="B176" s="230"/>
      <c r="C176" s="16"/>
      <c r="D176" s="188" t="s">
        <v>166</v>
      </c>
      <c r="E176" s="231" t="s">
        <v>3</v>
      </c>
      <c r="F176" s="232" t="s">
        <v>1843</v>
      </c>
      <c r="G176" s="16"/>
      <c r="H176" s="231" t="s">
        <v>3</v>
      </c>
      <c r="I176" s="233"/>
      <c r="J176" s="16"/>
      <c r="K176" s="16"/>
      <c r="L176" s="230"/>
      <c r="M176" s="234"/>
      <c r="N176" s="235"/>
      <c r="O176" s="235"/>
      <c r="P176" s="235"/>
      <c r="Q176" s="235"/>
      <c r="R176" s="235"/>
      <c r="S176" s="235"/>
      <c r="T176" s="23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31" t="s">
        <v>166</v>
      </c>
      <c r="AU176" s="231" t="s">
        <v>83</v>
      </c>
      <c r="AV176" s="16" t="s">
        <v>81</v>
      </c>
      <c r="AW176" s="16" t="s">
        <v>35</v>
      </c>
      <c r="AX176" s="16" t="s">
        <v>73</v>
      </c>
      <c r="AY176" s="231" t="s">
        <v>153</v>
      </c>
    </row>
    <row r="177" s="13" customFormat="1">
      <c r="A177" s="13"/>
      <c r="B177" s="195"/>
      <c r="C177" s="13"/>
      <c r="D177" s="188" t="s">
        <v>166</v>
      </c>
      <c r="E177" s="196" t="s">
        <v>3</v>
      </c>
      <c r="F177" s="197" t="s">
        <v>1856</v>
      </c>
      <c r="G177" s="13"/>
      <c r="H177" s="198">
        <v>65.974000000000004</v>
      </c>
      <c r="I177" s="199"/>
      <c r="J177" s="13"/>
      <c r="K177" s="13"/>
      <c r="L177" s="195"/>
      <c r="M177" s="200"/>
      <c r="N177" s="201"/>
      <c r="O177" s="201"/>
      <c r="P177" s="201"/>
      <c r="Q177" s="201"/>
      <c r="R177" s="201"/>
      <c r="S177" s="201"/>
      <c r="T177" s="20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6" t="s">
        <v>166</v>
      </c>
      <c r="AU177" s="196" t="s">
        <v>83</v>
      </c>
      <c r="AV177" s="13" t="s">
        <v>83</v>
      </c>
      <c r="AW177" s="13" t="s">
        <v>35</v>
      </c>
      <c r="AX177" s="13" t="s">
        <v>81</v>
      </c>
      <c r="AY177" s="196" t="s">
        <v>153</v>
      </c>
    </row>
    <row r="178" s="13" customFormat="1">
      <c r="A178" s="13"/>
      <c r="B178" s="195"/>
      <c r="C178" s="13"/>
      <c r="D178" s="188" t="s">
        <v>166</v>
      </c>
      <c r="E178" s="13"/>
      <c r="F178" s="197" t="s">
        <v>1857</v>
      </c>
      <c r="G178" s="13"/>
      <c r="H178" s="198">
        <v>131.94800000000001</v>
      </c>
      <c r="I178" s="199"/>
      <c r="J178" s="13"/>
      <c r="K178" s="13"/>
      <c r="L178" s="195"/>
      <c r="M178" s="200"/>
      <c r="N178" s="201"/>
      <c r="O178" s="201"/>
      <c r="P178" s="201"/>
      <c r="Q178" s="201"/>
      <c r="R178" s="201"/>
      <c r="S178" s="201"/>
      <c r="T178" s="20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6" t="s">
        <v>166</v>
      </c>
      <c r="AU178" s="196" t="s">
        <v>83</v>
      </c>
      <c r="AV178" s="13" t="s">
        <v>83</v>
      </c>
      <c r="AW178" s="13" t="s">
        <v>4</v>
      </c>
      <c r="AX178" s="13" t="s">
        <v>81</v>
      </c>
      <c r="AY178" s="196" t="s">
        <v>153</v>
      </c>
    </row>
    <row r="179" s="2" customFormat="1" ht="16.5" customHeight="1">
      <c r="A179" s="40"/>
      <c r="B179" s="174"/>
      <c r="C179" s="220" t="s">
        <v>263</v>
      </c>
      <c r="D179" s="220" t="s">
        <v>216</v>
      </c>
      <c r="E179" s="221" t="s">
        <v>1858</v>
      </c>
      <c r="F179" s="222" t="s">
        <v>1859</v>
      </c>
      <c r="G179" s="223" t="s">
        <v>219</v>
      </c>
      <c r="H179" s="224">
        <v>5.9720000000000004</v>
      </c>
      <c r="I179" s="225"/>
      <c r="J179" s="226">
        <f>ROUND(I179*H179,2)</f>
        <v>0</v>
      </c>
      <c r="K179" s="222" t="s">
        <v>159</v>
      </c>
      <c r="L179" s="227"/>
      <c r="M179" s="228" t="s">
        <v>3</v>
      </c>
      <c r="N179" s="229" t="s">
        <v>44</v>
      </c>
      <c r="O179" s="74"/>
      <c r="P179" s="184">
        <f>O179*H179</f>
        <v>0</v>
      </c>
      <c r="Q179" s="184">
        <v>1</v>
      </c>
      <c r="R179" s="184">
        <f>Q179*H179</f>
        <v>5.9720000000000004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215</v>
      </c>
      <c r="AT179" s="186" t="s">
        <v>216</v>
      </c>
      <c r="AU179" s="186" t="s">
        <v>83</v>
      </c>
      <c r="AY179" s="21" t="s">
        <v>153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81</v>
      </c>
      <c r="BK179" s="187">
        <f>ROUND(I179*H179,2)</f>
        <v>0</v>
      </c>
      <c r="BL179" s="21" t="s">
        <v>160</v>
      </c>
      <c r="BM179" s="186" t="s">
        <v>1860</v>
      </c>
    </row>
    <row r="180" s="2" customFormat="1">
      <c r="A180" s="40"/>
      <c r="B180" s="41"/>
      <c r="C180" s="40"/>
      <c r="D180" s="188" t="s">
        <v>162</v>
      </c>
      <c r="E180" s="40"/>
      <c r="F180" s="189" t="s">
        <v>1859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162</v>
      </c>
      <c r="AU180" s="21" t="s">
        <v>83</v>
      </c>
    </row>
    <row r="181" s="16" customFormat="1">
      <c r="A181" s="16"/>
      <c r="B181" s="230"/>
      <c r="C181" s="16"/>
      <c r="D181" s="188" t="s">
        <v>166</v>
      </c>
      <c r="E181" s="231" t="s">
        <v>3</v>
      </c>
      <c r="F181" s="232" t="s">
        <v>1847</v>
      </c>
      <c r="G181" s="16"/>
      <c r="H181" s="231" t="s">
        <v>3</v>
      </c>
      <c r="I181" s="233"/>
      <c r="J181" s="16"/>
      <c r="K181" s="16"/>
      <c r="L181" s="230"/>
      <c r="M181" s="234"/>
      <c r="N181" s="235"/>
      <c r="O181" s="235"/>
      <c r="P181" s="235"/>
      <c r="Q181" s="235"/>
      <c r="R181" s="235"/>
      <c r="S181" s="235"/>
      <c r="T181" s="23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31" t="s">
        <v>166</v>
      </c>
      <c r="AU181" s="231" t="s">
        <v>83</v>
      </c>
      <c r="AV181" s="16" t="s">
        <v>81</v>
      </c>
      <c r="AW181" s="16" t="s">
        <v>35</v>
      </c>
      <c r="AX181" s="16" t="s">
        <v>73</v>
      </c>
      <c r="AY181" s="231" t="s">
        <v>153</v>
      </c>
    </row>
    <row r="182" s="13" customFormat="1">
      <c r="A182" s="13"/>
      <c r="B182" s="195"/>
      <c r="C182" s="13"/>
      <c r="D182" s="188" t="s">
        <v>166</v>
      </c>
      <c r="E182" s="196" t="s">
        <v>3</v>
      </c>
      <c r="F182" s="197" t="s">
        <v>1861</v>
      </c>
      <c r="G182" s="13"/>
      <c r="H182" s="198">
        <v>2.9860000000000002</v>
      </c>
      <c r="I182" s="199"/>
      <c r="J182" s="13"/>
      <c r="K182" s="13"/>
      <c r="L182" s="195"/>
      <c r="M182" s="200"/>
      <c r="N182" s="201"/>
      <c r="O182" s="201"/>
      <c r="P182" s="201"/>
      <c r="Q182" s="201"/>
      <c r="R182" s="201"/>
      <c r="S182" s="201"/>
      <c r="T182" s="20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6" t="s">
        <v>166</v>
      </c>
      <c r="AU182" s="196" t="s">
        <v>83</v>
      </c>
      <c r="AV182" s="13" t="s">
        <v>83</v>
      </c>
      <c r="AW182" s="13" t="s">
        <v>35</v>
      </c>
      <c r="AX182" s="13" t="s">
        <v>81</v>
      </c>
      <c r="AY182" s="196" t="s">
        <v>153</v>
      </c>
    </row>
    <row r="183" s="13" customFormat="1">
      <c r="A183" s="13"/>
      <c r="B183" s="195"/>
      <c r="C183" s="13"/>
      <c r="D183" s="188" t="s">
        <v>166</v>
      </c>
      <c r="E183" s="13"/>
      <c r="F183" s="197" t="s">
        <v>1862</v>
      </c>
      <c r="G183" s="13"/>
      <c r="H183" s="198">
        <v>5.9720000000000004</v>
      </c>
      <c r="I183" s="199"/>
      <c r="J183" s="13"/>
      <c r="K183" s="13"/>
      <c r="L183" s="195"/>
      <c r="M183" s="200"/>
      <c r="N183" s="201"/>
      <c r="O183" s="201"/>
      <c r="P183" s="201"/>
      <c r="Q183" s="201"/>
      <c r="R183" s="201"/>
      <c r="S183" s="201"/>
      <c r="T183" s="20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6" t="s">
        <v>166</v>
      </c>
      <c r="AU183" s="196" t="s">
        <v>83</v>
      </c>
      <c r="AV183" s="13" t="s">
        <v>83</v>
      </c>
      <c r="AW183" s="13" t="s">
        <v>4</v>
      </c>
      <c r="AX183" s="13" t="s">
        <v>81</v>
      </c>
      <c r="AY183" s="196" t="s">
        <v>153</v>
      </c>
    </row>
    <row r="184" s="2" customFormat="1" ht="16.5" customHeight="1">
      <c r="A184" s="40"/>
      <c r="B184" s="174"/>
      <c r="C184" s="220" t="s">
        <v>269</v>
      </c>
      <c r="D184" s="220" t="s">
        <v>216</v>
      </c>
      <c r="E184" s="221" t="s">
        <v>1863</v>
      </c>
      <c r="F184" s="222" t="s">
        <v>1864</v>
      </c>
      <c r="G184" s="223" t="s">
        <v>219</v>
      </c>
      <c r="H184" s="224">
        <v>71.254000000000005</v>
      </c>
      <c r="I184" s="225"/>
      <c r="J184" s="226">
        <f>ROUND(I184*H184,2)</f>
        <v>0</v>
      </c>
      <c r="K184" s="222" t="s">
        <v>159</v>
      </c>
      <c r="L184" s="227"/>
      <c r="M184" s="228" t="s">
        <v>3</v>
      </c>
      <c r="N184" s="229" t="s">
        <v>44</v>
      </c>
      <c r="O184" s="74"/>
      <c r="P184" s="184">
        <f>O184*H184</f>
        <v>0</v>
      </c>
      <c r="Q184" s="184">
        <v>1</v>
      </c>
      <c r="R184" s="184">
        <f>Q184*H184</f>
        <v>71.254000000000005</v>
      </c>
      <c r="S184" s="184">
        <v>0</v>
      </c>
      <c r="T184" s="185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186" t="s">
        <v>215</v>
      </c>
      <c r="AT184" s="186" t="s">
        <v>216</v>
      </c>
      <c r="AU184" s="186" t="s">
        <v>83</v>
      </c>
      <c r="AY184" s="21" t="s">
        <v>153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21" t="s">
        <v>81</v>
      </c>
      <c r="BK184" s="187">
        <f>ROUND(I184*H184,2)</f>
        <v>0</v>
      </c>
      <c r="BL184" s="21" t="s">
        <v>160</v>
      </c>
      <c r="BM184" s="186" t="s">
        <v>1865</v>
      </c>
    </row>
    <row r="185" s="2" customFormat="1">
      <c r="A185" s="40"/>
      <c r="B185" s="41"/>
      <c r="C185" s="40"/>
      <c r="D185" s="188" t="s">
        <v>162</v>
      </c>
      <c r="E185" s="40"/>
      <c r="F185" s="189" t="s">
        <v>1864</v>
      </c>
      <c r="G185" s="40"/>
      <c r="H185" s="40"/>
      <c r="I185" s="190"/>
      <c r="J185" s="40"/>
      <c r="K185" s="40"/>
      <c r="L185" s="41"/>
      <c r="M185" s="191"/>
      <c r="N185" s="192"/>
      <c r="O185" s="74"/>
      <c r="P185" s="74"/>
      <c r="Q185" s="74"/>
      <c r="R185" s="74"/>
      <c r="S185" s="74"/>
      <c r="T185" s="75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21" t="s">
        <v>162</v>
      </c>
      <c r="AU185" s="21" t="s">
        <v>83</v>
      </c>
    </row>
    <row r="186" s="16" customFormat="1">
      <c r="A186" s="16"/>
      <c r="B186" s="230"/>
      <c r="C186" s="16"/>
      <c r="D186" s="188" t="s">
        <v>166</v>
      </c>
      <c r="E186" s="231" t="s">
        <v>3</v>
      </c>
      <c r="F186" s="232" t="s">
        <v>1849</v>
      </c>
      <c r="G186" s="16"/>
      <c r="H186" s="231" t="s">
        <v>3</v>
      </c>
      <c r="I186" s="233"/>
      <c r="J186" s="16"/>
      <c r="K186" s="16"/>
      <c r="L186" s="230"/>
      <c r="M186" s="234"/>
      <c r="N186" s="235"/>
      <c r="O186" s="235"/>
      <c r="P186" s="235"/>
      <c r="Q186" s="235"/>
      <c r="R186" s="235"/>
      <c r="S186" s="235"/>
      <c r="T186" s="23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31" t="s">
        <v>166</v>
      </c>
      <c r="AU186" s="231" t="s">
        <v>83</v>
      </c>
      <c r="AV186" s="16" t="s">
        <v>81</v>
      </c>
      <c r="AW186" s="16" t="s">
        <v>35</v>
      </c>
      <c r="AX186" s="16" t="s">
        <v>73</v>
      </c>
      <c r="AY186" s="231" t="s">
        <v>153</v>
      </c>
    </row>
    <row r="187" s="13" customFormat="1">
      <c r="A187" s="13"/>
      <c r="B187" s="195"/>
      <c r="C187" s="13"/>
      <c r="D187" s="188" t="s">
        <v>166</v>
      </c>
      <c r="E187" s="196" t="s">
        <v>3</v>
      </c>
      <c r="F187" s="197" t="s">
        <v>1866</v>
      </c>
      <c r="G187" s="13"/>
      <c r="H187" s="198">
        <v>35.627000000000002</v>
      </c>
      <c r="I187" s="199"/>
      <c r="J187" s="13"/>
      <c r="K187" s="13"/>
      <c r="L187" s="195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166</v>
      </c>
      <c r="AU187" s="196" t="s">
        <v>83</v>
      </c>
      <c r="AV187" s="13" t="s">
        <v>83</v>
      </c>
      <c r="AW187" s="13" t="s">
        <v>35</v>
      </c>
      <c r="AX187" s="13" t="s">
        <v>81</v>
      </c>
      <c r="AY187" s="196" t="s">
        <v>153</v>
      </c>
    </row>
    <row r="188" s="13" customFormat="1">
      <c r="A188" s="13"/>
      <c r="B188" s="195"/>
      <c r="C188" s="13"/>
      <c r="D188" s="188" t="s">
        <v>166</v>
      </c>
      <c r="E188" s="13"/>
      <c r="F188" s="197" t="s">
        <v>1867</v>
      </c>
      <c r="G188" s="13"/>
      <c r="H188" s="198">
        <v>71.254000000000005</v>
      </c>
      <c r="I188" s="199"/>
      <c r="J188" s="13"/>
      <c r="K188" s="13"/>
      <c r="L188" s="195"/>
      <c r="M188" s="200"/>
      <c r="N188" s="201"/>
      <c r="O188" s="201"/>
      <c r="P188" s="201"/>
      <c r="Q188" s="201"/>
      <c r="R188" s="201"/>
      <c r="S188" s="201"/>
      <c r="T188" s="20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6" t="s">
        <v>166</v>
      </c>
      <c r="AU188" s="196" t="s">
        <v>83</v>
      </c>
      <c r="AV188" s="13" t="s">
        <v>83</v>
      </c>
      <c r="AW188" s="13" t="s">
        <v>4</v>
      </c>
      <c r="AX188" s="13" t="s">
        <v>81</v>
      </c>
      <c r="AY188" s="196" t="s">
        <v>153</v>
      </c>
    </row>
    <row r="189" s="2" customFormat="1" ht="24.15" customHeight="1">
      <c r="A189" s="40"/>
      <c r="B189" s="174"/>
      <c r="C189" s="175" t="s">
        <v>276</v>
      </c>
      <c r="D189" s="175" t="s">
        <v>155</v>
      </c>
      <c r="E189" s="176" t="s">
        <v>1868</v>
      </c>
      <c r="F189" s="177" t="s">
        <v>1869</v>
      </c>
      <c r="G189" s="178" t="s">
        <v>158</v>
      </c>
      <c r="H189" s="179">
        <v>53.243000000000002</v>
      </c>
      <c r="I189" s="180"/>
      <c r="J189" s="181">
        <f>ROUND(I189*H189,2)</f>
        <v>0</v>
      </c>
      <c r="K189" s="177" t="s">
        <v>159</v>
      </c>
      <c r="L189" s="41"/>
      <c r="M189" s="182" t="s">
        <v>3</v>
      </c>
      <c r="N189" s="183" t="s">
        <v>44</v>
      </c>
      <c r="O189" s="74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86" t="s">
        <v>160</v>
      </c>
      <c r="AT189" s="186" t="s">
        <v>155</v>
      </c>
      <c r="AU189" s="186" t="s">
        <v>83</v>
      </c>
      <c r="AY189" s="21" t="s">
        <v>153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21" t="s">
        <v>81</v>
      </c>
      <c r="BK189" s="187">
        <f>ROUND(I189*H189,2)</f>
        <v>0</v>
      </c>
      <c r="BL189" s="21" t="s">
        <v>160</v>
      </c>
      <c r="BM189" s="186" t="s">
        <v>1870</v>
      </c>
    </row>
    <row r="190" s="2" customFormat="1">
      <c r="A190" s="40"/>
      <c r="B190" s="41"/>
      <c r="C190" s="40"/>
      <c r="D190" s="188" t="s">
        <v>162</v>
      </c>
      <c r="E190" s="40"/>
      <c r="F190" s="189" t="s">
        <v>1871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162</v>
      </c>
      <c r="AU190" s="21" t="s">
        <v>83</v>
      </c>
    </row>
    <row r="191" s="2" customFormat="1">
      <c r="A191" s="40"/>
      <c r="B191" s="41"/>
      <c r="C191" s="40"/>
      <c r="D191" s="193" t="s">
        <v>164</v>
      </c>
      <c r="E191" s="40"/>
      <c r="F191" s="194" t="s">
        <v>1872</v>
      </c>
      <c r="G191" s="40"/>
      <c r="H191" s="40"/>
      <c r="I191" s="190"/>
      <c r="J191" s="40"/>
      <c r="K191" s="40"/>
      <c r="L191" s="41"/>
      <c r="M191" s="191"/>
      <c r="N191" s="192"/>
      <c r="O191" s="74"/>
      <c r="P191" s="74"/>
      <c r="Q191" s="74"/>
      <c r="R191" s="74"/>
      <c r="S191" s="74"/>
      <c r="T191" s="75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21" t="s">
        <v>164</v>
      </c>
      <c r="AU191" s="21" t="s">
        <v>83</v>
      </c>
    </row>
    <row r="192" s="13" customFormat="1">
      <c r="A192" s="13"/>
      <c r="B192" s="195"/>
      <c r="C192" s="13"/>
      <c r="D192" s="188" t="s">
        <v>166</v>
      </c>
      <c r="E192" s="196" t="s">
        <v>3</v>
      </c>
      <c r="F192" s="197" t="s">
        <v>1873</v>
      </c>
      <c r="G192" s="13"/>
      <c r="H192" s="198">
        <v>12.35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6" t="s">
        <v>166</v>
      </c>
      <c r="AU192" s="196" t="s">
        <v>83</v>
      </c>
      <c r="AV192" s="13" t="s">
        <v>83</v>
      </c>
      <c r="AW192" s="13" t="s">
        <v>35</v>
      </c>
      <c r="AX192" s="13" t="s">
        <v>73</v>
      </c>
      <c r="AY192" s="196" t="s">
        <v>153</v>
      </c>
    </row>
    <row r="193" s="13" customFormat="1">
      <c r="A193" s="13"/>
      <c r="B193" s="195"/>
      <c r="C193" s="13"/>
      <c r="D193" s="188" t="s">
        <v>166</v>
      </c>
      <c r="E193" s="196" t="s">
        <v>3</v>
      </c>
      <c r="F193" s="197" t="s">
        <v>1874</v>
      </c>
      <c r="G193" s="13"/>
      <c r="H193" s="198">
        <v>13.483000000000001</v>
      </c>
      <c r="I193" s="199"/>
      <c r="J193" s="13"/>
      <c r="K193" s="13"/>
      <c r="L193" s="195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6" t="s">
        <v>166</v>
      </c>
      <c r="AU193" s="196" t="s">
        <v>83</v>
      </c>
      <c r="AV193" s="13" t="s">
        <v>83</v>
      </c>
      <c r="AW193" s="13" t="s">
        <v>35</v>
      </c>
      <c r="AX193" s="13" t="s">
        <v>73</v>
      </c>
      <c r="AY193" s="196" t="s">
        <v>153</v>
      </c>
    </row>
    <row r="194" s="13" customFormat="1">
      <c r="A194" s="13"/>
      <c r="B194" s="195"/>
      <c r="C194" s="13"/>
      <c r="D194" s="188" t="s">
        <v>166</v>
      </c>
      <c r="E194" s="196" t="s">
        <v>3</v>
      </c>
      <c r="F194" s="197" t="s">
        <v>1875</v>
      </c>
      <c r="G194" s="13"/>
      <c r="H194" s="198">
        <v>27.41</v>
      </c>
      <c r="I194" s="199"/>
      <c r="J194" s="13"/>
      <c r="K194" s="13"/>
      <c r="L194" s="195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166</v>
      </c>
      <c r="AU194" s="196" t="s">
        <v>83</v>
      </c>
      <c r="AV194" s="13" t="s">
        <v>83</v>
      </c>
      <c r="AW194" s="13" t="s">
        <v>35</v>
      </c>
      <c r="AX194" s="13" t="s">
        <v>73</v>
      </c>
      <c r="AY194" s="196" t="s">
        <v>153</v>
      </c>
    </row>
    <row r="195" s="14" customFormat="1">
      <c r="A195" s="14"/>
      <c r="B195" s="203"/>
      <c r="C195" s="14"/>
      <c r="D195" s="188" t="s">
        <v>166</v>
      </c>
      <c r="E195" s="204" t="s">
        <v>3</v>
      </c>
      <c r="F195" s="205" t="s">
        <v>181</v>
      </c>
      <c r="G195" s="14"/>
      <c r="H195" s="206">
        <v>53.242999999999995</v>
      </c>
      <c r="I195" s="207"/>
      <c r="J195" s="14"/>
      <c r="K195" s="14"/>
      <c r="L195" s="203"/>
      <c r="M195" s="208"/>
      <c r="N195" s="209"/>
      <c r="O195" s="209"/>
      <c r="P195" s="209"/>
      <c r="Q195" s="209"/>
      <c r="R195" s="209"/>
      <c r="S195" s="209"/>
      <c r="T195" s="21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4" t="s">
        <v>166</v>
      </c>
      <c r="AU195" s="204" t="s">
        <v>83</v>
      </c>
      <c r="AV195" s="14" t="s">
        <v>160</v>
      </c>
      <c r="AW195" s="14" t="s">
        <v>35</v>
      </c>
      <c r="AX195" s="14" t="s">
        <v>81</v>
      </c>
      <c r="AY195" s="204" t="s">
        <v>153</v>
      </c>
    </row>
    <row r="196" s="2" customFormat="1" ht="16.5" customHeight="1">
      <c r="A196" s="40"/>
      <c r="B196" s="174"/>
      <c r="C196" s="220" t="s">
        <v>282</v>
      </c>
      <c r="D196" s="220" t="s">
        <v>216</v>
      </c>
      <c r="E196" s="221" t="s">
        <v>1876</v>
      </c>
      <c r="F196" s="222" t="s">
        <v>1877</v>
      </c>
      <c r="G196" s="223" t="s">
        <v>219</v>
      </c>
      <c r="H196" s="224">
        <v>106.486</v>
      </c>
      <c r="I196" s="225"/>
      <c r="J196" s="226">
        <f>ROUND(I196*H196,2)</f>
        <v>0</v>
      </c>
      <c r="K196" s="222" t="s">
        <v>159</v>
      </c>
      <c r="L196" s="227"/>
      <c r="M196" s="228" t="s">
        <v>3</v>
      </c>
      <c r="N196" s="229" t="s">
        <v>44</v>
      </c>
      <c r="O196" s="74"/>
      <c r="P196" s="184">
        <f>O196*H196</f>
        <v>0</v>
      </c>
      <c r="Q196" s="184">
        <v>1</v>
      </c>
      <c r="R196" s="184">
        <f>Q196*H196</f>
        <v>106.486</v>
      </c>
      <c r="S196" s="184">
        <v>0</v>
      </c>
      <c r="T196" s="185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186" t="s">
        <v>215</v>
      </c>
      <c r="AT196" s="186" t="s">
        <v>216</v>
      </c>
      <c r="AU196" s="186" t="s">
        <v>83</v>
      </c>
      <c r="AY196" s="21" t="s">
        <v>153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21" t="s">
        <v>81</v>
      </c>
      <c r="BK196" s="187">
        <f>ROUND(I196*H196,2)</f>
        <v>0</v>
      </c>
      <c r="BL196" s="21" t="s">
        <v>160</v>
      </c>
      <c r="BM196" s="186" t="s">
        <v>1878</v>
      </c>
    </row>
    <row r="197" s="2" customFormat="1">
      <c r="A197" s="40"/>
      <c r="B197" s="41"/>
      <c r="C197" s="40"/>
      <c r="D197" s="188" t="s">
        <v>162</v>
      </c>
      <c r="E197" s="40"/>
      <c r="F197" s="189" t="s">
        <v>1877</v>
      </c>
      <c r="G197" s="40"/>
      <c r="H197" s="40"/>
      <c r="I197" s="190"/>
      <c r="J197" s="40"/>
      <c r="K197" s="40"/>
      <c r="L197" s="41"/>
      <c r="M197" s="191"/>
      <c r="N197" s="192"/>
      <c r="O197" s="74"/>
      <c r="P197" s="74"/>
      <c r="Q197" s="74"/>
      <c r="R197" s="74"/>
      <c r="S197" s="74"/>
      <c r="T197" s="75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21" t="s">
        <v>162</v>
      </c>
      <c r="AU197" s="21" t="s">
        <v>83</v>
      </c>
    </row>
    <row r="198" s="13" customFormat="1">
      <c r="A198" s="13"/>
      <c r="B198" s="195"/>
      <c r="C198" s="13"/>
      <c r="D198" s="188" t="s">
        <v>166</v>
      </c>
      <c r="E198" s="196" t="s">
        <v>3</v>
      </c>
      <c r="F198" s="197" t="s">
        <v>1879</v>
      </c>
      <c r="G198" s="13"/>
      <c r="H198" s="198">
        <v>53.243000000000002</v>
      </c>
      <c r="I198" s="199"/>
      <c r="J198" s="13"/>
      <c r="K198" s="13"/>
      <c r="L198" s="195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6" t="s">
        <v>166</v>
      </c>
      <c r="AU198" s="196" t="s">
        <v>83</v>
      </c>
      <c r="AV198" s="13" t="s">
        <v>83</v>
      </c>
      <c r="AW198" s="13" t="s">
        <v>35</v>
      </c>
      <c r="AX198" s="13" t="s">
        <v>73</v>
      </c>
      <c r="AY198" s="196" t="s">
        <v>153</v>
      </c>
    </row>
    <row r="199" s="14" customFormat="1">
      <c r="A199" s="14"/>
      <c r="B199" s="203"/>
      <c r="C199" s="14"/>
      <c r="D199" s="188" t="s">
        <v>166</v>
      </c>
      <c r="E199" s="204" t="s">
        <v>3</v>
      </c>
      <c r="F199" s="205" t="s">
        <v>181</v>
      </c>
      <c r="G199" s="14"/>
      <c r="H199" s="206">
        <v>53.243000000000002</v>
      </c>
      <c r="I199" s="207"/>
      <c r="J199" s="14"/>
      <c r="K199" s="14"/>
      <c r="L199" s="203"/>
      <c r="M199" s="208"/>
      <c r="N199" s="209"/>
      <c r="O199" s="209"/>
      <c r="P199" s="209"/>
      <c r="Q199" s="209"/>
      <c r="R199" s="209"/>
      <c r="S199" s="209"/>
      <c r="T199" s="21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4" t="s">
        <v>166</v>
      </c>
      <c r="AU199" s="204" t="s">
        <v>83</v>
      </c>
      <c r="AV199" s="14" t="s">
        <v>160</v>
      </c>
      <c r="AW199" s="14" t="s">
        <v>35</v>
      </c>
      <c r="AX199" s="14" t="s">
        <v>81</v>
      </c>
      <c r="AY199" s="204" t="s">
        <v>153</v>
      </c>
    </row>
    <row r="200" s="13" customFormat="1">
      <c r="A200" s="13"/>
      <c r="B200" s="195"/>
      <c r="C200" s="13"/>
      <c r="D200" s="188" t="s">
        <v>166</v>
      </c>
      <c r="E200" s="13"/>
      <c r="F200" s="197" t="s">
        <v>1880</v>
      </c>
      <c r="G200" s="13"/>
      <c r="H200" s="198">
        <v>106.486</v>
      </c>
      <c r="I200" s="199"/>
      <c r="J200" s="13"/>
      <c r="K200" s="13"/>
      <c r="L200" s="195"/>
      <c r="M200" s="200"/>
      <c r="N200" s="201"/>
      <c r="O200" s="201"/>
      <c r="P200" s="201"/>
      <c r="Q200" s="201"/>
      <c r="R200" s="201"/>
      <c r="S200" s="201"/>
      <c r="T200" s="20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6" t="s">
        <v>166</v>
      </c>
      <c r="AU200" s="196" t="s">
        <v>83</v>
      </c>
      <c r="AV200" s="13" t="s">
        <v>83</v>
      </c>
      <c r="AW200" s="13" t="s">
        <v>4</v>
      </c>
      <c r="AX200" s="13" t="s">
        <v>81</v>
      </c>
      <c r="AY200" s="196" t="s">
        <v>153</v>
      </c>
    </row>
    <row r="201" s="12" customFormat="1" ht="22.8" customHeight="1">
      <c r="A201" s="12"/>
      <c r="B201" s="161"/>
      <c r="C201" s="12"/>
      <c r="D201" s="162" t="s">
        <v>72</v>
      </c>
      <c r="E201" s="172" t="s">
        <v>83</v>
      </c>
      <c r="F201" s="172" t="s">
        <v>1143</v>
      </c>
      <c r="G201" s="12"/>
      <c r="H201" s="12"/>
      <c r="I201" s="164"/>
      <c r="J201" s="173">
        <f>BK201</f>
        <v>0</v>
      </c>
      <c r="K201" s="12"/>
      <c r="L201" s="161"/>
      <c r="M201" s="166"/>
      <c r="N201" s="167"/>
      <c r="O201" s="167"/>
      <c r="P201" s="168">
        <f>SUM(P202:P225)</f>
        <v>0</v>
      </c>
      <c r="Q201" s="167"/>
      <c r="R201" s="168">
        <f>SUM(R202:R225)</f>
        <v>15.731973980000001</v>
      </c>
      <c r="S201" s="167"/>
      <c r="T201" s="169">
        <f>SUM(T202:T225)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2" t="s">
        <v>81</v>
      </c>
      <c r="AT201" s="170" t="s">
        <v>72</v>
      </c>
      <c r="AU201" s="170" t="s">
        <v>81</v>
      </c>
      <c r="AY201" s="162" t="s">
        <v>153</v>
      </c>
      <c r="BK201" s="171">
        <f>SUM(BK202:BK225)</f>
        <v>0</v>
      </c>
    </row>
    <row r="202" s="2" customFormat="1" ht="33" customHeight="1">
      <c r="A202" s="40"/>
      <c r="B202" s="174"/>
      <c r="C202" s="175" t="s">
        <v>288</v>
      </c>
      <c r="D202" s="175" t="s">
        <v>155</v>
      </c>
      <c r="E202" s="176" t="s">
        <v>1151</v>
      </c>
      <c r="F202" s="177" t="s">
        <v>1152</v>
      </c>
      <c r="G202" s="178" t="s">
        <v>241</v>
      </c>
      <c r="H202" s="179">
        <v>75.939999999999998</v>
      </c>
      <c r="I202" s="180"/>
      <c r="J202" s="181">
        <f>ROUND(I202*H202,2)</f>
        <v>0</v>
      </c>
      <c r="K202" s="177" t="s">
        <v>159</v>
      </c>
      <c r="L202" s="41"/>
      <c r="M202" s="182" t="s">
        <v>3</v>
      </c>
      <c r="N202" s="183" t="s">
        <v>44</v>
      </c>
      <c r="O202" s="74"/>
      <c r="P202" s="184">
        <f>O202*H202</f>
        <v>0</v>
      </c>
      <c r="Q202" s="184">
        <v>0.00031</v>
      </c>
      <c r="R202" s="184">
        <f>Q202*H202</f>
        <v>0.023541400000000001</v>
      </c>
      <c r="S202" s="184">
        <v>0</v>
      </c>
      <c r="T202" s="18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86" t="s">
        <v>160</v>
      </c>
      <c r="AT202" s="186" t="s">
        <v>155</v>
      </c>
      <c r="AU202" s="186" t="s">
        <v>83</v>
      </c>
      <c r="AY202" s="21" t="s">
        <v>153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1" t="s">
        <v>81</v>
      </c>
      <c r="BK202" s="187">
        <f>ROUND(I202*H202,2)</f>
        <v>0</v>
      </c>
      <c r="BL202" s="21" t="s">
        <v>160</v>
      </c>
      <c r="BM202" s="186" t="s">
        <v>1881</v>
      </c>
    </row>
    <row r="203" s="2" customFormat="1">
      <c r="A203" s="40"/>
      <c r="B203" s="41"/>
      <c r="C203" s="40"/>
      <c r="D203" s="188" t="s">
        <v>162</v>
      </c>
      <c r="E203" s="40"/>
      <c r="F203" s="189" t="s">
        <v>1154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162</v>
      </c>
      <c r="AU203" s="21" t="s">
        <v>83</v>
      </c>
    </row>
    <row r="204" s="2" customFormat="1">
      <c r="A204" s="40"/>
      <c r="B204" s="41"/>
      <c r="C204" s="40"/>
      <c r="D204" s="193" t="s">
        <v>164</v>
      </c>
      <c r="E204" s="40"/>
      <c r="F204" s="194" t="s">
        <v>1155</v>
      </c>
      <c r="G204" s="40"/>
      <c r="H204" s="40"/>
      <c r="I204" s="190"/>
      <c r="J204" s="40"/>
      <c r="K204" s="40"/>
      <c r="L204" s="41"/>
      <c r="M204" s="191"/>
      <c r="N204" s="192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164</v>
      </c>
      <c r="AU204" s="21" t="s">
        <v>83</v>
      </c>
    </row>
    <row r="205" s="13" customFormat="1">
      <c r="A205" s="13"/>
      <c r="B205" s="195"/>
      <c r="C205" s="13"/>
      <c r="D205" s="188" t="s">
        <v>166</v>
      </c>
      <c r="E205" s="196" t="s">
        <v>3</v>
      </c>
      <c r="F205" s="197" t="s">
        <v>1882</v>
      </c>
      <c r="G205" s="13"/>
      <c r="H205" s="198">
        <v>8.9000000000000004</v>
      </c>
      <c r="I205" s="199"/>
      <c r="J205" s="13"/>
      <c r="K205" s="13"/>
      <c r="L205" s="195"/>
      <c r="M205" s="200"/>
      <c r="N205" s="201"/>
      <c r="O205" s="201"/>
      <c r="P205" s="201"/>
      <c r="Q205" s="201"/>
      <c r="R205" s="201"/>
      <c r="S205" s="201"/>
      <c r="T205" s="20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6" t="s">
        <v>166</v>
      </c>
      <c r="AU205" s="196" t="s">
        <v>83</v>
      </c>
      <c r="AV205" s="13" t="s">
        <v>83</v>
      </c>
      <c r="AW205" s="13" t="s">
        <v>35</v>
      </c>
      <c r="AX205" s="13" t="s">
        <v>73</v>
      </c>
      <c r="AY205" s="196" t="s">
        <v>153</v>
      </c>
    </row>
    <row r="206" s="13" customFormat="1">
      <c r="A206" s="13"/>
      <c r="B206" s="195"/>
      <c r="C206" s="13"/>
      <c r="D206" s="188" t="s">
        <v>166</v>
      </c>
      <c r="E206" s="196" t="s">
        <v>3</v>
      </c>
      <c r="F206" s="197" t="s">
        <v>1883</v>
      </c>
      <c r="G206" s="13"/>
      <c r="H206" s="198">
        <v>67.040000000000006</v>
      </c>
      <c r="I206" s="199"/>
      <c r="J206" s="13"/>
      <c r="K206" s="13"/>
      <c r="L206" s="195"/>
      <c r="M206" s="200"/>
      <c r="N206" s="201"/>
      <c r="O206" s="201"/>
      <c r="P206" s="201"/>
      <c r="Q206" s="201"/>
      <c r="R206" s="201"/>
      <c r="S206" s="201"/>
      <c r="T206" s="20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6" t="s">
        <v>166</v>
      </c>
      <c r="AU206" s="196" t="s">
        <v>83</v>
      </c>
      <c r="AV206" s="13" t="s">
        <v>83</v>
      </c>
      <c r="AW206" s="13" t="s">
        <v>35</v>
      </c>
      <c r="AX206" s="13" t="s">
        <v>73</v>
      </c>
      <c r="AY206" s="196" t="s">
        <v>153</v>
      </c>
    </row>
    <row r="207" s="14" customFormat="1">
      <c r="A207" s="14"/>
      <c r="B207" s="203"/>
      <c r="C207" s="14"/>
      <c r="D207" s="188" t="s">
        <v>166</v>
      </c>
      <c r="E207" s="204" t="s">
        <v>3</v>
      </c>
      <c r="F207" s="205" t="s">
        <v>181</v>
      </c>
      <c r="G207" s="14"/>
      <c r="H207" s="206">
        <v>75.939999999999998</v>
      </c>
      <c r="I207" s="207"/>
      <c r="J207" s="14"/>
      <c r="K207" s="14"/>
      <c r="L207" s="203"/>
      <c r="M207" s="208"/>
      <c r="N207" s="209"/>
      <c r="O207" s="209"/>
      <c r="P207" s="209"/>
      <c r="Q207" s="209"/>
      <c r="R207" s="209"/>
      <c r="S207" s="209"/>
      <c r="T207" s="21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4" t="s">
        <v>166</v>
      </c>
      <c r="AU207" s="204" t="s">
        <v>83</v>
      </c>
      <c r="AV207" s="14" t="s">
        <v>160</v>
      </c>
      <c r="AW207" s="14" t="s">
        <v>35</v>
      </c>
      <c r="AX207" s="14" t="s">
        <v>81</v>
      </c>
      <c r="AY207" s="204" t="s">
        <v>153</v>
      </c>
    </row>
    <row r="208" s="2" customFormat="1" ht="24.15" customHeight="1">
      <c r="A208" s="40"/>
      <c r="B208" s="174"/>
      <c r="C208" s="220" t="s">
        <v>297</v>
      </c>
      <c r="D208" s="220" t="s">
        <v>216</v>
      </c>
      <c r="E208" s="221" t="s">
        <v>1158</v>
      </c>
      <c r="F208" s="222" t="s">
        <v>1159</v>
      </c>
      <c r="G208" s="223" t="s">
        <v>241</v>
      </c>
      <c r="H208" s="224">
        <v>61.380000000000003</v>
      </c>
      <c r="I208" s="225"/>
      <c r="J208" s="226">
        <f>ROUND(I208*H208,2)</f>
        <v>0</v>
      </c>
      <c r="K208" s="222" t="s">
        <v>159</v>
      </c>
      <c r="L208" s="227"/>
      <c r="M208" s="228" t="s">
        <v>3</v>
      </c>
      <c r="N208" s="229" t="s">
        <v>44</v>
      </c>
      <c r="O208" s="74"/>
      <c r="P208" s="184">
        <f>O208*H208</f>
        <v>0</v>
      </c>
      <c r="Q208" s="184">
        <v>0.00029999999999999997</v>
      </c>
      <c r="R208" s="184">
        <f>Q208*H208</f>
        <v>0.018414</v>
      </c>
      <c r="S208" s="184">
        <v>0</v>
      </c>
      <c r="T208" s="18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86" t="s">
        <v>215</v>
      </c>
      <c r="AT208" s="186" t="s">
        <v>216</v>
      </c>
      <c r="AU208" s="186" t="s">
        <v>83</v>
      </c>
      <c r="AY208" s="21" t="s">
        <v>153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1" t="s">
        <v>81</v>
      </c>
      <c r="BK208" s="187">
        <f>ROUND(I208*H208,2)</f>
        <v>0</v>
      </c>
      <c r="BL208" s="21" t="s">
        <v>160</v>
      </c>
      <c r="BM208" s="186" t="s">
        <v>1884</v>
      </c>
    </row>
    <row r="209" s="2" customFormat="1">
      <c r="A209" s="40"/>
      <c r="B209" s="41"/>
      <c r="C209" s="40"/>
      <c r="D209" s="188" t="s">
        <v>162</v>
      </c>
      <c r="E209" s="40"/>
      <c r="F209" s="189" t="s">
        <v>1159</v>
      </c>
      <c r="G209" s="40"/>
      <c r="H209" s="40"/>
      <c r="I209" s="190"/>
      <c r="J209" s="40"/>
      <c r="K209" s="40"/>
      <c r="L209" s="41"/>
      <c r="M209" s="191"/>
      <c r="N209" s="192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162</v>
      </c>
      <c r="AU209" s="21" t="s">
        <v>83</v>
      </c>
    </row>
    <row r="210" s="13" customFormat="1">
      <c r="A210" s="13"/>
      <c r="B210" s="195"/>
      <c r="C210" s="13"/>
      <c r="D210" s="188" t="s">
        <v>166</v>
      </c>
      <c r="E210" s="196" t="s">
        <v>3</v>
      </c>
      <c r="F210" s="197" t="s">
        <v>1885</v>
      </c>
      <c r="G210" s="13"/>
      <c r="H210" s="198">
        <v>55.799999999999997</v>
      </c>
      <c r="I210" s="199"/>
      <c r="J210" s="13"/>
      <c r="K210" s="13"/>
      <c r="L210" s="195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6" t="s">
        <v>166</v>
      </c>
      <c r="AU210" s="196" t="s">
        <v>83</v>
      </c>
      <c r="AV210" s="13" t="s">
        <v>83</v>
      </c>
      <c r="AW210" s="13" t="s">
        <v>35</v>
      </c>
      <c r="AX210" s="13" t="s">
        <v>81</v>
      </c>
      <c r="AY210" s="196" t="s">
        <v>153</v>
      </c>
    </row>
    <row r="211" s="13" customFormat="1">
      <c r="A211" s="13"/>
      <c r="B211" s="195"/>
      <c r="C211" s="13"/>
      <c r="D211" s="188" t="s">
        <v>166</v>
      </c>
      <c r="E211" s="13"/>
      <c r="F211" s="197" t="s">
        <v>1886</v>
      </c>
      <c r="G211" s="13"/>
      <c r="H211" s="198">
        <v>61.380000000000003</v>
      </c>
      <c r="I211" s="199"/>
      <c r="J211" s="13"/>
      <c r="K211" s="13"/>
      <c r="L211" s="195"/>
      <c r="M211" s="200"/>
      <c r="N211" s="201"/>
      <c r="O211" s="201"/>
      <c r="P211" s="201"/>
      <c r="Q211" s="201"/>
      <c r="R211" s="201"/>
      <c r="S211" s="201"/>
      <c r="T211" s="20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6" t="s">
        <v>166</v>
      </c>
      <c r="AU211" s="196" t="s">
        <v>83</v>
      </c>
      <c r="AV211" s="13" t="s">
        <v>83</v>
      </c>
      <c r="AW211" s="13" t="s">
        <v>4</v>
      </c>
      <c r="AX211" s="13" t="s">
        <v>81</v>
      </c>
      <c r="AY211" s="196" t="s">
        <v>153</v>
      </c>
    </row>
    <row r="212" s="2" customFormat="1" ht="24.15" customHeight="1">
      <c r="A212" s="40"/>
      <c r="B212" s="174"/>
      <c r="C212" s="220" t="s">
        <v>8</v>
      </c>
      <c r="D212" s="220" t="s">
        <v>216</v>
      </c>
      <c r="E212" s="221" t="s">
        <v>1887</v>
      </c>
      <c r="F212" s="222" t="s">
        <v>1888</v>
      </c>
      <c r="G212" s="223" t="s">
        <v>241</v>
      </c>
      <c r="H212" s="224">
        <v>22.154</v>
      </c>
      <c r="I212" s="225"/>
      <c r="J212" s="226">
        <f>ROUND(I212*H212,2)</f>
        <v>0</v>
      </c>
      <c r="K212" s="222" t="s">
        <v>159</v>
      </c>
      <c r="L212" s="227"/>
      <c r="M212" s="228" t="s">
        <v>3</v>
      </c>
      <c r="N212" s="229" t="s">
        <v>44</v>
      </c>
      <c r="O212" s="74"/>
      <c r="P212" s="184">
        <f>O212*H212</f>
        <v>0</v>
      </c>
      <c r="Q212" s="184">
        <v>0.00076999999999999996</v>
      </c>
      <c r="R212" s="184">
        <f>Q212*H212</f>
        <v>0.01705858</v>
      </c>
      <c r="S212" s="184">
        <v>0</v>
      </c>
      <c r="T212" s="18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86" t="s">
        <v>215</v>
      </c>
      <c r="AT212" s="186" t="s">
        <v>216</v>
      </c>
      <c r="AU212" s="186" t="s">
        <v>83</v>
      </c>
      <c r="AY212" s="21" t="s">
        <v>153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1" t="s">
        <v>81</v>
      </c>
      <c r="BK212" s="187">
        <f>ROUND(I212*H212,2)</f>
        <v>0</v>
      </c>
      <c r="BL212" s="21" t="s">
        <v>160</v>
      </c>
      <c r="BM212" s="186" t="s">
        <v>1889</v>
      </c>
    </row>
    <row r="213" s="2" customFormat="1">
      <c r="A213" s="40"/>
      <c r="B213" s="41"/>
      <c r="C213" s="40"/>
      <c r="D213" s="188" t="s">
        <v>162</v>
      </c>
      <c r="E213" s="40"/>
      <c r="F213" s="189" t="s">
        <v>1888</v>
      </c>
      <c r="G213" s="40"/>
      <c r="H213" s="40"/>
      <c r="I213" s="190"/>
      <c r="J213" s="40"/>
      <c r="K213" s="40"/>
      <c r="L213" s="41"/>
      <c r="M213" s="191"/>
      <c r="N213" s="192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162</v>
      </c>
      <c r="AU213" s="21" t="s">
        <v>83</v>
      </c>
    </row>
    <row r="214" s="13" customFormat="1">
      <c r="A214" s="13"/>
      <c r="B214" s="195"/>
      <c r="C214" s="13"/>
      <c r="D214" s="188" t="s">
        <v>166</v>
      </c>
      <c r="E214" s="196" t="s">
        <v>3</v>
      </c>
      <c r="F214" s="197" t="s">
        <v>1890</v>
      </c>
      <c r="G214" s="13"/>
      <c r="H214" s="198">
        <v>20.140000000000001</v>
      </c>
      <c r="I214" s="199"/>
      <c r="J214" s="13"/>
      <c r="K214" s="13"/>
      <c r="L214" s="195"/>
      <c r="M214" s="200"/>
      <c r="N214" s="201"/>
      <c r="O214" s="201"/>
      <c r="P214" s="201"/>
      <c r="Q214" s="201"/>
      <c r="R214" s="201"/>
      <c r="S214" s="201"/>
      <c r="T214" s="20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6" t="s">
        <v>166</v>
      </c>
      <c r="AU214" s="196" t="s">
        <v>83</v>
      </c>
      <c r="AV214" s="13" t="s">
        <v>83</v>
      </c>
      <c r="AW214" s="13" t="s">
        <v>35</v>
      </c>
      <c r="AX214" s="13" t="s">
        <v>81</v>
      </c>
      <c r="AY214" s="196" t="s">
        <v>153</v>
      </c>
    </row>
    <row r="215" s="13" customFormat="1">
      <c r="A215" s="13"/>
      <c r="B215" s="195"/>
      <c r="C215" s="13"/>
      <c r="D215" s="188" t="s">
        <v>166</v>
      </c>
      <c r="E215" s="13"/>
      <c r="F215" s="197" t="s">
        <v>1891</v>
      </c>
      <c r="G215" s="13"/>
      <c r="H215" s="198">
        <v>22.154</v>
      </c>
      <c r="I215" s="199"/>
      <c r="J215" s="13"/>
      <c r="K215" s="13"/>
      <c r="L215" s="195"/>
      <c r="M215" s="200"/>
      <c r="N215" s="201"/>
      <c r="O215" s="201"/>
      <c r="P215" s="201"/>
      <c r="Q215" s="201"/>
      <c r="R215" s="201"/>
      <c r="S215" s="201"/>
      <c r="T215" s="20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6" t="s">
        <v>166</v>
      </c>
      <c r="AU215" s="196" t="s">
        <v>83</v>
      </c>
      <c r="AV215" s="13" t="s">
        <v>83</v>
      </c>
      <c r="AW215" s="13" t="s">
        <v>4</v>
      </c>
      <c r="AX215" s="13" t="s">
        <v>81</v>
      </c>
      <c r="AY215" s="196" t="s">
        <v>153</v>
      </c>
    </row>
    <row r="216" s="2" customFormat="1" ht="24.15" customHeight="1">
      <c r="A216" s="40"/>
      <c r="B216" s="174"/>
      <c r="C216" s="175" t="s">
        <v>312</v>
      </c>
      <c r="D216" s="175" t="s">
        <v>155</v>
      </c>
      <c r="E216" s="176" t="s">
        <v>1892</v>
      </c>
      <c r="F216" s="177" t="s">
        <v>1893</v>
      </c>
      <c r="G216" s="178" t="s">
        <v>158</v>
      </c>
      <c r="H216" s="179">
        <v>6.6580000000000004</v>
      </c>
      <c r="I216" s="180"/>
      <c r="J216" s="181">
        <f>ROUND(I216*H216,2)</f>
        <v>0</v>
      </c>
      <c r="K216" s="177" t="s">
        <v>159</v>
      </c>
      <c r="L216" s="41"/>
      <c r="M216" s="182" t="s">
        <v>3</v>
      </c>
      <c r="N216" s="183" t="s">
        <v>44</v>
      </c>
      <c r="O216" s="74"/>
      <c r="P216" s="184">
        <f>O216*H216</f>
        <v>0</v>
      </c>
      <c r="Q216" s="184">
        <v>2.1600000000000001</v>
      </c>
      <c r="R216" s="184">
        <f>Q216*H216</f>
        <v>14.381280000000002</v>
      </c>
      <c r="S216" s="184">
        <v>0</v>
      </c>
      <c r="T216" s="18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6" t="s">
        <v>160</v>
      </c>
      <c r="AT216" s="186" t="s">
        <v>155</v>
      </c>
      <c r="AU216" s="186" t="s">
        <v>83</v>
      </c>
      <c r="AY216" s="21" t="s">
        <v>153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21" t="s">
        <v>81</v>
      </c>
      <c r="BK216" s="187">
        <f>ROUND(I216*H216,2)</f>
        <v>0</v>
      </c>
      <c r="BL216" s="21" t="s">
        <v>160</v>
      </c>
      <c r="BM216" s="186" t="s">
        <v>1894</v>
      </c>
    </row>
    <row r="217" s="2" customFormat="1">
      <c r="A217" s="40"/>
      <c r="B217" s="41"/>
      <c r="C217" s="40"/>
      <c r="D217" s="188" t="s">
        <v>162</v>
      </c>
      <c r="E217" s="40"/>
      <c r="F217" s="189" t="s">
        <v>1895</v>
      </c>
      <c r="G217" s="40"/>
      <c r="H217" s="40"/>
      <c r="I217" s="190"/>
      <c r="J217" s="40"/>
      <c r="K217" s="40"/>
      <c r="L217" s="41"/>
      <c r="M217" s="191"/>
      <c r="N217" s="192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162</v>
      </c>
      <c r="AU217" s="21" t="s">
        <v>83</v>
      </c>
    </row>
    <row r="218" s="2" customFormat="1">
      <c r="A218" s="40"/>
      <c r="B218" s="41"/>
      <c r="C218" s="40"/>
      <c r="D218" s="193" t="s">
        <v>164</v>
      </c>
      <c r="E218" s="40"/>
      <c r="F218" s="194" t="s">
        <v>1896</v>
      </c>
      <c r="G218" s="40"/>
      <c r="H218" s="40"/>
      <c r="I218" s="190"/>
      <c r="J218" s="40"/>
      <c r="K218" s="40"/>
      <c r="L218" s="41"/>
      <c r="M218" s="191"/>
      <c r="N218" s="192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164</v>
      </c>
      <c r="AU218" s="21" t="s">
        <v>83</v>
      </c>
    </row>
    <row r="219" s="16" customFormat="1">
      <c r="A219" s="16"/>
      <c r="B219" s="230"/>
      <c r="C219" s="16"/>
      <c r="D219" s="188" t="s">
        <v>166</v>
      </c>
      <c r="E219" s="231" t="s">
        <v>3</v>
      </c>
      <c r="F219" s="232" t="s">
        <v>1897</v>
      </c>
      <c r="G219" s="16"/>
      <c r="H219" s="231" t="s">
        <v>3</v>
      </c>
      <c r="I219" s="233"/>
      <c r="J219" s="16"/>
      <c r="K219" s="16"/>
      <c r="L219" s="230"/>
      <c r="M219" s="234"/>
      <c r="N219" s="235"/>
      <c r="O219" s="235"/>
      <c r="P219" s="235"/>
      <c r="Q219" s="235"/>
      <c r="R219" s="235"/>
      <c r="S219" s="235"/>
      <c r="T219" s="23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31" t="s">
        <v>166</v>
      </c>
      <c r="AU219" s="231" t="s">
        <v>83</v>
      </c>
      <c r="AV219" s="16" t="s">
        <v>81</v>
      </c>
      <c r="AW219" s="16" t="s">
        <v>35</v>
      </c>
      <c r="AX219" s="16" t="s">
        <v>73</v>
      </c>
      <c r="AY219" s="231" t="s">
        <v>153</v>
      </c>
    </row>
    <row r="220" s="13" customFormat="1">
      <c r="A220" s="13"/>
      <c r="B220" s="195"/>
      <c r="C220" s="13"/>
      <c r="D220" s="188" t="s">
        <v>166</v>
      </c>
      <c r="E220" s="196" t="s">
        <v>3</v>
      </c>
      <c r="F220" s="197" t="s">
        <v>1898</v>
      </c>
      <c r="G220" s="13"/>
      <c r="H220" s="198">
        <v>6.6580000000000004</v>
      </c>
      <c r="I220" s="199"/>
      <c r="J220" s="13"/>
      <c r="K220" s="13"/>
      <c r="L220" s="195"/>
      <c r="M220" s="200"/>
      <c r="N220" s="201"/>
      <c r="O220" s="201"/>
      <c r="P220" s="201"/>
      <c r="Q220" s="201"/>
      <c r="R220" s="201"/>
      <c r="S220" s="201"/>
      <c r="T220" s="20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6" t="s">
        <v>166</v>
      </c>
      <c r="AU220" s="196" t="s">
        <v>83</v>
      </c>
      <c r="AV220" s="13" t="s">
        <v>83</v>
      </c>
      <c r="AW220" s="13" t="s">
        <v>35</v>
      </c>
      <c r="AX220" s="13" t="s">
        <v>81</v>
      </c>
      <c r="AY220" s="196" t="s">
        <v>153</v>
      </c>
    </row>
    <row r="221" s="2" customFormat="1" ht="24.15" customHeight="1">
      <c r="A221" s="40"/>
      <c r="B221" s="174"/>
      <c r="C221" s="175" t="s">
        <v>319</v>
      </c>
      <c r="D221" s="175" t="s">
        <v>155</v>
      </c>
      <c r="E221" s="176" t="s">
        <v>1899</v>
      </c>
      <c r="F221" s="177" t="s">
        <v>1900</v>
      </c>
      <c r="G221" s="178" t="s">
        <v>158</v>
      </c>
      <c r="H221" s="179">
        <v>0.59799999999999998</v>
      </c>
      <c r="I221" s="180"/>
      <c r="J221" s="181">
        <f>ROUND(I221*H221,2)</f>
        <v>0</v>
      </c>
      <c r="K221" s="177" t="s">
        <v>159</v>
      </c>
      <c r="L221" s="41"/>
      <c r="M221" s="182" t="s">
        <v>3</v>
      </c>
      <c r="N221" s="183" t="s">
        <v>44</v>
      </c>
      <c r="O221" s="74"/>
      <c r="P221" s="184">
        <f>O221*H221</f>
        <v>0</v>
      </c>
      <c r="Q221" s="184">
        <v>2.1600000000000001</v>
      </c>
      <c r="R221" s="184">
        <f>Q221*H221</f>
        <v>1.2916799999999999</v>
      </c>
      <c r="S221" s="184">
        <v>0</v>
      </c>
      <c r="T221" s="18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186" t="s">
        <v>160</v>
      </c>
      <c r="AT221" s="186" t="s">
        <v>155</v>
      </c>
      <c r="AU221" s="186" t="s">
        <v>83</v>
      </c>
      <c r="AY221" s="21" t="s">
        <v>153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1" t="s">
        <v>81</v>
      </c>
      <c r="BK221" s="187">
        <f>ROUND(I221*H221,2)</f>
        <v>0</v>
      </c>
      <c r="BL221" s="21" t="s">
        <v>160</v>
      </c>
      <c r="BM221" s="186" t="s">
        <v>1901</v>
      </c>
    </row>
    <row r="222" s="2" customFormat="1">
      <c r="A222" s="40"/>
      <c r="B222" s="41"/>
      <c r="C222" s="40"/>
      <c r="D222" s="188" t="s">
        <v>162</v>
      </c>
      <c r="E222" s="40"/>
      <c r="F222" s="189" t="s">
        <v>1902</v>
      </c>
      <c r="G222" s="40"/>
      <c r="H222" s="40"/>
      <c r="I222" s="190"/>
      <c r="J222" s="40"/>
      <c r="K222" s="40"/>
      <c r="L222" s="41"/>
      <c r="M222" s="191"/>
      <c r="N222" s="192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162</v>
      </c>
      <c r="AU222" s="21" t="s">
        <v>83</v>
      </c>
    </row>
    <row r="223" s="2" customFormat="1">
      <c r="A223" s="40"/>
      <c r="B223" s="41"/>
      <c r="C223" s="40"/>
      <c r="D223" s="193" t="s">
        <v>164</v>
      </c>
      <c r="E223" s="40"/>
      <c r="F223" s="194" t="s">
        <v>1903</v>
      </c>
      <c r="G223" s="40"/>
      <c r="H223" s="40"/>
      <c r="I223" s="190"/>
      <c r="J223" s="40"/>
      <c r="K223" s="40"/>
      <c r="L223" s="41"/>
      <c r="M223" s="191"/>
      <c r="N223" s="192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164</v>
      </c>
      <c r="AU223" s="21" t="s">
        <v>83</v>
      </c>
    </row>
    <row r="224" s="16" customFormat="1">
      <c r="A224" s="16"/>
      <c r="B224" s="230"/>
      <c r="C224" s="16"/>
      <c r="D224" s="188" t="s">
        <v>166</v>
      </c>
      <c r="E224" s="231" t="s">
        <v>3</v>
      </c>
      <c r="F224" s="232" t="s">
        <v>1904</v>
      </c>
      <c r="G224" s="16"/>
      <c r="H224" s="231" t="s">
        <v>3</v>
      </c>
      <c r="I224" s="233"/>
      <c r="J224" s="16"/>
      <c r="K224" s="16"/>
      <c r="L224" s="230"/>
      <c r="M224" s="234"/>
      <c r="N224" s="235"/>
      <c r="O224" s="235"/>
      <c r="P224" s="235"/>
      <c r="Q224" s="235"/>
      <c r="R224" s="235"/>
      <c r="S224" s="235"/>
      <c r="T224" s="23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31" t="s">
        <v>166</v>
      </c>
      <c r="AU224" s="231" t="s">
        <v>83</v>
      </c>
      <c r="AV224" s="16" t="s">
        <v>81</v>
      </c>
      <c r="AW224" s="16" t="s">
        <v>35</v>
      </c>
      <c r="AX224" s="16" t="s">
        <v>73</v>
      </c>
      <c r="AY224" s="231" t="s">
        <v>153</v>
      </c>
    </row>
    <row r="225" s="13" customFormat="1">
      <c r="A225" s="13"/>
      <c r="B225" s="195"/>
      <c r="C225" s="13"/>
      <c r="D225" s="188" t="s">
        <v>166</v>
      </c>
      <c r="E225" s="196" t="s">
        <v>3</v>
      </c>
      <c r="F225" s="197" t="s">
        <v>1905</v>
      </c>
      <c r="G225" s="13"/>
      <c r="H225" s="198">
        <v>0.59799999999999998</v>
      </c>
      <c r="I225" s="199"/>
      <c r="J225" s="13"/>
      <c r="K225" s="13"/>
      <c r="L225" s="195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6" t="s">
        <v>166</v>
      </c>
      <c r="AU225" s="196" t="s">
        <v>83</v>
      </c>
      <c r="AV225" s="13" t="s">
        <v>83</v>
      </c>
      <c r="AW225" s="13" t="s">
        <v>35</v>
      </c>
      <c r="AX225" s="13" t="s">
        <v>81</v>
      </c>
      <c r="AY225" s="196" t="s">
        <v>153</v>
      </c>
    </row>
    <row r="226" s="12" customFormat="1" ht="22.8" customHeight="1">
      <c r="A226" s="12"/>
      <c r="B226" s="161"/>
      <c r="C226" s="12"/>
      <c r="D226" s="162" t="s">
        <v>72</v>
      </c>
      <c r="E226" s="172" t="s">
        <v>160</v>
      </c>
      <c r="F226" s="172" t="s">
        <v>1906</v>
      </c>
      <c r="G226" s="12"/>
      <c r="H226" s="12"/>
      <c r="I226" s="164"/>
      <c r="J226" s="173">
        <f>BK226</f>
        <v>0</v>
      </c>
      <c r="K226" s="12"/>
      <c r="L226" s="161"/>
      <c r="M226" s="166"/>
      <c r="N226" s="167"/>
      <c r="O226" s="167"/>
      <c r="P226" s="168">
        <f>SUM(P227:P231)</f>
        <v>0</v>
      </c>
      <c r="Q226" s="167"/>
      <c r="R226" s="168">
        <f>SUM(R227:R231)</f>
        <v>0</v>
      </c>
      <c r="S226" s="167"/>
      <c r="T226" s="169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2" t="s">
        <v>81</v>
      </c>
      <c r="AT226" s="170" t="s">
        <v>72</v>
      </c>
      <c r="AU226" s="170" t="s">
        <v>81</v>
      </c>
      <c r="AY226" s="162" t="s">
        <v>153</v>
      </c>
      <c r="BK226" s="171">
        <f>SUM(BK227:BK231)</f>
        <v>0</v>
      </c>
    </row>
    <row r="227" s="2" customFormat="1" ht="16.5" customHeight="1">
      <c r="A227" s="40"/>
      <c r="B227" s="174"/>
      <c r="C227" s="175" t="s">
        <v>326</v>
      </c>
      <c r="D227" s="175" t="s">
        <v>155</v>
      </c>
      <c r="E227" s="176" t="s">
        <v>1907</v>
      </c>
      <c r="F227" s="177" t="s">
        <v>1908</v>
      </c>
      <c r="G227" s="178" t="s">
        <v>158</v>
      </c>
      <c r="H227" s="179">
        <v>13.295999999999999</v>
      </c>
      <c r="I227" s="180"/>
      <c r="J227" s="181">
        <f>ROUND(I227*H227,2)</f>
        <v>0</v>
      </c>
      <c r="K227" s="177" t="s">
        <v>159</v>
      </c>
      <c r="L227" s="41"/>
      <c r="M227" s="182" t="s">
        <v>3</v>
      </c>
      <c r="N227" s="183" t="s">
        <v>44</v>
      </c>
      <c r="O227" s="74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186" t="s">
        <v>160</v>
      </c>
      <c r="AT227" s="186" t="s">
        <v>155</v>
      </c>
      <c r="AU227" s="186" t="s">
        <v>83</v>
      </c>
      <c r="AY227" s="21" t="s">
        <v>153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21" t="s">
        <v>81</v>
      </c>
      <c r="BK227" s="187">
        <f>ROUND(I227*H227,2)</f>
        <v>0</v>
      </c>
      <c r="BL227" s="21" t="s">
        <v>160</v>
      </c>
      <c r="BM227" s="186" t="s">
        <v>1909</v>
      </c>
    </row>
    <row r="228" s="2" customFormat="1">
      <c r="A228" s="40"/>
      <c r="B228" s="41"/>
      <c r="C228" s="40"/>
      <c r="D228" s="188" t="s">
        <v>162</v>
      </c>
      <c r="E228" s="40"/>
      <c r="F228" s="189" t="s">
        <v>1910</v>
      </c>
      <c r="G228" s="40"/>
      <c r="H228" s="40"/>
      <c r="I228" s="190"/>
      <c r="J228" s="40"/>
      <c r="K228" s="40"/>
      <c r="L228" s="41"/>
      <c r="M228" s="191"/>
      <c r="N228" s="192"/>
      <c r="O228" s="74"/>
      <c r="P228" s="74"/>
      <c r="Q228" s="74"/>
      <c r="R228" s="74"/>
      <c r="S228" s="74"/>
      <c r="T228" s="75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21" t="s">
        <v>162</v>
      </c>
      <c r="AU228" s="21" t="s">
        <v>83</v>
      </c>
    </row>
    <row r="229" s="2" customFormat="1">
      <c r="A229" s="40"/>
      <c r="B229" s="41"/>
      <c r="C229" s="40"/>
      <c r="D229" s="193" t="s">
        <v>164</v>
      </c>
      <c r="E229" s="40"/>
      <c r="F229" s="194" t="s">
        <v>1911</v>
      </c>
      <c r="G229" s="40"/>
      <c r="H229" s="40"/>
      <c r="I229" s="190"/>
      <c r="J229" s="40"/>
      <c r="K229" s="40"/>
      <c r="L229" s="41"/>
      <c r="M229" s="191"/>
      <c r="N229" s="192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164</v>
      </c>
      <c r="AU229" s="21" t="s">
        <v>83</v>
      </c>
    </row>
    <row r="230" s="13" customFormat="1">
      <c r="A230" s="13"/>
      <c r="B230" s="195"/>
      <c r="C230" s="13"/>
      <c r="D230" s="188" t="s">
        <v>166</v>
      </c>
      <c r="E230" s="196" t="s">
        <v>3</v>
      </c>
      <c r="F230" s="197" t="s">
        <v>1912</v>
      </c>
      <c r="G230" s="13"/>
      <c r="H230" s="198">
        <v>13.295999999999999</v>
      </c>
      <c r="I230" s="199"/>
      <c r="J230" s="13"/>
      <c r="K230" s="13"/>
      <c r="L230" s="195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6" t="s">
        <v>166</v>
      </c>
      <c r="AU230" s="196" t="s">
        <v>83</v>
      </c>
      <c r="AV230" s="13" t="s">
        <v>83</v>
      </c>
      <c r="AW230" s="13" t="s">
        <v>35</v>
      </c>
      <c r="AX230" s="13" t="s">
        <v>73</v>
      </c>
      <c r="AY230" s="196" t="s">
        <v>153</v>
      </c>
    </row>
    <row r="231" s="14" customFormat="1">
      <c r="A231" s="14"/>
      <c r="B231" s="203"/>
      <c r="C231" s="14"/>
      <c r="D231" s="188" t="s">
        <v>166</v>
      </c>
      <c r="E231" s="204" t="s">
        <v>3</v>
      </c>
      <c r="F231" s="205" t="s">
        <v>181</v>
      </c>
      <c r="G231" s="14"/>
      <c r="H231" s="206">
        <v>13.295999999999999</v>
      </c>
      <c r="I231" s="207"/>
      <c r="J231" s="14"/>
      <c r="K231" s="14"/>
      <c r="L231" s="203"/>
      <c r="M231" s="208"/>
      <c r="N231" s="209"/>
      <c r="O231" s="209"/>
      <c r="P231" s="209"/>
      <c r="Q231" s="209"/>
      <c r="R231" s="209"/>
      <c r="S231" s="209"/>
      <c r="T231" s="21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4" t="s">
        <v>166</v>
      </c>
      <c r="AU231" s="204" t="s">
        <v>83</v>
      </c>
      <c r="AV231" s="14" t="s">
        <v>160</v>
      </c>
      <c r="AW231" s="14" t="s">
        <v>35</v>
      </c>
      <c r="AX231" s="14" t="s">
        <v>81</v>
      </c>
      <c r="AY231" s="204" t="s">
        <v>153</v>
      </c>
    </row>
    <row r="232" s="12" customFormat="1" ht="22.8" customHeight="1">
      <c r="A232" s="12"/>
      <c r="B232" s="161"/>
      <c r="C232" s="12"/>
      <c r="D232" s="162" t="s">
        <v>72</v>
      </c>
      <c r="E232" s="172" t="s">
        <v>215</v>
      </c>
      <c r="F232" s="172" t="s">
        <v>470</v>
      </c>
      <c r="G232" s="12"/>
      <c r="H232" s="12"/>
      <c r="I232" s="164"/>
      <c r="J232" s="173">
        <f>BK232</f>
        <v>0</v>
      </c>
      <c r="K232" s="12"/>
      <c r="L232" s="161"/>
      <c r="M232" s="166"/>
      <c r="N232" s="167"/>
      <c r="O232" s="167"/>
      <c r="P232" s="168">
        <f>SUM(P233:P560)</f>
        <v>0</v>
      </c>
      <c r="Q232" s="167"/>
      <c r="R232" s="168">
        <f>SUM(R233:R560)</f>
        <v>46.949304849999997</v>
      </c>
      <c r="S232" s="167"/>
      <c r="T232" s="169">
        <f>SUM(T233:T560)</f>
        <v>4.6799999999999997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62" t="s">
        <v>81</v>
      </c>
      <c r="AT232" s="170" t="s">
        <v>72</v>
      </c>
      <c r="AU232" s="170" t="s">
        <v>81</v>
      </c>
      <c r="AY232" s="162" t="s">
        <v>153</v>
      </c>
      <c r="BK232" s="171">
        <f>SUM(BK233:BK560)</f>
        <v>0</v>
      </c>
    </row>
    <row r="233" s="2" customFormat="1" ht="16.5" customHeight="1">
      <c r="A233" s="40"/>
      <c r="B233" s="174"/>
      <c r="C233" s="175" t="s">
        <v>333</v>
      </c>
      <c r="D233" s="175" t="s">
        <v>155</v>
      </c>
      <c r="E233" s="176" t="s">
        <v>1913</v>
      </c>
      <c r="F233" s="177" t="s">
        <v>1914</v>
      </c>
      <c r="G233" s="178" t="s">
        <v>614</v>
      </c>
      <c r="H233" s="179">
        <v>26</v>
      </c>
      <c r="I233" s="180"/>
      <c r="J233" s="181">
        <f>ROUND(I233*H233,2)</f>
        <v>0</v>
      </c>
      <c r="K233" s="177" t="s">
        <v>159</v>
      </c>
      <c r="L233" s="41"/>
      <c r="M233" s="182" t="s">
        <v>3</v>
      </c>
      <c r="N233" s="183" t="s">
        <v>44</v>
      </c>
      <c r="O233" s="74"/>
      <c r="P233" s="184">
        <f>O233*H233</f>
        <v>0</v>
      </c>
      <c r="Q233" s="184">
        <v>0</v>
      </c>
      <c r="R233" s="184">
        <f>Q233*H233</f>
        <v>0</v>
      </c>
      <c r="S233" s="184">
        <v>0.17999999999999999</v>
      </c>
      <c r="T233" s="185">
        <f>S233*H233</f>
        <v>4.6799999999999997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86" t="s">
        <v>160</v>
      </c>
      <c r="AT233" s="186" t="s">
        <v>155</v>
      </c>
      <c r="AU233" s="186" t="s">
        <v>83</v>
      </c>
      <c r="AY233" s="21" t="s">
        <v>153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21" t="s">
        <v>81</v>
      </c>
      <c r="BK233" s="187">
        <f>ROUND(I233*H233,2)</f>
        <v>0</v>
      </c>
      <c r="BL233" s="21" t="s">
        <v>160</v>
      </c>
      <c r="BM233" s="186" t="s">
        <v>1915</v>
      </c>
    </row>
    <row r="234" s="2" customFormat="1">
      <c r="A234" s="40"/>
      <c r="B234" s="41"/>
      <c r="C234" s="40"/>
      <c r="D234" s="188" t="s">
        <v>162</v>
      </c>
      <c r="E234" s="40"/>
      <c r="F234" s="189" t="s">
        <v>1916</v>
      </c>
      <c r="G234" s="40"/>
      <c r="H234" s="40"/>
      <c r="I234" s="190"/>
      <c r="J234" s="40"/>
      <c r="K234" s="40"/>
      <c r="L234" s="41"/>
      <c r="M234" s="191"/>
      <c r="N234" s="192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162</v>
      </c>
      <c r="AU234" s="21" t="s">
        <v>83</v>
      </c>
    </row>
    <row r="235" s="2" customFormat="1">
      <c r="A235" s="40"/>
      <c r="B235" s="41"/>
      <c r="C235" s="40"/>
      <c r="D235" s="193" t="s">
        <v>164</v>
      </c>
      <c r="E235" s="40"/>
      <c r="F235" s="194" t="s">
        <v>1917</v>
      </c>
      <c r="G235" s="40"/>
      <c r="H235" s="40"/>
      <c r="I235" s="190"/>
      <c r="J235" s="40"/>
      <c r="K235" s="40"/>
      <c r="L235" s="41"/>
      <c r="M235" s="191"/>
      <c r="N235" s="192"/>
      <c r="O235" s="74"/>
      <c r="P235" s="74"/>
      <c r="Q235" s="74"/>
      <c r="R235" s="74"/>
      <c r="S235" s="74"/>
      <c r="T235" s="75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21" t="s">
        <v>164</v>
      </c>
      <c r="AU235" s="21" t="s">
        <v>83</v>
      </c>
    </row>
    <row r="236" s="13" customFormat="1">
      <c r="A236" s="13"/>
      <c r="B236" s="195"/>
      <c r="C236" s="13"/>
      <c r="D236" s="188" t="s">
        <v>166</v>
      </c>
      <c r="E236" s="196" t="s">
        <v>3</v>
      </c>
      <c r="F236" s="197" t="s">
        <v>1918</v>
      </c>
      <c r="G236" s="13"/>
      <c r="H236" s="198">
        <v>10</v>
      </c>
      <c r="I236" s="199"/>
      <c r="J236" s="13"/>
      <c r="K236" s="13"/>
      <c r="L236" s="195"/>
      <c r="M236" s="200"/>
      <c r="N236" s="201"/>
      <c r="O236" s="201"/>
      <c r="P236" s="201"/>
      <c r="Q236" s="201"/>
      <c r="R236" s="201"/>
      <c r="S236" s="201"/>
      <c r="T236" s="20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6" t="s">
        <v>166</v>
      </c>
      <c r="AU236" s="196" t="s">
        <v>83</v>
      </c>
      <c r="AV236" s="13" t="s">
        <v>83</v>
      </c>
      <c r="AW236" s="13" t="s">
        <v>35</v>
      </c>
      <c r="AX236" s="13" t="s">
        <v>73</v>
      </c>
      <c r="AY236" s="196" t="s">
        <v>153</v>
      </c>
    </row>
    <row r="237" s="13" customFormat="1">
      <c r="A237" s="13"/>
      <c r="B237" s="195"/>
      <c r="C237" s="13"/>
      <c r="D237" s="188" t="s">
        <v>166</v>
      </c>
      <c r="E237" s="196" t="s">
        <v>3</v>
      </c>
      <c r="F237" s="197" t="s">
        <v>1919</v>
      </c>
      <c r="G237" s="13"/>
      <c r="H237" s="198">
        <v>16</v>
      </c>
      <c r="I237" s="199"/>
      <c r="J237" s="13"/>
      <c r="K237" s="13"/>
      <c r="L237" s="195"/>
      <c r="M237" s="200"/>
      <c r="N237" s="201"/>
      <c r="O237" s="201"/>
      <c r="P237" s="201"/>
      <c r="Q237" s="201"/>
      <c r="R237" s="201"/>
      <c r="S237" s="201"/>
      <c r="T237" s="20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6" t="s">
        <v>166</v>
      </c>
      <c r="AU237" s="196" t="s">
        <v>83</v>
      </c>
      <c r="AV237" s="13" t="s">
        <v>83</v>
      </c>
      <c r="AW237" s="13" t="s">
        <v>35</v>
      </c>
      <c r="AX237" s="13" t="s">
        <v>73</v>
      </c>
      <c r="AY237" s="196" t="s">
        <v>153</v>
      </c>
    </row>
    <row r="238" s="14" customFormat="1">
      <c r="A238" s="14"/>
      <c r="B238" s="203"/>
      <c r="C238" s="14"/>
      <c r="D238" s="188" t="s">
        <v>166</v>
      </c>
      <c r="E238" s="204" t="s">
        <v>3</v>
      </c>
      <c r="F238" s="205" t="s">
        <v>181</v>
      </c>
      <c r="G238" s="14"/>
      <c r="H238" s="206">
        <v>26</v>
      </c>
      <c r="I238" s="207"/>
      <c r="J238" s="14"/>
      <c r="K238" s="14"/>
      <c r="L238" s="203"/>
      <c r="M238" s="208"/>
      <c r="N238" s="209"/>
      <c r="O238" s="209"/>
      <c r="P238" s="209"/>
      <c r="Q238" s="209"/>
      <c r="R238" s="209"/>
      <c r="S238" s="209"/>
      <c r="T238" s="21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4" t="s">
        <v>166</v>
      </c>
      <c r="AU238" s="204" t="s">
        <v>83</v>
      </c>
      <c r="AV238" s="14" t="s">
        <v>160</v>
      </c>
      <c r="AW238" s="14" t="s">
        <v>35</v>
      </c>
      <c r="AX238" s="14" t="s">
        <v>81</v>
      </c>
      <c r="AY238" s="204" t="s">
        <v>153</v>
      </c>
    </row>
    <row r="239" s="2" customFormat="1" ht="24.15" customHeight="1">
      <c r="A239" s="40"/>
      <c r="B239" s="174"/>
      <c r="C239" s="175" t="s">
        <v>340</v>
      </c>
      <c r="D239" s="175" t="s">
        <v>155</v>
      </c>
      <c r="E239" s="176" t="s">
        <v>1920</v>
      </c>
      <c r="F239" s="177" t="s">
        <v>1921</v>
      </c>
      <c r="G239" s="178" t="s">
        <v>614</v>
      </c>
      <c r="H239" s="179">
        <v>8.8000000000000007</v>
      </c>
      <c r="I239" s="180"/>
      <c r="J239" s="181">
        <f>ROUND(I239*H239,2)</f>
        <v>0</v>
      </c>
      <c r="K239" s="177" t="s">
        <v>159</v>
      </c>
      <c r="L239" s="41"/>
      <c r="M239" s="182" t="s">
        <v>3</v>
      </c>
      <c r="N239" s="183" t="s">
        <v>44</v>
      </c>
      <c r="O239" s="74"/>
      <c r="P239" s="184">
        <f>O239*H239</f>
        <v>0</v>
      </c>
      <c r="Q239" s="184">
        <v>1.0000000000000001E-05</v>
      </c>
      <c r="R239" s="184">
        <f>Q239*H239</f>
        <v>8.8000000000000011E-05</v>
      </c>
      <c r="S239" s="184">
        <v>0</v>
      </c>
      <c r="T239" s="185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86" t="s">
        <v>160</v>
      </c>
      <c r="AT239" s="186" t="s">
        <v>155</v>
      </c>
      <c r="AU239" s="186" t="s">
        <v>83</v>
      </c>
      <c r="AY239" s="21" t="s">
        <v>153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21" t="s">
        <v>81</v>
      </c>
      <c r="BK239" s="187">
        <f>ROUND(I239*H239,2)</f>
        <v>0</v>
      </c>
      <c r="BL239" s="21" t="s">
        <v>160</v>
      </c>
      <c r="BM239" s="186" t="s">
        <v>1922</v>
      </c>
    </row>
    <row r="240" s="2" customFormat="1">
      <c r="A240" s="40"/>
      <c r="B240" s="41"/>
      <c r="C240" s="40"/>
      <c r="D240" s="188" t="s">
        <v>162</v>
      </c>
      <c r="E240" s="40"/>
      <c r="F240" s="189" t="s">
        <v>1923</v>
      </c>
      <c r="G240" s="40"/>
      <c r="H240" s="40"/>
      <c r="I240" s="190"/>
      <c r="J240" s="40"/>
      <c r="K240" s="40"/>
      <c r="L240" s="41"/>
      <c r="M240" s="191"/>
      <c r="N240" s="192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162</v>
      </c>
      <c r="AU240" s="21" t="s">
        <v>83</v>
      </c>
    </row>
    <row r="241" s="2" customFormat="1">
      <c r="A241" s="40"/>
      <c r="B241" s="41"/>
      <c r="C241" s="40"/>
      <c r="D241" s="193" t="s">
        <v>164</v>
      </c>
      <c r="E241" s="40"/>
      <c r="F241" s="194" t="s">
        <v>1924</v>
      </c>
      <c r="G241" s="40"/>
      <c r="H241" s="40"/>
      <c r="I241" s="190"/>
      <c r="J241" s="40"/>
      <c r="K241" s="40"/>
      <c r="L241" s="41"/>
      <c r="M241" s="191"/>
      <c r="N241" s="192"/>
      <c r="O241" s="74"/>
      <c r="P241" s="74"/>
      <c r="Q241" s="74"/>
      <c r="R241" s="74"/>
      <c r="S241" s="74"/>
      <c r="T241" s="75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21" t="s">
        <v>164</v>
      </c>
      <c r="AU241" s="21" t="s">
        <v>83</v>
      </c>
    </row>
    <row r="242" s="2" customFormat="1">
      <c r="A242" s="40"/>
      <c r="B242" s="41"/>
      <c r="C242" s="40"/>
      <c r="D242" s="188" t="s">
        <v>194</v>
      </c>
      <c r="E242" s="40"/>
      <c r="F242" s="211" t="s">
        <v>1925</v>
      </c>
      <c r="G242" s="40"/>
      <c r="H242" s="40"/>
      <c r="I242" s="190"/>
      <c r="J242" s="40"/>
      <c r="K242" s="40"/>
      <c r="L242" s="41"/>
      <c r="M242" s="191"/>
      <c r="N242" s="192"/>
      <c r="O242" s="74"/>
      <c r="P242" s="74"/>
      <c r="Q242" s="74"/>
      <c r="R242" s="74"/>
      <c r="S242" s="74"/>
      <c r="T242" s="75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21" t="s">
        <v>194</v>
      </c>
      <c r="AU242" s="21" t="s">
        <v>83</v>
      </c>
    </row>
    <row r="243" s="13" customFormat="1">
      <c r="A243" s="13"/>
      <c r="B243" s="195"/>
      <c r="C243" s="13"/>
      <c r="D243" s="188" t="s">
        <v>166</v>
      </c>
      <c r="E243" s="196" t="s">
        <v>3</v>
      </c>
      <c r="F243" s="197" t="s">
        <v>1926</v>
      </c>
      <c r="G243" s="13"/>
      <c r="H243" s="198">
        <v>1.8999999999999999</v>
      </c>
      <c r="I243" s="199"/>
      <c r="J243" s="13"/>
      <c r="K243" s="13"/>
      <c r="L243" s="195"/>
      <c r="M243" s="200"/>
      <c r="N243" s="201"/>
      <c r="O243" s="201"/>
      <c r="P243" s="201"/>
      <c r="Q243" s="201"/>
      <c r="R243" s="201"/>
      <c r="S243" s="201"/>
      <c r="T243" s="20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6" t="s">
        <v>166</v>
      </c>
      <c r="AU243" s="196" t="s">
        <v>83</v>
      </c>
      <c r="AV243" s="13" t="s">
        <v>83</v>
      </c>
      <c r="AW243" s="13" t="s">
        <v>35</v>
      </c>
      <c r="AX243" s="13" t="s">
        <v>73</v>
      </c>
      <c r="AY243" s="196" t="s">
        <v>153</v>
      </c>
    </row>
    <row r="244" s="13" customFormat="1">
      <c r="A244" s="13"/>
      <c r="B244" s="195"/>
      <c r="C244" s="13"/>
      <c r="D244" s="188" t="s">
        <v>166</v>
      </c>
      <c r="E244" s="196" t="s">
        <v>3</v>
      </c>
      <c r="F244" s="197" t="s">
        <v>1927</v>
      </c>
      <c r="G244" s="13"/>
      <c r="H244" s="198">
        <v>6.9000000000000004</v>
      </c>
      <c r="I244" s="199"/>
      <c r="J244" s="13"/>
      <c r="K244" s="13"/>
      <c r="L244" s="195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166</v>
      </c>
      <c r="AU244" s="196" t="s">
        <v>83</v>
      </c>
      <c r="AV244" s="13" t="s">
        <v>83</v>
      </c>
      <c r="AW244" s="13" t="s">
        <v>35</v>
      </c>
      <c r="AX244" s="13" t="s">
        <v>73</v>
      </c>
      <c r="AY244" s="196" t="s">
        <v>153</v>
      </c>
    </row>
    <row r="245" s="14" customFormat="1">
      <c r="A245" s="14"/>
      <c r="B245" s="203"/>
      <c r="C245" s="14"/>
      <c r="D245" s="188" t="s">
        <v>166</v>
      </c>
      <c r="E245" s="204" t="s">
        <v>3</v>
      </c>
      <c r="F245" s="205" t="s">
        <v>181</v>
      </c>
      <c r="G245" s="14"/>
      <c r="H245" s="206">
        <v>8.8000000000000007</v>
      </c>
      <c r="I245" s="207"/>
      <c r="J245" s="14"/>
      <c r="K245" s="14"/>
      <c r="L245" s="203"/>
      <c r="M245" s="208"/>
      <c r="N245" s="209"/>
      <c r="O245" s="209"/>
      <c r="P245" s="209"/>
      <c r="Q245" s="209"/>
      <c r="R245" s="209"/>
      <c r="S245" s="209"/>
      <c r="T245" s="21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4" t="s">
        <v>166</v>
      </c>
      <c r="AU245" s="204" t="s">
        <v>83</v>
      </c>
      <c r="AV245" s="14" t="s">
        <v>160</v>
      </c>
      <c r="AW245" s="14" t="s">
        <v>35</v>
      </c>
      <c r="AX245" s="14" t="s">
        <v>81</v>
      </c>
      <c r="AY245" s="204" t="s">
        <v>153</v>
      </c>
    </row>
    <row r="246" s="2" customFormat="1" ht="24.15" customHeight="1">
      <c r="A246" s="40"/>
      <c r="B246" s="174"/>
      <c r="C246" s="220" t="s">
        <v>348</v>
      </c>
      <c r="D246" s="220" t="s">
        <v>216</v>
      </c>
      <c r="E246" s="221" t="s">
        <v>1928</v>
      </c>
      <c r="F246" s="222" t="s">
        <v>1929</v>
      </c>
      <c r="G246" s="223" t="s">
        <v>614</v>
      </c>
      <c r="H246" s="224">
        <v>9.0640000000000001</v>
      </c>
      <c r="I246" s="225"/>
      <c r="J246" s="226">
        <f>ROUND(I246*H246,2)</f>
        <v>0</v>
      </c>
      <c r="K246" s="222" t="s">
        <v>159</v>
      </c>
      <c r="L246" s="227"/>
      <c r="M246" s="228" t="s">
        <v>3</v>
      </c>
      <c r="N246" s="229" t="s">
        <v>44</v>
      </c>
      <c r="O246" s="74"/>
      <c r="P246" s="184">
        <f>O246*H246</f>
        <v>0</v>
      </c>
      <c r="Q246" s="184">
        <v>0.0014499999999999999</v>
      </c>
      <c r="R246" s="184">
        <f>Q246*H246</f>
        <v>0.0131428</v>
      </c>
      <c r="S246" s="184">
        <v>0</v>
      </c>
      <c r="T246" s="185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186" t="s">
        <v>215</v>
      </c>
      <c r="AT246" s="186" t="s">
        <v>216</v>
      </c>
      <c r="AU246" s="186" t="s">
        <v>83</v>
      </c>
      <c r="AY246" s="21" t="s">
        <v>153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21" t="s">
        <v>81</v>
      </c>
      <c r="BK246" s="187">
        <f>ROUND(I246*H246,2)</f>
        <v>0</v>
      </c>
      <c r="BL246" s="21" t="s">
        <v>160</v>
      </c>
      <c r="BM246" s="186" t="s">
        <v>1930</v>
      </c>
    </row>
    <row r="247" s="2" customFormat="1">
      <c r="A247" s="40"/>
      <c r="B247" s="41"/>
      <c r="C247" s="40"/>
      <c r="D247" s="188" t="s">
        <v>162</v>
      </c>
      <c r="E247" s="40"/>
      <c r="F247" s="189" t="s">
        <v>1929</v>
      </c>
      <c r="G247" s="40"/>
      <c r="H247" s="40"/>
      <c r="I247" s="190"/>
      <c r="J247" s="40"/>
      <c r="K247" s="40"/>
      <c r="L247" s="41"/>
      <c r="M247" s="191"/>
      <c r="N247" s="192"/>
      <c r="O247" s="74"/>
      <c r="P247" s="74"/>
      <c r="Q247" s="74"/>
      <c r="R247" s="74"/>
      <c r="S247" s="74"/>
      <c r="T247" s="75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21" t="s">
        <v>162</v>
      </c>
      <c r="AU247" s="21" t="s">
        <v>83</v>
      </c>
    </row>
    <row r="248" s="13" customFormat="1">
      <c r="A248" s="13"/>
      <c r="B248" s="195"/>
      <c r="C248" s="13"/>
      <c r="D248" s="188" t="s">
        <v>166</v>
      </c>
      <c r="E248" s="196" t="s">
        <v>3</v>
      </c>
      <c r="F248" s="197" t="s">
        <v>1926</v>
      </c>
      <c r="G248" s="13"/>
      <c r="H248" s="198">
        <v>1.8999999999999999</v>
      </c>
      <c r="I248" s="199"/>
      <c r="J248" s="13"/>
      <c r="K248" s="13"/>
      <c r="L248" s="195"/>
      <c r="M248" s="200"/>
      <c r="N248" s="201"/>
      <c r="O248" s="201"/>
      <c r="P248" s="201"/>
      <c r="Q248" s="201"/>
      <c r="R248" s="201"/>
      <c r="S248" s="201"/>
      <c r="T248" s="20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6" t="s">
        <v>166</v>
      </c>
      <c r="AU248" s="196" t="s">
        <v>83</v>
      </c>
      <c r="AV248" s="13" t="s">
        <v>83</v>
      </c>
      <c r="AW248" s="13" t="s">
        <v>35</v>
      </c>
      <c r="AX248" s="13" t="s">
        <v>73</v>
      </c>
      <c r="AY248" s="196" t="s">
        <v>153</v>
      </c>
    </row>
    <row r="249" s="13" customFormat="1">
      <c r="A249" s="13"/>
      <c r="B249" s="195"/>
      <c r="C249" s="13"/>
      <c r="D249" s="188" t="s">
        <v>166</v>
      </c>
      <c r="E249" s="196" t="s">
        <v>3</v>
      </c>
      <c r="F249" s="197" t="s">
        <v>1927</v>
      </c>
      <c r="G249" s="13"/>
      <c r="H249" s="198">
        <v>6.9000000000000004</v>
      </c>
      <c r="I249" s="199"/>
      <c r="J249" s="13"/>
      <c r="K249" s="13"/>
      <c r="L249" s="195"/>
      <c r="M249" s="200"/>
      <c r="N249" s="201"/>
      <c r="O249" s="201"/>
      <c r="P249" s="201"/>
      <c r="Q249" s="201"/>
      <c r="R249" s="201"/>
      <c r="S249" s="201"/>
      <c r="T249" s="20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6" t="s">
        <v>166</v>
      </c>
      <c r="AU249" s="196" t="s">
        <v>83</v>
      </c>
      <c r="AV249" s="13" t="s">
        <v>83</v>
      </c>
      <c r="AW249" s="13" t="s">
        <v>35</v>
      </c>
      <c r="AX249" s="13" t="s">
        <v>73</v>
      </c>
      <c r="AY249" s="196" t="s">
        <v>153</v>
      </c>
    </row>
    <row r="250" s="14" customFormat="1">
      <c r="A250" s="14"/>
      <c r="B250" s="203"/>
      <c r="C250" s="14"/>
      <c r="D250" s="188" t="s">
        <v>166</v>
      </c>
      <c r="E250" s="204" t="s">
        <v>3</v>
      </c>
      <c r="F250" s="205" t="s">
        <v>181</v>
      </c>
      <c r="G250" s="14"/>
      <c r="H250" s="206">
        <v>8.8000000000000007</v>
      </c>
      <c r="I250" s="207"/>
      <c r="J250" s="14"/>
      <c r="K250" s="14"/>
      <c r="L250" s="203"/>
      <c r="M250" s="208"/>
      <c r="N250" s="209"/>
      <c r="O250" s="209"/>
      <c r="P250" s="209"/>
      <c r="Q250" s="209"/>
      <c r="R250" s="209"/>
      <c r="S250" s="209"/>
      <c r="T250" s="21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4" t="s">
        <v>166</v>
      </c>
      <c r="AU250" s="204" t="s">
        <v>83</v>
      </c>
      <c r="AV250" s="14" t="s">
        <v>160</v>
      </c>
      <c r="AW250" s="14" t="s">
        <v>35</v>
      </c>
      <c r="AX250" s="14" t="s">
        <v>81</v>
      </c>
      <c r="AY250" s="204" t="s">
        <v>153</v>
      </c>
    </row>
    <row r="251" s="13" customFormat="1">
      <c r="A251" s="13"/>
      <c r="B251" s="195"/>
      <c r="C251" s="13"/>
      <c r="D251" s="188" t="s">
        <v>166</v>
      </c>
      <c r="E251" s="13"/>
      <c r="F251" s="197" t="s">
        <v>1931</v>
      </c>
      <c r="G251" s="13"/>
      <c r="H251" s="198">
        <v>9.0640000000000001</v>
      </c>
      <c r="I251" s="199"/>
      <c r="J251" s="13"/>
      <c r="K251" s="13"/>
      <c r="L251" s="195"/>
      <c r="M251" s="200"/>
      <c r="N251" s="201"/>
      <c r="O251" s="201"/>
      <c r="P251" s="201"/>
      <c r="Q251" s="201"/>
      <c r="R251" s="201"/>
      <c r="S251" s="201"/>
      <c r="T251" s="20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6" t="s">
        <v>166</v>
      </c>
      <c r="AU251" s="196" t="s">
        <v>83</v>
      </c>
      <c r="AV251" s="13" t="s">
        <v>83</v>
      </c>
      <c r="AW251" s="13" t="s">
        <v>4</v>
      </c>
      <c r="AX251" s="13" t="s">
        <v>81</v>
      </c>
      <c r="AY251" s="196" t="s">
        <v>153</v>
      </c>
    </row>
    <row r="252" s="2" customFormat="1" ht="24.15" customHeight="1">
      <c r="A252" s="40"/>
      <c r="B252" s="174"/>
      <c r="C252" s="175" t="s">
        <v>355</v>
      </c>
      <c r="D252" s="175" t="s">
        <v>155</v>
      </c>
      <c r="E252" s="176" t="s">
        <v>1932</v>
      </c>
      <c r="F252" s="177" t="s">
        <v>1933</v>
      </c>
      <c r="G252" s="178" t="s">
        <v>614</v>
      </c>
      <c r="H252" s="179">
        <v>1.3999999999999999</v>
      </c>
      <c r="I252" s="180"/>
      <c r="J252" s="181">
        <f>ROUND(I252*H252,2)</f>
        <v>0</v>
      </c>
      <c r="K252" s="177" t="s">
        <v>159</v>
      </c>
      <c r="L252" s="41"/>
      <c r="M252" s="182" t="s">
        <v>3</v>
      </c>
      <c r="N252" s="183" t="s">
        <v>44</v>
      </c>
      <c r="O252" s="74"/>
      <c r="P252" s="184">
        <f>O252*H252</f>
        <v>0</v>
      </c>
      <c r="Q252" s="184">
        <v>1.0000000000000001E-05</v>
      </c>
      <c r="R252" s="184">
        <f>Q252*H252</f>
        <v>1.4E-05</v>
      </c>
      <c r="S252" s="184">
        <v>0</v>
      </c>
      <c r="T252" s="185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186" t="s">
        <v>160</v>
      </c>
      <c r="AT252" s="186" t="s">
        <v>155</v>
      </c>
      <c r="AU252" s="186" t="s">
        <v>83</v>
      </c>
      <c r="AY252" s="21" t="s">
        <v>153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21" t="s">
        <v>81</v>
      </c>
      <c r="BK252" s="187">
        <f>ROUND(I252*H252,2)</f>
        <v>0</v>
      </c>
      <c r="BL252" s="21" t="s">
        <v>160</v>
      </c>
      <c r="BM252" s="186" t="s">
        <v>1934</v>
      </c>
    </row>
    <row r="253" s="2" customFormat="1">
      <c r="A253" s="40"/>
      <c r="B253" s="41"/>
      <c r="C253" s="40"/>
      <c r="D253" s="188" t="s">
        <v>162</v>
      </c>
      <c r="E253" s="40"/>
      <c r="F253" s="189" t="s">
        <v>1933</v>
      </c>
      <c r="G253" s="40"/>
      <c r="H253" s="40"/>
      <c r="I253" s="190"/>
      <c r="J253" s="40"/>
      <c r="K253" s="40"/>
      <c r="L253" s="41"/>
      <c r="M253" s="191"/>
      <c r="N253" s="192"/>
      <c r="O253" s="74"/>
      <c r="P253" s="74"/>
      <c r="Q253" s="74"/>
      <c r="R253" s="74"/>
      <c r="S253" s="74"/>
      <c r="T253" s="75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21" t="s">
        <v>162</v>
      </c>
      <c r="AU253" s="21" t="s">
        <v>83</v>
      </c>
    </row>
    <row r="254" s="2" customFormat="1">
      <c r="A254" s="40"/>
      <c r="B254" s="41"/>
      <c r="C254" s="40"/>
      <c r="D254" s="193" t="s">
        <v>164</v>
      </c>
      <c r="E254" s="40"/>
      <c r="F254" s="194" t="s">
        <v>1935</v>
      </c>
      <c r="G254" s="40"/>
      <c r="H254" s="40"/>
      <c r="I254" s="190"/>
      <c r="J254" s="40"/>
      <c r="K254" s="40"/>
      <c r="L254" s="41"/>
      <c r="M254" s="191"/>
      <c r="N254" s="192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164</v>
      </c>
      <c r="AU254" s="21" t="s">
        <v>83</v>
      </c>
    </row>
    <row r="255" s="2" customFormat="1">
      <c r="A255" s="40"/>
      <c r="B255" s="41"/>
      <c r="C255" s="40"/>
      <c r="D255" s="188" t="s">
        <v>194</v>
      </c>
      <c r="E255" s="40"/>
      <c r="F255" s="211" t="s">
        <v>1925</v>
      </c>
      <c r="G255" s="40"/>
      <c r="H255" s="40"/>
      <c r="I255" s="190"/>
      <c r="J255" s="40"/>
      <c r="K255" s="40"/>
      <c r="L255" s="41"/>
      <c r="M255" s="191"/>
      <c r="N255" s="192"/>
      <c r="O255" s="74"/>
      <c r="P255" s="74"/>
      <c r="Q255" s="74"/>
      <c r="R255" s="74"/>
      <c r="S255" s="74"/>
      <c r="T255" s="75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21" t="s">
        <v>194</v>
      </c>
      <c r="AU255" s="21" t="s">
        <v>83</v>
      </c>
    </row>
    <row r="256" s="13" customFormat="1">
      <c r="A256" s="13"/>
      <c r="B256" s="195"/>
      <c r="C256" s="13"/>
      <c r="D256" s="188" t="s">
        <v>166</v>
      </c>
      <c r="E256" s="196" t="s">
        <v>3</v>
      </c>
      <c r="F256" s="197" t="s">
        <v>1936</v>
      </c>
      <c r="G256" s="13"/>
      <c r="H256" s="198">
        <v>1.3999999999999999</v>
      </c>
      <c r="I256" s="199"/>
      <c r="J256" s="13"/>
      <c r="K256" s="13"/>
      <c r="L256" s="195"/>
      <c r="M256" s="200"/>
      <c r="N256" s="201"/>
      <c r="O256" s="201"/>
      <c r="P256" s="201"/>
      <c r="Q256" s="201"/>
      <c r="R256" s="201"/>
      <c r="S256" s="201"/>
      <c r="T256" s="20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96" t="s">
        <v>166</v>
      </c>
      <c r="AU256" s="196" t="s">
        <v>83</v>
      </c>
      <c r="AV256" s="13" t="s">
        <v>83</v>
      </c>
      <c r="AW256" s="13" t="s">
        <v>35</v>
      </c>
      <c r="AX256" s="13" t="s">
        <v>81</v>
      </c>
      <c r="AY256" s="196" t="s">
        <v>153</v>
      </c>
    </row>
    <row r="257" s="2" customFormat="1" ht="24.15" customHeight="1">
      <c r="A257" s="40"/>
      <c r="B257" s="174"/>
      <c r="C257" s="220" t="s">
        <v>362</v>
      </c>
      <c r="D257" s="220" t="s">
        <v>216</v>
      </c>
      <c r="E257" s="221" t="s">
        <v>1937</v>
      </c>
      <c r="F257" s="222" t="s">
        <v>1938</v>
      </c>
      <c r="G257" s="223" t="s">
        <v>614</v>
      </c>
      <c r="H257" s="224">
        <v>1.442</v>
      </c>
      <c r="I257" s="225"/>
      <c r="J257" s="226">
        <f>ROUND(I257*H257,2)</f>
        <v>0</v>
      </c>
      <c r="K257" s="222" t="s">
        <v>159</v>
      </c>
      <c r="L257" s="227"/>
      <c r="M257" s="228" t="s">
        <v>3</v>
      </c>
      <c r="N257" s="229" t="s">
        <v>44</v>
      </c>
      <c r="O257" s="74"/>
      <c r="P257" s="184">
        <f>O257*H257</f>
        <v>0</v>
      </c>
      <c r="Q257" s="184">
        <v>0.0026700000000000001</v>
      </c>
      <c r="R257" s="184">
        <f>Q257*H257</f>
        <v>0.0038501400000000002</v>
      </c>
      <c r="S257" s="184">
        <v>0</v>
      </c>
      <c r="T257" s="18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6" t="s">
        <v>215</v>
      </c>
      <c r="AT257" s="186" t="s">
        <v>216</v>
      </c>
      <c r="AU257" s="186" t="s">
        <v>83</v>
      </c>
      <c r="AY257" s="21" t="s">
        <v>153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1" t="s">
        <v>81</v>
      </c>
      <c r="BK257" s="187">
        <f>ROUND(I257*H257,2)</f>
        <v>0</v>
      </c>
      <c r="BL257" s="21" t="s">
        <v>160</v>
      </c>
      <c r="BM257" s="186" t="s">
        <v>1939</v>
      </c>
    </row>
    <row r="258" s="2" customFormat="1">
      <c r="A258" s="40"/>
      <c r="B258" s="41"/>
      <c r="C258" s="40"/>
      <c r="D258" s="188" t="s">
        <v>162</v>
      </c>
      <c r="E258" s="40"/>
      <c r="F258" s="189" t="s">
        <v>1938</v>
      </c>
      <c r="G258" s="40"/>
      <c r="H258" s="40"/>
      <c r="I258" s="190"/>
      <c r="J258" s="40"/>
      <c r="K258" s="40"/>
      <c r="L258" s="41"/>
      <c r="M258" s="191"/>
      <c r="N258" s="192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162</v>
      </c>
      <c r="AU258" s="21" t="s">
        <v>83</v>
      </c>
    </row>
    <row r="259" s="13" customFormat="1">
      <c r="A259" s="13"/>
      <c r="B259" s="195"/>
      <c r="C259" s="13"/>
      <c r="D259" s="188" t="s">
        <v>166</v>
      </c>
      <c r="E259" s="196" t="s">
        <v>3</v>
      </c>
      <c r="F259" s="197" t="s">
        <v>1936</v>
      </c>
      <c r="G259" s="13"/>
      <c r="H259" s="198">
        <v>1.3999999999999999</v>
      </c>
      <c r="I259" s="199"/>
      <c r="J259" s="13"/>
      <c r="K259" s="13"/>
      <c r="L259" s="195"/>
      <c r="M259" s="200"/>
      <c r="N259" s="201"/>
      <c r="O259" s="201"/>
      <c r="P259" s="201"/>
      <c r="Q259" s="201"/>
      <c r="R259" s="201"/>
      <c r="S259" s="201"/>
      <c r="T259" s="20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6" t="s">
        <v>166</v>
      </c>
      <c r="AU259" s="196" t="s">
        <v>83</v>
      </c>
      <c r="AV259" s="13" t="s">
        <v>83</v>
      </c>
      <c r="AW259" s="13" t="s">
        <v>35</v>
      </c>
      <c r="AX259" s="13" t="s">
        <v>81</v>
      </c>
      <c r="AY259" s="196" t="s">
        <v>153</v>
      </c>
    </row>
    <row r="260" s="13" customFormat="1">
      <c r="A260" s="13"/>
      <c r="B260" s="195"/>
      <c r="C260" s="13"/>
      <c r="D260" s="188" t="s">
        <v>166</v>
      </c>
      <c r="E260" s="13"/>
      <c r="F260" s="197" t="s">
        <v>1940</v>
      </c>
      <c r="G260" s="13"/>
      <c r="H260" s="198">
        <v>1.442</v>
      </c>
      <c r="I260" s="199"/>
      <c r="J260" s="13"/>
      <c r="K260" s="13"/>
      <c r="L260" s="195"/>
      <c r="M260" s="200"/>
      <c r="N260" s="201"/>
      <c r="O260" s="201"/>
      <c r="P260" s="201"/>
      <c r="Q260" s="201"/>
      <c r="R260" s="201"/>
      <c r="S260" s="201"/>
      <c r="T260" s="20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6" t="s">
        <v>166</v>
      </c>
      <c r="AU260" s="196" t="s">
        <v>83</v>
      </c>
      <c r="AV260" s="13" t="s">
        <v>83</v>
      </c>
      <c r="AW260" s="13" t="s">
        <v>4</v>
      </c>
      <c r="AX260" s="13" t="s">
        <v>81</v>
      </c>
      <c r="AY260" s="196" t="s">
        <v>153</v>
      </c>
    </row>
    <row r="261" s="2" customFormat="1" ht="24.15" customHeight="1">
      <c r="A261" s="40"/>
      <c r="B261" s="174"/>
      <c r="C261" s="175" t="s">
        <v>370</v>
      </c>
      <c r="D261" s="175" t="s">
        <v>155</v>
      </c>
      <c r="E261" s="176" t="s">
        <v>1941</v>
      </c>
      <c r="F261" s="177" t="s">
        <v>1942</v>
      </c>
      <c r="G261" s="178" t="s">
        <v>614</v>
      </c>
      <c r="H261" s="179">
        <v>27.75</v>
      </c>
      <c r="I261" s="180"/>
      <c r="J261" s="181">
        <f>ROUND(I261*H261,2)</f>
        <v>0</v>
      </c>
      <c r="K261" s="177" t="s">
        <v>159</v>
      </c>
      <c r="L261" s="41"/>
      <c r="M261" s="182" t="s">
        <v>3</v>
      </c>
      <c r="N261" s="183" t="s">
        <v>44</v>
      </c>
      <c r="O261" s="74"/>
      <c r="P261" s="184">
        <f>O261*H261</f>
        <v>0</v>
      </c>
      <c r="Q261" s="184">
        <v>1.0000000000000001E-05</v>
      </c>
      <c r="R261" s="184">
        <f>Q261*H261</f>
        <v>0.00027750000000000002</v>
      </c>
      <c r="S261" s="184">
        <v>0</v>
      </c>
      <c r="T261" s="18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86" t="s">
        <v>160</v>
      </c>
      <c r="AT261" s="186" t="s">
        <v>155</v>
      </c>
      <c r="AU261" s="186" t="s">
        <v>83</v>
      </c>
      <c r="AY261" s="21" t="s">
        <v>153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21" t="s">
        <v>81</v>
      </c>
      <c r="BK261" s="187">
        <f>ROUND(I261*H261,2)</f>
        <v>0</v>
      </c>
      <c r="BL261" s="21" t="s">
        <v>160</v>
      </c>
      <c r="BM261" s="186" t="s">
        <v>1943</v>
      </c>
    </row>
    <row r="262" s="2" customFormat="1">
      <c r="A262" s="40"/>
      <c r="B262" s="41"/>
      <c r="C262" s="40"/>
      <c r="D262" s="188" t="s">
        <v>162</v>
      </c>
      <c r="E262" s="40"/>
      <c r="F262" s="189" t="s">
        <v>1944</v>
      </c>
      <c r="G262" s="40"/>
      <c r="H262" s="40"/>
      <c r="I262" s="190"/>
      <c r="J262" s="40"/>
      <c r="K262" s="40"/>
      <c r="L262" s="41"/>
      <c r="M262" s="191"/>
      <c r="N262" s="192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162</v>
      </c>
      <c r="AU262" s="21" t="s">
        <v>83</v>
      </c>
    </row>
    <row r="263" s="2" customFormat="1">
      <c r="A263" s="40"/>
      <c r="B263" s="41"/>
      <c r="C263" s="40"/>
      <c r="D263" s="193" t="s">
        <v>164</v>
      </c>
      <c r="E263" s="40"/>
      <c r="F263" s="194" t="s">
        <v>1945</v>
      </c>
      <c r="G263" s="40"/>
      <c r="H263" s="40"/>
      <c r="I263" s="190"/>
      <c r="J263" s="40"/>
      <c r="K263" s="40"/>
      <c r="L263" s="41"/>
      <c r="M263" s="191"/>
      <c r="N263" s="192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164</v>
      </c>
      <c r="AU263" s="21" t="s">
        <v>83</v>
      </c>
    </row>
    <row r="264" s="13" customFormat="1">
      <c r="A264" s="13"/>
      <c r="B264" s="195"/>
      <c r="C264" s="13"/>
      <c r="D264" s="188" t="s">
        <v>166</v>
      </c>
      <c r="E264" s="196" t="s">
        <v>3</v>
      </c>
      <c r="F264" s="197" t="s">
        <v>1946</v>
      </c>
      <c r="G264" s="13"/>
      <c r="H264" s="198">
        <v>27.75</v>
      </c>
      <c r="I264" s="199"/>
      <c r="J264" s="13"/>
      <c r="K264" s="13"/>
      <c r="L264" s="195"/>
      <c r="M264" s="200"/>
      <c r="N264" s="201"/>
      <c r="O264" s="201"/>
      <c r="P264" s="201"/>
      <c r="Q264" s="201"/>
      <c r="R264" s="201"/>
      <c r="S264" s="201"/>
      <c r="T264" s="20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6" t="s">
        <v>166</v>
      </c>
      <c r="AU264" s="196" t="s">
        <v>83</v>
      </c>
      <c r="AV264" s="13" t="s">
        <v>83</v>
      </c>
      <c r="AW264" s="13" t="s">
        <v>35</v>
      </c>
      <c r="AX264" s="13" t="s">
        <v>81</v>
      </c>
      <c r="AY264" s="196" t="s">
        <v>153</v>
      </c>
    </row>
    <row r="265" s="2" customFormat="1" ht="24.15" customHeight="1">
      <c r="A265" s="40"/>
      <c r="B265" s="174"/>
      <c r="C265" s="220" t="s">
        <v>377</v>
      </c>
      <c r="D265" s="220" t="s">
        <v>216</v>
      </c>
      <c r="E265" s="221" t="s">
        <v>1947</v>
      </c>
      <c r="F265" s="222" t="s">
        <v>1948</v>
      </c>
      <c r="G265" s="223" t="s">
        <v>614</v>
      </c>
      <c r="H265" s="224">
        <v>28.582999999999998</v>
      </c>
      <c r="I265" s="225"/>
      <c r="J265" s="226">
        <f>ROUND(I265*H265,2)</f>
        <v>0</v>
      </c>
      <c r="K265" s="222" t="s">
        <v>159</v>
      </c>
      <c r="L265" s="227"/>
      <c r="M265" s="228" t="s">
        <v>3</v>
      </c>
      <c r="N265" s="229" t="s">
        <v>44</v>
      </c>
      <c r="O265" s="74"/>
      <c r="P265" s="184">
        <f>O265*H265</f>
        <v>0</v>
      </c>
      <c r="Q265" s="184">
        <v>0.0054999999999999997</v>
      </c>
      <c r="R265" s="184">
        <f>Q265*H265</f>
        <v>0.15720649999999997</v>
      </c>
      <c r="S265" s="184">
        <v>0</v>
      </c>
      <c r="T265" s="18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186" t="s">
        <v>215</v>
      </c>
      <c r="AT265" s="186" t="s">
        <v>216</v>
      </c>
      <c r="AU265" s="186" t="s">
        <v>83</v>
      </c>
      <c r="AY265" s="21" t="s">
        <v>153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21" t="s">
        <v>81</v>
      </c>
      <c r="BK265" s="187">
        <f>ROUND(I265*H265,2)</f>
        <v>0</v>
      </c>
      <c r="BL265" s="21" t="s">
        <v>160</v>
      </c>
      <c r="BM265" s="186" t="s">
        <v>1949</v>
      </c>
    </row>
    <row r="266" s="2" customFormat="1">
      <c r="A266" s="40"/>
      <c r="B266" s="41"/>
      <c r="C266" s="40"/>
      <c r="D266" s="188" t="s">
        <v>162</v>
      </c>
      <c r="E266" s="40"/>
      <c r="F266" s="189" t="s">
        <v>1948</v>
      </c>
      <c r="G266" s="40"/>
      <c r="H266" s="40"/>
      <c r="I266" s="190"/>
      <c r="J266" s="40"/>
      <c r="K266" s="40"/>
      <c r="L266" s="41"/>
      <c r="M266" s="191"/>
      <c r="N266" s="192"/>
      <c r="O266" s="74"/>
      <c r="P266" s="74"/>
      <c r="Q266" s="74"/>
      <c r="R266" s="74"/>
      <c r="S266" s="74"/>
      <c r="T266" s="75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21" t="s">
        <v>162</v>
      </c>
      <c r="AU266" s="21" t="s">
        <v>83</v>
      </c>
    </row>
    <row r="267" s="13" customFormat="1">
      <c r="A267" s="13"/>
      <c r="B267" s="195"/>
      <c r="C267" s="13"/>
      <c r="D267" s="188" t="s">
        <v>166</v>
      </c>
      <c r="E267" s="196" t="s">
        <v>3</v>
      </c>
      <c r="F267" s="197" t="s">
        <v>1950</v>
      </c>
      <c r="G267" s="13"/>
      <c r="H267" s="198">
        <v>27.75</v>
      </c>
      <c r="I267" s="199"/>
      <c r="J267" s="13"/>
      <c r="K267" s="13"/>
      <c r="L267" s="195"/>
      <c r="M267" s="200"/>
      <c r="N267" s="201"/>
      <c r="O267" s="201"/>
      <c r="P267" s="201"/>
      <c r="Q267" s="201"/>
      <c r="R267" s="201"/>
      <c r="S267" s="201"/>
      <c r="T267" s="20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6" t="s">
        <v>166</v>
      </c>
      <c r="AU267" s="196" t="s">
        <v>83</v>
      </c>
      <c r="AV267" s="13" t="s">
        <v>83</v>
      </c>
      <c r="AW267" s="13" t="s">
        <v>35</v>
      </c>
      <c r="AX267" s="13" t="s">
        <v>81</v>
      </c>
      <c r="AY267" s="196" t="s">
        <v>153</v>
      </c>
    </row>
    <row r="268" s="13" customFormat="1">
      <c r="A268" s="13"/>
      <c r="B268" s="195"/>
      <c r="C268" s="13"/>
      <c r="D268" s="188" t="s">
        <v>166</v>
      </c>
      <c r="E268" s="13"/>
      <c r="F268" s="197" t="s">
        <v>1951</v>
      </c>
      <c r="G268" s="13"/>
      <c r="H268" s="198">
        <v>28.582999999999998</v>
      </c>
      <c r="I268" s="199"/>
      <c r="J268" s="13"/>
      <c r="K268" s="13"/>
      <c r="L268" s="195"/>
      <c r="M268" s="200"/>
      <c r="N268" s="201"/>
      <c r="O268" s="201"/>
      <c r="P268" s="201"/>
      <c r="Q268" s="201"/>
      <c r="R268" s="201"/>
      <c r="S268" s="201"/>
      <c r="T268" s="20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6" t="s">
        <v>166</v>
      </c>
      <c r="AU268" s="196" t="s">
        <v>83</v>
      </c>
      <c r="AV268" s="13" t="s">
        <v>83</v>
      </c>
      <c r="AW268" s="13" t="s">
        <v>4</v>
      </c>
      <c r="AX268" s="13" t="s">
        <v>81</v>
      </c>
      <c r="AY268" s="196" t="s">
        <v>153</v>
      </c>
    </row>
    <row r="269" s="2" customFormat="1" ht="24.15" customHeight="1">
      <c r="A269" s="40"/>
      <c r="B269" s="174"/>
      <c r="C269" s="175" t="s">
        <v>385</v>
      </c>
      <c r="D269" s="175" t="s">
        <v>155</v>
      </c>
      <c r="E269" s="176" t="s">
        <v>1952</v>
      </c>
      <c r="F269" s="177" t="s">
        <v>1953</v>
      </c>
      <c r="G269" s="178" t="s">
        <v>614</v>
      </c>
      <c r="H269" s="179">
        <v>5.2999999999999998</v>
      </c>
      <c r="I269" s="180"/>
      <c r="J269" s="181">
        <f>ROUND(I269*H269,2)</f>
        <v>0</v>
      </c>
      <c r="K269" s="177" t="s">
        <v>159</v>
      </c>
      <c r="L269" s="41"/>
      <c r="M269" s="182" t="s">
        <v>3</v>
      </c>
      <c r="N269" s="183" t="s">
        <v>44</v>
      </c>
      <c r="O269" s="74"/>
      <c r="P269" s="184">
        <f>O269*H269</f>
        <v>0</v>
      </c>
      <c r="Q269" s="184">
        <v>1.0000000000000001E-05</v>
      </c>
      <c r="R269" s="184">
        <f>Q269*H269</f>
        <v>5.3000000000000001E-05</v>
      </c>
      <c r="S269" s="184">
        <v>0</v>
      </c>
      <c r="T269" s="185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186" t="s">
        <v>160</v>
      </c>
      <c r="AT269" s="186" t="s">
        <v>155</v>
      </c>
      <c r="AU269" s="186" t="s">
        <v>83</v>
      </c>
      <c r="AY269" s="21" t="s">
        <v>153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21" t="s">
        <v>81</v>
      </c>
      <c r="BK269" s="187">
        <f>ROUND(I269*H269,2)</f>
        <v>0</v>
      </c>
      <c r="BL269" s="21" t="s">
        <v>160</v>
      </c>
      <c r="BM269" s="186" t="s">
        <v>1954</v>
      </c>
    </row>
    <row r="270" s="2" customFormat="1">
      <c r="A270" s="40"/>
      <c r="B270" s="41"/>
      <c r="C270" s="40"/>
      <c r="D270" s="188" t="s">
        <v>162</v>
      </c>
      <c r="E270" s="40"/>
      <c r="F270" s="189" t="s">
        <v>1955</v>
      </c>
      <c r="G270" s="40"/>
      <c r="H270" s="40"/>
      <c r="I270" s="190"/>
      <c r="J270" s="40"/>
      <c r="K270" s="40"/>
      <c r="L270" s="41"/>
      <c r="M270" s="191"/>
      <c r="N270" s="192"/>
      <c r="O270" s="74"/>
      <c r="P270" s="74"/>
      <c r="Q270" s="74"/>
      <c r="R270" s="74"/>
      <c r="S270" s="74"/>
      <c r="T270" s="75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21" t="s">
        <v>162</v>
      </c>
      <c r="AU270" s="21" t="s">
        <v>83</v>
      </c>
    </row>
    <row r="271" s="2" customFormat="1">
      <c r="A271" s="40"/>
      <c r="B271" s="41"/>
      <c r="C271" s="40"/>
      <c r="D271" s="193" t="s">
        <v>164</v>
      </c>
      <c r="E271" s="40"/>
      <c r="F271" s="194" t="s">
        <v>1956</v>
      </c>
      <c r="G271" s="40"/>
      <c r="H271" s="40"/>
      <c r="I271" s="190"/>
      <c r="J271" s="40"/>
      <c r="K271" s="40"/>
      <c r="L271" s="41"/>
      <c r="M271" s="191"/>
      <c r="N271" s="192"/>
      <c r="O271" s="74"/>
      <c r="P271" s="74"/>
      <c r="Q271" s="74"/>
      <c r="R271" s="74"/>
      <c r="S271" s="74"/>
      <c r="T271" s="75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21" t="s">
        <v>164</v>
      </c>
      <c r="AU271" s="21" t="s">
        <v>83</v>
      </c>
    </row>
    <row r="272" s="2" customFormat="1">
      <c r="A272" s="40"/>
      <c r="B272" s="41"/>
      <c r="C272" s="40"/>
      <c r="D272" s="188" t="s">
        <v>194</v>
      </c>
      <c r="E272" s="40"/>
      <c r="F272" s="211" t="s">
        <v>1925</v>
      </c>
      <c r="G272" s="40"/>
      <c r="H272" s="40"/>
      <c r="I272" s="190"/>
      <c r="J272" s="40"/>
      <c r="K272" s="40"/>
      <c r="L272" s="41"/>
      <c r="M272" s="191"/>
      <c r="N272" s="192"/>
      <c r="O272" s="74"/>
      <c r="P272" s="74"/>
      <c r="Q272" s="74"/>
      <c r="R272" s="74"/>
      <c r="S272" s="74"/>
      <c r="T272" s="75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21" t="s">
        <v>194</v>
      </c>
      <c r="AU272" s="21" t="s">
        <v>83</v>
      </c>
    </row>
    <row r="273" s="13" customFormat="1">
      <c r="A273" s="13"/>
      <c r="B273" s="195"/>
      <c r="C273" s="13"/>
      <c r="D273" s="188" t="s">
        <v>166</v>
      </c>
      <c r="E273" s="196" t="s">
        <v>3</v>
      </c>
      <c r="F273" s="197" t="s">
        <v>1957</v>
      </c>
      <c r="G273" s="13"/>
      <c r="H273" s="198">
        <v>5.2999999999999998</v>
      </c>
      <c r="I273" s="199"/>
      <c r="J273" s="13"/>
      <c r="K273" s="13"/>
      <c r="L273" s="195"/>
      <c r="M273" s="200"/>
      <c r="N273" s="201"/>
      <c r="O273" s="201"/>
      <c r="P273" s="201"/>
      <c r="Q273" s="201"/>
      <c r="R273" s="201"/>
      <c r="S273" s="201"/>
      <c r="T273" s="20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6" t="s">
        <v>166</v>
      </c>
      <c r="AU273" s="196" t="s">
        <v>83</v>
      </c>
      <c r="AV273" s="13" t="s">
        <v>83</v>
      </c>
      <c r="AW273" s="13" t="s">
        <v>35</v>
      </c>
      <c r="AX273" s="13" t="s">
        <v>81</v>
      </c>
      <c r="AY273" s="196" t="s">
        <v>153</v>
      </c>
    </row>
    <row r="274" s="2" customFormat="1" ht="24.15" customHeight="1">
      <c r="A274" s="40"/>
      <c r="B274" s="174"/>
      <c r="C274" s="220" t="s">
        <v>392</v>
      </c>
      <c r="D274" s="220" t="s">
        <v>216</v>
      </c>
      <c r="E274" s="221" t="s">
        <v>1958</v>
      </c>
      <c r="F274" s="222" t="s">
        <v>1959</v>
      </c>
      <c r="G274" s="223" t="s">
        <v>614</v>
      </c>
      <c r="H274" s="224">
        <v>5.4589999999999996</v>
      </c>
      <c r="I274" s="225"/>
      <c r="J274" s="226">
        <f>ROUND(I274*H274,2)</f>
        <v>0</v>
      </c>
      <c r="K274" s="222" t="s">
        <v>159</v>
      </c>
      <c r="L274" s="227"/>
      <c r="M274" s="228" t="s">
        <v>3</v>
      </c>
      <c r="N274" s="229" t="s">
        <v>44</v>
      </c>
      <c r="O274" s="74"/>
      <c r="P274" s="184">
        <f>O274*H274</f>
        <v>0</v>
      </c>
      <c r="Q274" s="184">
        <v>0.0042599999999999999</v>
      </c>
      <c r="R274" s="184">
        <f>Q274*H274</f>
        <v>0.023255339999999999</v>
      </c>
      <c r="S274" s="184">
        <v>0</v>
      </c>
      <c r="T274" s="185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186" t="s">
        <v>215</v>
      </c>
      <c r="AT274" s="186" t="s">
        <v>216</v>
      </c>
      <c r="AU274" s="186" t="s">
        <v>83</v>
      </c>
      <c r="AY274" s="21" t="s">
        <v>153</v>
      </c>
      <c r="BE274" s="187">
        <f>IF(N274="základní",J274,0)</f>
        <v>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21" t="s">
        <v>81</v>
      </c>
      <c r="BK274" s="187">
        <f>ROUND(I274*H274,2)</f>
        <v>0</v>
      </c>
      <c r="BL274" s="21" t="s">
        <v>160</v>
      </c>
      <c r="BM274" s="186" t="s">
        <v>1960</v>
      </c>
    </row>
    <row r="275" s="2" customFormat="1">
      <c r="A275" s="40"/>
      <c r="B275" s="41"/>
      <c r="C275" s="40"/>
      <c r="D275" s="188" t="s">
        <v>162</v>
      </c>
      <c r="E275" s="40"/>
      <c r="F275" s="189" t="s">
        <v>1959</v>
      </c>
      <c r="G275" s="40"/>
      <c r="H275" s="40"/>
      <c r="I275" s="190"/>
      <c r="J275" s="40"/>
      <c r="K275" s="40"/>
      <c r="L275" s="41"/>
      <c r="M275" s="191"/>
      <c r="N275" s="192"/>
      <c r="O275" s="74"/>
      <c r="P275" s="74"/>
      <c r="Q275" s="74"/>
      <c r="R275" s="74"/>
      <c r="S275" s="74"/>
      <c r="T275" s="75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21" t="s">
        <v>162</v>
      </c>
      <c r="AU275" s="21" t="s">
        <v>83</v>
      </c>
    </row>
    <row r="276" s="13" customFormat="1">
      <c r="A276" s="13"/>
      <c r="B276" s="195"/>
      <c r="C276" s="13"/>
      <c r="D276" s="188" t="s">
        <v>166</v>
      </c>
      <c r="E276" s="196" t="s">
        <v>3</v>
      </c>
      <c r="F276" s="197" t="s">
        <v>1957</v>
      </c>
      <c r="G276" s="13"/>
      <c r="H276" s="198">
        <v>5.2999999999999998</v>
      </c>
      <c r="I276" s="199"/>
      <c r="J276" s="13"/>
      <c r="K276" s="13"/>
      <c r="L276" s="195"/>
      <c r="M276" s="200"/>
      <c r="N276" s="201"/>
      <c r="O276" s="201"/>
      <c r="P276" s="201"/>
      <c r="Q276" s="201"/>
      <c r="R276" s="201"/>
      <c r="S276" s="201"/>
      <c r="T276" s="20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166</v>
      </c>
      <c r="AU276" s="196" t="s">
        <v>83</v>
      </c>
      <c r="AV276" s="13" t="s">
        <v>83</v>
      </c>
      <c r="AW276" s="13" t="s">
        <v>35</v>
      </c>
      <c r="AX276" s="13" t="s">
        <v>81</v>
      </c>
      <c r="AY276" s="196" t="s">
        <v>153</v>
      </c>
    </row>
    <row r="277" s="13" customFormat="1">
      <c r="A277" s="13"/>
      <c r="B277" s="195"/>
      <c r="C277" s="13"/>
      <c r="D277" s="188" t="s">
        <v>166</v>
      </c>
      <c r="E277" s="13"/>
      <c r="F277" s="197" t="s">
        <v>1961</v>
      </c>
      <c r="G277" s="13"/>
      <c r="H277" s="198">
        <v>5.4589999999999996</v>
      </c>
      <c r="I277" s="199"/>
      <c r="J277" s="13"/>
      <c r="K277" s="13"/>
      <c r="L277" s="195"/>
      <c r="M277" s="200"/>
      <c r="N277" s="201"/>
      <c r="O277" s="201"/>
      <c r="P277" s="201"/>
      <c r="Q277" s="201"/>
      <c r="R277" s="201"/>
      <c r="S277" s="201"/>
      <c r="T277" s="20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6" t="s">
        <v>166</v>
      </c>
      <c r="AU277" s="196" t="s">
        <v>83</v>
      </c>
      <c r="AV277" s="13" t="s">
        <v>83</v>
      </c>
      <c r="AW277" s="13" t="s">
        <v>4</v>
      </c>
      <c r="AX277" s="13" t="s">
        <v>81</v>
      </c>
      <c r="AY277" s="196" t="s">
        <v>153</v>
      </c>
    </row>
    <row r="278" s="2" customFormat="1" ht="24.15" customHeight="1">
      <c r="A278" s="40"/>
      <c r="B278" s="174"/>
      <c r="C278" s="175" t="s">
        <v>397</v>
      </c>
      <c r="D278" s="175" t="s">
        <v>155</v>
      </c>
      <c r="E278" s="176" t="s">
        <v>1962</v>
      </c>
      <c r="F278" s="177" t="s">
        <v>1963</v>
      </c>
      <c r="G278" s="178" t="s">
        <v>614</v>
      </c>
      <c r="H278" s="179">
        <v>83.049999999999997</v>
      </c>
      <c r="I278" s="180"/>
      <c r="J278" s="181">
        <f>ROUND(I278*H278,2)</f>
        <v>0</v>
      </c>
      <c r="K278" s="177" t="s">
        <v>159</v>
      </c>
      <c r="L278" s="41"/>
      <c r="M278" s="182" t="s">
        <v>3</v>
      </c>
      <c r="N278" s="183" t="s">
        <v>44</v>
      </c>
      <c r="O278" s="74"/>
      <c r="P278" s="184">
        <f>O278*H278</f>
        <v>0</v>
      </c>
      <c r="Q278" s="184">
        <v>1.0000000000000001E-05</v>
      </c>
      <c r="R278" s="184">
        <f>Q278*H278</f>
        <v>0.00083050000000000008</v>
      </c>
      <c r="S278" s="184">
        <v>0</v>
      </c>
      <c r="T278" s="185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186" t="s">
        <v>160</v>
      </c>
      <c r="AT278" s="186" t="s">
        <v>155</v>
      </c>
      <c r="AU278" s="186" t="s">
        <v>83</v>
      </c>
      <c r="AY278" s="21" t="s">
        <v>153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21" t="s">
        <v>81</v>
      </c>
      <c r="BK278" s="187">
        <f>ROUND(I278*H278,2)</f>
        <v>0</v>
      </c>
      <c r="BL278" s="21" t="s">
        <v>160</v>
      </c>
      <c r="BM278" s="186" t="s">
        <v>1964</v>
      </c>
    </row>
    <row r="279" s="2" customFormat="1">
      <c r="A279" s="40"/>
      <c r="B279" s="41"/>
      <c r="C279" s="40"/>
      <c r="D279" s="188" t="s">
        <v>162</v>
      </c>
      <c r="E279" s="40"/>
      <c r="F279" s="189" t="s">
        <v>1965</v>
      </c>
      <c r="G279" s="40"/>
      <c r="H279" s="40"/>
      <c r="I279" s="190"/>
      <c r="J279" s="40"/>
      <c r="K279" s="40"/>
      <c r="L279" s="41"/>
      <c r="M279" s="191"/>
      <c r="N279" s="192"/>
      <c r="O279" s="74"/>
      <c r="P279" s="74"/>
      <c r="Q279" s="74"/>
      <c r="R279" s="74"/>
      <c r="S279" s="74"/>
      <c r="T279" s="75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21" t="s">
        <v>162</v>
      </c>
      <c r="AU279" s="21" t="s">
        <v>83</v>
      </c>
    </row>
    <row r="280" s="2" customFormat="1">
      <c r="A280" s="40"/>
      <c r="B280" s="41"/>
      <c r="C280" s="40"/>
      <c r="D280" s="193" t="s">
        <v>164</v>
      </c>
      <c r="E280" s="40"/>
      <c r="F280" s="194" t="s">
        <v>1966</v>
      </c>
      <c r="G280" s="40"/>
      <c r="H280" s="40"/>
      <c r="I280" s="190"/>
      <c r="J280" s="40"/>
      <c r="K280" s="40"/>
      <c r="L280" s="41"/>
      <c r="M280" s="191"/>
      <c r="N280" s="192"/>
      <c r="O280" s="74"/>
      <c r="P280" s="74"/>
      <c r="Q280" s="74"/>
      <c r="R280" s="74"/>
      <c r="S280" s="74"/>
      <c r="T280" s="75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21" t="s">
        <v>164</v>
      </c>
      <c r="AU280" s="21" t="s">
        <v>83</v>
      </c>
    </row>
    <row r="281" s="13" customFormat="1">
      <c r="A281" s="13"/>
      <c r="B281" s="195"/>
      <c r="C281" s="13"/>
      <c r="D281" s="188" t="s">
        <v>166</v>
      </c>
      <c r="E281" s="196" t="s">
        <v>3</v>
      </c>
      <c r="F281" s="197" t="s">
        <v>1967</v>
      </c>
      <c r="G281" s="13"/>
      <c r="H281" s="198">
        <v>83.049999999999997</v>
      </c>
      <c r="I281" s="199"/>
      <c r="J281" s="13"/>
      <c r="K281" s="13"/>
      <c r="L281" s="195"/>
      <c r="M281" s="200"/>
      <c r="N281" s="201"/>
      <c r="O281" s="201"/>
      <c r="P281" s="201"/>
      <c r="Q281" s="201"/>
      <c r="R281" s="201"/>
      <c r="S281" s="201"/>
      <c r="T281" s="20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96" t="s">
        <v>166</v>
      </c>
      <c r="AU281" s="196" t="s">
        <v>83</v>
      </c>
      <c r="AV281" s="13" t="s">
        <v>83</v>
      </c>
      <c r="AW281" s="13" t="s">
        <v>35</v>
      </c>
      <c r="AX281" s="13" t="s">
        <v>81</v>
      </c>
      <c r="AY281" s="196" t="s">
        <v>153</v>
      </c>
    </row>
    <row r="282" s="2" customFormat="1" ht="24.15" customHeight="1">
      <c r="A282" s="40"/>
      <c r="B282" s="174"/>
      <c r="C282" s="220" t="s">
        <v>404</v>
      </c>
      <c r="D282" s="220" t="s">
        <v>216</v>
      </c>
      <c r="E282" s="221" t="s">
        <v>1968</v>
      </c>
      <c r="F282" s="222" t="s">
        <v>1969</v>
      </c>
      <c r="G282" s="223" t="s">
        <v>614</v>
      </c>
      <c r="H282" s="224">
        <v>85.542000000000002</v>
      </c>
      <c r="I282" s="225"/>
      <c r="J282" s="226">
        <f>ROUND(I282*H282,2)</f>
        <v>0</v>
      </c>
      <c r="K282" s="222" t="s">
        <v>159</v>
      </c>
      <c r="L282" s="227"/>
      <c r="M282" s="228" t="s">
        <v>3</v>
      </c>
      <c r="N282" s="229" t="s">
        <v>44</v>
      </c>
      <c r="O282" s="74"/>
      <c r="P282" s="184">
        <f>O282*H282</f>
        <v>0</v>
      </c>
      <c r="Q282" s="184">
        <v>0.0080000000000000002</v>
      </c>
      <c r="R282" s="184">
        <f>Q282*H282</f>
        <v>0.68433600000000006</v>
      </c>
      <c r="S282" s="184">
        <v>0</v>
      </c>
      <c r="T282" s="185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186" t="s">
        <v>215</v>
      </c>
      <c r="AT282" s="186" t="s">
        <v>216</v>
      </c>
      <c r="AU282" s="186" t="s">
        <v>83</v>
      </c>
      <c r="AY282" s="21" t="s">
        <v>153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21" t="s">
        <v>81</v>
      </c>
      <c r="BK282" s="187">
        <f>ROUND(I282*H282,2)</f>
        <v>0</v>
      </c>
      <c r="BL282" s="21" t="s">
        <v>160</v>
      </c>
      <c r="BM282" s="186" t="s">
        <v>1970</v>
      </c>
    </row>
    <row r="283" s="2" customFormat="1">
      <c r="A283" s="40"/>
      <c r="B283" s="41"/>
      <c r="C283" s="40"/>
      <c r="D283" s="188" t="s">
        <v>162</v>
      </c>
      <c r="E283" s="40"/>
      <c r="F283" s="189" t="s">
        <v>1969</v>
      </c>
      <c r="G283" s="40"/>
      <c r="H283" s="40"/>
      <c r="I283" s="190"/>
      <c r="J283" s="40"/>
      <c r="K283" s="40"/>
      <c r="L283" s="41"/>
      <c r="M283" s="191"/>
      <c r="N283" s="192"/>
      <c r="O283" s="74"/>
      <c r="P283" s="74"/>
      <c r="Q283" s="74"/>
      <c r="R283" s="74"/>
      <c r="S283" s="74"/>
      <c r="T283" s="75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21" t="s">
        <v>162</v>
      </c>
      <c r="AU283" s="21" t="s">
        <v>83</v>
      </c>
    </row>
    <row r="284" s="13" customFormat="1">
      <c r="A284" s="13"/>
      <c r="B284" s="195"/>
      <c r="C284" s="13"/>
      <c r="D284" s="188" t="s">
        <v>166</v>
      </c>
      <c r="E284" s="196" t="s">
        <v>3</v>
      </c>
      <c r="F284" s="197" t="s">
        <v>1971</v>
      </c>
      <c r="G284" s="13"/>
      <c r="H284" s="198">
        <v>83.049999999999997</v>
      </c>
      <c r="I284" s="199"/>
      <c r="J284" s="13"/>
      <c r="K284" s="13"/>
      <c r="L284" s="195"/>
      <c r="M284" s="200"/>
      <c r="N284" s="201"/>
      <c r="O284" s="201"/>
      <c r="P284" s="201"/>
      <c r="Q284" s="201"/>
      <c r="R284" s="201"/>
      <c r="S284" s="201"/>
      <c r="T284" s="20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6" t="s">
        <v>166</v>
      </c>
      <c r="AU284" s="196" t="s">
        <v>83</v>
      </c>
      <c r="AV284" s="13" t="s">
        <v>83</v>
      </c>
      <c r="AW284" s="13" t="s">
        <v>35</v>
      </c>
      <c r="AX284" s="13" t="s">
        <v>81</v>
      </c>
      <c r="AY284" s="196" t="s">
        <v>153</v>
      </c>
    </row>
    <row r="285" s="13" customFormat="1">
      <c r="A285" s="13"/>
      <c r="B285" s="195"/>
      <c r="C285" s="13"/>
      <c r="D285" s="188" t="s">
        <v>166</v>
      </c>
      <c r="E285" s="13"/>
      <c r="F285" s="197" t="s">
        <v>1972</v>
      </c>
      <c r="G285" s="13"/>
      <c r="H285" s="198">
        <v>85.542000000000002</v>
      </c>
      <c r="I285" s="199"/>
      <c r="J285" s="13"/>
      <c r="K285" s="13"/>
      <c r="L285" s="195"/>
      <c r="M285" s="200"/>
      <c r="N285" s="201"/>
      <c r="O285" s="201"/>
      <c r="P285" s="201"/>
      <c r="Q285" s="201"/>
      <c r="R285" s="201"/>
      <c r="S285" s="201"/>
      <c r="T285" s="20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6" t="s">
        <v>166</v>
      </c>
      <c r="AU285" s="196" t="s">
        <v>83</v>
      </c>
      <c r="AV285" s="13" t="s">
        <v>83</v>
      </c>
      <c r="AW285" s="13" t="s">
        <v>4</v>
      </c>
      <c r="AX285" s="13" t="s">
        <v>81</v>
      </c>
      <c r="AY285" s="196" t="s">
        <v>153</v>
      </c>
    </row>
    <row r="286" s="2" customFormat="1" ht="33" customHeight="1">
      <c r="A286" s="40"/>
      <c r="B286" s="174"/>
      <c r="C286" s="175" t="s">
        <v>411</v>
      </c>
      <c r="D286" s="175" t="s">
        <v>155</v>
      </c>
      <c r="E286" s="176" t="s">
        <v>1973</v>
      </c>
      <c r="F286" s="177" t="s">
        <v>1974</v>
      </c>
      <c r="G286" s="178" t="s">
        <v>488</v>
      </c>
      <c r="H286" s="179">
        <v>7</v>
      </c>
      <c r="I286" s="180"/>
      <c r="J286" s="181">
        <f>ROUND(I286*H286,2)</f>
        <v>0</v>
      </c>
      <c r="K286" s="177" t="s">
        <v>159</v>
      </c>
      <c r="L286" s="41"/>
      <c r="M286" s="182" t="s">
        <v>3</v>
      </c>
      <c r="N286" s="183" t="s">
        <v>44</v>
      </c>
      <c r="O286" s="74"/>
      <c r="P286" s="184">
        <f>O286*H286</f>
        <v>0</v>
      </c>
      <c r="Q286" s="184">
        <v>0</v>
      </c>
      <c r="R286" s="184">
        <f>Q286*H286</f>
        <v>0</v>
      </c>
      <c r="S286" s="184">
        <v>0</v>
      </c>
      <c r="T286" s="185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186" t="s">
        <v>160</v>
      </c>
      <c r="AT286" s="186" t="s">
        <v>155</v>
      </c>
      <c r="AU286" s="186" t="s">
        <v>83</v>
      </c>
      <c r="AY286" s="21" t="s">
        <v>153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21" t="s">
        <v>81</v>
      </c>
      <c r="BK286" s="187">
        <f>ROUND(I286*H286,2)</f>
        <v>0</v>
      </c>
      <c r="BL286" s="21" t="s">
        <v>160</v>
      </c>
      <c r="BM286" s="186" t="s">
        <v>1975</v>
      </c>
    </row>
    <row r="287" s="2" customFormat="1">
      <c r="A287" s="40"/>
      <c r="B287" s="41"/>
      <c r="C287" s="40"/>
      <c r="D287" s="188" t="s">
        <v>162</v>
      </c>
      <c r="E287" s="40"/>
      <c r="F287" s="189" t="s">
        <v>1976</v>
      </c>
      <c r="G287" s="40"/>
      <c r="H287" s="40"/>
      <c r="I287" s="190"/>
      <c r="J287" s="40"/>
      <c r="K287" s="40"/>
      <c r="L287" s="41"/>
      <c r="M287" s="191"/>
      <c r="N287" s="192"/>
      <c r="O287" s="74"/>
      <c r="P287" s="74"/>
      <c r="Q287" s="74"/>
      <c r="R287" s="74"/>
      <c r="S287" s="74"/>
      <c r="T287" s="75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21" t="s">
        <v>162</v>
      </c>
      <c r="AU287" s="21" t="s">
        <v>83</v>
      </c>
    </row>
    <row r="288" s="2" customFormat="1">
      <c r="A288" s="40"/>
      <c r="B288" s="41"/>
      <c r="C288" s="40"/>
      <c r="D288" s="193" t="s">
        <v>164</v>
      </c>
      <c r="E288" s="40"/>
      <c r="F288" s="194" t="s">
        <v>1977</v>
      </c>
      <c r="G288" s="40"/>
      <c r="H288" s="40"/>
      <c r="I288" s="190"/>
      <c r="J288" s="40"/>
      <c r="K288" s="40"/>
      <c r="L288" s="41"/>
      <c r="M288" s="191"/>
      <c r="N288" s="192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164</v>
      </c>
      <c r="AU288" s="21" t="s">
        <v>83</v>
      </c>
    </row>
    <row r="289" s="13" customFormat="1">
      <c r="A289" s="13"/>
      <c r="B289" s="195"/>
      <c r="C289" s="13"/>
      <c r="D289" s="188" t="s">
        <v>166</v>
      </c>
      <c r="E289" s="196" t="s">
        <v>3</v>
      </c>
      <c r="F289" s="197" t="s">
        <v>1978</v>
      </c>
      <c r="G289" s="13"/>
      <c r="H289" s="198">
        <v>2</v>
      </c>
      <c r="I289" s="199"/>
      <c r="J289" s="13"/>
      <c r="K289" s="13"/>
      <c r="L289" s="195"/>
      <c r="M289" s="200"/>
      <c r="N289" s="201"/>
      <c r="O289" s="201"/>
      <c r="P289" s="201"/>
      <c r="Q289" s="201"/>
      <c r="R289" s="201"/>
      <c r="S289" s="201"/>
      <c r="T289" s="20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6" t="s">
        <v>166</v>
      </c>
      <c r="AU289" s="196" t="s">
        <v>83</v>
      </c>
      <c r="AV289" s="13" t="s">
        <v>83</v>
      </c>
      <c r="AW289" s="13" t="s">
        <v>35</v>
      </c>
      <c r="AX289" s="13" t="s">
        <v>73</v>
      </c>
      <c r="AY289" s="196" t="s">
        <v>153</v>
      </c>
    </row>
    <row r="290" s="13" customFormat="1">
      <c r="A290" s="13"/>
      <c r="B290" s="195"/>
      <c r="C290" s="13"/>
      <c r="D290" s="188" t="s">
        <v>166</v>
      </c>
      <c r="E290" s="196" t="s">
        <v>3</v>
      </c>
      <c r="F290" s="197" t="s">
        <v>1979</v>
      </c>
      <c r="G290" s="13"/>
      <c r="H290" s="198">
        <v>5</v>
      </c>
      <c r="I290" s="199"/>
      <c r="J290" s="13"/>
      <c r="K290" s="13"/>
      <c r="L290" s="195"/>
      <c r="M290" s="200"/>
      <c r="N290" s="201"/>
      <c r="O290" s="201"/>
      <c r="P290" s="201"/>
      <c r="Q290" s="201"/>
      <c r="R290" s="201"/>
      <c r="S290" s="201"/>
      <c r="T290" s="20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6" t="s">
        <v>166</v>
      </c>
      <c r="AU290" s="196" t="s">
        <v>83</v>
      </c>
      <c r="AV290" s="13" t="s">
        <v>83</v>
      </c>
      <c r="AW290" s="13" t="s">
        <v>35</v>
      </c>
      <c r="AX290" s="13" t="s">
        <v>73</v>
      </c>
      <c r="AY290" s="196" t="s">
        <v>153</v>
      </c>
    </row>
    <row r="291" s="14" customFormat="1">
      <c r="A291" s="14"/>
      <c r="B291" s="203"/>
      <c r="C291" s="14"/>
      <c r="D291" s="188" t="s">
        <v>166</v>
      </c>
      <c r="E291" s="204" t="s">
        <v>3</v>
      </c>
      <c r="F291" s="205" t="s">
        <v>181</v>
      </c>
      <c r="G291" s="14"/>
      <c r="H291" s="206">
        <v>7</v>
      </c>
      <c r="I291" s="207"/>
      <c r="J291" s="14"/>
      <c r="K291" s="14"/>
      <c r="L291" s="203"/>
      <c r="M291" s="208"/>
      <c r="N291" s="209"/>
      <c r="O291" s="209"/>
      <c r="P291" s="209"/>
      <c r="Q291" s="209"/>
      <c r="R291" s="209"/>
      <c r="S291" s="209"/>
      <c r="T291" s="21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4" t="s">
        <v>166</v>
      </c>
      <c r="AU291" s="204" t="s">
        <v>83</v>
      </c>
      <c r="AV291" s="14" t="s">
        <v>160</v>
      </c>
      <c r="AW291" s="14" t="s">
        <v>35</v>
      </c>
      <c r="AX291" s="14" t="s">
        <v>81</v>
      </c>
      <c r="AY291" s="204" t="s">
        <v>153</v>
      </c>
    </row>
    <row r="292" s="2" customFormat="1" ht="16.5" customHeight="1">
      <c r="A292" s="40"/>
      <c r="B292" s="174"/>
      <c r="C292" s="220" t="s">
        <v>421</v>
      </c>
      <c r="D292" s="220" t="s">
        <v>216</v>
      </c>
      <c r="E292" s="221" t="s">
        <v>1980</v>
      </c>
      <c r="F292" s="222" t="s">
        <v>1981</v>
      </c>
      <c r="G292" s="223" t="s">
        <v>488</v>
      </c>
      <c r="H292" s="224">
        <v>7</v>
      </c>
      <c r="I292" s="225"/>
      <c r="J292" s="226">
        <f>ROUND(I292*H292,2)</f>
        <v>0</v>
      </c>
      <c r="K292" s="222" t="s">
        <v>159</v>
      </c>
      <c r="L292" s="227"/>
      <c r="M292" s="228" t="s">
        <v>3</v>
      </c>
      <c r="N292" s="229" t="s">
        <v>44</v>
      </c>
      <c r="O292" s="74"/>
      <c r="P292" s="184">
        <f>O292*H292</f>
        <v>0</v>
      </c>
      <c r="Q292" s="184">
        <v>0.00034000000000000002</v>
      </c>
      <c r="R292" s="184">
        <f>Q292*H292</f>
        <v>0.0023800000000000002</v>
      </c>
      <c r="S292" s="184">
        <v>0</v>
      </c>
      <c r="T292" s="185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186" t="s">
        <v>215</v>
      </c>
      <c r="AT292" s="186" t="s">
        <v>216</v>
      </c>
      <c r="AU292" s="186" t="s">
        <v>83</v>
      </c>
      <c r="AY292" s="21" t="s">
        <v>153</v>
      </c>
      <c r="BE292" s="187">
        <f>IF(N292="základní",J292,0)</f>
        <v>0</v>
      </c>
      <c r="BF292" s="187">
        <f>IF(N292="snížená",J292,0)</f>
        <v>0</v>
      </c>
      <c r="BG292" s="187">
        <f>IF(N292="zákl. přenesená",J292,0)</f>
        <v>0</v>
      </c>
      <c r="BH292" s="187">
        <f>IF(N292="sníž. přenesená",J292,0)</f>
        <v>0</v>
      </c>
      <c r="BI292" s="187">
        <f>IF(N292="nulová",J292,0)</f>
        <v>0</v>
      </c>
      <c r="BJ292" s="21" t="s">
        <v>81</v>
      </c>
      <c r="BK292" s="187">
        <f>ROUND(I292*H292,2)</f>
        <v>0</v>
      </c>
      <c r="BL292" s="21" t="s">
        <v>160</v>
      </c>
      <c r="BM292" s="186" t="s">
        <v>1982</v>
      </c>
    </row>
    <row r="293" s="2" customFormat="1">
      <c r="A293" s="40"/>
      <c r="B293" s="41"/>
      <c r="C293" s="40"/>
      <c r="D293" s="188" t="s">
        <v>162</v>
      </c>
      <c r="E293" s="40"/>
      <c r="F293" s="189" t="s">
        <v>1981</v>
      </c>
      <c r="G293" s="40"/>
      <c r="H293" s="40"/>
      <c r="I293" s="190"/>
      <c r="J293" s="40"/>
      <c r="K293" s="40"/>
      <c r="L293" s="41"/>
      <c r="M293" s="191"/>
      <c r="N293" s="192"/>
      <c r="O293" s="74"/>
      <c r="P293" s="74"/>
      <c r="Q293" s="74"/>
      <c r="R293" s="74"/>
      <c r="S293" s="74"/>
      <c r="T293" s="75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21" t="s">
        <v>162</v>
      </c>
      <c r="AU293" s="21" t="s">
        <v>83</v>
      </c>
    </row>
    <row r="294" s="13" customFormat="1">
      <c r="A294" s="13"/>
      <c r="B294" s="195"/>
      <c r="C294" s="13"/>
      <c r="D294" s="188" t="s">
        <v>166</v>
      </c>
      <c r="E294" s="196" t="s">
        <v>3</v>
      </c>
      <c r="F294" s="197" t="s">
        <v>1978</v>
      </c>
      <c r="G294" s="13"/>
      <c r="H294" s="198">
        <v>2</v>
      </c>
      <c r="I294" s="199"/>
      <c r="J294" s="13"/>
      <c r="K294" s="13"/>
      <c r="L294" s="195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166</v>
      </c>
      <c r="AU294" s="196" t="s">
        <v>83</v>
      </c>
      <c r="AV294" s="13" t="s">
        <v>83</v>
      </c>
      <c r="AW294" s="13" t="s">
        <v>35</v>
      </c>
      <c r="AX294" s="13" t="s">
        <v>73</v>
      </c>
      <c r="AY294" s="196" t="s">
        <v>153</v>
      </c>
    </row>
    <row r="295" s="13" customFormat="1">
      <c r="A295" s="13"/>
      <c r="B295" s="195"/>
      <c r="C295" s="13"/>
      <c r="D295" s="188" t="s">
        <v>166</v>
      </c>
      <c r="E295" s="196" t="s">
        <v>3</v>
      </c>
      <c r="F295" s="197" t="s">
        <v>1979</v>
      </c>
      <c r="G295" s="13"/>
      <c r="H295" s="198">
        <v>5</v>
      </c>
      <c r="I295" s="199"/>
      <c r="J295" s="13"/>
      <c r="K295" s="13"/>
      <c r="L295" s="195"/>
      <c r="M295" s="200"/>
      <c r="N295" s="201"/>
      <c r="O295" s="201"/>
      <c r="P295" s="201"/>
      <c r="Q295" s="201"/>
      <c r="R295" s="201"/>
      <c r="S295" s="201"/>
      <c r="T295" s="20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6" t="s">
        <v>166</v>
      </c>
      <c r="AU295" s="196" t="s">
        <v>83</v>
      </c>
      <c r="AV295" s="13" t="s">
        <v>83</v>
      </c>
      <c r="AW295" s="13" t="s">
        <v>35</v>
      </c>
      <c r="AX295" s="13" t="s">
        <v>73</v>
      </c>
      <c r="AY295" s="196" t="s">
        <v>153</v>
      </c>
    </row>
    <row r="296" s="14" customFormat="1">
      <c r="A296" s="14"/>
      <c r="B296" s="203"/>
      <c r="C296" s="14"/>
      <c r="D296" s="188" t="s">
        <v>166</v>
      </c>
      <c r="E296" s="204" t="s">
        <v>3</v>
      </c>
      <c r="F296" s="205" t="s">
        <v>181</v>
      </c>
      <c r="G296" s="14"/>
      <c r="H296" s="206">
        <v>7</v>
      </c>
      <c r="I296" s="207"/>
      <c r="J296" s="14"/>
      <c r="K296" s="14"/>
      <c r="L296" s="203"/>
      <c r="M296" s="208"/>
      <c r="N296" s="209"/>
      <c r="O296" s="209"/>
      <c r="P296" s="209"/>
      <c r="Q296" s="209"/>
      <c r="R296" s="209"/>
      <c r="S296" s="209"/>
      <c r="T296" s="21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4" t="s">
        <v>166</v>
      </c>
      <c r="AU296" s="204" t="s">
        <v>83</v>
      </c>
      <c r="AV296" s="14" t="s">
        <v>160</v>
      </c>
      <c r="AW296" s="14" t="s">
        <v>35</v>
      </c>
      <c r="AX296" s="14" t="s">
        <v>81</v>
      </c>
      <c r="AY296" s="204" t="s">
        <v>153</v>
      </c>
    </row>
    <row r="297" s="2" customFormat="1" ht="33" customHeight="1">
      <c r="A297" s="40"/>
      <c r="B297" s="174"/>
      <c r="C297" s="175" t="s">
        <v>428</v>
      </c>
      <c r="D297" s="175" t="s">
        <v>155</v>
      </c>
      <c r="E297" s="176" t="s">
        <v>1983</v>
      </c>
      <c r="F297" s="177" t="s">
        <v>1984</v>
      </c>
      <c r="G297" s="178" t="s">
        <v>488</v>
      </c>
      <c r="H297" s="179">
        <v>1</v>
      </c>
      <c r="I297" s="180"/>
      <c r="J297" s="181">
        <f>ROUND(I297*H297,2)</f>
        <v>0</v>
      </c>
      <c r="K297" s="177" t="s">
        <v>159</v>
      </c>
      <c r="L297" s="41"/>
      <c r="M297" s="182" t="s">
        <v>3</v>
      </c>
      <c r="N297" s="183" t="s">
        <v>44</v>
      </c>
      <c r="O297" s="74"/>
      <c r="P297" s="184">
        <f>O297*H297</f>
        <v>0</v>
      </c>
      <c r="Q297" s="184">
        <v>0</v>
      </c>
      <c r="R297" s="184">
        <f>Q297*H297</f>
        <v>0</v>
      </c>
      <c r="S297" s="184">
        <v>0</v>
      </c>
      <c r="T297" s="185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186" t="s">
        <v>160</v>
      </c>
      <c r="AT297" s="186" t="s">
        <v>155</v>
      </c>
      <c r="AU297" s="186" t="s">
        <v>83</v>
      </c>
      <c r="AY297" s="21" t="s">
        <v>153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21" t="s">
        <v>81</v>
      </c>
      <c r="BK297" s="187">
        <f>ROUND(I297*H297,2)</f>
        <v>0</v>
      </c>
      <c r="BL297" s="21" t="s">
        <v>160</v>
      </c>
      <c r="BM297" s="186" t="s">
        <v>1985</v>
      </c>
    </row>
    <row r="298" s="2" customFormat="1">
      <c r="A298" s="40"/>
      <c r="B298" s="41"/>
      <c r="C298" s="40"/>
      <c r="D298" s="188" t="s">
        <v>162</v>
      </c>
      <c r="E298" s="40"/>
      <c r="F298" s="189" t="s">
        <v>1986</v>
      </c>
      <c r="G298" s="40"/>
      <c r="H298" s="40"/>
      <c r="I298" s="190"/>
      <c r="J298" s="40"/>
      <c r="K298" s="40"/>
      <c r="L298" s="41"/>
      <c r="M298" s="191"/>
      <c r="N298" s="192"/>
      <c r="O298" s="74"/>
      <c r="P298" s="74"/>
      <c r="Q298" s="74"/>
      <c r="R298" s="74"/>
      <c r="S298" s="74"/>
      <c r="T298" s="75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21" t="s">
        <v>162</v>
      </c>
      <c r="AU298" s="21" t="s">
        <v>83</v>
      </c>
    </row>
    <row r="299" s="2" customFormat="1">
      <c r="A299" s="40"/>
      <c r="B299" s="41"/>
      <c r="C299" s="40"/>
      <c r="D299" s="193" t="s">
        <v>164</v>
      </c>
      <c r="E299" s="40"/>
      <c r="F299" s="194" t="s">
        <v>1987</v>
      </c>
      <c r="G299" s="40"/>
      <c r="H299" s="40"/>
      <c r="I299" s="190"/>
      <c r="J299" s="40"/>
      <c r="K299" s="40"/>
      <c r="L299" s="41"/>
      <c r="M299" s="191"/>
      <c r="N299" s="192"/>
      <c r="O299" s="74"/>
      <c r="P299" s="74"/>
      <c r="Q299" s="74"/>
      <c r="R299" s="74"/>
      <c r="S299" s="74"/>
      <c r="T299" s="75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21" t="s">
        <v>164</v>
      </c>
      <c r="AU299" s="21" t="s">
        <v>83</v>
      </c>
    </row>
    <row r="300" s="13" customFormat="1">
      <c r="A300" s="13"/>
      <c r="B300" s="195"/>
      <c r="C300" s="13"/>
      <c r="D300" s="188" t="s">
        <v>166</v>
      </c>
      <c r="E300" s="196" t="s">
        <v>3</v>
      </c>
      <c r="F300" s="197" t="s">
        <v>1988</v>
      </c>
      <c r="G300" s="13"/>
      <c r="H300" s="198">
        <v>1</v>
      </c>
      <c r="I300" s="199"/>
      <c r="J300" s="13"/>
      <c r="K300" s="13"/>
      <c r="L300" s="195"/>
      <c r="M300" s="200"/>
      <c r="N300" s="201"/>
      <c r="O300" s="201"/>
      <c r="P300" s="201"/>
      <c r="Q300" s="201"/>
      <c r="R300" s="201"/>
      <c r="S300" s="201"/>
      <c r="T300" s="20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6" t="s">
        <v>166</v>
      </c>
      <c r="AU300" s="196" t="s">
        <v>83</v>
      </c>
      <c r="AV300" s="13" t="s">
        <v>83</v>
      </c>
      <c r="AW300" s="13" t="s">
        <v>35</v>
      </c>
      <c r="AX300" s="13" t="s">
        <v>81</v>
      </c>
      <c r="AY300" s="196" t="s">
        <v>153</v>
      </c>
    </row>
    <row r="301" s="2" customFormat="1" ht="24.15" customHeight="1">
      <c r="A301" s="40"/>
      <c r="B301" s="174"/>
      <c r="C301" s="220" t="s">
        <v>435</v>
      </c>
      <c r="D301" s="220" t="s">
        <v>216</v>
      </c>
      <c r="E301" s="221" t="s">
        <v>1989</v>
      </c>
      <c r="F301" s="222" t="s">
        <v>1990</v>
      </c>
      <c r="G301" s="223" t="s">
        <v>488</v>
      </c>
      <c r="H301" s="224">
        <v>1</v>
      </c>
      <c r="I301" s="225"/>
      <c r="J301" s="226">
        <f>ROUND(I301*H301,2)</f>
        <v>0</v>
      </c>
      <c r="K301" s="222" t="s">
        <v>159</v>
      </c>
      <c r="L301" s="227"/>
      <c r="M301" s="228" t="s">
        <v>3</v>
      </c>
      <c r="N301" s="229" t="s">
        <v>44</v>
      </c>
      <c r="O301" s="74"/>
      <c r="P301" s="184">
        <f>O301*H301</f>
        <v>0</v>
      </c>
      <c r="Q301" s="184">
        <v>0.00050000000000000001</v>
      </c>
      <c r="R301" s="184">
        <f>Q301*H301</f>
        <v>0.00050000000000000001</v>
      </c>
      <c r="S301" s="184">
        <v>0</v>
      </c>
      <c r="T301" s="185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86" t="s">
        <v>215</v>
      </c>
      <c r="AT301" s="186" t="s">
        <v>216</v>
      </c>
      <c r="AU301" s="186" t="s">
        <v>83</v>
      </c>
      <c r="AY301" s="21" t="s">
        <v>153</v>
      </c>
      <c r="BE301" s="187">
        <f>IF(N301="základní",J301,0)</f>
        <v>0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21" t="s">
        <v>81</v>
      </c>
      <c r="BK301" s="187">
        <f>ROUND(I301*H301,2)</f>
        <v>0</v>
      </c>
      <c r="BL301" s="21" t="s">
        <v>160</v>
      </c>
      <c r="BM301" s="186" t="s">
        <v>1991</v>
      </c>
    </row>
    <row r="302" s="2" customFormat="1">
      <c r="A302" s="40"/>
      <c r="B302" s="41"/>
      <c r="C302" s="40"/>
      <c r="D302" s="188" t="s">
        <v>162</v>
      </c>
      <c r="E302" s="40"/>
      <c r="F302" s="189" t="s">
        <v>1990</v>
      </c>
      <c r="G302" s="40"/>
      <c r="H302" s="40"/>
      <c r="I302" s="190"/>
      <c r="J302" s="40"/>
      <c r="K302" s="40"/>
      <c r="L302" s="41"/>
      <c r="M302" s="191"/>
      <c r="N302" s="192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162</v>
      </c>
      <c r="AU302" s="21" t="s">
        <v>83</v>
      </c>
    </row>
    <row r="303" s="13" customFormat="1">
      <c r="A303" s="13"/>
      <c r="B303" s="195"/>
      <c r="C303" s="13"/>
      <c r="D303" s="188" t="s">
        <v>166</v>
      </c>
      <c r="E303" s="196" t="s">
        <v>3</v>
      </c>
      <c r="F303" s="197" t="s">
        <v>1988</v>
      </c>
      <c r="G303" s="13"/>
      <c r="H303" s="198">
        <v>1</v>
      </c>
      <c r="I303" s="199"/>
      <c r="J303" s="13"/>
      <c r="K303" s="13"/>
      <c r="L303" s="195"/>
      <c r="M303" s="200"/>
      <c r="N303" s="201"/>
      <c r="O303" s="201"/>
      <c r="P303" s="201"/>
      <c r="Q303" s="201"/>
      <c r="R303" s="201"/>
      <c r="S303" s="201"/>
      <c r="T303" s="20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6" t="s">
        <v>166</v>
      </c>
      <c r="AU303" s="196" t="s">
        <v>83</v>
      </c>
      <c r="AV303" s="13" t="s">
        <v>83</v>
      </c>
      <c r="AW303" s="13" t="s">
        <v>35</v>
      </c>
      <c r="AX303" s="13" t="s">
        <v>81</v>
      </c>
      <c r="AY303" s="196" t="s">
        <v>153</v>
      </c>
    </row>
    <row r="304" s="2" customFormat="1" ht="33" customHeight="1">
      <c r="A304" s="40"/>
      <c r="B304" s="174"/>
      <c r="C304" s="175" t="s">
        <v>441</v>
      </c>
      <c r="D304" s="175" t="s">
        <v>155</v>
      </c>
      <c r="E304" s="176" t="s">
        <v>1992</v>
      </c>
      <c r="F304" s="177" t="s">
        <v>1993</v>
      </c>
      <c r="G304" s="178" t="s">
        <v>488</v>
      </c>
      <c r="H304" s="179">
        <v>12</v>
      </c>
      <c r="I304" s="180"/>
      <c r="J304" s="181">
        <f>ROUND(I304*H304,2)</f>
        <v>0</v>
      </c>
      <c r="K304" s="177" t="s">
        <v>159</v>
      </c>
      <c r="L304" s="41"/>
      <c r="M304" s="182" t="s">
        <v>3</v>
      </c>
      <c r="N304" s="183" t="s">
        <v>44</v>
      </c>
      <c r="O304" s="74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186" t="s">
        <v>160</v>
      </c>
      <c r="AT304" s="186" t="s">
        <v>155</v>
      </c>
      <c r="AU304" s="186" t="s">
        <v>83</v>
      </c>
      <c r="AY304" s="21" t="s">
        <v>153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21" t="s">
        <v>81</v>
      </c>
      <c r="BK304" s="187">
        <f>ROUND(I304*H304,2)</f>
        <v>0</v>
      </c>
      <c r="BL304" s="21" t="s">
        <v>160</v>
      </c>
      <c r="BM304" s="186" t="s">
        <v>1994</v>
      </c>
    </row>
    <row r="305" s="2" customFormat="1">
      <c r="A305" s="40"/>
      <c r="B305" s="41"/>
      <c r="C305" s="40"/>
      <c r="D305" s="188" t="s">
        <v>162</v>
      </c>
      <c r="E305" s="40"/>
      <c r="F305" s="189" t="s">
        <v>1995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162</v>
      </c>
      <c r="AU305" s="21" t="s">
        <v>83</v>
      </c>
    </row>
    <row r="306" s="2" customFormat="1">
      <c r="A306" s="40"/>
      <c r="B306" s="41"/>
      <c r="C306" s="40"/>
      <c r="D306" s="193" t="s">
        <v>164</v>
      </c>
      <c r="E306" s="40"/>
      <c r="F306" s="194" t="s">
        <v>1996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164</v>
      </c>
      <c r="AU306" s="21" t="s">
        <v>83</v>
      </c>
    </row>
    <row r="307" s="13" customFormat="1">
      <c r="A307" s="13"/>
      <c r="B307" s="195"/>
      <c r="C307" s="13"/>
      <c r="D307" s="188" t="s">
        <v>166</v>
      </c>
      <c r="E307" s="196" t="s">
        <v>3</v>
      </c>
      <c r="F307" s="197" t="s">
        <v>1997</v>
      </c>
      <c r="G307" s="13"/>
      <c r="H307" s="198">
        <v>12</v>
      </c>
      <c r="I307" s="199"/>
      <c r="J307" s="13"/>
      <c r="K307" s="13"/>
      <c r="L307" s="195"/>
      <c r="M307" s="200"/>
      <c r="N307" s="201"/>
      <c r="O307" s="201"/>
      <c r="P307" s="201"/>
      <c r="Q307" s="201"/>
      <c r="R307" s="201"/>
      <c r="S307" s="201"/>
      <c r="T307" s="20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6" t="s">
        <v>166</v>
      </c>
      <c r="AU307" s="196" t="s">
        <v>83</v>
      </c>
      <c r="AV307" s="13" t="s">
        <v>83</v>
      </c>
      <c r="AW307" s="13" t="s">
        <v>35</v>
      </c>
      <c r="AX307" s="13" t="s">
        <v>81</v>
      </c>
      <c r="AY307" s="196" t="s">
        <v>153</v>
      </c>
    </row>
    <row r="308" s="2" customFormat="1" ht="16.5" customHeight="1">
      <c r="A308" s="40"/>
      <c r="B308" s="174"/>
      <c r="C308" s="220" t="s">
        <v>447</v>
      </c>
      <c r="D308" s="220" t="s">
        <v>216</v>
      </c>
      <c r="E308" s="221" t="s">
        <v>1998</v>
      </c>
      <c r="F308" s="222" t="s">
        <v>1999</v>
      </c>
      <c r="G308" s="223" t="s">
        <v>488</v>
      </c>
      <c r="H308" s="224">
        <v>8</v>
      </c>
      <c r="I308" s="225"/>
      <c r="J308" s="226">
        <f>ROUND(I308*H308,2)</f>
        <v>0</v>
      </c>
      <c r="K308" s="222" t="s">
        <v>159</v>
      </c>
      <c r="L308" s="227"/>
      <c r="M308" s="228" t="s">
        <v>3</v>
      </c>
      <c r="N308" s="229" t="s">
        <v>44</v>
      </c>
      <c r="O308" s="74"/>
      <c r="P308" s="184">
        <f>O308*H308</f>
        <v>0</v>
      </c>
      <c r="Q308" s="184">
        <v>0.00059999999999999995</v>
      </c>
      <c r="R308" s="184">
        <f>Q308*H308</f>
        <v>0.0047999999999999996</v>
      </c>
      <c r="S308" s="184">
        <v>0</v>
      </c>
      <c r="T308" s="185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186" t="s">
        <v>215</v>
      </c>
      <c r="AT308" s="186" t="s">
        <v>216</v>
      </c>
      <c r="AU308" s="186" t="s">
        <v>83</v>
      </c>
      <c r="AY308" s="21" t="s">
        <v>153</v>
      </c>
      <c r="BE308" s="187">
        <f>IF(N308="základní",J308,0)</f>
        <v>0</v>
      </c>
      <c r="BF308" s="187">
        <f>IF(N308="snížená",J308,0)</f>
        <v>0</v>
      </c>
      <c r="BG308" s="187">
        <f>IF(N308="zákl. přenesená",J308,0)</f>
        <v>0</v>
      </c>
      <c r="BH308" s="187">
        <f>IF(N308="sníž. přenesená",J308,0)</f>
        <v>0</v>
      </c>
      <c r="BI308" s="187">
        <f>IF(N308="nulová",J308,0)</f>
        <v>0</v>
      </c>
      <c r="BJ308" s="21" t="s">
        <v>81</v>
      </c>
      <c r="BK308" s="187">
        <f>ROUND(I308*H308,2)</f>
        <v>0</v>
      </c>
      <c r="BL308" s="21" t="s">
        <v>160</v>
      </c>
      <c r="BM308" s="186" t="s">
        <v>2000</v>
      </c>
    </row>
    <row r="309" s="2" customFormat="1">
      <c r="A309" s="40"/>
      <c r="B309" s="41"/>
      <c r="C309" s="40"/>
      <c r="D309" s="188" t="s">
        <v>162</v>
      </c>
      <c r="E309" s="40"/>
      <c r="F309" s="189" t="s">
        <v>1999</v>
      </c>
      <c r="G309" s="40"/>
      <c r="H309" s="40"/>
      <c r="I309" s="190"/>
      <c r="J309" s="40"/>
      <c r="K309" s="40"/>
      <c r="L309" s="41"/>
      <c r="M309" s="191"/>
      <c r="N309" s="192"/>
      <c r="O309" s="74"/>
      <c r="P309" s="74"/>
      <c r="Q309" s="74"/>
      <c r="R309" s="74"/>
      <c r="S309" s="74"/>
      <c r="T309" s="75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21" t="s">
        <v>162</v>
      </c>
      <c r="AU309" s="21" t="s">
        <v>83</v>
      </c>
    </row>
    <row r="310" s="13" customFormat="1">
      <c r="A310" s="13"/>
      <c r="B310" s="195"/>
      <c r="C310" s="13"/>
      <c r="D310" s="188" t="s">
        <v>166</v>
      </c>
      <c r="E310" s="196" t="s">
        <v>3</v>
      </c>
      <c r="F310" s="197" t="s">
        <v>215</v>
      </c>
      <c r="G310" s="13"/>
      <c r="H310" s="198">
        <v>8</v>
      </c>
      <c r="I310" s="199"/>
      <c r="J310" s="13"/>
      <c r="K310" s="13"/>
      <c r="L310" s="195"/>
      <c r="M310" s="200"/>
      <c r="N310" s="201"/>
      <c r="O310" s="201"/>
      <c r="P310" s="201"/>
      <c r="Q310" s="201"/>
      <c r="R310" s="201"/>
      <c r="S310" s="201"/>
      <c r="T310" s="20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6" t="s">
        <v>166</v>
      </c>
      <c r="AU310" s="196" t="s">
        <v>83</v>
      </c>
      <c r="AV310" s="13" t="s">
        <v>83</v>
      </c>
      <c r="AW310" s="13" t="s">
        <v>35</v>
      </c>
      <c r="AX310" s="13" t="s">
        <v>81</v>
      </c>
      <c r="AY310" s="196" t="s">
        <v>153</v>
      </c>
    </row>
    <row r="311" s="2" customFormat="1" ht="16.5" customHeight="1">
      <c r="A311" s="40"/>
      <c r="B311" s="174"/>
      <c r="C311" s="220" t="s">
        <v>453</v>
      </c>
      <c r="D311" s="220" t="s">
        <v>216</v>
      </c>
      <c r="E311" s="221" t="s">
        <v>2001</v>
      </c>
      <c r="F311" s="222" t="s">
        <v>2002</v>
      </c>
      <c r="G311" s="223" t="s">
        <v>488</v>
      </c>
      <c r="H311" s="224">
        <v>3</v>
      </c>
      <c r="I311" s="225"/>
      <c r="J311" s="226">
        <f>ROUND(I311*H311,2)</f>
        <v>0</v>
      </c>
      <c r="K311" s="222" t="s">
        <v>159</v>
      </c>
      <c r="L311" s="227"/>
      <c r="M311" s="228" t="s">
        <v>3</v>
      </c>
      <c r="N311" s="229" t="s">
        <v>44</v>
      </c>
      <c r="O311" s="74"/>
      <c r="P311" s="184">
        <f>O311*H311</f>
        <v>0</v>
      </c>
      <c r="Q311" s="184">
        <v>0.00069999999999999999</v>
      </c>
      <c r="R311" s="184">
        <f>Q311*H311</f>
        <v>0.0020999999999999999</v>
      </c>
      <c r="S311" s="184">
        <v>0</v>
      </c>
      <c r="T311" s="185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186" t="s">
        <v>215</v>
      </c>
      <c r="AT311" s="186" t="s">
        <v>216</v>
      </c>
      <c r="AU311" s="186" t="s">
        <v>83</v>
      </c>
      <c r="AY311" s="21" t="s">
        <v>153</v>
      </c>
      <c r="BE311" s="187">
        <f>IF(N311="základní",J311,0)</f>
        <v>0</v>
      </c>
      <c r="BF311" s="187">
        <f>IF(N311="snížená",J311,0)</f>
        <v>0</v>
      </c>
      <c r="BG311" s="187">
        <f>IF(N311="zákl. přenesená",J311,0)</f>
        <v>0</v>
      </c>
      <c r="BH311" s="187">
        <f>IF(N311="sníž. přenesená",J311,0)</f>
        <v>0</v>
      </c>
      <c r="BI311" s="187">
        <f>IF(N311="nulová",J311,0)</f>
        <v>0</v>
      </c>
      <c r="BJ311" s="21" t="s">
        <v>81</v>
      </c>
      <c r="BK311" s="187">
        <f>ROUND(I311*H311,2)</f>
        <v>0</v>
      </c>
      <c r="BL311" s="21" t="s">
        <v>160</v>
      </c>
      <c r="BM311" s="186" t="s">
        <v>2003</v>
      </c>
    </row>
    <row r="312" s="2" customFormat="1">
      <c r="A312" s="40"/>
      <c r="B312" s="41"/>
      <c r="C312" s="40"/>
      <c r="D312" s="188" t="s">
        <v>162</v>
      </c>
      <c r="E312" s="40"/>
      <c r="F312" s="189" t="s">
        <v>2002</v>
      </c>
      <c r="G312" s="40"/>
      <c r="H312" s="40"/>
      <c r="I312" s="190"/>
      <c r="J312" s="40"/>
      <c r="K312" s="40"/>
      <c r="L312" s="41"/>
      <c r="M312" s="191"/>
      <c r="N312" s="192"/>
      <c r="O312" s="74"/>
      <c r="P312" s="74"/>
      <c r="Q312" s="74"/>
      <c r="R312" s="74"/>
      <c r="S312" s="74"/>
      <c r="T312" s="75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21" t="s">
        <v>162</v>
      </c>
      <c r="AU312" s="21" t="s">
        <v>83</v>
      </c>
    </row>
    <row r="313" s="13" customFormat="1">
      <c r="A313" s="13"/>
      <c r="B313" s="195"/>
      <c r="C313" s="13"/>
      <c r="D313" s="188" t="s">
        <v>166</v>
      </c>
      <c r="E313" s="196" t="s">
        <v>3</v>
      </c>
      <c r="F313" s="197" t="s">
        <v>174</v>
      </c>
      <c r="G313" s="13"/>
      <c r="H313" s="198">
        <v>3</v>
      </c>
      <c r="I313" s="199"/>
      <c r="J313" s="13"/>
      <c r="K313" s="13"/>
      <c r="L313" s="195"/>
      <c r="M313" s="200"/>
      <c r="N313" s="201"/>
      <c r="O313" s="201"/>
      <c r="P313" s="201"/>
      <c r="Q313" s="201"/>
      <c r="R313" s="201"/>
      <c r="S313" s="201"/>
      <c r="T313" s="20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6" t="s">
        <v>166</v>
      </c>
      <c r="AU313" s="196" t="s">
        <v>83</v>
      </c>
      <c r="AV313" s="13" t="s">
        <v>83</v>
      </c>
      <c r="AW313" s="13" t="s">
        <v>35</v>
      </c>
      <c r="AX313" s="13" t="s">
        <v>81</v>
      </c>
      <c r="AY313" s="196" t="s">
        <v>153</v>
      </c>
    </row>
    <row r="314" s="2" customFormat="1" ht="16.5" customHeight="1">
      <c r="A314" s="40"/>
      <c r="B314" s="174"/>
      <c r="C314" s="220" t="s">
        <v>464</v>
      </c>
      <c r="D314" s="220" t="s">
        <v>216</v>
      </c>
      <c r="E314" s="221" t="s">
        <v>2004</v>
      </c>
      <c r="F314" s="222" t="s">
        <v>2005</v>
      </c>
      <c r="G314" s="223" t="s">
        <v>488</v>
      </c>
      <c r="H314" s="224">
        <v>1</v>
      </c>
      <c r="I314" s="225"/>
      <c r="J314" s="226">
        <f>ROUND(I314*H314,2)</f>
        <v>0</v>
      </c>
      <c r="K314" s="222" t="s">
        <v>159</v>
      </c>
      <c r="L314" s="227"/>
      <c r="M314" s="228" t="s">
        <v>3</v>
      </c>
      <c r="N314" s="229" t="s">
        <v>44</v>
      </c>
      <c r="O314" s="74"/>
      <c r="P314" s="184">
        <f>O314*H314</f>
        <v>0</v>
      </c>
      <c r="Q314" s="184">
        <v>0.00080000000000000004</v>
      </c>
      <c r="R314" s="184">
        <f>Q314*H314</f>
        <v>0.00080000000000000004</v>
      </c>
      <c r="S314" s="184">
        <v>0</v>
      </c>
      <c r="T314" s="185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186" t="s">
        <v>215</v>
      </c>
      <c r="AT314" s="186" t="s">
        <v>216</v>
      </c>
      <c r="AU314" s="186" t="s">
        <v>83</v>
      </c>
      <c r="AY314" s="21" t="s">
        <v>153</v>
      </c>
      <c r="BE314" s="187">
        <f>IF(N314="základní",J314,0)</f>
        <v>0</v>
      </c>
      <c r="BF314" s="187">
        <f>IF(N314="snížená",J314,0)</f>
        <v>0</v>
      </c>
      <c r="BG314" s="187">
        <f>IF(N314="zákl. přenesená",J314,0)</f>
        <v>0</v>
      </c>
      <c r="BH314" s="187">
        <f>IF(N314="sníž. přenesená",J314,0)</f>
        <v>0</v>
      </c>
      <c r="BI314" s="187">
        <f>IF(N314="nulová",J314,0)</f>
        <v>0</v>
      </c>
      <c r="BJ314" s="21" t="s">
        <v>81</v>
      </c>
      <c r="BK314" s="187">
        <f>ROUND(I314*H314,2)</f>
        <v>0</v>
      </c>
      <c r="BL314" s="21" t="s">
        <v>160</v>
      </c>
      <c r="BM314" s="186" t="s">
        <v>2006</v>
      </c>
    </row>
    <row r="315" s="2" customFormat="1">
      <c r="A315" s="40"/>
      <c r="B315" s="41"/>
      <c r="C315" s="40"/>
      <c r="D315" s="188" t="s">
        <v>162</v>
      </c>
      <c r="E315" s="40"/>
      <c r="F315" s="189" t="s">
        <v>2005</v>
      </c>
      <c r="G315" s="40"/>
      <c r="H315" s="40"/>
      <c r="I315" s="190"/>
      <c r="J315" s="40"/>
      <c r="K315" s="40"/>
      <c r="L315" s="41"/>
      <c r="M315" s="191"/>
      <c r="N315" s="192"/>
      <c r="O315" s="74"/>
      <c r="P315" s="74"/>
      <c r="Q315" s="74"/>
      <c r="R315" s="74"/>
      <c r="S315" s="74"/>
      <c r="T315" s="75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21" t="s">
        <v>162</v>
      </c>
      <c r="AU315" s="21" t="s">
        <v>83</v>
      </c>
    </row>
    <row r="316" s="13" customFormat="1">
      <c r="A316" s="13"/>
      <c r="B316" s="195"/>
      <c r="C316" s="13"/>
      <c r="D316" s="188" t="s">
        <v>166</v>
      </c>
      <c r="E316" s="196" t="s">
        <v>3</v>
      </c>
      <c r="F316" s="197" t="s">
        <v>81</v>
      </c>
      <c r="G316" s="13"/>
      <c r="H316" s="198">
        <v>1</v>
      </c>
      <c r="I316" s="199"/>
      <c r="J316" s="13"/>
      <c r="K316" s="13"/>
      <c r="L316" s="195"/>
      <c r="M316" s="200"/>
      <c r="N316" s="201"/>
      <c r="O316" s="201"/>
      <c r="P316" s="201"/>
      <c r="Q316" s="201"/>
      <c r="R316" s="201"/>
      <c r="S316" s="201"/>
      <c r="T316" s="20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6" t="s">
        <v>166</v>
      </c>
      <c r="AU316" s="196" t="s">
        <v>83</v>
      </c>
      <c r="AV316" s="13" t="s">
        <v>83</v>
      </c>
      <c r="AW316" s="13" t="s">
        <v>35</v>
      </c>
      <c r="AX316" s="13" t="s">
        <v>81</v>
      </c>
      <c r="AY316" s="196" t="s">
        <v>153</v>
      </c>
    </row>
    <row r="317" s="2" customFormat="1" ht="33" customHeight="1">
      <c r="A317" s="40"/>
      <c r="B317" s="174"/>
      <c r="C317" s="175" t="s">
        <v>471</v>
      </c>
      <c r="D317" s="175" t="s">
        <v>155</v>
      </c>
      <c r="E317" s="176" t="s">
        <v>2007</v>
      </c>
      <c r="F317" s="177" t="s">
        <v>2008</v>
      </c>
      <c r="G317" s="178" t="s">
        <v>488</v>
      </c>
      <c r="H317" s="179">
        <v>2</v>
      </c>
      <c r="I317" s="180"/>
      <c r="J317" s="181">
        <f>ROUND(I317*H317,2)</f>
        <v>0</v>
      </c>
      <c r="K317" s="177" t="s">
        <v>159</v>
      </c>
      <c r="L317" s="41"/>
      <c r="M317" s="182" t="s">
        <v>3</v>
      </c>
      <c r="N317" s="183" t="s">
        <v>44</v>
      </c>
      <c r="O317" s="74"/>
      <c r="P317" s="184">
        <f>O317*H317</f>
        <v>0</v>
      </c>
      <c r="Q317" s="184">
        <v>0</v>
      </c>
      <c r="R317" s="184">
        <f>Q317*H317</f>
        <v>0</v>
      </c>
      <c r="S317" s="184">
        <v>0</v>
      </c>
      <c r="T317" s="185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86" t="s">
        <v>160</v>
      </c>
      <c r="AT317" s="186" t="s">
        <v>155</v>
      </c>
      <c r="AU317" s="186" t="s">
        <v>83</v>
      </c>
      <c r="AY317" s="21" t="s">
        <v>153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21" t="s">
        <v>81</v>
      </c>
      <c r="BK317" s="187">
        <f>ROUND(I317*H317,2)</f>
        <v>0</v>
      </c>
      <c r="BL317" s="21" t="s">
        <v>160</v>
      </c>
      <c r="BM317" s="186" t="s">
        <v>2009</v>
      </c>
    </row>
    <row r="318" s="2" customFormat="1">
      <c r="A318" s="40"/>
      <c r="B318" s="41"/>
      <c r="C318" s="40"/>
      <c r="D318" s="188" t="s">
        <v>162</v>
      </c>
      <c r="E318" s="40"/>
      <c r="F318" s="189" t="s">
        <v>2010</v>
      </c>
      <c r="G318" s="40"/>
      <c r="H318" s="40"/>
      <c r="I318" s="190"/>
      <c r="J318" s="40"/>
      <c r="K318" s="40"/>
      <c r="L318" s="41"/>
      <c r="M318" s="191"/>
      <c r="N318" s="192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162</v>
      </c>
      <c r="AU318" s="21" t="s">
        <v>83</v>
      </c>
    </row>
    <row r="319" s="2" customFormat="1">
      <c r="A319" s="40"/>
      <c r="B319" s="41"/>
      <c r="C319" s="40"/>
      <c r="D319" s="193" t="s">
        <v>164</v>
      </c>
      <c r="E319" s="40"/>
      <c r="F319" s="194" t="s">
        <v>2011</v>
      </c>
      <c r="G319" s="40"/>
      <c r="H319" s="40"/>
      <c r="I319" s="190"/>
      <c r="J319" s="40"/>
      <c r="K319" s="40"/>
      <c r="L319" s="41"/>
      <c r="M319" s="191"/>
      <c r="N319" s="192"/>
      <c r="O319" s="74"/>
      <c r="P319" s="74"/>
      <c r="Q319" s="74"/>
      <c r="R319" s="74"/>
      <c r="S319" s="74"/>
      <c r="T319" s="75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21" t="s">
        <v>164</v>
      </c>
      <c r="AU319" s="21" t="s">
        <v>83</v>
      </c>
    </row>
    <row r="320" s="13" customFormat="1">
      <c r="A320" s="13"/>
      <c r="B320" s="195"/>
      <c r="C320" s="13"/>
      <c r="D320" s="188" t="s">
        <v>166</v>
      </c>
      <c r="E320" s="196" t="s">
        <v>3</v>
      </c>
      <c r="F320" s="197" t="s">
        <v>81</v>
      </c>
      <c r="G320" s="13"/>
      <c r="H320" s="198">
        <v>1</v>
      </c>
      <c r="I320" s="199"/>
      <c r="J320" s="13"/>
      <c r="K320" s="13"/>
      <c r="L320" s="195"/>
      <c r="M320" s="200"/>
      <c r="N320" s="201"/>
      <c r="O320" s="201"/>
      <c r="P320" s="201"/>
      <c r="Q320" s="201"/>
      <c r="R320" s="201"/>
      <c r="S320" s="201"/>
      <c r="T320" s="20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6" t="s">
        <v>166</v>
      </c>
      <c r="AU320" s="196" t="s">
        <v>83</v>
      </c>
      <c r="AV320" s="13" t="s">
        <v>83</v>
      </c>
      <c r="AW320" s="13" t="s">
        <v>35</v>
      </c>
      <c r="AX320" s="13" t="s">
        <v>73</v>
      </c>
      <c r="AY320" s="196" t="s">
        <v>153</v>
      </c>
    </row>
    <row r="321" s="13" customFormat="1">
      <c r="A321" s="13"/>
      <c r="B321" s="195"/>
      <c r="C321" s="13"/>
      <c r="D321" s="188" t="s">
        <v>166</v>
      </c>
      <c r="E321" s="196" t="s">
        <v>3</v>
      </c>
      <c r="F321" s="197" t="s">
        <v>2012</v>
      </c>
      <c r="G321" s="13"/>
      <c r="H321" s="198">
        <v>1</v>
      </c>
      <c r="I321" s="199"/>
      <c r="J321" s="13"/>
      <c r="K321" s="13"/>
      <c r="L321" s="195"/>
      <c r="M321" s="200"/>
      <c r="N321" s="201"/>
      <c r="O321" s="201"/>
      <c r="P321" s="201"/>
      <c r="Q321" s="201"/>
      <c r="R321" s="201"/>
      <c r="S321" s="201"/>
      <c r="T321" s="20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6" t="s">
        <v>166</v>
      </c>
      <c r="AU321" s="196" t="s">
        <v>83</v>
      </c>
      <c r="AV321" s="13" t="s">
        <v>83</v>
      </c>
      <c r="AW321" s="13" t="s">
        <v>35</v>
      </c>
      <c r="AX321" s="13" t="s">
        <v>73</v>
      </c>
      <c r="AY321" s="196" t="s">
        <v>153</v>
      </c>
    </row>
    <row r="322" s="14" customFormat="1">
      <c r="A322" s="14"/>
      <c r="B322" s="203"/>
      <c r="C322" s="14"/>
      <c r="D322" s="188" t="s">
        <v>166</v>
      </c>
      <c r="E322" s="204" t="s">
        <v>3</v>
      </c>
      <c r="F322" s="205" t="s">
        <v>181</v>
      </c>
      <c r="G322" s="14"/>
      <c r="H322" s="206">
        <v>2</v>
      </c>
      <c r="I322" s="207"/>
      <c r="J322" s="14"/>
      <c r="K322" s="14"/>
      <c r="L322" s="203"/>
      <c r="M322" s="208"/>
      <c r="N322" s="209"/>
      <c r="O322" s="209"/>
      <c r="P322" s="209"/>
      <c r="Q322" s="209"/>
      <c r="R322" s="209"/>
      <c r="S322" s="209"/>
      <c r="T322" s="21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4" t="s">
        <v>166</v>
      </c>
      <c r="AU322" s="204" t="s">
        <v>83</v>
      </c>
      <c r="AV322" s="14" t="s">
        <v>160</v>
      </c>
      <c r="AW322" s="14" t="s">
        <v>35</v>
      </c>
      <c r="AX322" s="14" t="s">
        <v>81</v>
      </c>
      <c r="AY322" s="204" t="s">
        <v>153</v>
      </c>
    </row>
    <row r="323" s="2" customFormat="1" ht="24.15" customHeight="1">
      <c r="A323" s="40"/>
      <c r="B323" s="174"/>
      <c r="C323" s="220" t="s">
        <v>478</v>
      </c>
      <c r="D323" s="220" t="s">
        <v>216</v>
      </c>
      <c r="E323" s="221" t="s">
        <v>2013</v>
      </c>
      <c r="F323" s="222" t="s">
        <v>2014</v>
      </c>
      <c r="G323" s="223" t="s">
        <v>488</v>
      </c>
      <c r="H323" s="224">
        <v>1</v>
      </c>
      <c r="I323" s="225"/>
      <c r="J323" s="226">
        <f>ROUND(I323*H323,2)</f>
        <v>0</v>
      </c>
      <c r="K323" s="222" t="s">
        <v>159</v>
      </c>
      <c r="L323" s="227"/>
      <c r="M323" s="228" t="s">
        <v>3</v>
      </c>
      <c r="N323" s="229" t="s">
        <v>44</v>
      </c>
      <c r="O323" s="74"/>
      <c r="P323" s="184">
        <f>O323*H323</f>
        <v>0</v>
      </c>
      <c r="Q323" s="184">
        <v>0.0015</v>
      </c>
      <c r="R323" s="184">
        <f>Q323*H323</f>
        <v>0.0015</v>
      </c>
      <c r="S323" s="184">
        <v>0</v>
      </c>
      <c r="T323" s="185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186" t="s">
        <v>215</v>
      </c>
      <c r="AT323" s="186" t="s">
        <v>216</v>
      </c>
      <c r="AU323" s="186" t="s">
        <v>83</v>
      </c>
      <c r="AY323" s="21" t="s">
        <v>153</v>
      </c>
      <c r="BE323" s="187">
        <f>IF(N323="základní",J323,0)</f>
        <v>0</v>
      </c>
      <c r="BF323" s="187">
        <f>IF(N323="snížená",J323,0)</f>
        <v>0</v>
      </c>
      <c r="BG323" s="187">
        <f>IF(N323="zákl. přenesená",J323,0)</f>
        <v>0</v>
      </c>
      <c r="BH323" s="187">
        <f>IF(N323="sníž. přenesená",J323,0)</f>
        <v>0</v>
      </c>
      <c r="BI323" s="187">
        <f>IF(N323="nulová",J323,0)</f>
        <v>0</v>
      </c>
      <c r="BJ323" s="21" t="s">
        <v>81</v>
      </c>
      <c r="BK323" s="187">
        <f>ROUND(I323*H323,2)</f>
        <v>0</v>
      </c>
      <c r="BL323" s="21" t="s">
        <v>160</v>
      </c>
      <c r="BM323" s="186" t="s">
        <v>2015</v>
      </c>
    </row>
    <row r="324" s="2" customFormat="1">
      <c r="A324" s="40"/>
      <c r="B324" s="41"/>
      <c r="C324" s="40"/>
      <c r="D324" s="188" t="s">
        <v>162</v>
      </c>
      <c r="E324" s="40"/>
      <c r="F324" s="189" t="s">
        <v>2014</v>
      </c>
      <c r="G324" s="40"/>
      <c r="H324" s="40"/>
      <c r="I324" s="190"/>
      <c r="J324" s="40"/>
      <c r="K324" s="40"/>
      <c r="L324" s="41"/>
      <c r="M324" s="191"/>
      <c r="N324" s="192"/>
      <c r="O324" s="74"/>
      <c r="P324" s="74"/>
      <c r="Q324" s="74"/>
      <c r="R324" s="74"/>
      <c r="S324" s="74"/>
      <c r="T324" s="75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21" t="s">
        <v>162</v>
      </c>
      <c r="AU324" s="21" t="s">
        <v>83</v>
      </c>
    </row>
    <row r="325" s="13" customFormat="1">
      <c r="A325" s="13"/>
      <c r="B325" s="195"/>
      <c r="C325" s="13"/>
      <c r="D325" s="188" t="s">
        <v>166</v>
      </c>
      <c r="E325" s="196" t="s">
        <v>3</v>
      </c>
      <c r="F325" s="197" t="s">
        <v>81</v>
      </c>
      <c r="G325" s="13"/>
      <c r="H325" s="198">
        <v>1</v>
      </c>
      <c r="I325" s="199"/>
      <c r="J325" s="13"/>
      <c r="K325" s="13"/>
      <c r="L325" s="195"/>
      <c r="M325" s="200"/>
      <c r="N325" s="201"/>
      <c r="O325" s="201"/>
      <c r="P325" s="201"/>
      <c r="Q325" s="201"/>
      <c r="R325" s="201"/>
      <c r="S325" s="201"/>
      <c r="T325" s="20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6" t="s">
        <v>166</v>
      </c>
      <c r="AU325" s="196" t="s">
        <v>83</v>
      </c>
      <c r="AV325" s="13" t="s">
        <v>83</v>
      </c>
      <c r="AW325" s="13" t="s">
        <v>35</v>
      </c>
      <c r="AX325" s="13" t="s">
        <v>81</v>
      </c>
      <c r="AY325" s="196" t="s">
        <v>153</v>
      </c>
    </row>
    <row r="326" s="2" customFormat="1" ht="24.15" customHeight="1">
      <c r="A326" s="40"/>
      <c r="B326" s="174"/>
      <c r="C326" s="220" t="s">
        <v>485</v>
      </c>
      <c r="D326" s="220" t="s">
        <v>216</v>
      </c>
      <c r="E326" s="221" t="s">
        <v>2016</v>
      </c>
      <c r="F326" s="222" t="s">
        <v>2017</v>
      </c>
      <c r="G326" s="223" t="s">
        <v>488</v>
      </c>
      <c r="H326" s="224">
        <v>1</v>
      </c>
      <c r="I326" s="225"/>
      <c r="J326" s="226">
        <f>ROUND(I326*H326,2)</f>
        <v>0</v>
      </c>
      <c r="K326" s="222" t="s">
        <v>159</v>
      </c>
      <c r="L326" s="227"/>
      <c r="M326" s="228" t="s">
        <v>3</v>
      </c>
      <c r="N326" s="229" t="s">
        <v>44</v>
      </c>
      <c r="O326" s="74"/>
      <c r="P326" s="184">
        <f>O326*H326</f>
        <v>0</v>
      </c>
      <c r="Q326" s="184">
        <v>0.00125</v>
      </c>
      <c r="R326" s="184">
        <f>Q326*H326</f>
        <v>0.00125</v>
      </c>
      <c r="S326" s="184">
        <v>0</v>
      </c>
      <c r="T326" s="185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86" t="s">
        <v>215</v>
      </c>
      <c r="AT326" s="186" t="s">
        <v>216</v>
      </c>
      <c r="AU326" s="186" t="s">
        <v>83</v>
      </c>
      <c r="AY326" s="21" t="s">
        <v>153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21" t="s">
        <v>81</v>
      </c>
      <c r="BK326" s="187">
        <f>ROUND(I326*H326,2)</f>
        <v>0</v>
      </c>
      <c r="BL326" s="21" t="s">
        <v>160</v>
      </c>
      <c r="BM326" s="186" t="s">
        <v>2018</v>
      </c>
    </row>
    <row r="327" s="2" customFormat="1">
      <c r="A327" s="40"/>
      <c r="B327" s="41"/>
      <c r="C327" s="40"/>
      <c r="D327" s="188" t="s">
        <v>162</v>
      </c>
      <c r="E327" s="40"/>
      <c r="F327" s="189" t="s">
        <v>2017</v>
      </c>
      <c r="G327" s="40"/>
      <c r="H327" s="40"/>
      <c r="I327" s="190"/>
      <c r="J327" s="40"/>
      <c r="K327" s="40"/>
      <c r="L327" s="41"/>
      <c r="M327" s="191"/>
      <c r="N327" s="192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162</v>
      </c>
      <c r="AU327" s="21" t="s">
        <v>83</v>
      </c>
    </row>
    <row r="328" s="13" customFormat="1">
      <c r="A328" s="13"/>
      <c r="B328" s="195"/>
      <c r="C328" s="13"/>
      <c r="D328" s="188" t="s">
        <v>166</v>
      </c>
      <c r="E328" s="196" t="s">
        <v>3</v>
      </c>
      <c r="F328" s="197" t="s">
        <v>2012</v>
      </c>
      <c r="G328" s="13"/>
      <c r="H328" s="198">
        <v>1</v>
      </c>
      <c r="I328" s="199"/>
      <c r="J328" s="13"/>
      <c r="K328" s="13"/>
      <c r="L328" s="195"/>
      <c r="M328" s="200"/>
      <c r="N328" s="201"/>
      <c r="O328" s="201"/>
      <c r="P328" s="201"/>
      <c r="Q328" s="201"/>
      <c r="R328" s="201"/>
      <c r="S328" s="201"/>
      <c r="T328" s="20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96" t="s">
        <v>166</v>
      </c>
      <c r="AU328" s="196" t="s">
        <v>83</v>
      </c>
      <c r="AV328" s="13" t="s">
        <v>83</v>
      </c>
      <c r="AW328" s="13" t="s">
        <v>35</v>
      </c>
      <c r="AX328" s="13" t="s">
        <v>81</v>
      </c>
      <c r="AY328" s="196" t="s">
        <v>153</v>
      </c>
    </row>
    <row r="329" s="2" customFormat="1" ht="33" customHeight="1">
      <c r="A329" s="40"/>
      <c r="B329" s="174"/>
      <c r="C329" s="175" t="s">
        <v>492</v>
      </c>
      <c r="D329" s="175" t="s">
        <v>155</v>
      </c>
      <c r="E329" s="176" t="s">
        <v>2019</v>
      </c>
      <c r="F329" s="177" t="s">
        <v>2020</v>
      </c>
      <c r="G329" s="178" t="s">
        <v>488</v>
      </c>
      <c r="H329" s="179">
        <v>7</v>
      </c>
      <c r="I329" s="180"/>
      <c r="J329" s="181">
        <f>ROUND(I329*H329,2)</f>
        <v>0</v>
      </c>
      <c r="K329" s="177" t="s">
        <v>159</v>
      </c>
      <c r="L329" s="41"/>
      <c r="M329" s="182" t="s">
        <v>3</v>
      </c>
      <c r="N329" s="183" t="s">
        <v>44</v>
      </c>
      <c r="O329" s="74"/>
      <c r="P329" s="184">
        <f>O329*H329</f>
        <v>0</v>
      </c>
      <c r="Q329" s="184">
        <v>0</v>
      </c>
      <c r="R329" s="184">
        <f>Q329*H329</f>
        <v>0</v>
      </c>
      <c r="S329" s="184">
        <v>0</v>
      </c>
      <c r="T329" s="185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186" t="s">
        <v>160</v>
      </c>
      <c r="AT329" s="186" t="s">
        <v>155</v>
      </c>
      <c r="AU329" s="186" t="s">
        <v>83</v>
      </c>
      <c r="AY329" s="21" t="s">
        <v>153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21" t="s">
        <v>81</v>
      </c>
      <c r="BK329" s="187">
        <f>ROUND(I329*H329,2)</f>
        <v>0</v>
      </c>
      <c r="BL329" s="21" t="s">
        <v>160</v>
      </c>
      <c r="BM329" s="186" t="s">
        <v>2021</v>
      </c>
    </row>
    <row r="330" s="2" customFormat="1">
      <c r="A330" s="40"/>
      <c r="B330" s="41"/>
      <c r="C330" s="40"/>
      <c r="D330" s="188" t="s">
        <v>162</v>
      </c>
      <c r="E330" s="40"/>
      <c r="F330" s="189" t="s">
        <v>2022</v>
      </c>
      <c r="G330" s="40"/>
      <c r="H330" s="40"/>
      <c r="I330" s="190"/>
      <c r="J330" s="40"/>
      <c r="K330" s="40"/>
      <c r="L330" s="41"/>
      <c r="M330" s="191"/>
      <c r="N330" s="192"/>
      <c r="O330" s="74"/>
      <c r="P330" s="74"/>
      <c r="Q330" s="74"/>
      <c r="R330" s="74"/>
      <c r="S330" s="74"/>
      <c r="T330" s="75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21" t="s">
        <v>162</v>
      </c>
      <c r="AU330" s="21" t="s">
        <v>83</v>
      </c>
    </row>
    <row r="331" s="2" customFormat="1">
      <c r="A331" s="40"/>
      <c r="B331" s="41"/>
      <c r="C331" s="40"/>
      <c r="D331" s="193" t="s">
        <v>164</v>
      </c>
      <c r="E331" s="40"/>
      <c r="F331" s="194" t="s">
        <v>2023</v>
      </c>
      <c r="G331" s="40"/>
      <c r="H331" s="40"/>
      <c r="I331" s="190"/>
      <c r="J331" s="40"/>
      <c r="K331" s="40"/>
      <c r="L331" s="41"/>
      <c r="M331" s="191"/>
      <c r="N331" s="192"/>
      <c r="O331" s="74"/>
      <c r="P331" s="74"/>
      <c r="Q331" s="74"/>
      <c r="R331" s="74"/>
      <c r="S331" s="74"/>
      <c r="T331" s="75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21" t="s">
        <v>164</v>
      </c>
      <c r="AU331" s="21" t="s">
        <v>83</v>
      </c>
    </row>
    <row r="332" s="13" customFormat="1">
      <c r="A332" s="13"/>
      <c r="B332" s="195"/>
      <c r="C332" s="13"/>
      <c r="D332" s="188" t="s">
        <v>166</v>
      </c>
      <c r="E332" s="196" t="s">
        <v>3</v>
      </c>
      <c r="F332" s="197" t="s">
        <v>208</v>
      </c>
      <c r="G332" s="13"/>
      <c r="H332" s="198">
        <v>7</v>
      </c>
      <c r="I332" s="199"/>
      <c r="J332" s="13"/>
      <c r="K332" s="13"/>
      <c r="L332" s="195"/>
      <c r="M332" s="200"/>
      <c r="N332" s="201"/>
      <c r="O332" s="201"/>
      <c r="P332" s="201"/>
      <c r="Q332" s="201"/>
      <c r="R332" s="201"/>
      <c r="S332" s="201"/>
      <c r="T332" s="20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6" t="s">
        <v>166</v>
      </c>
      <c r="AU332" s="196" t="s">
        <v>83</v>
      </c>
      <c r="AV332" s="13" t="s">
        <v>83</v>
      </c>
      <c r="AW332" s="13" t="s">
        <v>35</v>
      </c>
      <c r="AX332" s="13" t="s">
        <v>81</v>
      </c>
      <c r="AY332" s="196" t="s">
        <v>153</v>
      </c>
    </row>
    <row r="333" s="2" customFormat="1" ht="16.5" customHeight="1">
      <c r="A333" s="40"/>
      <c r="B333" s="174"/>
      <c r="C333" s="220" t="s">
        <v>499</v>
      </c>
      <c r="D333" s="220" t="s">
        <v>216</v>
      </c>
      <c r="E333" s="221" t="s">
        <v>2024</v>
      </c>
      <c r="F333" s="222" t="s">
        <v>2025</v>
      </c>
      <c r="G333" s="223" t="s">
        <v>488</v>
      </c>
      <c r="H333" s="224">
        <v>7</v>
      </c>
      <c r="I333" s="225"/>
      <c r="J333" s="226">
        <f>ROUND(I333*H333,2)</f>
        <v>0</v>
      </c>
      <c r="K333" s="222" t="s">
        <v>159</v>
      </c>
      <c r="L333" s="227"/>
      <c r="M333" s="228" t="s">
        <v>3</v>
      </c>
      <c r="N333" s="229" t="s">
        <v>44</v>
      </c>
      <c r="O333" s="74"/>
      <c r="P333" s="184">
        <f>O333*H333</f>
        <v>0</v>
      </c>
      <c r="Q333" s="184">
        <v>0.00050000000000000001</v>
      </c>
      <c r="R333" s="184">
        <f>Q333*H333</f>
        <v>0.0035000000000000001</v>
      </c>
      <c r="S333" s="184">
        <v>0</v>
      </c>
      <c r="T333" s="185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186" t="s">
        <v>215</v>
      </c>
      <c r="AT333" s="186" t="s">
        <v>216</v>
      </c>
      <c r="AU333" s="186" t="s">
        <v>83</v>
      </c>
      <c r="AY333" s="21" t="s">
        <v>153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21" t="s">
        <v>81</v>
      </c>
      <c r="BK333" s="187">
        <f>ROUND(I333*H333,2)</f>
        <v>0</v>
      </c>
      <c r="BL333" s="21" t="s">
        <v>160</v>
      </c>
      <c r="BM333" s="186" t="s">
        <v>2026</v>
      </c>
    </row>
    <row r="334" s="2" customFormat="1">
      <c r="A334" s="40"/>
      <c r="B334" s="41"/>
      <c r="C334" s="40"/>
      <c r="D334" s="188" t="s">
        <v>162</v>
      </c>
      <c r="E334" s="40"/>
      <c r="F334" s="189" t="s">
        <v>2025</v>
      </c>
      <c r="G334" s="40"/>
      <c r="H334" s="40"/>
      <c r="I334" s="190"/>
      <c r="J334" s="40"/>
      <c r="K334" s="40"/>
      <c r="L334" s="41"/>
      <c r="M334" s="191"/>
      <c r="N334" s="192"/>
      <c r="O334" s="74"/>
      <c r="P334" s="74"/>
      <c r="Q334" s="74"/>
      <c r="R334" s="74"/>
      <c r="S334" s="74"/>
      <c r="T334" s="75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21" t="s">
        <v>162</v>
      </c>
      <c r="AU334" s="21" t="s">
        <v>83</v>
      </c>
    </row>
    <row r="335" s="13" customFormat="1">
      <c r="A335" s="13"/>
      <c r="B335" s="195"/>
      <c r="C335" s="13"/>
      <c r="D335" s="188" t="s">
        <v>166</v>
      </c>
      <c r="E335" s="196" t="s">
        <v>3</v>
      </c>
      <c r="F335" s="197" t="s">
        <v>208</v>
      </c>
      <c r="G335" s="13"/>
      <c r="H335" s="198">
        <v>7</v>
      </c>
      <c r="I335" s="199"/>
      <c r="J335" s="13"/>
      <c r="K335" s="13"/>
      <c r="L335" s="195"/>
      <c r="M335" s="200"/>
      <c r="N335" s="201"/>
      <c r="O335" s="201"/>
      <c r="P335" s="201"/>
      <c r="Q335" s="201"/>
      <c r="R335" s="201"/>
      <c r="S335" s="201"/>
      <c r="T335" s="20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6" t="s">
        <v>166</v>
      </c>
      <c r="AU335" s="196" t="s">
        <v>83</v>
      </c>
      <c r="AV335" s="13" t="s">
        <v>83</v>
      </c>
      <c r="AW335" s="13" t="s">
        <v>35</v>
      </c>
      <c r="AX335" s="13" t="s">
        <v>81</v>
      </c>
      <c r="AY335" s="196" t="s">
        <v>153</v>
      </c>
    </row>
    <row r="336" s="2" customFormat="1" ht="33" customHeight="1">
      <c r="A336" s="40"/>
      <c r="B336" s="174"/>
      <c r="C336" s="175" t="s">
        <v>505</v>
      </c>
      <c r="D336" s="175" t="s">
        <v>155</v>
      </c>
      <c r="E336" s="176" t="s">
        <v>2027</v>
      </c>
      <c r="F336" s="177" t="s">
        <v>2028</v>
      </c>
      <c r="G336" s="178" t="s">
        <v>488</v>
      </c>
      <c r="H336" s="179">
        <v>1</v>
      </c>
      <c r="I336" s="180"/>
      <c r="J336" s="181">
        <f>ROUND(I336*H336,2)</f>
        <v>0</v>
      </c>
      <c r="K336" s="177" t="s">
        <v>3</v>
      </c>
      <c r="L336" s="41"/>
      <c r="M336" s="182" t="s">
        <v>3</v>
      </c>
      <c r="N336" s="183" t="s">
        <v>44</v>
      </c>
      <c r="O336" s="74"/>
      <c r="P336" s="184">
        <f>O336*H336</f>
        <v>0</v>
      </c>
      <c r="Q336" s="184">
        <v>0</v>
      </c>
      <c r="R336" s="184">
        <f>Q336*H336</f>
        <v>0</v>
      </c>
      <c r="S336" s="184">
        <v>0</v>
      </c>
      <c r="T336" s="185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186" t="s">
        <v>160</v>
      </c>
      <c r="AT336" s="186" t="s">
        <v>155</v>
      </c>
      <c r="AU336" s="186" t="s">
        <v>83</v>
      </c>
      <c r="AY336" s="21" t="s">
        <v>153</v>
      </c>
      <c r="BE336" s="187">
        <f>IF(N336="základní",J336,0)</f>
        <v>0</v>
      </c>
      <c r="BF336" s="187">
        <f>IF(N336="snížená",J336,0)</f>
        <v>0</v>
      </c>
      <c r="BG336" s="187">
        <f>IF(N336="zákl. přenesená",J336,0)</f>
        <v>0</v>
      </c>
      <c r="BH336" s="187">
        <f>IF(N336="sníž. přenesená",J336,0)</f>
        <v>0</v>
      </c>
      <c r="BI336" s="187">
        <f>IF(N336="nulová",J336,0)</f>
        <v>0</v>
      </c>
      <c r="BJ336" s="21" t="s">
        <v>81</v>
      </c>
      <c r="BK336" s="187">
        <f>ROUND(I336*H336,2)</f>
        <v>0</v>
      </c>
      <c r="BL336" s="21" t="s">
        <v>160</v>
      </c>
      <c r="BM336" s="186" t="s">
        <v>2029</v>
      </c>
    </row>
    <row r="337" s="2" customFormat="1">
      <c r="A337" s="40"/>
      <c r="B337" s="41"/>
      <c r="C337" s="40"/>
      <c r="D337" s="188" t="s">
        <v>162</v>
      </c>
      <c r="E337" s="40"/>
      <c r="F337" s="189" t="s">
        <v>2030</v>
      </c>
      <c r="G337" s="40"/>
      <c r="H337" s="40"/>
      <c r="I337" s="190"/>
      <c r="J337" s="40"/>
      <c r="K337" s="40"/>
      <c r="L337" s="41"/>
      <c r="M337" s="191"/>
      <c r="N337" s="192"/>
      <c r="O337" s="74"/>
      <c r="P337" s="74"/>
      <c r="Q337" s="74"/>
      <c r="R337" s="74"/>
      <c r="S337" s="74"/>
      <c r="T337" s="75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21" t="s">
        <v>162</v>
      </c>
      <c r="AU337" s="21" t="s">
        <v>83</v>
      </c>
    </row>
    <row r="338" s="2" customFormat="1">
      <c r="A338" s="40"/>
      <c r="B338" s="41"/>
      <c r="C338" s="40"/>
      <c r="D338" s="188" t="s">
        <v>194</v>
      </c>
      <c r="E338" s="40"/>
      <c r="F338" s="211" t="s">
        <v>2031</v>
      </c>
      <c r="G338" s="40"/>
      <c r="H338" s="40"/>
      <c r="I338" s="190"/>
      <c r="J338" s="40"/>
      <c r="K338" s="40"/>
      <c r="L338" s="41"/>
      <c r="M338" s="191"/>
      <c r="N338" s="192"/>
      <c r="O338" s="74"/>
      <c r="P338" s="74"/>
      <c r="Q338" s="74"/>
      <c r="R338" s="74"/>
      <c r="S338" s="74"/>
      <c r="T338" s="75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21" t="s">
        <v>194</v>
      </c>
      <c r="AU338" s="21" t="s">
        <v>83</v>
      </c>
    </row>
    <row r="339" s="13" customFormat="1">
      <c r="A339" s="13"/>
      <c r="B339" s="195"/>
      <c r="C339" s="13"/>
      <c r="D339" s="188" t="s">
        <v>166</v>
      </c>
      <c r="E339" s="196" t="s">
        <v>3</v>
      </c>
      <c r="F339" s="197" t="s">
        <v>2032</v>
      </c>
      <c r="G339" s="13"/>
      <c r="H339" s="198">
        <v>1</v>
      </c>
      <c r="I339" s="199"/>
      <c r="J339" s="13"/>
      <c r="K339" s="13"/>
      <c r="L339" s="195"/>
      <c r="M339" s="200"/>
      <c r="N339" s="201"/>
      <c r="O339" s="201"/>
      <c r="P339" s="201"/>
      <c r="Q339" s="201"/>
      <c r="R339" s="201"/>
      <c r="S339" s="201"/>
      <c r="T339" s="20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6" t="s">
        <v>166</v>
      </c>
      <c r="AU339" s="196" t="s">
        <v>83</v>
      </c>
      <c r="AV339" s="13" t="s">
        <v>83</v>
      </c>
      <c r="AW339" s="13" t="s">
        <v>35</v>
      </c>
      <c r="AX339" s="13" t="s">
        <v>81</v>
      </c>
      <c r="AY339" s="196" t="s">
        <v>153</v>
      </c>
    </row>
    <row r="340" s="2" customFormat="1" ht="16.5" customHeight="1">
      <c r="A340" s="40"/>
      <c r="B340" s="174"/>
      <c r="C340" s="220" t="s">
        <v>514</v>
      </c>
      <c r="D340" s="220" t="s">
        <v>216</v>
      </c>
      <c r="E340" s="221" t="s">
        <v>2033</v>
      </c>
      <c r="F340" s="222" t="s">
        <v>2034</v>
      </c>
      <c r="G340" s="223" t="s">
        <v>488</v>
      </c>
      <c r="H340" s="224">
        <v>1</v>
      </c>
      <c r="I340" s="225"/>
      <c r="J340" s="226">
        <f>ROUND(I340*H340,2)</f>
        <v>0</v>
      </c>
      <c r="K340" s="222" t="s">
        <v>3</v>
      </c>
      <c r="L340" s="227"/>
      <c r="M340" s="228" t="s">
        <v>3</v>
      </c>
      <c r="N340" s="229" t="s">
        <v>44</v>
      </c>
      <c r="O340" s="74"/>
      <c r="P340" s="184">
        <f>O340*H340</f>
        <v>0</v>
      </c>
      <c r="Q340" s="184">
        <v>0</v>
      </c>
      <c r="R340" s="184">
        <f>Q340*H340</f>
        <v>0</v>
      </c>
      <c r="S340" s="184">
        <v>0</v>
      </c>
      <c r="T340" s="185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186" t="s">
        <v>215</v>
      </c>
      <c r="AT340" s="186" t="s">
        <v>216</v>
      </c>
      <c r="AU340" s="186" t="s">
        <v>83</v>
      </c>
      <c r="AY340" s="21" t="s">
        <v>153</v>
      </c>
      <c r="BE340" s="187">
        <f>IF(N340="základní",J340,0)</f>
        <v>0</v>
      </c>
      <c r="BF340" s="187">
        <f>IF(N340="snížená",J340,0)</f>
        <v>0</v>
      </c>
      <c r="BG340" s="187">
        <f>IF(N340="zákl. přenesená",J340,0)</f>
        <v>0</v>
      </c>
      <c r="BH340" s="187">
        <f>IF(N340="sníž. přenesená",J340,0)</f>
        <v>0</v>
      </c>
      <c r="BI340" s="187">
        <f>IF(N340="nulová",J340,0)</f>
        <v>0</v>
      </c>
      <c r="BJ340" s="21" t="s">
        <v>81</v>
      </c>
      <c r="BK340" s="187">
        <f>ROUND(I340*H340,2)</f>
        <v>0</v>
      </c>
      <c r="BL340" s="21" t="s">
        <v>160</v>
      </c>
      <c r="BM340" s="186" t="s">
        <v>2035</v>
      </c>
    </row>
    <row r="341" s="2" customFormat="1">
      <c r="A341" s="40"/>
      <c r="B341" s="41"/>
      <c r="C341" s="40"/>
      <c r="D341" s="188" t="s">
        <v>162</v>
      </c>
      <c r="E341" s="40"/>
      <c r="F341" s="189" t="s">
        <v>2034</v>
      </c>
      <c r="G341" s="40"/>
      <c r="H341" s="40"/>
      <c r="I341" s="190"/>
      <c r="J341" s="40"/>
      <c r="K341" s="40"/>
      <c r="L341" s="41"/>
      <c r="M341" s="191"/>
      <c r="N341" s="192"/>
      <c r="O341" s="74"/>
      <c r="P341" s="74"/>
      <c r="Q341" s="74"/>
      <c r="R341" s="74"/>
      <c r="S341" s="74"/>
      <c r="T341" s="75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21" t="s">
        <v>162</v>
      </c>
      <c r="AU341" s="21" t="s">
        <v>83</v>
      </c>
    </row>
    <row r="342" s="13" customFormat="1">
      <c r="A342" s="13"/>
      <c r="B342" s="195"/>
      <c r="C342" s="13"/>
      <c r="D342" s="188" t="s">
        <v>166</v>
      </c>
      <c r="E342" s="196" t="s">
        <v>3</v>
      </c>
      <c r="F342" s="197" t="s">
        <v>81</v>
      </c>
      <c r="G342" s="13"/>
      <c r="H342" s="198">
        <v>1</v>
      </c>
      <c r="I342" s="199"/>
      <c r="J342" s="13"/>
      <c r="K342" s="13"/>
      <c r="L342" s="195"/>
      <c r="M342" s="200"/>
      <c r="N342" s="201"/>
      <c r="O342" s="201"/>
      <c r="P342" s="201"/>
      <c r="Q342" s="201"/>
      <c r="R342" s="201"/>
      <c r="S342" s="201"/>
      <c r="T342" s="20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6" t="s">
        <v>166</v>
      </c>
      <c r="AU342" s="196" t="s">
        <v>83</v>
      </c>
      <c r="AV342" s="13" t="s">
        <v>83</v>
      </c>
      <c r="AW342" s="13" t="s">
        <v>35</v>
      </c>
      <c r="AX342" s="13" t="s">
        <v>81</v>
      </c>
      <c r="AY342" s="196" t="s">
        <v>153</v>
      </c>
    </row>
    <row r="343" s="2" customFormat="1" ht="33" customHeight="1">
      <c r="A343" s="40"/>
      <c r="B343" s="174"/>
      <c r="C343" s="175" t="s">
        <v>519</v>
      </c>
      <c r="D343" s="175" t="s">
        <v>155</v>
      </c>
      <c r="E343" s="176" t="s">
        <v>2036</v>
      </c>
      <c r="F343" s="177" t="s">
        <v>2037</v>
      </c>
      <c r="G343" s="178" t="s">
        <v>488</v>
      </c>
      <c r="H343" s="179">
        <v>4</v>
      </c>
      <c r="I343" s="180"/>
      <c r="J343" s="181">
        <f>ROUND(I343*H343,2)</f>
        <v>0</v>
      </c>
      <c r="K343" s="177" t="s">
        <v>159</v>
      </c>
      <c r="L343" s="41"/>
      <c r="M343" s="182" t="s">
        <v>3</v>
      </c>
      <c r="N343" s="183" t="s">
        <v>44</v>
      </c>
      <c r="O343" s="74"/>
      <c r="P343" s="184">
        <f>O343*H343</f>
        <v>0</v>
      </c>
      <c r="Q343" s="184">
        <v>0</v>
      </c>
      <c r="R343" s="184">
        <f>Q343*H343</f>
        <v>0</v>
      </c>
      <c r="S343" s="184">
        <v>0</v>
      </c>
      <c r="T343" s="185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186" t="s">
        <v>160</v>
      </c>
      <c r="AT343" s="186" t="s">
        <v>155</v>
      </c>
      <c r="AU343" s="186" t="s">
        <v>83</v>
      </c>
      <c r="AY343" s="21" t="s">
        <v>153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21" t="s">
        <v>81</v>
      </c>
      <c r="BK343" s="187">
        <f>ROUND(I343*H343,2)</f>
        <v>0</v>
      </c>
      <c r="BL343" s="21" t="s">
        <v>160</v>
      </c>
      <c r="BM343" s="186" t="s">
        <v>2038</v>
      </c>
    </row>
    <row r="344" s="2" customFormat="1">
      <c r="A344" s="40"/>
      <c r="B344" s="41"/>
      <c r="C344" s="40"/>
      <c r="D344" s="188" t="s">
        <v>162</v>
      </c>
      <c r="E344" s="40"/>
      <c r="F344" s="189" t="s">
        <v>2039</v>
      </c>
      <c r="G344" s="40"/>
      <c r="H344" s="40"/>
      <c r="I344" s="190"/>
      <c r="J344" s="40"/>
      <c r="K344" s="40"/>
      <c r="L344" s="41"/>
      <c r="M344" s="191"/>
      <c r="N344" s="192"/>
      <c r="O344" s="74"/>
      <c r="P344" s="74"/>
      <c r="Q344" s="74"/>
      <c r="R344" s="74"/>
      <c r="S344" s="74"/>
      <c r="T344" s="75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21" t="s">
        <v>162</v>
      </c>
      <c r="AU344" s="21" t="s">
        <v>83</v>
      </c>
    </row>
    <row r="345" s="2" customFormat="1">
      <c r="A345" s="40"/>
      <c r="B345" s="41"/>
      <c r="C345" s="40"/>
      <c r="D345" s="193" t="s">
        <v>164</v>
      </c>
      <c r="E345" s="40"/>
      <c r="F345" s="194" t="s">
        <v>2040</v>
      </c>
      <c r="G345" s="40"/>
      <c r="H345" s="40"/>
      <c r="I345" s="190"/>
      <c r="J345" s="40"/>
      <c r="K345" s="40"/>
      <c r="L345" s="41"/>
      <c r="M345" s="191"/>
      <c r="N345" s="192"/>
      <c r="O345" s="74"/>
      <c r="P345" s="74"/>
      <c r="Q345" s="74"/>
      <c r="R345" s="74"/>
      <c r="S345" s="74"/>
      <c r="T345" s="75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21" t="s">
        <v>164</v>
      </c>
      <c r="AU345" s="21" t="s">
        <v>83</v>
      </c>
    </row>
    <row r="346" s="13" customFormat="1">
      <c r="A346" s="13"/>
      <c r="B346" s="195"/>
      <c r="C346" s="13"/>
      <c r="D346" s="188" t="s">
        <v>166</v>
      </c>
      <c r="E346" s="196" t="s">
        <v>3</v>
      </c>
      <c r="F346" s="197" t="s">
        <v>174</v>
      </c>
      <c r="G346" s="13"/>
      <c r="H346" s="198">
        <v>3</v>
      </c>
      <c r="I346" s="199"/>
      <c r="J346" s="13"/>
      <c r="K346" s="13"/>
      <c r="L346" s="195"/>
      <c r="M346" s="200"/>
      <c r="N346" s="201"/>
      <c r="O346" s="201"/>
      <c r="P346" s="201"/>
      <c r="Q346" s="201"/>
      <c r="R346" s="201"/>
      <c r="S346" s="201"/>
      <c r="T346" s="20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6" t="s">
        <v>166</v>
      </c>
      <c r="AU346" s="196" t="s">
        <v>83</v>
      </c>
      <c r="AV346" s="13" t="s">
        <v>83</v>
      </c>
      <c r="AW346" s="13" t="s">
        <v>35</v>
      </c>
      <c r="AX346" s="13" t="s">
        <v>73</v>
      </c>
      <c r="AY346" s="196" t="s">
        <v>153</v>
      </c>
    </row>
    <row r="347" s="13" customFormat="1">
      <c r="A347" s="13"/>
      <c r="B347" s="195"/>
      <c r="C347" s="13"/>
      <c r="D347" s="188" t="s">
        <v>166</v>
      </c>
      <c r="E347" s="196" t="s">
        <v>3</v>
      </c>
      <c r="F347" s="197" t="s">
        <v>2041</v>
      </c>
      <c r="G347" s="13"/>
      <c r="H347" s="198">
        <v>1</v>
      </c>
      <c r="I347" s="199"/>
      <c r="J347" s="13"/>
      <c r="K347" s="13"/>
      <c r="L347" s="195"/>
      <c r="M347" s="200"/>
      <c r="N347" s="201"/>
      <c r="O347" s="201"/>
      <c r="P347" s="201"/>
      <c r="Q347" s="201"/>
      <c r="R347" s="201"/>
      <c r="S347" s="201"/>
      <c r="T347" s="20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6" t="s">
        <v>166</v>
      </c>
      <c r="AU347" s="196" t="s">
        <v>83</v>
      </c>
      <c r="AV347" s="13" t="s">
        <v>83</v>
      </c>
      <c r="AW347" s="13" t="s">
        <v>35</v>
      </c>
      <c r="AX347" s="13" t="s">
        <v>73</v>
      </c>
      <c r="AY347" s="196" t="s">
        <v>153</v>
      </c>
    </row>
    <row r="348" s="14" customFormat="1">
      <c r="A348" s="14"/>
      <c r="B348" s="203"/>
      <c r="C348" s="14"/>
      <c r="D348" s="188" t="s">
        <v>166</v>
      </c>
      <c r="E348" s="204" t="s">
        <v>3</v>
      </c>
      <c r="F348" s="205" t="s">
        <v>181</v>
      </c>
      <c r="G348" s="14"/>
      <c r="H348" s="206">
        <v>4</v>
      </c>
      <c r="I348" s="207"/>
      <c r="J348" s="14"/>
      <c r="K348" s="14"/>
      <c r="L348" s="203"/>
      <c r="M348" s="208"/>
      <c r="N348" s="209"/>
      <c r="O348" s="209"/>
      <c r="P348" s="209"/>
      <c r="Q348" s="209"/>
      <c r="R348" s="209"/>
      <c r="S348" s="209"/>
      <c r="T348" s="21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4" t="s">
        <v>166</v>
      </c>
      <c r="AU348" s="204" t="s">
        <v>83</v>
      </c>
      <c r="AV348" s="14" t="s">
        <v>160</v>
      </c>
      <c r="AW348" s="14" t="s">
        <v>35</v>
      </c>
      <c r="AX348" s="14" t="s">
        <v>81</v>
      </c>
      <c r="AY348" s="204" t="s">
        <v>153</v>
      </c>
    </row>
    <row r="349" s="2" customFormat="1" ht="16.5" customHeight="1">
      <c r="A349" s="40"/>
      <c r="B349" s="174"/>
      <c r="C349" s="220" t="s">
        <v>526</v>
      </c>
      <c r="D349" s="220" t="s">
        <v>216</v>
      </c>
      <c r="E349" s="221" t="s">
        <v>2042</v>
      </c>
      <c r="F349" s="222" t="s">
        <v>2043</v>
      </c>
      <c r="G349" s="223" t="s">
        <v>488</v>
      </c>
      <c r="H349" s="224">
        <v>3</v>
      </c>
      <c r="I349" s="225"/>
      <c r="J349" s="226">
        <f>ROUND(I349*H349,2)</f>
        <v>0</v>
      </c>
      <c r="K349" s="222" t="s">
        <v>159</v>
      </c>
      <c r="L349" s="227"/>
      <c r="M349" s="228" t="s">
        <v>3</v>
      </c>
      <c r="N349" s="229" t="s">
        <v>44</v>
      </c>
      <c r="O349" s="74"/>
      <c r="P349" s="184">
        <f>O349*H349</f>
        <v>0</v>
      </c>
      <c r="Q349" s="184">
        <v>0.0014</v>
      </c>
      <c r="R349" s="184">
        <f>Q349*H349</f>
        <v>0.0041999999999999997</v>
      </c>
      <c r="S349" s="184">
        <v>0</v>
      </c>
      <c r="T349" s="185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186" t="s">
        <v>215</v>
      </c>
      <c r="AT349" s="186" t="s">
        <v>216</v>
      </c>
      <c r="AU349" s="186" t="s">
        <v>83</v>
      </c>
      <c r="AY349" s="21" t="s">
        <v>153</v>
      </c>
      <c r="BE349" s="187">
        <f>IF(N349="základní",J349,0)</f>
        <v>0</v>
      </c>
      <c r="BF349" s="187">
        <f>IF(N349="snížená",J349,0)</f>
        <v>0</v>
      </c>
      <c r="BG349" s="187">
        <f>IF(N349="zákl. přenesená",J349,0)</f>
        <v>0</v>
      </c>
      <c r="BH349" s="187">
        <f>IF(N349="sníž. přenesená",J349,0)</f>
        <v>0</v>
      </c>
      <c r="BI349" s="187">
        <f>IF(N349="nulová",J349,0)</f>
        <v>0</v>
      </c>
      <c r="BJ349" s="21" t="s">
        <v>81</v>
      </c>
      <c r="BK349" s="187">
        <f>ROUND(I349*H349,2)</f>
        <v>0</v>
      </c>
      <c r="BL349" s="21" t="s">
        <v>160</v>
      </c>
      <c r="BM349" s="186" t="s">
        <v>2044</v>
      </c>
    </row>
    <row r="350" s="2" customFormat="1">
      <c r="A350" s="40"/>
      <c r="B350" s="41"/>
      <c r="C350" s="40"/>
      <c r="D350" s="188" t="s">
        <v>162</v>
      </c>
      <c r="E350" s="40"/>
      <c r="F350" s="189" t="s">
        <v>2043</v>
      </c>
      <c r="G350" s="40"/>
      <c r="H350" s="40"/>
      <c r="I350" s="190"/>
      <c r="J350" s="40"/>
      <c r="K350" s="40"/>
      <c r="L350" s="41"/>
      <c r="M350" s="191"/>
      <c r="N350" s="192"/>
      <c r="O350" s="74"/>
      <c r="P350" s="74"/>
      <c r="Q350" s="74"/>
      <c r="R350" s="74"/>
      <c r="S350" s="74"/>
      <c r="T350" s="75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21" t="s">
        <v>162</v>
      </c>
      <c r="AU350" s="21" t="s">
        <v>83</v>
      </c>
    </row>
    <row r="351" s="13" customFormat="1">
      <c r="A351" s="13"/>
      <c r="B351" s="195"/>
      <c r="C351" s="13"/>
      <c r="D351" s="188" t="s">
        <v>166</v>
      </c>
      <c r="E351" s="196" t="s">
        <v>3</v>
      </c>
      <c r="F351" s="197" t="s">
        <v>174</v>
      </c>
      <c r="G351" s="13"/>
      <c r="H351" s="198">
        <v>3</v>
      </c>
      <c r="I351" s="199"/>
      <c r="J351" s="13"/>
      <c r="K351" s="13"/>
      <c r="L351" s="195"/>
      <c r="M351" s="200"/>
      <c r="N351" s="201"/>
      <c r="O351" s="201"/>
      <c r="P351" s="201"/>
      <c r="Q351" s="201"/>
      <c r="R351" s="201"/>
      <c r="S351" s="201"/>
      <c r="T351" s="20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6" t="s">
        <v>166</v>
      </c>
      <c r="AU351" s="196" t="s">
        <v>83</v>
      </c>
      <c r="AV351" s="13" t="s">
        <v>83</v>
      </c>
      <c r="AW351" s="13" t="s">
        <v>35</v>
      </c>
      <c r="AX351" s="13" t="s">
        <v>81</v>
      </c>
      <c r="AY351" s="196" t="s">
        <v>153</v>
      </c>
    </row>
    <row r="352" s="2" customFormat="1" ht="16.5" customHeight="1">
      <c r="A352" s="40"/>
      <c r="B352" s="174"/>
      <c r="C352" s="220" t="s">
        <v>533</v>
      </c>
      <c r="D352" s="220" t="s">
        <v>216</v>
      </c>
      <c r="E352" s="221" t="s">
        <v>2045</v>
      </c>
      <c r="F352" s="222" t="s">
        <v>2046</v>
      </c>
      <c r="G352" s="223" t="s">
        <v>488</v>
      </c>
      <c r="H352" s="224">
        <v>1</v>
      </c>
      <c r="I352" s="225"/>
      <c r="J352" s="226">
        <f>ROUND(I352*H352,2)</f>
        <v>0</v>
      </c>
      <c r="K352" s="222" t="s">
        <v>159</v>
      </c>
      <c r="L352" s="227"/>
      <c r="M352" s="228" t="s">
        <v>3</v>
      </c>
      <c r="N352" s="229" t="s">
        <v>44</v>
      </c>
      <c r="O352" s="74"/>
      <c r="P352" s="184">
        <f>O352*H352</f>
        <v>0</v>
      </c>
      <c r="Q352" s="184">
        <v>0.00167</v>
      </c>
      <c r="R352" s="184">
        <f>Q352*H352</f>
        <v>0.00167</v>
      </c>
      <c r="S352" s="184">
        <v>0</v>
      </c>
      <c r="T352" s="185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186" t="s">
        <v>215</v>
      </c>
      <c r="AT352" s="186" t="s">
        <v>216</v>
      </c>
      <c r="AU352" s="186" t="s">
        <v>83</v>
      </c>
      <c r="AY352" s="21" t="s">
        <v>153</v>
      </c>
      <c r="BE352" s="187">
        <f>IF(N352="základní",J352,0)</f>
        <v>0</v>
      </c>
      <c r="BF352" s="187">
        <f>IF(N352="snížená",J352,0)</f>
        <v>0</v>
      </c>
      <c r="BG352" s="187">
        <f>IF(N352="zákl. přenesená",J352,0)</f>
        <v>0</v>
      </c>
      <c r="BH352" s="187">
        <f>IF(N352="sníž. přenesená",J352,0)</f>
        <v>0</v>
      </c>
      <c r="BI352" s="187">
        <f>IF(N352="nulová",J352,0)</f>
        <v>0</v>
      </c>
      <c r="BJ352" s="21" t="s">
        <v>81</v>
      </c>
      <c r="BK352" s="187">
        <f>ROUND(I352*H352,2)</f>
        <v>0</v>
      </c>
      <c r="BL352" s="21" t="s">
        <v>160</v>
      </c>
      <c r="BM352" s="186" t="s">
        <v>2047</v>
      </c>
    </row>
    <row r="353" s="2" customFormat="1">
      <c r="A353" s="40"/>
      <c r="B353" s="41"/>
      <c r="C353" s="40"/>
      <c r="D353" s="188" t="s">
        <v>162</v>
      </c>
      <c r="E353" s="40"/>
      <c r="F353" s="189" t="s">
        <v>2046</v>
      </c>
      <c r="G353" s="40"/>
      <c r="H353" s="40"/>
      <c r="I353" s="190"/>
      <c r="J353" s="40"/>
      <c r="K353" s="40"/>
      <c r="L353" s="41"/>
      <c r="M353" s="191"/>
      <c r="N353" s="192"/>
      <c r="O353" s="74"/>
      <c r="P353" s="74"/>
      <c r="Q353" s="74"/>
      <c r="R353" s="74"/>
      <c r="S353" s="74"/>
      <c r="T353" s="75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21" t="s">
        <v>162</v>
      </c>
      <c r="AU353" s="21" t="s">
        <v>83</v>
      </c>
    </row>
    <row r="354" s="13" customFormat="1">
      <c r="A354" s="13"/>
      <c r="B354" s="195"/>
      <c r="C354" s="13"/>
      <c r="D354" s="188" t="s">
        <v>166</v>
      </c>
      <c r="E354" s="196" t="s">
        <v>3</v>
      </c>
      <c r="F354" s="197" t="s">
        <v>2041</v>
      </c>
      <c r="G354" s="13"/>
      <c r="H354" s="198">
        <v>1</v>
      </c>
      <c r="I354" s="199"/>
      <c r="J354" s="13"/>
      <c r="K354" s="13"/>
      <c r="L354" s="195"/>
      <c r="M354" s="200"/>
      <c r="N354" s="201"/>
      <c r="O354" s="201"/>
      <c r="P354" s="201"/>
      <c r="Q354" s="201"/>
      <c r="R354" s="201"/>
      <c r="S354" s="201"/>
      <c r="T354" s="20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6" t="s">
        <v>166</v>
      </c>
      <c r="AU354" s="196" t="s">
        <v>83</v>
      </c>
      <c r="AV354" s="13" t="s">
        <v>83</v>
      </c>
      <c r="AW354" s="13" t="s">
        <v>35</v>
      </c>
      <c r="AX354" s="13" t="s">
        <v>81</v>
      </c>
      <c r="AY354" s="196" t="s">
        <v>153</v>
      </c>
    </row>
    <row r="355" s="2" customFormat="1" ht="33" customHeight="1">
      <c r="A355" s="40"/>
      <c r="B355" s="174"/>
      <c r="C355" s="175" t="s">
        <v>540</v>
      </c>
      <c r="D355" s="175" t="s">
        <v>155</v>
      </c>
      <c r="E355" s="176" t="s">
        <v>2048</v>
      </c>
      <c r="F355" s="177" t="s">
        <v>2049</v>
      </c>
      <c r="G355" s="178" t="s">
        <v>488</v>
      </c>
      <c r="H355" s="179">
        <v>2</v>
      </c>
      <c r="I355" s="180"/>
      <c r="J355" s="181">
        <f>ROUND(I355*H355,2)</f>
        <v>0</v>
      </c>
      <c r="K355" s="177" t="s">
        <v>159</v>
      </c>
      <c r="L355" s="41"/>
      <c r="M355" s="182" t="s">
        <v>3</v>
      </c>
      <c r="N355" s="183" t="s">
        <v>44</v>
      </c>
      <c r="O355" s="74"/>
      <c r="P355" s="184">
        <f>O355*H355</f>
        <v>0</v>
      </c>
      <c r="Q355" s="184">
        <v>0</v>
      </c>
      <c r="R355" s="184">
        <f>Q355*H355</f>
        <v>0</v>
      </c>
      <c r="S355" s="184">
        <v>0</v>
      </c>
      <c r="T355" s="185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186" t="s">
        <v>160</v>
      </c>
      <c r="AT355" s="186" t="s">
        <v>155</v>
      </c>
      <c r="AU355" s="186" t="s">
        <v>83</v>
      </c>
      <c r="AY355" s="21" t="s">
        <v>153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21" t="s">
        <v>81</v>
      </c>
      <c r="BK355" s="187">
        <f>ROUND(I355*H355,2)</f>
        <v>0</v>
      </c>
      <c r="BL355" s="21" t="s">
        <v>160</v>
      </c>
      <c r="BM355" s="186" t="s">
        <v>2050</v>
      </c>
    </row>
    <row r="356" s="2" customFormat="1">
      <c r="A356" s="40"/>
      <c r="B356" s="41"/>
      <c r="C356" s="40"/>
      <c r="D356" s="188" t="s">
        <v>162</v>
      </c>
      <c r="E356" s="40"/>
      <c r="F356" s="189" t="s">
        <v>2051</v>
      </c>
      <c r="G356" s="40"/>
      <c r="H356" s="40"/>
      <c r="I356" s="190"/>
      <c r="J356" s="40"/>
      <c r="K356" s="40"/>
      <c r="L356" s="41"/>
      <c r="M356" s="191"/>
      <c r="N356" s="192"/>
      <c r="O356" s="74"/>
      <c r="P356" s="74"/>
      <c r="Q356" s="74"/>
      <c r="R356" s="74"/>
      <c r="S356" s="74"/>
      <c r="T356" s="75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21" t="s">
        <v>162</v>
      </c>
      <c r="AU356" s="21" t="s">
        <v>83</v>
      </c>
    </row>
    <row r="357" s="2" customFormat="1">
      <c r="A357" s="40"/>
      <c r="B357" s="41"/>
      <c r="C357" s="40"/>
      <c r="D357" s="193" t="s">
        <v>164</v>
      </c>
      <c r="E357" s="40"/>
      <c r="F357" s="194" t="s">
        <v>2052</v>
      </c>
      <c r="G357" s="40"/>
      <c r="H357" s="40"/>
      <c r="I357" s="190"/>
      <c r="J357" s="40"/>
      <c r="K357" s="40"/>
      <c r="L357" s="41"/>
      <c r="M357" s="191"/>
      <c r="N357" s="192"/>
      <c r="O357" s="74"/>
      <c r="P357" s="74"/>
      <c r="Q357" s="74"/>
      <c r="R357" s="74"/>
      <c r="S357" s="74"/>
      <c r="T357" s="75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21" t="s">
        <v>164</v>
      </c>
      <c r="AU357" s="21" t="s">
        <v>83</v>
      </c>
    </row>
    <row r="358" s="13" customFormat="1">
      <c r="A358" s="13"/>
      <c r="B358" s="195"/>
      <c r="C358" s="13"/>
      <c r="D358" s="188" t="s">
        <v>166</v>
      </c>
      <c r="E358" s="196" t="s">
        <v>3</v>
      </c>
      <c r="F358" s="197" t="s">
        <v>2053</v>
      </c>
      <c r="G358" s="13"/>
      <c r="H358" s="198">
        <v>2</v>
      </c>
      <c r="I358" s="199"/>
      <c r="J358" s="13"/>
      <c r="K358" s="13"/>
      <c r="L358" s="195"/>
      <c r="M358" s="200"/>
      <c r="N358" s="201"/>
      <c r="O358" s="201"/>
      <c r="P358" s="201"/>
      <c r="Q358" s="201"/>
      <c r="R358" s="201"/>
      <c r="S358" s="201"/>
      <c r="T358" s="20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6" t="s">
        <v>166</v>
      </c>
      <c r="AU358" s="196" t="s">
        <v>83</v>
      </c>
      <c r="AV358" s="13" t="s">
        <v>83</v>
      </c>
      <c r="AW358" s="13" t="s">
        <v>35</v>
      </c>
      <c r="AX358" s="13" t="s">
        <v>81</v>
      </c>
      <c r="AY358" s="196" t="s">
        <v>153</v>
      </c>
    </row>
    <row r="359" s="2" customFormat="1" ht="24.15" customHeight="1">
      <c r="A359" s="40"/>
      <c r="B359" s="174"/>
      <c r="C359" s="220" t="s">
        <v>547</v>
      </c>
      <c r="D359" s="220" t="s">
        <v>216</v>
      </c>
      <c r="E359" s="221" t="s">
        <v>2054</v>
      </c>
      <c r="F359" s="222" t="s">
        <v>2055</v>
      </c>
      <c r="G359" s="223" t="s">
        <v>488</v>
      </c>
      <c r="H359" s="224">
        <v>2</v>
      </c>
      <c r="I359" s="225"/>
      <c r="J359" s="226">
        <f>ROUND(I359*H359,2)</f>
        <v>0</v>
      </c>
      <c r="K359" s="222" t="s">
        <v>159</v>
      </c>
      <c r="L359" s="227"/>
      <c r="M359" s="228" t="s">
        <v>3</v>
      </c>
      <c r="N359" s="229" t="s">
        <v>44</v>
      </c>
      <c r="O359" s="74"/>
      <c r="P359" s="184">
        <f>O359*H359</f>
        <v>0</v>
      </c>
      <c r="Q359" s="184">
        <v>0.002</v>
      </c>
      <c r="R359" s="184">
        <f>Q359*H359</f>
        <v>0.0040000000000000001</v>
      </c>
      <c r="S359" s="184">
        <v>0</v>
      </c>
      <c r="T359" s="185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186" t="s">
        <v>215</v>
      </c>
      <c r="AT359" s="186" t="s">
        <v>216</v>
      </c>
      <c r="AU359" s="186" t="s">
        <v>83</v>
      </c>
      <c r="AY359" s="21" t="s">
        <v>153</v>
      </c>
      <c r="BE359" s="187">
        <f>IF(N359="základní",J359,0)</f>
        <v>0</v>
      </c>
      <c r="BF359" s="187">
        <f>IF(N359="snížená",J359,0)</f>
        <v>0</v>
      </c>
      <c r="BG359" s="187">
        <f>IF(N359="zákl. přenesená",J359,0)</f>
        <v>0</v>
      </c>
      <c r="BH359" s="187">
        <f>IF(N359="sníž. přenesená",J359,0)</f>
        <v>0</v>
      </c>
      <c r="BI359" s="187">
        <f>IF(N359="nulová",J359,0)</f>
        <v>0</v>
      </c>
      <c r="BJ359" s="21" t="s">
        <v>81</v>
      </c>
      <c r="BK359" s="187">
        <f>ROUND(I359*H359,2)</f>
        <v>0</v>
      </c>
      <c r="BL359" s="21" t="s">
        <v>160</v>
      </c>
      <c r="BM359" s="186" t="s">
        <v>2056</v>
      </c>
    </row>
    <row r="360" s="2" customFormat="1">
      <c r="A360" s="40"/>
      <c r="B360" s="41"/>
      <c r="C360" s="40"/>
      <c r="D360" s="188" t="s">
        <v>162</v>
      </c>
      <c r="E360" s="40"/>
      <c r="F360" s="189" t="s">
        <v>2055</v>
      </c>
      <c r="G360" s="40"/>
      <c r="H360" s="40"/>
      <c r="I360" s="190"/>
      <c r="J360" s="40"/>
      <c r="K360" s="40"/>
      <c r="L360" s="41"/>
      <c r="M360" s="191"/>
      <c r="N360" s="192"/>
      <c r="O360" s="74"/>
      <c r="P360" s="74"/>
      <c r="Q360" s="74"/>
      <c r="R360" s="74"/>
      <c r="S360" s="74"/>
      <c r="T360" s="75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21" t="s">
        <v>162</v>
      </c>
      <c r="AU360" s="21" t="s">
        <v>83</v>
      </c>
    </row>
    <row r="361" s="13" customFormat="1">
      <c r="A361" s="13"/>
      <c r="B361" s="195"/>
      <c r="C361" s="13"/>
      <c r="D361" s="188" t="s">
        <v>166</v>
      </c>
      <c r="E361" s="196" t="s">
        <v>3</v>
      </c>
      <c r="F361" s="197" t="s">
        <v>83</v>
      </c>
      <c r="G361" s="13"/>
      <c r="H361" s="198">
        <v>2</v>
      </c>
      <c r="I361" s="199"/>
      <c r="J361" s="13"/>
      <c r="K361" s="13"/>
      <c r="L361" s="195"/>
      <c r="M361" s="200"/>
      <c r="N361" s="201"/>
      <c r="O361" s="201"/>
      <c r="P361" s="201"/>
      <c r="Q361" s="201"/>
      <c r="R361" s="201"/>
      <c r="S361" s="201"/>
      <c r="T361" s="20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6" t="s">
        <v>166</v>
      </c>
      <c r="AU361" s="196" t="s">
        <v>83</v>
      </c>
      <c r="AV361" s="13" t="s">
        <v>83</v>
      </c>
      <c r="AW361" s="13" t="s">
        <v>35</v>
      </c>
      <c r="AX361" s="13" t="s">
        <v>81</v>
      </c>
      <c r="AY361" s="196" t="s">
        <v>153</v>
      </c>
    </row>
    <row r="362" s="2" customFormat="1" ht="33" customHeight="1">
      <c r="A362" s="40"/>
      <c r="B362" s="174"/>
      <c r="C362" s="175" t="s">
        <v>552</v>
      </c>
      <c r="D362" s="175" t="s">
        <v>155</v>
      </c>
      <c r="E362" s="176" t="s">
        <v>2057</v>
      </c>
      <c r="F362" s="177" t="s">
        <v>2058</v>
      </c>
      <c r="G362" s="178" t="s">
        <v>488</v>
      </c>
      <c r="H362" s="179">
        <v>3</v>
      </c>
      <c r="I362" s="180"/>
      <c r="J362" s="181">
        <f>ROUND(I362*H362,2)</f>
        <v>0</v>
      </c>
      <c r="K362" s="177" t="s">
        <v>159</v>
      </c>
      <c r="L362" s="41"/>
      <c r="M362" s="182" t="s">
        <v>3</v>
      </c>
      <c r="N362" s="183" t="s">
        <v>44</v>
      </c>
      <c r="O362" s="74"/>
      <c r="P362" s="184">
        <f>O362*H362</f>
        <v>0</v>
      </c>
      <c r="Q362" s="184">
        <v>0</v>
      </c>
      <c r="R362" s="184">
        <f>Q362*H362</f>
        <v>0</v>
      </c>
      <c r="S362" s="184">
        <v>0</v>
      </c>
      <c r="T362" s="185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186" t="s">
        <v>160</v>
      </c>
      <c r="AT362" s="186" t="s">
        <v>155</v>
      </c>
      <c r="AU362" s="186" t="s">
        <v>83</v>
      </c>
      <c r="AY362" s="21" t="s">
        <v>153</v>
      </c>
      <c r="BE362" s="187">
        <f>IF(N362="základní",J362,0)</f>
        <v>0</v>
      </c>
      <c r="BF362" s="187">
        <f>IF(N362="snížená",J362,0)</f>
        <v>0</v>
      </c>
      <c r="BG362" s="187">
        <f>IF(N362="zákl. přenesená",J362,0)</f>
        <v>0</v>
      </c>
      <c r="BH362" s="187">
        <f>IF(N362="sníž. přenesená",J362,0)</f>
        <v>0</v>
      </c>
      <c r="BI362" s="187">
        <f>IF(N362="nulová",J362,0)</f>
        <v>0</v>
      </c>
      <c r="BJ362" s="21" t="s">
        <v>81</v>
      </c>
      <c r="BK362" s="187">
        <f>ROUND(I362*H362,2)</f>
        <v>0</v>
      </c>
      <c r="BL362" s="21" t="s">
        <v>160</v>
      </c>
      <c r="BM362" s="186" t="s">
        <v>2059</v>
      </c>
    </row>
    <row r="363" s="2" customFormat="1">
      <c r="A363" s="40"/>
      <c r="B363" s="41"/>
      <c r="C363" s="40"/>
      <c r="D363" s="188" t="s">
        <v>162</v>
      </c>
      <c r="E363" s="40"/>
      <c r="F363" s="189" t="s">
        <v>2060</v>
      </c>
      <c r="G363" s="40"/>
      <c r="H363" s="40"/>
      <c r="I363" s="190"/>
      <c r="J363" s="40"/>
      <c r="K363" s="40"/>
      <c r="L363" s="41"/>
      <c r="M363" s="191"/>
      <c r="N363" s="192"/>
      <c r="O363" s="74"/>
      <c r="P363" s="74"/>
      <c r="Q363" s="74"/>
      <c r="R363" s="74"/>
      <c r="S363" s="74"/>
      <c r="T363" s="75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21" t="s">
        <v>162</v>
      </c>
      <c r="AU363" s="21" t="s">
        <v>83</v>
      </c>
    </row>
    <row r="364" s="2" customFormat="1">
      <c r="A364" s="40"/>
      <c r="B364" s="41"/>
      <c r="C364" s="40"/>
      <c r="D364" s="193" t="s">
        <v>164</v>
      </c>
      <c r="E364" s="40"/>
      <c r="F364" s="194" t="s">
        <v>2061</v>
      </c>
      <c r="G364" s="40"/>
      <c r="H364" s="40"/>
      <c r="I364" s="190"/>
      <c r="J364" s="40"/>
      <c r="K364" s="40"/>
      <c r="L364" s="41"/>
      <c r="M364" s="191"/>
      <c r="N364" s="192"/>
      <c r="O364" s="74"/>
      <c r="P364" s="74"/>
      <c r="Q364" s="74"/>
      <c r="R364" s="74"/>
      <c r="S364" s="74"/>
      <c r="T364" s="75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21" t="s">
        <v>164</v>
      </c>
      <c r="AU364" s="21" t="s">
        <v>83</v>
      </c>
    </row>
    <row r="365" s="13" customFormat="1">
      <c r="A365" s="13"/>
      <c r="B365" s="195"/>
      <c r="C365" s="13"/>
      <c r="D365" s="188" t="s">
        <v>166</v>
      </c>
      <c r="E365" s="196" t="s">
        <v>3</v>
      </c>
      <c r="F365" s="197" t="s">
        <v>174</v>
      </c>
      <c r="G365" s="13"/>
      <c r="H365" s="198">
        <v>3</v>
      </c>
      <c r="I365" s="199"/>
      <c r="J365" s="13"/>
      <c r="K365" s="13"/>
      <c r="L365" s="195"/>
      <c r="M365" s="200"/>
      <c r="N365" s="201"/>
      <c r="O365" s="201"/>
      <c r="P365" s="201"/>
      <c r="Q365" s="201"/>
      <c r="R365" s="201"/>
      <c r="S365" s="201"/>
      <c r="T365" s="20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6" t="s">
        <v>166</v>
      </c>
      <c r="AU365" s="196" t="s">
        <v>83</v>
      </c>
      <c r="AV365" s="13" t="s">
        <v>83</v>
      </c>
      <c r="AW365" s="13" t="s">
        <v>35</v>
      </c>
      <c r="AX365" s="13" t="s">
        <v>81</v>
      </c>
      <c r="AY365" s="196" t="s">
        <v>153</v>
      </c>
    </row>
    <row r="366" s="2" customFormat="1" ht="16.5" customHeight="1">
      <c r="A366" s="40"/>
      <c r="B366" s="174"/>
      <c r="C366" s="220" t="s">
        <v>562</v>
      </c>
      <c r="D366" s="220" t="s">
        <v>216</v>
      </c>
      <c r="E366" s="221" t="s">
        <v>2062</v>
      </c>
      <c r="F366" s="222" t="s">
        <v>2063</v>
      </c>
      <c r="G366" s="223" t="s">
        <v>488</v>
      </c>
      <c r="H366" s="224">
        <v>3</v>
      </c>
      <c r="I366" s="225"/>
      <c r="J366" s="226">
        <f>ROUND(I366*H366,2)</f>
        <v>0</v>
      </c>
      <c r="K366" s="222" t="s">
        <v>159</v>
      </c>
      <c r="L366" s="227"/>
      <c r="M366" s="228" t="s">
        <v>3</v>
      </c>
      <c r="N366" s="229" t="s">
        <v>44</v>
      </c>
      <c r="O366" s="74"/>
      <c r="P366" s="184">
        <f>O366*H366</f>
        <v>0</v>
      </c>
      <c r="Q366" s="184">
        <v>0.00080000000000000004</v>
      </c>
      <c r="R366" s="184">
        <f>Q366*H366</f>
        <v>0.0024000000000000002</v>
      </c>
      <c r="S366" s="184">
        <v>0</v>
      </c>
      <c r="T366" s="185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186" t="s">
        <v>215</v>
      </c>
      <c r="AT366" s="186" t="s">
        <v>216</v>
      </c>
      <c r="AU366" s="186" t="s">
        <v>83</v>
      </c>
      <c r="AY366" s="21" t="s">
        <v>153</v>
      </c>
      <c r="BE366" s="187">
        <f>IF(N366="základní",J366,0)</f>
        <v>0</v>
      </c>
      <c r="BF366" s="187">
        <f>IF(N366="snížená",J366,0)</f>
        <v>0</v>
      </c>
      <c r="BG366" s="187">
        <f>IF(N366="zákl. přenesená",J366,0)</f>
        <v>0</v>
      </c>
      <c r="BH366" s="187">
        <f>IF(N366="sníž. přenesená",J366,0)</f>
        <v>0</v>
      </c>
      <c r="BI366" s="187">
        <f>IF(N366="nulová",J366,0)</f>
        <v>0</v>
      </c>
      <c r="BJ366" s="21" t="s">
        <v>81</v>
      </c>
      <c r="BK366" s="187">
        <f>ROUND(I366*H366,2)</f>
        <v>0</v>
      </c>
      <c r="BL366" s="21" t="s">
        <v>160</v>
      </c>
      <c r="BM366" s="186" t="s">
        <v>2064</v>
      </c>
    </row>
    <row r="367" s="2" customFormat="1">
      <c r="A367" s="40"/>
      <c r="B367" s="41"/>
      <c r="C367" s="40"/>
      <c r="D367" s="188" t="s">
        <v>162</v>
      </c>
      <c r="E367" s="40"/>
      <c r="F367" s="189" t="s">
        <v>2063</v>
      </c>
      <c r="G367" s="40"/>
      <c r="H367" s="40"/>
      <c r="I367" s="190"/>
      <c r="J367" s="40"/>
      <c r="K367" s="40"/>
      <c r="L367" s="41"/>
      <c r="M367" s="191"/>
      <c r="N367" s="192"/>
      <c r="O367" s="74"/>
      <c r="P367" s="74"/>
      <c r="Q367" s="74"/>
      <c r="R367" s="74"/>
      <c r="S367" s="74"/>
      <c r="T367" s="75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21" t="s">
        <v>162</v>
      </c>
      <c r="AU367" s="21" t="s">
        <v>83</v>
      </c>
    </row>
    <row r="368" s="13" customFormat="1">
      <c r="A368" s="13"/>
      <c r="B368" s="195"/>
      <c r="C368" s="13"/>
      <c r="D368" s="188" t="s">
        <v>166</v>
      </c>
      <c r="E368" s="196" t="s">
        <v>3</v>
      </c>
      <c r="F368" s="197" t="s">
        <v>174</v>
      </c>
      <c r="G368" s="13"/>
      <c r="H368" s="198">
        <v>3</v>
      </c>
      <c r="I368" s="199"/>
      <c r="J368" s="13"/>
      <c r="K368" s="13"/>
      <c r="L368" s="195"/>
      <c r="M368" s="200"/>
      <c r="N368" s="201"/>
      <c r="O368" s="201"/>
      <c r="P368" s="201"/>
      <c r="Q368" s="201"/>
      <c r="R368" s="201"/>
      <c r="S368" s="201"/>
      <c r="T368" s="20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6" t="s">
        <v>166</v>
      </c>
      <c r="AU368" s="196" t="s">
        <v>83</v>
      </c>
      <c r="AV368" s="13" t="s">
        <v>83</v>
      </c>
      <c r="AW368" s="13" t="s">
        <v>35</v>
      </c>
      <c r="AX368" s="13" t="s">
        <v>81</v>
      </c>
      <c r="AY368" s="196" t="s">
        <v>153</v>
      </c>
    </row>
    <row r="369" s="2" customFormat="1" ht="24.15" customHeight="1">
      <c r="A369" s="40"/>
      <c r="B369" s="174"/>
      <c r="C369" s="175" t="s">
        <v>567</v>
      </c>
      <c r="D369" s="175" t="s">
        <v>155</v>
      </c>
      <c r="E369" s="176" t="s">
        <v>2065</v>
      </c>
      <c r="F369" s="177" t="s">
        <v>2066</v>
      </c>
      <c r="G369" s="178" t="s">
        <v>488</v>
      </c>
      <c r="H369" s="179">
        <v>6</v>
      </c>
      <c r="I369" s="180"/>
      <c r="J369" s="181">
        <f>ROUND(I369*H369,2)</f>
        <v>0</v>
      </c>
      <c r="K369" s="177" t="s">
        <v>159</v>
      </c>
      <c r="L369" s="41"/>
      <c r="M369" s="182" t="s">
        <v>3</v>
      </c>
      <c r="N369" s="183" t="s">
        <v>44</v>
      </c>
      <c r="O369" s="74"/>
      <c r="P369" s="184">
        <f>O369*H369</f>
        <v>0</v>
      </c>
      <c r="Q369" s="184">
        <v>3.0000000000000001E-05</v>
      </c>
      <c r="R369" s="184">
        <f>Q369*H369</f>
        <v>0.00018000000000000001</v>
      </c>
      <c r="S369" s="184">
        <v>0</v>
      </c>
      <c r="T369" s="185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186" t="s">
        <v>160</v>
      </c>
      <c r="AT369" s="186" t="s">
        <v>155</v>
      </c>
      <c r="AU369" s="186" t="s">
        <v>83</v>
      </c>
      <c r="AY369" s="21" t="s">
        <v>153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21" t="s">
        <v>81</v>
      </c>
      <c r="BK369" s="187">
        <f>ROUND(I369*H369,2)</f>
        <v>0</v>
      </c>
      <c r="BL369" s="21" t="s">
        <v>160</v>
      </c>
      <c r="BM369" s="186" t="s">
        <v>2067</v>
      </c>
    </row>
    <row r="370" s="2" customFormat="1">
      <c r="A370" s="40"/>
      <c r="B370" s="41"/>
      <c r="C370" s="40"/>
      <c r="D370" s="188" t="s">
        <v>162</v>
      </c>
      <c r="E370" s="40"/>
      <c r="F370" s="189" t="s">
        <v>2068</v>
      </c>
      <c r="G370" s="40"/>
      <c r="H370" s="40"/>
      <c r="I370" s="190"/>
      <c r="J370" s="40"/>
      <c r="K370" s="40"/>
      <c r="L370" s="41"/>
      <c r="M370" s="191"/>
      <c r="N370" s="192"/>
      <c r="O370" s="74"/>
      <c r="P370" s="74"/>
      <c r="Q370" s="74"/>
      <c r="R370" s="74"/>
      <c r="S370" s="74"/>
      <c r="T370" s="75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21" t="s">
        <v>162</v>
      </c>
      <c r="AU370" s="21" t="s">
        <v>83</v>
      </c>
    </row>
    <row r="371" s="2" customFormat="1">
      <c r="A371" s="40"/>
      <c r="B371" s="41"/>
      <c r="C371" s="40"/>
      <c r="D371" s="193" t="s">
        <v>164</v>
      </c>
      <c r="E371" s="40"/>
      <c r="F371" s="194" t="s">
        <v>2069</v>
      </c>
      <c r="G371" s="40"/>
      <c r="H371" s="40"/>
      <c r="I371" s="190"/>
      <c r="J371" s="40"/>
      <c r="K371" s="40"/>
      <c r="L371" s="41"/>
      <c r="M371" s="191"/>
      <c r="N371" s="192"/>
      <c r="O371" s="74"/>
      <c r="P371" s="74"/>
      <c r="Q371" s="74"/>
      <c r="R371" s="74"/>
      <c r="S371" s="74"/>
      <c r="T371" s="75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21" t="s">
        <v>164</v>
      </c>
      <c r="AU371" s="21" t="s">
        <v>83</v>
      </c>
    </row>
    <row r="372" s="13" customFormat="1">
      <c r="A372" s="13"/>
      <c r="B372" s="195"/>
      <c r="C372" s="13"/>
      <c r="D372" s="188" t="s">
        <v>166</v>
      </c>
      <c r="E372" s="196" t="s">
        <v>3</v>
      </c>
      <c r="F372" s="197" t="s">
        <v>2070</v>
      </c>
      <c r="G372" s="13"/>
      <c r="H372" s="198">
        <v>6</v>
      </c>
      <c r="I372" s="199"/>
      <c r="J372" s="13"/>
      <c r="K372" s="13"/>
      <c r="L372" s="195"/>
      <c r="M372" s="200"/>
      <c r="N372" s="201"/>
      <c r="O372" s="201"/>
      <c r="P372" s="201"/>
      <c r="Q372" s="201"/>
      <c r="R372" s="201"/>
      <c r="S372" s="201"/>
      <c r="T372" s="20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6" t="s">
        <v>166</v>
      </c>
      <c r="AU372" s="196" t="s">
        <v>83</v>
      </c>
      <c r="AV372" s="13" t="s">
        <v>83</v>
      </c>
      <c r="AW372" s="13" t="s">
        <v>35</v>
      </c>
      <c r="AX372" s="13" t="s">
        <v>81</v>
      </c>
      <c r="AY372" s="196" t="s">
        <v>153</v>
      </c>
    </row>
    <row r="373" s="2" customFormat="1" ht="16.5" customHeight="1">
      <c r="A373" s="40"/>
      <c r="B373" s="174"/>
      <c r="C373" s="220" t="s">
        <v>574</v>
      </c>
      <c r="D373" s="220" t="s">
        <v>216</v>
      </c>
      <c r="E373" s="221" t="s">
        <v>2071</v>
      </c>
      <c r="F373" s="222" t="s">
        <v>2072</v>
      </c>
      <c r="G373" s="223" t="s">
        <v>488</v>
      </c>
      <c r="H373" s="224">
        <v>5</v>
      </c>
      <c r="I373" s="225"/>
      <c r="J373" s="226">
        <f>ROUND(I373*H373,2)</f>
        <v>0</v>
      </c>
      <c r="K373" s="222" t="s">
        <v>3</v>
      </c>
      <c r="L373" s="227"/>
      <c r="M373" s="228" t="s">
        <v>3</v>
      </c>
      <c r="N373" s="229" t="s">
        <v>44</v>
      </c>
      <c r="O373" s="74"/>
      <c r="P373" s="184">
        <f>O373*H373</f>
        <v>0</v>
      </c>
      <c r="Q373" s="184">
        <v>0</v>
      </c>
      <c r="R373" s="184">
        <f>Q373*H373</f>
        <v>0</v>
      </c>
      <c r="S373" s="184">
        <v>0</v>
      </c>
      <c r="T373" s="185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186" t="s">
        <v>215</v>
      </c>
      <c r="AT373" s="186" t="s">
        <v>216</v>
      </c>
      <c r="AU373" s="186" t="s">
        <v>83</v>
      </c>
      <c r="AY373" s="21" t="s">
        <v>153</v>
      </c>
      <c r="BE373" s="187">
        <f>IF(N373="základní",J373,0)</f>
        <v>0</v>
      </c>
      <c r="BF373" s="187">
        <f>IF(N373="snížená",J373,0)</f>
        <v>0</v>
      </c>
      <c r="BG373" s="187">
        <f>IF(N373="zákl. přenesená",J373,0)</f>
        <v>0</v>
      </c>
      <c r="BH373" s="187">
        <f>IF(N373="sníž. přenesená",J373,0)</f>
        <v>0</v>
      </c>
      <c r="BI373" s="187">
        <f>IF(N373="nulová",J373,0)</f>
        <v>0</v>
      </c>
      <c r="BJ373" s="21" t="s">
        <v>81</v>
      </c>
      <c r="BK373" s="187">
        <f>ROUND(I373*H373,2)</f>
        <v>0</v>
      </c>
      <c r="BL373" s="21" t="s">
        <v>160</v>
      </c>
      <c r="BM373" s="186" t="s">
        <v>2073</v>
      </c>
    </row>
    <row r="374" s="2" customFormat="1">
      <c r="A374" s="40"/>
      <c r="B374" s="41"/>
      <c r="C374" s="40"/>
      <c r="D374" s="188" t="s">
        <v>162</v>
      </c>
      <c r="E374" s="40"/>
      <c r="F374" s="189" t="s">
        <v>2072</v>
      </c>
      <c r="G374" s="40"/>
      <c r="H374" s="40"/>
      <c r="I374" s="190"/>
      <c r="J374" s="40"/>
      <c r="K374" s="40"/>
      <c r="L374" s="41"/>
      <c r="M374" s="191"/>
      <c r="N374" s="192"/>
      <c r="O374" s="74"/>
      <c r="P374" s="74"/>
      <c r="Q374" s="74"/>
      <c r="R374" s="74"/>
      <c r="S374" s="74"/>
      <c r="T374" s="75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21" t="s">
        <v>162</v>
      </c>
      <c r="AU374" s="21" t="s">
        <v>83</v>
      </c>
    </row>
    <row r="375" s="2" customFormat="1">
      <c r="A375" s="40"/>
      <c r="B375" s="41"/>
      <c r="C375" s="40"/>
      <c r="D375" s="188" t="s">
        <v>194</v>
      </c>
      <c r="E375" s="40"/>
      <c r="F375" s="211" t="s">
        <v>2074</v>
      </c>
      <c r="G375" s="40"/>
      <c r="H375" s="40"/>
      <c r="I375" s="190"/>
      <c r="J375" s="40"/>
      <c r="K375" s="40"/>
      <c r="L375" s="41"/>
      <c r="M375" s="191"/>
      <c r="N375" s="192"/>
      <c r="O375" s="74"/>
      <c r="P375" s="74"/>
      <c r="Q375" s="74"/>
      <c r="R375" s="74"/>
      <c r="S375" s="74"/>
      <c r="T375" s="75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21" t="s">
        <v>194</v>
      </c>
      <c r="AU375" s="21" t="s">
        <v>83</v>
      </c>
    </row>
    <row r="376" s="13" customFormat="1">
      <c r="A376" s="13"/>
      <c r="B376" s="195"/>
      <c r="C376" s="13"/>
      <c r="D376" s="188" t="s">
        <v>166</v>
      </c>
      <c r="E376" s="196" t="s">
        <v>3</v>
      </c>
      <c r="F376" s="197" t="s">
        <v>188</v>
      </c>
      <c r="G376" s="13"/>
      <c r="H376" s="198">
        <v>5</v>
      </c>
      <c r="I376" s="199"/>
      <c r="J376" s="13"/>
      <c r="K376" s="13"/>
      <c r="L376" s="195"/>
      <c r="M376" s="200"/>
      <c r="N376" s="201"/>
      <c r="O376" s="201"/>
      <c r="P376" s="201"/>
      <c r="Q376" s="201"/>
      <c r="R376" s="201"/>
      <c r="S376" s="201"/>
      <c r="T376" s="20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6" t="s">
        <v>166</v>
      </c>
      <c r="AU376" s="196" t="s">
        <v>83</v>
      </c>
      <c r="AV376" s="13" t="s">
        <v>83</v>
      </c>
      <c r="AW376" s="13" t="s">
        <v>35</v>
      </c>
      <c r="AX376" s="13" t="s">
        <v>81</v>
      </c>
      <c r="AY376" s="196" t="s">
        <v>153</v>
      </c>
    </row>
    <row r="377" s="2" customFormat="1" ht="16.5" customHeight="1">
      <c r="A377" s="40"/>
      <c r="B377" s="174"/>
      <c r="C377" s="220" t="s">
        <v>579</v>
      </c>
      <c r="D377" s="220" t="s">
        <v>216</v>
      </c>
      <c r="E377" s="221" t="s">
        <v>2075</v>
      </c>
      <c r="F377" s="222" t="s">
        <v>2076</v>
      </c>
      <c r="G377" s="223" t="s">
        <v>488</v>
      </c>
      <c r="H377" s="224">
        <v>1</v>
      </c>
      <c r="I377" s="225"/>
      <c r="J377" s="226">
        <f>ROUND(I377*H377,2)</f>
        <v>0</v>
      </c>
      <c r="K377" s="222" t="s">
        <v>3</v>
      </c>
      <c r="L377" s="227"/>
      <c r="M377" s="228" t="s">
        <v>3</v>
      </c>
      <c r="N377" s="229" t="s">
        <v>44</v>
      </c>
      <c r="O377" s="74"/>
      <c r="P377" s="184">
        <f>O377*H377</f>
        <v>0</v>
      </c>
      <c r="Q377" s="184">
        <v>0</v>
      </c>
      <c r="R377" s="184">
        <f>Q377*H377</f>
        <v>0</v>
      </c>
      <c r="S377" s="184">
        <v>0</v>
      </c>
      <c r="T377" s="185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186" t="s">
        <v>215</v>
      </c>
      <c r="AT377" s="186" t="s">
        <v>216</v>
      </c>
      <c r="AU377" s="186" t="s">
        <v>83</v>
      </c>
      <c r="AY377" s="21" t="s">
        <v>153</v>
      </c>
      <c r="BE377" s="187">
        <f>IF(N377="základní",J377,0)</f>
        <v>0</v>
      </c>
      <c r="BF377" s="187">
        <f>IF(N377="snížená",J377,0)</f>
        <v>0</v>
      </c>
      <c r="BG377" s="187">
        <f>IF(N377="zákl. přenesená",J377,0)</f>
        <v>0</v>
      </c>
      <c r="BH377" s="187">
        <f>IF(N377="sníž. přenesená",J377,0)</f>
        <v>0</v>
      </c>
      <c r="BI377" s="187">
        <f>IF(N377="nulová",J377,0)</f>
        <v>0</v>
      </c>
      <c r="BJ377" s="21" t="s">
        <v>81</v>
      </c>
      <c r="BK377" s="187">
        <f>ROUND(I377*H377,2)</f>
        <v>0</v>
      </c>
      <c r="BL377" s="21" t="s">
        <v>160</v>
      </c>
      <c r="BM377" s="186" t="s">
        <v>2077</v>
      </c>
    </row>
    <row r="378" s="2" customFormat="1">
      <c r="A378" s="40"/>
      <c r="B378" s="41"/>
      <c r="C378" s="40"/>
      <c r="D378" s="188" t="s">
        <v>162</v>
      </c>
      <c r="E378" s="40"/>
      <c r="F378" s="189" t="s">
        <v>2076</v>
      </c>
      <c r="G378" s="40"/>
      <c r="H378" s="40"/>
      <c r="I378" s="190"/>
      <c r="J378" s="40"/>
      <c r="K378" s="40"/>
      <c r="L378" s="41"/>
      <c r="M378" s="191"/>
      <c r="N378" s="192"/>
      <c r="O378" s="74"/>
      <c r="P378" s="74"/>
      <c r="Q378" s="74"/>
      <c r="R378" s="74"/>
      <c r="S378" s="74"/>
      <c r="T378" s="75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21" t="s">
        <v>162</v>
      </c>
      <c r="AU378" s="21" t="s">
        <v>83</v>
      </c>
    </row>
    <row r="379" s="2" customFormat="1">
      <c r="A379" s="40"/>
      <c r="B379" s="41"/>
      <c r="C379" s="40"/>
      <c r="D379" s="188" t="s">
        <v>194</v>
      </c>
      <c r="E379" s="40"/>
      <c r="F379" s="211" t="s">
        <v>2074</v>
      </c>
      <c r="G379" s="40"/>
      <c r="H379" s="40"/>
      <c r="I379" s="190"/>
      <c r="J379" s="40"/>
      <c r="K379" s="40"/>
      <c r="L379" s="41"/>
      <c r="M379" s="191"/>
      <c r="N379" s="192"/>
      <c r="O379" s="74"/>
      <c r="P379" s="74"/>
      <c r="Q379" s="74"/>
      <c r="R379" s="74"/>
      <c r="S379" s="74"/>
      <c r="T379" s="75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21" t="s">
        <v>194</v>
      </c>
      <c r="AU379" s="21" t="s">
        <v>83</v>
      </c>
    </row>
    <row r="380" s="13" customFormat="1">
      <c r="A380" s="13"/>
      <c r="B380" s="195"/>
      <c r="C380" s="13"/>
      <c r="D380" s="188" t="s">
        <v>166</v>
      </c>
      <c r="E380" s="196" t="s">
        <v>3</v>
      </c>
      <c r="F380" s="197" t="s">
        <v>81</v>
      </c>
      <c r="G380" s="13"/>
      <c r="H380" s="198">
        <v>1</v>
      </c>
      <c r="I380" s="199"/>
      <c r="J380" s="13"/>
      <c r="K380" s="13"/>
      <c r="L380" s="195"/>
      <c r="M380" s="200"/>
      <c r="N380" s="201"/>
      <c r="O380" s="201"/>
      <c r="P380" s="201"/>
      <c r="Q380" s="201"/>
      <c r="R380" s="201"/>
      <c r="S380" s="201"/>
      <c r="T380" s="20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6" t="s">
        <v>166</v>
      </c>
      <c r="AU380" s="196" t="s">
        <v>83</v>
      </c>
      <c r="AV380" s="13" t="s">
        <v>83</v>
      </c>
      <c r="AW380" s="13" t="s">
        <v>35</v>
      </c>
      <c r="AX380" s="13" t="s">
        <v>81</v>
      </c>
      <c r="AY380" s="196" t="s">
        <v>153</v>
      </c>
    </row>
    <row r="381" s="2" customFormat="1" ht="24.15" customHeight="1">
      <c r="A381" s="40"/>
      <c r="B381" s="174"/>
      <c r="C381" s="175" t="s">
        <v>585</v>
      </c>
      <c r="D381" s="175" t="s">
        <v>155</v>
      </c>
      <c r="E381" s="176" t="s">
        <v>2078</v>
      </c>
      <c r="F381" s="177" t="s">
        <v>2079</v>
      </c>
      <c r="G381" s="178" t="s">
        <v>488</v>
      </c>
      <c r="H381" s="179">
        <v>2</v>
      </c>
      <c r="I381" s="180"/>
      <c r="J381" s="181">
        <f>ROUND(I381*H381,2)</f>
        <v>0</v>
      </c>
      <c r="K381" s="177" t="s">
        <v>159</v>
      </c>
      <c r="L381" s="41"/>
      <c r="M381" s="182" t="s">
        <v>3</v>
      </c>
      <c r="N381" s="183" t="s">
        <v>44</v>
      </c>
      <c r="O381" s="74"/>
      <c r="P381" s="184">
        <f>O381*H381</f>
        <v>0</v>
      </c>
      <c r="Q381" s="184">
        <v>6.9999999999999994E-05</v>
      </c>
      <c r="R381" s="184">
        <f>Q381*H381</f>
        <v>0.00013999999999999999</v>
      </c>
      <c r="S381" s="184">
        <v>0</v>
      </c>
      <c r="T381" s="185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186" t="s">
        <v>160</v>
      </c>
      <c r="AT381" s="186" t="s">
        <v>155</v>
      </c>
      <c r="AU381" s="186" t="s">
        <v>83</v>
      </c>
      <c r="AY381" s="21" t="s">
        <v>153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21" t="s">
        <v>81</v>
      </c>
      <c r="BK381" s="187">
        <f>ROUND(I381*H381,2)</f>
        <v>0</v>
      </c>
      <c r="BL381" s="21" t="s">
        <v>160</v>
      </c>
      <c r="BM381" s="186" t="s">
        <v>2080</v>
      </c>
    </row>
    <row r="382" s="2" customFormat="1">
      <c r="A382" s="40"/>
      <c r="B382" s="41"/>
      <c r="C382" s="40"/>
      <c r="D382" s="188" t="s">
        <v>162</v>
      </c>
      <c r="E382" s="40"/>
      <c r="F382" s="189" t="s">
        <v>2081</v>
      </c>
      <c r="G382" s="40"/>
      <c r="H382" s="40"/>
      <c r="I382" s="190"/>
      <c r="J382" s="40"/>
      <c r="K382" s="40"/>
      <c r="L382" s="41"/>
      <c r="M382" s="191"/>
      <c r="N382" s="192"/>
      <c r="O382" s="74"/>
      <c r="P382" s="74"/>
      <c r="Q382" s="74"/>
      <c r="R382" s="74"/>
      <c r="S382" s="74"/>
      <c r="T382" s="75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21" t="s">
        <v>162</v>
      </c>
      <c r="AU382" s="21" t="s">
        <v>83</v>
      </c>
    </row>
    <row r="383" s="2" customFormat="1">
      <c r="A383" s="40"/>
      <c r="B383" s="41"/>
      <c r="C383" s="40"/>
      <c r="D383" s="193" t="s">
        <v>164</v>
      </c>
      <c r="E383" s="40"/>
      <c r="F383" s="194" t="s">
        <v>2082</v>
      </c>
      <c r="G383" s="40"/>
      <c r="H383" s="40"/>
      <c r="I383" s="190"/>
      <c r="J383" s="40"/>
      <c r="K383" s="40"/>
      <c r="L383" s="41"/>
      <c r="M383" s="191"/>
      <c r="N383" s="192"/>
      <c r="O383" s="74"/>
      <c r="P383" s="74"/>
      <c r="Q383" s="74"/>
      <c r="R383" s="74"/>
      <c r="S383" s="74"/>
      <c r="T383" s="75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21" t="s">
        <v>164</v>
      </c>
      <c r="AU383" s="21" t="s">
        <v>83</v>
      </c>
    </row>
    <row r="384" s="13" customFormat="1">
      <c r="A384" s="13"/>
      <c r="B384" s="195"/>
      <c r="C384" s="13"/>
      <c r="D384" s="188" t="s">
        <v>166</v>
      </c>
      <c r="E384" s="196" t="s">
        <v>3</v>
      </c>
      <c r="F384" s="197" t="s">
        <v>83</v>
      </c>
      <c r="G384" s="13"/>
      <c r="H384" s="198">
        <v>2</v>
      </c>
      <c r="I384" s="199"/>
      <c r="J384" s="13"/>
      <c r="K384" s="13"/>
      <c r="L384" s="195"/>
      <c r="M384" s="200"/>
      <c r="N384" s="201"/>
      <c r="O384" s="201"/>
      <c r="P384" s="201"/>
      <c r="Q384" s="201"/>
      <c r="R384" s="201"/>
      <c r="S384" s="201"/>
      <c r="T384" s="20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6" t="s">
        <v>166</v>
      </c>
      <c r="AU384" s="196" t="s">
        <v>83</v>
      </c>
      <c r="AV384" s="13" t="s">
        <v>83</v>
      </c>
      <c r="AW384" s="13" t="s">
        <v>35</v>
      </c>
      <c r="AX384" s="13" t="s">
        <v>81</v>
      </c>
      <c r="AY384" s="196" t="s">
        <v>153</v>
      </c>
    </row>
    <row r="385" s="2" customFormat="1" ht="16.5" customHeight="1">
      <c r="A385" s="40"/>
      <c r="B385" s="174"/>
      <c r="C385" s="220" t="s">
        <v>590</v>
      </c>
      <c r="D385" s="220" t="s">
        <v>216</v>
      </c>
      <c r="E385" s="221" t="s">
        <v>2083</v>
      </c>
      <c r="F385" s="222" t="s">
        <v>2084</v>
      </c>
      <c r="G385" s="223" t="s">
        <v>488</v>
      </c>
      <c r="H385" s="224">
        <v>2</v>
      </c>
      <c r="I385" s="225"/>
      <c r="J385" s="226">
        <f>ROUND(I385*H385,2)</f>
        <v>0</v>
      </c>
      <c r="K385" s="222" t="s">
        <v>3</v>
      </c>
      <c r="L385" s="227"/>
      <c r="M385" s="228" t="s">
        <v>3</v>
      </c>
      <c r="N385" s="229" t="s">
        <v>44</v>
      </c>
      <c r="O385" s="74"/>
      <c r="P385" s="184">
        <f>O385*H385</f>
        <v>0</v>
      </c>
      <c r="Q385" s="184">
        <v>0</v>
      </c>
      <c r="R385" s="184">
        <f>Q385*H385</f>
        <v>0</v>
      </c>
      <c r="S385" s="184">
        <v>0</v>
      </c>
      <c r="T385" s="185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186" t="s">
        <v>215</v>
      </c>
      <c r="AT385" s="186" t="s">
        <v>216</v>
      </c>
      <c r="AU385" s="186" t="s">
        <v>83</v>
      </c>
      <c r="AY385" s="21" t="s">
        <v>153</v>
      </c>
      <c r="BE385" s="187">
        <f>IF(N385="základní",J385,0)</f>
        <v>0</v>
      </c>
      <c r="BF385" s="187">
        <f>IF(N385="snížená",J385,0)</f>
        <v>0</v>
      </c>
      <c r="BG385" s="187">
        <f>IF(N385="zákl. přenesená",J385,0)</f>
        <v>0</v>
      </c>
      <c r="BH385" s="187">
        <f>IF(N385="sníž. přenesená",J385,0)</f>
        <v>0</v>
      </c>
      <c r="BI385" s="187">
        <f>IF(N385="nulová",J385,0)</f>
        <v>0</v>
      </c>
      <c r="BJ385" s="21" t="s">
        <v>81</v>
      </c>
      <c r="BK385" s="187">
        <f>ROUND(I385*H385,2)</f>
        <v>0</v>
      </c>
      <c r="BL385" s="21" t="s">
        <v>160</v>
      </c>
      <c r="BM385" s="186" t="s">
        <v>2085</v>
      </c>
    </row>
    <row r="386" s="2" customFormat="1">
      <c r="A386" s="40"/>
      <c r="B386" s="41"/>
      <c r="C386" s="40"/>
      <c r="D386" s="188" t="s">
        <v>162</v>
      </c>
      <c r="E386" s="40"/>
      <c r="F386" s="189" t="s">
        <v>2084</v>
      </c>
      <c r="G386" s="40"/>
      <c r="H386" s="40"/>
      <c r="I386" s="190"/>
      <c r="J386" s="40"/>
      <c r="K386" s="40"/>
      <c r="L386" s="41"/>
      <c r="M386" s="191"/>
      <c r="N386" s="192"/>
      <c r="O386" s="74"/>
      <c r="P386" s="74"/>
      <c r="Q386" s="74"/>
      <c r="R386" s="74"/>
      <c r="S386" s="74"/>
      <c r="T386" s="75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21" t="s">
        <v>162</v>
      </c>
      <c r="AU386" s="21" t="s">
        <v>83</v>
      </c>
    </row>
    <row r="387" s="2" customFormat="1">
      <c r="A387" s="40"/>
      <c r="B387" s="41"/>
      <c r="C387" s="40"/>
      <c r="D387" s="188" t="s">
        <v>194</v>
      </c>
      <c r="E387" s="40"/>
      <c r="F387" s="211" t="s">
        <v>2074</v>
      </c>
      <c r="G387" s="40"/>
      <c r="H387" s="40"/>
      <c r="I387" s="190"/>
      <c r="J387" s="40"/>
      <c r="K387" s="40"/>
      <c r="L387" s="41"/>
      <c r="M387" s="191"/>
      <c r="N387" s="192"/>
      <c r="O387" s="74"/>
      <c r="P387" s="74"/>
      <c r="Q387" s="74"/>
      <c r="R387" s="74"/>
      <c r="S387" s="74"/>
      <c r="T387" s="75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21" t="s">
        <v>194</v>
      </c>
      <c r="AU387" s="21" t="s">
        <v>83</v>
      </c>
    </row>
    <row r="388" s="13" customFormat="1">
      <c r="A388" s="13"/>
      <c r="B388" s="195"/>
      <c r="C388" s="13"/>
      <c r="D388" s="188" t="s">
        <v>166</v>
      </c>
      <c r="E388" s="196" t="s">
        <v>3</v>
      </c>
      <c r="F388" s="197" t="s">
        <v>83</v>
      </c>
      <c r="G388" s="13"/>
      <c r="H388" s="198">
        <v>2</v>
      </c>
      <c r="I388" s="199"/>
      <c r="J388" s="13"/>
      <c r="K388" s="13"/>
      <c r="L388" s="195"/>
      <c r="M388" s="200"/>
      <c r="N388" s="201"/>
      <c r="O388" s="201"/>
      <c r="P388" s="201"/>
      <c r="Q388" s="201"/>
      <c r="R388" s="201"/>
      <c r="S388" s="201"/>
      <c r="T388" s="20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6" t="s">
        <v>166</v>
      </c>
      <c r="AU388" s="196" t="s">
        <v>83</v>
      </c>
      <c r="AV388" s="13" t="s">
        <v>83</v>
      </c>
      <c r="AW388" s="13" t="s">
        <v>35</v>
      </c>
      <c r="AX388" s="13" t="s">
        <v>81</v>
      </c>
      <c r="AY388" s="196" t="s">
        <v>153</v>
      </c>
    </row>
    <row r="389" s="2" customFormat="1" ht="24.15" customHeight="1">
      <c r="A389" s="40"/>
      <c r="B389" s="174"/>
      <c r="C389" s="175" t="s">
        <v>595</v>
      </c>
      <c r="D389" s="175" t="s">
        <v>155</v>
      </c>
      <c r="E389" s="176" t="s">
        <v>2086</v>
      </c>
      <c r="F389" s="177" t="s">
        <v>2087</v>
      </c>
      <c r="G389" s="178" t="s">
        <v>488</v>
      </c>
      <c r="H389" s="179">
        <v>6</v>
      </c>
      <c r="I389" s="180"/>
      <c r="J389" s="181">
        <f>ROUND(I389*H389,2)</f>
        <v>0</v>
      </c>
      <c r="K389" s="177" t="s">
        <v>159</v>
      </c>
      <c r="L389" s="41"/>
      <c r="M389" s="182" t="s">
        <v>3</v>
      </c>
      <c r="N389" s="183" t="s">
        <v>44</v>
      </c>
      <c r="O389" s="74"/>
      <c r="P389" s="184">
        <f>O389*H389</f>
        <v>0</v>
      </c>
      <c r="Q389" s="184">
        <v>1.92655</v>
      </c>
      <c r="R389" s="184">
        <f>Q389*H389</f>
        <v>11.5593</v>
      </c>
      <c r="S389" s="184">
        <v>0</v>
      </c>
      <c r="T389" s="185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186" t="s">
        <v>160</v>
      </c>
      <c r="AT389" s="186" t="s">
        <v>155</v>
      </c>
      <c r="AU389" s="186" t="s">
        <v>83</v>
      </c>
      <c r="AY389" s="21" t="s">
        <v>153</v>
      </c>
      <c r="BE389" s="187">
        <f>IF(N389="základní",J389,0)</f>
        <v>0</v>
      </c>
      <c r="BF389" s="187">
        <f>IF(N389="snížená",J389,0)</f>
        <v>0</v>
      </c>
      <c r="BG389" s="187">
        <f>IF(N389="zákl. přenesená",J389,0)</f>
        <v>0</v>
      </c>
      <c r="BH389" s="187">
        <f>IF(N389="sníž. přenesená",J389,0)</f>
        <v>0</v>
      </c>
      <c r="BI389" s="187">
        <f>IF(N389="nulová",J389,0)</f>
        <v>0</v>
      </c>
      <c r="BJ389" s="21" t="s">
        <v>81</v>
      </c>
      <c r="BK389" s="187">
        <f>ROUND(I389*H389,2)</f>
        <v>0</v>
      </c>
      <c r="BL389" s="21" t="s">
        <v>160</v>
      </c>
      <c r="BM389" s="186" t="s">
        <v>2088</v>
      </c>
    </row>
    <row r="390" s="2" customFormat="1">
      <c r="A390" s="40"/>
      <c r="B390" s="41"/>
      <c r="C390" s="40"/>
      <c r="D390" s="188" t="s">
        <v>162</v>
      </c>
      <c r="E390" s="40"/>
      <c r="F390" s="189" t="s">
        <v>2089</v>
      </c>
      <c r="G390" s="40"/>
      <c r="H390" s="40"/>
      <c r="I390" s="190"/>
      <c r="J390" s="40"/>
      <c r="K390" s="40"/>
      <c r="L390" s="41"/>
      <c r="M390" s="191"/>
      <c r="N390" s="192"/>
      <c r="O390" s="74"/>
      <c r="P390" s="74"/>
      <c r="Q390" s="74"/>
      <c r="R390" s="74"/>
      <c r="S390" s="74"/>
      <c r="T390" s="75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21" t="s">
        <v>162</v>
      </c>
      <c r="AU390" s="21" t="s">
        <v>83</v>
      </c>
    </row>
    <row r="391" s="2" customFormat="1">
      <c r="A391" s="40"/>
      <c r="B391" s="41"/>
      <c r="C391" s="40"/>
      <c r="D391" s="193" t="s">
        <v>164</v>
      </c>
      <c r="E391" s="40"/>
      <c r="F391" s="194" t="s">
        <v>2090</v>
      </c>
      <c r="G391" s="40"/>
      <c r="H391" s="40"/>
      <c r="I391" s="190"/>
      <c r="J391" s="40"/>
      <c r="K391" s="40"/>
      <c r="L391" s="41"/>
      <c r="M391" s="191"/>
      <c r="N391" s="192"/>
      <c r="O391" s="74"/>
      <c r="P391" s="74"/>
      <c r="Q391" s="74"/>
      <c r="R391" s="74"/>
      <c r="S391" s="74"/>
      <c r="T391" s="75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21" t="s">
        <v>164</v>
      </c>
      <c r="AU391" s="21" t="s">
        <v>83</v>
      </c>
    </row>
    <row r="392" s="13" customFormat="1">
      <c r="A392" s="13"/>
      <c r="B392" s="195"/>
      <c r="C392" s="13"/>
      <c r="D392" s="188" t="s">
        <v>166</v>
      </c>
      <c r="E392" s="196" t="s">
        <v>3</v>
      </c>
      <c r="F392" s="197" t="s">
        <v>2091</v>
      </c>
      <c r="G392" s="13"/>
      <c r="H392" s="198">
        <v>6</v>
      </c>
      <c r="I392" s="199"/>
      <c r="J392" s="13"/>
      <c r="K392" s="13"/>
      <c r="L392" s="195"/>
      <c r="M392" s="200"/>
      <c r="N392" s="201"/>
      <c r="O392" s="201"/>
      <c r="P392" s="201"/>
      <c r="Q392" s="201"/>
      <c r="R392" s="201"/>
      <c r="S392" s="201"/>
      <c r="T392" s="20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6" t="s">
        <v>166</v>
      </c>
      <c r="AU392" s="196" t="s">
        <v>83</v>
      </c>
      <c r="AV392" s="13" t="s">
        <v>83</v>
      </c>
      <c r="AW392" s="13" t="s">
        <v>35</v>
      </c>
      <c r="AX392" s="13" t="s">
        <v>81</v>
      </c>
      <c r="AY392" s="196" t="s">
        <v>153</v>
      </c>
    </row>
    <row r="393" s="2" customFormat="1" ht="21.75" customHeight="1">
      <c r="A393" s="40"/>
      <c r="B393" s="174"/>
      <c r="C393" s="220" t="s">
        <v>600</v>
      </c>
      <c r="D393" s="220" t="s">
        <v>216</v>
      </c>
      <c r="E393" s="221" t="s">
        <v>2092</v>
      </c>
      <c r="F393" s="222" t="s">
        <v>2093</v>
      </c>
      <c r="G393" s="223" t="s">
        <v>488</v>
      </c>
      <c r="H393" s="224">
        <v>3</v>
      </c>
      <c r="I393" s="225"/>
      <c r="J393" s="226">
        <f>ROUND(I393*H393,2)</f>
        <v>0</v>
      </c>
      <c r="K393" s="222" t="s">
        <v>159</v>
      </c>
      <c r="L393" s="227"/>
      <c r="M393" s="228" t="s">
        <v>3</v>
      </c>
      <c r="N393" s="229" t="s">
        <v>44</v>
      </c>
      <c r="O393" s="74"/>
      <c r="P393" s="184">
        <f>O393*H393</f>
        <v>0</v>
      </c>
      <c r="Q393" s="184">
        <v>1.6000000000000001</v>
      </c>
      <c r="R393" s="184">
        <f>Q393*H393</f>
        <v>4.8000000000000007</v>
      </c>
      <c r="S393" s="184">
        <v>0</v>
      </c>
      <c r="T393" s="185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186" t="s">
        <v>215</v>
      </c>
      <c r="AT393" s="186" t="s">
        <v>216</v>
      </c>
      <c r="AU393" s="186" t="s">
        <v>83</v>
      </c>
      <c r="AY393" s="21" t="s">
        <v>153</v>
      </c>
      <c r="BE393" s="187">
        <f>IF(N393="základní",J393,0)</f>
        <v>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21" t="s">
        <v>81</v>
      </c>
      <c r="BK393" s="187">
        <f>ROUND(I393*H393,2)</f>
        <v>0</v>
      </c>
      <c r="BL393" s="21" t="s">
        <v>160</v>
      </c>
      <c r="BM393" s="186" t="s">
        <v>2094</v>
      </c>
    </row>
    <row r="394" s="2" customFormat="1">
      <c r="A394" s="40"/>
      <c r="B394" s="41"/>
      <c r="C394" s="40"/>
      <c r="D394" s="188" t="s">
        <v>162</v>
      </c>
      <c r="E394" s="40"/>
      <c r="F394" s="189" t="s">
        <v>2093</v>
      </c>
      <c r="G394" s="40"/>
      <c r="H394" s="40"/>
      <c r="I394" s="190"/>
      <c r="J394" s="40"/>
      <c r="K394" s="40"/>
      <c r="L394" s="41"/>
      <c r="M394" s="191"/>
      <c r="N394" s="192"/>
      <c r="O394" s="74"/>
      <c r="P394" s="74"/>
      <c r="Q394" s="74"/>
      <c r="R394" s="74"/>
      <c r="S394" s="74"/>
      <c r="T394" s="75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21" t="s">
        <v>162</v>
      </c>
      <c r="AU394" s="21" t="s">
        <v>83</v>
      </c>
    </row>
    <row r="395" s="13" customFormat="1">
      <c r="A395" s="13"/>
      <c r="B395" s="195"/>
      <c r="C395" s="13"/>
      <c r="D395" s="188" t="s">
        <v>166</v>
      </c>
      <c r="E395" s="196" t="s">
        <v>3</v>
      </c>
      <c r="F395" s="197" t="s">
        <v>2095</v>
      </c>
      <c r="G395" s="13"/>
      <c r="H395" s="198">
        <v>1</v>
      </c>
      <c r="I395" s="199"/>
      <c r="J395" s="13"/>
      <c r="K395" s="13"/>
      <c r="L395" s="195"/>
      <c r="M395" s="200"/>
      <c r="N395" s="201"/>
      <c r="O395" s="201"/>
      <c r="P395" s="201"/>
      <c r="Q395" s="201"/>
      <c r="R395" s="201"/>
      <c r="S395" s="201"/>
      <c r="T395" s="20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6" t="s">
        <v>166</v>
      </c>
      <c r="AU395" s="196" t="s">
        <v>83</v>
      </c>
      <c r="AV395" s="13" t="s">
        <v>83</v>
      </c>
      <c r="AW395" s="13" t="s">
        <v>35</v>
      </c>
      <c r="AX395" s="13" t="s">
        <v>73</v>
      </c>
      <c r="AY395" s="196" t="s">
        <v>153</v>
      </c>
    </row>
    <row r="396" s="13" customFormat="1">
      <c r="A396" s="13"/>
      <c r="B396" s="195"/>
      <c r="C396" s="13"/>
      <c r="D396" s="188" t="s">
        <v>166</v>
      </c>
      <c r="E396" s="196" t="s">
        <v>3</v>
      </c>
      <c r="F396" s="197" t="s">
        <v>2096</v>
      </c>
      <c r="G396" s="13"/>
      <c r="H396" s="198">
        <v>1</v>
      </c>
      <c r="I396" s="199"/>
      <c r="J396" s="13"/>
      <c r="K396" s="13"/>
      <c r="L396" s="195"/>
      <c r="M396" s="200"/>
      <c r="N396" s="201"/>
      <c r="O396" s="201"/>
      <c r="P396" s="201"/>
      <c r="Q396" s="201"/>
      <c r="R396" s="201"/>
      <c r="S396" s="201"/>
      <c r="T396" s="20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6" t="s">
        <v>166</v>
      </c>
      <c r="AU396" s="196" t="s">
        <v>83</v>
      </c>
      <c r="AV396" s="13" t="s">
        <v>83</v>
      </c>
      <c r="AW396" s="13" t="s">
        <v>35</v>
      </c>
      <c r="AX396" s="13" t="s">
        <v>73</v>
      </c>
      <c r="AY396" s="196" t="s">
        <v>153</v>
      </c>
    </row>
    <row r="397" s="13" customFormat="1">
      <c r="A397" s="13"/>
      <c r="B397" s="195"/>
      <c r="C397" s="13"/>
      <c r="D397" s="188" t="s">
        <v>166</v>
      </c>
      <c r="E397" s="196" t="s">
        <v>3</v>
      </c>
      <c r="F397" s="197" t="s">
        <v>2097</v>
      </c>
      <c r="G397" s="13"/>
      <c r="H397" s="198">
        <v>1</v>
      </c>
      <c r="I397" s="199"/>
      <c r="J397" s="13"/>
      <c r="K397" s="13"/>
      <c r="L397" s="195"/>
      <c r="M397" s="200"/>
      <c r="N397" s="201"/>
      <c r="O397" s="201"/>
      <c r="P397" s="201"/>
      <c r="Q397" s="201"/>
      <c r="R397" s="201"/>
      <c r="S397" s="201"/>
      <c r="T397" s="20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6" t="s">
        <v>166</v>
      </c>
      <c r="AU397" s="196" t="s">
        <v>83</v>
      </c>
      <c r="AV397" s="13" t="s">
        <v>83</v>
      </c>
      <c r="AW397" s="13" t="s">
        <v>35</v>
      </c>
      <c r="AX397" s="13" t="s">
        <v>73</v>
      </c>
      <c r="AY397" s="196" t="s">
        <v>153</v>
      </c>
    </row>
    <row r="398" s="14" customFormat="1">
      <c r="A398" s="14"/>
      <c r="B398" s="203"/>
      <c r="C398" s="14"/>
      <c r="D398" s="188" t="s">
        <v>166</v>
      </c>
      <c r="E398" s="204" t="s">
        <v>3</v>
      </c>
      <c r="F398" s="205" t="s">
        <v>181</v>
      </c>
      <c r="G398" s="14"/>
      <c r="H398" s="206">
        <v>3</v>
      </c>
      <c r="I398" s="207"/>
      <c r="J398" s="14"/>
      <c r="K398" s="14"/>
      <c r="L398" s="203"/>
      <c r="M398" s="208"/>
      <c r="N398" s="209"/>
      <c r="O398" s="209"/>
      <c r="P398" s="209"/>
      <c r="Q398" s="209"/>
      <c r="R398" s="209"/>
      <c r="S398" s="209"/>
      <c r="T398" s="21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04" t="s">
        <v>166</v>
      </c>
      <c r="AU398" s="204" t="s">
        <v>83</v>
      </c>
      <c r="AV398" s="14" t="s">
        <v>160</v>
      </c>
      <c r="AW398" s="14" t="s">
        <v>35</v>
      </c>
      <c r="AX398" s="14" t="s">
        <v>81</v>
      </c>
      <c r="AY398" s="204" t="s">
        <v>153</v>
      </c>
    </row>
    <row r="399" s="2" customFormat="1" ht="21.75" customHeight="1">
      <c r="A399" s="40"/>
      <c r="B399" s="174"/>
      <c r="C399" s="220" t="s">
        <v>607</v>
      </c>
      <c r="D399" s="220" t="s">
        <v>216</v>
      </c>
      <c r="E399" s="221" t="s">
        <v>2098</v>
      </c>
      <c r="F399" s="222" t="s">
        <v>2099</v>
      </c>
      <c r="G399" s="223" t="s">
        <v>488</v>
      </c>
      <c r="H399" s="224">
        <v>3</v>
      </c>
      <c r="I399" s="225"/>
      <c r="J399" s="226">
        <f>ROUND(I399*H399,2)</f>
        <v>0</v>
      </c>
      <c r="K399" s="222" t="s">
        <v>159</v>
      </c>
      <c r="L399" s="227"/>
      <c r="M399" s="228" t="s">
        <v>3</v>
      </c>
      <c r="N399" s="229" t="s">
        <v>44</v>
      </c>
      <c r="O399" s="74"/>
      <c r="P399" s="184">
        <f>O399*H399</f>
        <v>0</v>
      </c>
      <c r="Q399" s="184">
        <v>2.1000000000000001</v>
      </c>
      <c r="R399" s="184">
        <f>Q399*H399</f>
        <v>6.3000000000000007</v>
      </c>
      <c r="S399" s="184">
        <v>0</v>
      </c>
      <c r="T399" s="185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186" t="s">
        <v>215</v>
      </c>
      <c r="AT399" s="186" t="s">
        <v>216</v>
      </c>
      <c r="AU399" s="186" t="s">
        <v>83</v>
      </c>
      <c r="AY399" s="21" t="s">
        <v>153</v>
      </c>
      <c r="BE399" s="187">
        <f>IF(N399="základní",J399,0)</f>
        <v>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21" t="s">
        <v>81</v>
      </c>
      <c r="BK399" s="187">
        <f>ROUND(I399*H399,2)</f>
        <v>0</v>
      </c>
      <c r="BL399" s="21" t="s">
        <v>160</v>
      </c>
      <c r="BM399" s="186" t="s">
        <v>2100</v>
      </c>
    </row>
    <row r="400" s="2" customFormat="1">
      <c r="A400" s="40"/>
      <c r="B400" s="41"/>
      <c r="C400" s="40"/>
      <c r="D400" s="188" t="s">
        <v>162</v>
      </c>
      <c r="E400" s="40"/>
      <c r="F400" s="189" t="s">
        <v>2099</v>
      </c>
      <c r="G400" s="40"/>
      <c r="H400" s="40"/>
      <c r="I400" s="190"/>
      <c r="J400" s="40"/>
      <c r="K400" s="40"/>
      <c r="L400" s="41"/>
      <c r="M400" s="191"/>
      <c r="N400" s="192"/>
      <c r="O400" s="74"/>
      <c r="P400" s="74"/>
      <c r="Q400" s="74"/>
      <c r="R400" s="74"/>
      <c r="S400" s="74"/>
      <c r="T400" s="75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21" t="s">
        <v>162</v>
      </c>
      <c r="AU400" s="21" t="s">
        <v>83</v>
      </c>
    </row>
    <row r="401" s="2" customFormat="1">
      <c r="A401" s="40"/>
      <c r="B401" s="41"/>
      <c r="C401" s="40"/>
      <c r="D401" s="188" t="s">
        <v>194</v>
      </c>
      <c r="E401" s="40"/>
      <c r="F401" s="211" t="s">
        <v>2101</v>
      </c>
      <c r="G401" s="40"/>
      <c r="H401" s="40"/>
      <c r="I401" s="190"/>
      <c r="J401" s="40"/>
      <c r="K401" s="40"/>
      <c r="L401" s="41"/>
      <c r="M401" s="191"/>
      <c r="N401" s="192"/>
      <c r="O401" s="74"/>
      <c r="P401" s="74"/>
      <c r="Q401" s="74"/>
      <c r="R401" s="74"/>
      <c r="S401" s="74"/>
      <c r="T401" s="75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21" t="s">
        <v>194</v>
      </c>
      <c r="AU401" s="21" t="s">
        <v>83</v>
      </c>
    </row>
    <row r="402" s="13" customFormat="1">
      <c r="A402" s="13"/>
      <c r="B402" s="195"/>
      <c r="C402" s="13"/>
      <c r="D402" s="188" t="s">
        <v>166</v>
      </c>
      <c r="E402" s="196" t="s">
        <v>3</v>
      </c>
      <c r="F402" s="197" t="s">
        <v>174</v>
      </c>
      <c r="G402" s="13"/>
      <c r="H402" s="198">
        <v>3</v>
      </c>
      <c r="I402" s="199"/>
      <c r="J402" s="13"/>
      <c r="K402" s="13"/>
      <c r="L402" s="195"/>
      <c r="M402" s="200"/>
      <c r="N402" s="201"/>
      <c r="O402" s="201"/>
      <c r="P402" s="201"/>
      <c r="Q402" s="201"/>
      <c r="R402" s="201"/>
      <c r="S402" s="201"/>
      <c r="T402" s="20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6" t="s">
        <v>166</v>
      </c>
      <c r="AU402" s="196" t="s">
        <v>83</v>
      </c>
      <c r="AV402" s="13" t="s">
        <v>83</v>
      </c>
      <c r="AW402" s="13" t="s">
        <v>35</v>
      </c>
      <c r="AX402" s="13" t="s">
        <v>81</v>
      </c>
      <c r="AY402" s="196" t="s">
        <v>153</v>
      </c>
    </row>
    <row r="403" s="2" customFormat="1" ht="24.15" customHeight="1">
      <c r="A403" s="40"/>
      <c r="B403" s="174"/>
      <c r="C403" s="220" t="s">
        <v>611</v>
      </c>
      <c r="D403" s="220" t="s">
        <v>216</v>
      </c>
      <c r="E403" s="221" t="s">
        <v>2102</v>
      </c>
      <c r="F403" s="222" t="s">
        <v>2103</v>
      </c>
      <c r="G403" s="223" t="s">
        <v>488</v>
      </c>
      <c r="H403" s="224">
        <v>3</v>
      </c>
      <c r="I403" s="225"/>
      <c r="J403" s="226">
        <f>ROUND(I403*H403,2)</f>
        <v>0</v>
      </c>
      <c r="K403" s="222" t="s">
        <v>159</v>
      </c>
      <c r="L403" s="227"/>
      <c r="M403" s="228" t="s">
        <v>3</v>
      </c>
      <c r="N403" s="229" t="s">
        <v>44</v>
      </c>
      <c r="O403" s="74"/>
      <c r="P403" s="184">
        <f>O403*H403</f>
        <v>0</v>
      </c>
      <c r="Q403" s="184">
        <v>0.215</v>
      </c>
      <c r="R403" s="184">
        <f>Q403*H403</f>
        <v>0.64500000000000002</v>
      </c>
      <c r="S403" s="184">
        <v>0</v>
      </c>
      <c r="T403" s="185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186" t="s">
        <v>215</v>
      </c>
      <c r="AT403" s="186" t="s">
        <v>216</v>
      </c>
      <c r="AU403" s="186" t="s">
        <v>83</v>
      </c>
      <c r="AY403" s="21" t="s">
        <v>153</v>
      </c>
      <c r="BE403" s="187">
        <f>IF(N403="základní",J403,0)</f>
        <v>0</v>
      </c>
      <c r="BF403" s="187">
        <f>IF(N403="snížená",J403,0)</f>
        <v>0</v>
      </c>
      <c r="BG403" s="187">
        <f>IF(N403="zákl. přenesená",J403,0)</f>
        <v>0</v>
      </c>
      <c r="BH403" s="187">
        <f>IF(N403="sníž. přenesená",J403,0)</f>
        <v>0</v>
      </c>
      <c r="BI403" s="187">
        <f>IF(N403="nulová",J403,0)</f>
        <v>0</v>
      </c>
      <c r="BJ403" s="21" t="s">
        <v>81</v>
      </c>
      <c r="BK403" s="187">
        <f>ROUND(I403*H403,2)</f>
        <v>0</v>
      </c>
      <c r="BL403" s="21" t="s">
        <v>160</v>
      </c>
      <c r="BM403" s="186" t="s">
        <v>2104</v>
      </c>
    </row>
    <row r="404" s="2" customFormat="1">
      <c r="A404" s="40"/>
      <c r="B404" s="41"/>
      <c r="C404" s="40"/>
      <c r="D404" s="188" t="s">
        <v>162</v>
      </c>
      <c r="E404" s="40"/>
      <c r="F404" s="189" t="s">
        <v>2103</v>
      </c>
      <c r="G404" s="40"/>
      <c r="H404" s="40"/>
      <c r="I404" s="190"/>
      <c r="J404" s="40"/>
      <c r="K404" s="40"/>
      <c r="L404" s="41"/>
      <c r="M404" s="191"/>
      <c r="N404" s="192"/>
      <c r="O404" s="74"/>
      <c r="P404" s="74"/>
      <c r="Q404" s="74"/>
      <c r="R404" s="74"/>
      <c r="S404" s="74"/>
      <c r="T404" s="75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21" t="s">
        <v>162</v>
      </c>
      <c r="AU404" s="21" t="s">
        <v>83</v>
      </c>
    </row>
    <row r="405" s="13" customFormat="1">
      <c r="A405" s="13"/>
      <c r="B405" s="195"/>
      <c r="C405" s="13"/>
      <c r="D405" s="188" t="s">
        <v>166</v>
      </c>
      <c r="E405" s="196" t="s">
        <v>3</v>
      </c>
      <c r="F405" s="197" t="s">
        <v>174</v>
      </c>
      <c r="G405" s="13"/>
      <c r="H405" s="198">
        <v>3</v>
      </c>
      <c r="I405" s="199"/>
      <c r="J405" s="13"/>
      <c r="K405" s="13"/>
      <c r="L405" s="195"/>
      <c r="M405" s="200"/>
      <c r="N405" s="201"/>
      <c r="O405" s="201"/>
      <c r="P405" s="201"/>
      <c r="Q405" s="201"/>
      <c r="R405" s="201"/>
      <c r="S405" s="201"/>
      <c r="T405" s="20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96" t="s">
        <v>166</v>
      </c>
      <c r="AU405" s="196" t="s">
        <v>83</v>
      </c>
      <c r="AV405" s="13" t="s">
        <v>83</v>
      </c>
      <c r="AW405" s="13" t="s">
        <v>35</v>
      </c>
      <c r="AX405" s="13" t="s">
        <v>81</v>
      </c>
      <c r="AY405" s="196" t="s">
        <v>153</v>
      </c>
    </row>
    <row r="406" s="2" customFormat="1" ht="24.15" customHeight="1">
      <c r="A406" s="40"/>
      <c r="B406" s="174"/>
      <c r="C406" s="220" t="s">
        <v>619</v>
      </c>
      <c r="D406" s="220" t="s">
        <v>216</v>
      </c>
      <c r="E406" s="221" t="s">
        <v>2105</v>
      </c>
      <c r="F406" s="222" t="s">
        <v>2106</v>
      </c>
      <c r="G406" s="223" t="s">
        <v>488</v>
      </c>
      <c r="H406" s="224">
        <v>2</v>
      </c>
      <c r="I406" s="225"/>
      <c r="J406" s="226">
        <f>ROUND(I406*H406,2)</f>
        <v>0</v>
      </c>
      <c r="K406" s="222" t="s">
        <v>159</v>
      </c>
      <c r="L406" s="227"/>
      <c r="M406" s="228" t="s">
        <v>3</v>
      </c>
      <c r="N406" s="229" t="s">
        <v>44</v>
      </c>
      <c r="O406" s="74"/>
      <c r="P406" s="184">
        <f>O406*H406</f>
        <v>0</v>
      </c>
      <c r="Q406" s="184">
        <v>0.42999999999999999</v>
      </c>
      <c r="R406" s="184">
        <f>Q406*H406</f>
        <v>0.85999999999999999</v>
      </c>
      <c r="S406" s="184">
        <v>0</v>
      </c>
      <c r="T406" s="185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186" t="s">
        <v>215</v>
      </c>
      <c r="AT406" s="186" t="s">
        <v>216</v>
      </c>
      <c r="AU406" s="186" t="s">
        <v>83</v>
      </c>
      <c r="AY406" s="21" t="s">
        <v>153</v>
      </c>
      <c r="BE406" s="187">
        <f>IF(N406="základní",J406,0)</f>
        <v>0</v>
      </c>
      <c r="BF406" s="187">
        <f>IF(N406="snížená",J406,0)</f>
        <v>0</v>
      </c>
      <c r="BG406" s="187">
        <f>IF(N406="zákl. přenesená",J406,0)</f>
        <v>0</v>
      </c>
      <c r="BH406" s="187">
        <f>IF(N406="sníž. přenesená",J406,0)</f>
        <v>0</v>
      </c>
      <c r="BI406" s="187">
        <f>IF(N406="nulová",J406,0)</f>
        <v>0</v>
      </c>
      <c r="BJ406" s="21" t="s">
        <v>81</v>
      </c>
      <c r="BK406" s="187">
        <f>ROUND(I406*H406,2)</f>
        <v>0</v>
      </c>
      <c r="BL406" s="21" t="s">
        <v>160</v>
      </c>
      <c r="BM406" s="186" t="s">
        <v>2107</v>
      </c>
    </row>
    <row r="407" s="2" customFormat="1">
      <c r="A407" s="40"/>
      <c r="B407" s="41"/>
      <c r="C407" s="40"/>
      <c r="D407" s="188" t="s">
        <v>162</v>
      </c>
      <c r="E407" s="40"/>
      <c r="F407" s="189" t="s">
        <v>2106</v>
      </c>
      <c r="G407" s="40"/>
      <c r="H407" s="40"/>
      <c r="I407" s="190"/>
      <c r="J407" s="40"/>
      <c r="K407" s="40"/>
      <c r="L407" s="41"/>
      <c r="M407" s="191"/>
      <c r="N407" s="192"/>
      <c r="O407" s="74"/>
      <c r="P407" s="74"/>
      <c r="Q407" s="74"/>
      <c r="R407" s="74"/>
      <c r="S407" s="74"/>
      <c r="T407" s="75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21" t="s">
        <v>162</v>
      </c>
      <c r="AU407" s="21" t="s">
        <v>83</v>
      </c>
    </row>
    <row r="408" s="13" customFormat="1">
      <c r="A408" s="13"/>
      <c r="B408" s="195"/>
      <c r="C408" s="13"/>
      <c r="D408" s="188" t="s">
        <v>166</v>
      </c>
      <c r="E408" s="196" t="s">
        <v>3</v>
      </c>
      <c r="F408" s="197" t="s">
        <v>83</v>
      </c>
      <c r="G408" s="13"/>
      <c r="H408" s="198">
        <v>2</v>
      </c>
      <c r="I408" s="199"/>
      <c r="J408" s="13"/>
      <c r="K408" s="13"/>
      <c r="L408" s="195"/>
      <c r="M408" s="200"/>
      <c r="N408" s="201"/>
      <c r="O408" s="201"/>
      <c r="P408" s="201"/>
      <c r="Q408" s="201"/>
      <c r="R408" s="201"/>
      <c r="S408" s="201"/>
      <c r="T408" s="20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6" t="s">
        <v>166</v>
      </c>
      <c r="AU408" s="196" t="s">
        <v>83</v>
      </c>
      <c r="AV408" s="13" t="s">
        <v>83</v>
      </c>
      <c r="AW408" s="13" t="s">
        <v>35</v>
      </c>
      <c r="AX408" s="13" t="s">
        <v>81</v>
      </c>
      <c r="AY408" s="196" t="s">
        <v>153</v>
      </c>
    </row>
    <row r="409" s="2" customFormat="1" ht="24.15" customHeight="1">
      <c r="A409" s="40"/>
      <c r="B409" s="174"/>
      <c r="C409" s="220" t="s">
        <v>626</v>
      </c>
      <c r="D409" s="220" t="s">
        <v>216</v>
      </c>
      <c r="E409" s="221" t="s">
        <v>2108</v>
      </c>
      <c r="F409" s="222" t="s">
        <v>2109</v>
      </c>
      <c r="G409" s="223" t="s">
        <v>488</v>
      </c>
      <c r="H409" s="224">
        <v>2</v>
      </c>
      <c r="I409" s="225"/>
      <c r="J409" s="226">
        <f>ROUND(I409*H409,2)</f>
        <v>0</v>
      </c>
      <c r="K409" s="222" t="s">
        <v>159</v>
      </c>
      <c r="L409" s="227"/>
      <c r="M409" s="228" t="s">
        <v>3</v>
      </c>
      <c r="N409" s="229" t="s">
        <v>44</v>
      </c>
      <c r="O409" s="74"/>
      <c r="P409" s="184">
        <f>O409*H409</f>
        <v>0</v>
      </c>
      <c r="Q409" s="184">
        <v>0.85999999999999999</v>
      </c>
      <c r="R409" s="184">
        <f>Q409*H409</f>
        <v>1.72</v>
      </c>
      <c r="S409" s="184">
        <v>0</v>
      </c>
      <c r="T409" s="185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186" t="s">
        <v>215</v>
      </c>
      <c r="AT409" s="186" t="s">
        <v>216</v>
      </c>
      <c r="AU409" s="186" t="s">
        <v>83</v>
      </c>
      <c r="AY409" s="21" t="s">
        <v>153</v>
      </c>
      <c r="BE409" s="187">
        <f>IF(N409="základní",J409,0)</f>
        <v>0</v>
      </c>
      <c r="BF409" s="187">
        <f>IF(N409="snížená",J409,0)</f>
        <v>0</v>
      </c>
      <c r="BG409" s="187">
        <f>IF(N409="zákl. přenesená",J409,0)</f>
        <v>0</v>
      </c>
      <c r="BH409" s="187">
        <f>IF(N409="sníž. přenesená",J409,0)</f>
        <v>0</v>
      </c>
      <c r="BI409" s="187">
        <f>IF(N409="nulová",J409,0)</f>
        <v>0</v>
      </c>
      <c r="BJ409" s="21" t="s">
        <v>81</v>
      </c>
      <c r="BK409" s="187">
        <f>ROUND(I409*H409,2)</f>
        <v>0</v>
      </c>
      <c r="BL409" s="21" t="s">
        <v>160</v>
      </c>
      <c r="BM409" s="186" t="s">
        <v>2110</v>
      </c>
    </row>
    <row r="410" s="2" customFormat="1">
      <c r="A410" s="40"/>
      <c r="B410" s="41"/>
      <c r="C410" s="40"/>
      <c r="D410" s="188" t="s">
        <v>162</v>
      </c>
      <c r="E410" s="40"/>
      <c r="F410" s="189" t="s">
        <v>2109</v>
      </c>
      <c r="G410" s="40"/>
      <c r="H410" s="40"/>
      <c r="I410" s="190"/>
      <c r="J410" s="40"/>
      <c r="K410" s="40"/>
      <c r="L410" s="41"/>
      <c r="M410" s="191"/>
      <c r="N410" s="192"/>
      <c r="O410" s="74"/>
      <c r="P410" s="74"/>
      <c r="Q410" s="74"/>
      <c r="R410" s="74"/>
      <c r="S410" s="74"/>
      <c r="T410" s="75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21" t="s">
        <v>162</v>
      </c>
      <c r="AU410" s="21" t="s">
        <v>83</v>
      </c>
    </row>
    <row r="411" s="13" customFormat="1">
      <c r="A411" s="13"/>
      <c r="B411" s="195"/>
      <c r="C411" s="13"/>
      <c r="D411" s="188" t="s">
        <v>166</v>
      </c>
      <c r="E411" s="196" t="s">
        <v>3</v>
      </c>
      <c r="F411" s="197" t="s">
        <v>83</v>
      </c>
      <c r="G411" s="13"/>
      <c r="H411" s="198">
        <v>2</v>
      </c>
      <c r="I411" s="199"/>
      <c r="J411" s="13"/>
      <c r="K411" s="13"/>
      <c r="L411" s="195"/>
      <c r="M411" s="200"/>
      <c r="N411" s="201"/>
      <c r="O411" s="201"/>
      <c r="P411" s="201"/>
      <c r="Q411" s="201"/>
      <c r="R411" s="201"/>
      <c r="S411" s="201"/>
      <c r="T411" s="20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96" t="s">
        <v>166</v>
      </c>
      <c r="AU411" s="196" t="s">
        <v>83</v>
      </c>
      <c r="AV411" s="13" t="s">
        <v>83</v>
      </c>
      <c r="AW411" s="13" t="s">
        <v>35</v>
      </c>
      <c r="AX411" s="13" t="s">
        <v>81</v>
      </c>
      <c r="AY411" s="196" t="s">
        <v>153</v>
      </c>
    </row>
    <row r="412" s="2" customFormat="1" ht="24.15" customHeight="1">
      <c r="A412" s="40"/>
      <c r="B412" s="174"/>
      <c r="C412" s="220" t="s">
        <v>634</v>
      </c>
      <c r="D412" s="220" t="s">
        <v>216</v>
      </c>
      <c r="E412" s="221" t="s">
        <v>2111</v>
      </c>
      <c r="F412" s="222" t="s">
        <v>2112</v>
      </c>
      <c r="G412" s="223" t="s">
        <v>488</v>
      </c>
      <c r="H412" s="224">
        <v>2</v>
      </c>
      <c r="I412" s="225"/>
      <c r="J412" s="226">
        <f>ROUND(I412*H412,2)</f>
        <v>0</v>
      </c>
      <c r="K412" s="222" t="s">
        <v>159</v>
      </c>
      <c r="L412" s="227"/>
      <c r="M412" s="228" t="s">
        <v>3</v>
      </c>
      <c r="N412" s="229" t="s">
        <v>44</v>
      </c>
      <c r="O412" s="74"/>
      <c r="P412" s="184">
        <f>O412*H412</f>
        <v>0</v>
      </c>
      <c r="Q412" s="184">
        <v>0.050999999999999997</v>
      </c>
      <c r="R412" s="184">
        <f>Q412*H412</f>
        <v>0.10199999999999999</v>
      </c>
      <c r="S412" s="184">
        <v>0</v>
      </c>
      <c r="T412" s="185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186" t="s">
        <v>215</v>
      </c>
      <c r="AT412" s="186" t="s">
        <v>216</v>
      </c>
      <c r="AU412" s="186" t="s">
        <v>83</v>
      </c>
      <c r="AY412" s="21" t="s">
        <v>153</v>
      </c>
      <c r="BE412" s="187">
        <f>IF(N412="základní",J412,0)</f>
        <v>0</v>
      </c>
      <c r="BF412" s="187">
        <f>IF(N412="snížená",J412,0)</f>
        <v>0</v>
      </c>
      <c r="BG412" s="187">
        <f>IF(N412="zákl. přenesená",J412,0)</f>
        <v>0</v>
      </c>
      <c r="BH412" s="187">
        <f>IF(N412="sníž. přenesená",J412,0)</f>
        <v>0</v>
      </c>
      <c r="BI412" s="187">
        <f>IF(N412="nulová",J412,0)</f>
        <v>0</v>
      </c>
      <c r="BJ412" s="21" t="s">
        <v>81</v>
      </c>
      <c r="BK412" s="187">
        <f>ROUND(I412*H412,2)</f>
        <v>0</v>
      </c>
      <c r="BL412" s="21" t="s">
        <v>160</v>
      </c>
      <c r="BM412" s="186" t="s">
        <v>2113</v>
      </c>
    </row>
    <row r="413" s="2" customFormat="1">
      <c r="A413" s="40"/>
      <c r="B413" s="41"/>
      <c r="C413" s="40"/>
      <c r="D413" s="188" t="s">
        <v>162</v>
      </c>
      <c r="E413" s="40"/>
      <c r="F413" s="189" t="s">
        <v>2112</v>
      </c>
      <c r="G413" s="40"/>
      <c r="H413" s="40"/>
      <c r="I413" s="190"/>
      <c r="J413" s="40"/>
      <c r="K413" s="40"/>
      <c r="L413" s="41"/>
      <c r="M413" s="191"/>
      <c r="N413" s="192"/>
      <c r="O413" s="74"/>
      <c r="P413" s="74"/>
      <c r="Q413" s="74"/>
      <c r="R413" s="74"/>
      <c r="S413" s="74"/>
      <c r="T413" s="75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21" t="s">
        <v>162</v>
      </c>
      <c r="AU413" s="21" t="s">
        <v>83</v>
      </c>
    </row>
    <row r="414" s="13" customFormat="1">
      <c r="A414" s="13"/>
      <c r="B414" s="195"/>
      <c r="C414" s="13"/>
      <c r="D414" s="188" t="s">
        <v>166</v>
      </c>
      <c r="E414" s="196" t="s">
        <v>3</v>
      </c>
      <c r="F414" s="197" t="s">
        <v>83</v>
      </c>
      <c r="G414" s="13"/>
      <c r="H414" s="198">
        <v>2</v>
      </c>
      <c r="I414" s="199"/>
      <c r="J414" s="13"/>
      <c r="K414" s="13"/>
      <c r="L414" s="195"/>
      <c r="M414" s="200"/>
      <c r="N414" s="201"/>
      <c r="O414" s="201"/>
      <c r="P414" s="201"/>
      <c r="Q414" s="201"/>
      <c r="R414" s="201"/>
      <c r="S414" s="201"/>
      <c r="T414" s="20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6" t="s">
        <v>166</v>
      </c>
      <c r="AU414" s="196" t="s">
        <v>83</v>
      </c>
      <c r="AV414" s="13" t="s">
        <v>83</v>
      </c>
      <c r="AW414" s="13" t="s">
        <v>35</v>
      </c>
      <c r="AX414" s="13" t="s">
        <v>81</v>
      </c>
      <c r="AY414" s="196" t="s">
        <v>153</v>
      </c>
    </row>
    <row r="415" s="2" customFormat="1" ht="24.15" customHeight="1">
      <c r="A415" s="40"/>
      <c r="B415" s="174"/>
      <c r="C415" s="220" t="s">
        <v>642</v>
      </c>
      <c r="D415" s="220" t="s">
        <v>216</v>
      </c>
      <c r="E415" s="221" t="s">
        <v>2114</v>
      </c>
      <c r="F415" s="222" t="s">
        <v>2115</v>
      </c>
      <c r="G415" s="223" t="s">
        <v>488</v>
      </c>
      <c r="H415" s="224">
        <v>2</v>
      </c>
      <c r="I415" s="225"/>
      <c r="J415" s="226">
        <f>ROUND(I415*H415,2)</f>
        <v>0</v>
      </c>
      <c r="K415" s="222" t="s">
        <v>159</v>
      </c>
      <c r="L415" s="227"/>
      <c r="M415" s="228" t="s">
        <v>3</v>
      </c>
      <c r="N415" s="229" t="s">
        <v>44</v>
      </c>
      <c r="O415" s="74"/>
      <c r="P415" s="184">
        <f>O415*H415</f>
        <v>0</v>
      </c>
      <c r="Q415" s="184">
        <v>0.028000000000000001</v>
      </c>
      <c r="R415" s="184">
        <f>Q415*H415</f>
        <v>0.056000000000000001</v>
      </c>
      <c r="S415" s="184">
        <v>0</v>
      </c>
      <c r="T415" s="185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186" t="s">
        <v>215</v>
      </c>
      <c r="AT415" s="186" t="s">
        <v>216</v>
      </c>
      <c r="AU415" s="186" t="s">
        <v>83</v>
      </c>
      <c r="AY415" s="21" t="s">
        <v>153</v>
      </c>
      <c r="BE415" s="187">
        <f>IF(N415="základní",J415,0)</f>
        <v>0</v>
      </c>
      <c r="BF415" s="187">
        <f>IF(N415="snížená",J415,0)</f>
        <v>0</v>
      </c>
      <c r="BG415" s="187">
        <f>IF(N415="zákl. přenesená",J415,0)</f>
        <v>0</v>
      </c>
      <c r="BH415" s="187">
        <f>IF(N415="sníž. přenesená",J415,0)</f>
        <v>0</v>
      </c>
      <c r="BI415" s="187">
        <f>IF(N415="nulová",J415,0)</f>
        <v>0</v>
      </c>
      <c r="BJ415" s="21" t="s">
        <v>81</v>
      </c>
      <c r="BK415" s="187">
        <f>ROUND(I415*H415,2)</f>
        <v>0</v>
      </c>
      <c r="BL415" s="21" t="s">
        <v>160</v>
      </c>
      <c r="BM415" s="186" t="s">
        <v>2116</v>
      </c>
    </row>
    <row r="416" s="2" customFormat="1">
      <c r="A416" s="40"/>
      <c r="B416" s="41"/>
      <c r="C416" s="40"/>
      <c r="D416" s="188" t="s">
        <v>162</v>
      </c>
      <c r="E416" s="40"/>
      <c r="F416" s="189" t="s">
        <v>2115</v>
      </c>
      <c r="G416" s="40"/>
      <c r="H416" s="40"/>
      <c r="I416" s="190"/>
      <c r="J416" s="40"/>
      <c r="K416" s="40"/>
      <c r="L416" s="41"/>
      <c r="M416" s="191"/>
      <c r="N416" s="192"/>
      <c r="O416" s="74"/>
      <c r="P416" s="74"/>
      <c r="Q416" s="74"/>
      <c r="R416" s="74"/>
      <c r="S416" s="74"/>
      <c r="T416" s="75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21" t="s">
        <v>162</v>
      </c>
      <c r="AU416" s="21" t="s">
        <v>83</v>
      </c>
    </row>
    <row r="417" s="13" customFormat="1">
      <c r="A417" s="13"/>
      <c r="B417" s="195"/>
      <c r="C417" s="13"/>
      <c r="D417" s="188" t="s">
        <v>166</v>
      </c>
      <c r="E417" s="196" t="s">
        <v>3</v>
      </c>
      <c r="F417" s="197" t="s">
        <v>83</v>
      </c>
      <c r="G417" s="13"/>
      <c r="H417" s="198">
        <v>2</v>
      </c>
      <c r="I417" s="199"/>
      <c r="J417" s="13"/>
      <c r="K417" s="13"/>
      <c r="L417" s="195"/>
      <c r="M417" s="200"/>
      <c r="N417" s="201"/>
      <c r="O417" s="201"/>
      <c r="P417" s="201"/>
      <c r="Q417" s="201"/>
      <c r="R417" s="201"/>
      <c r="S417" s="201"/>
      <c r="T417" s="20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6" t="s">
        <v>166</v>
      </c>
      <c r="AU417" s="196" t="s">
        <v>83</v>
      </c>
      <c r="AV417" s="13" t="s">
        <v>83</v>
      </c>
      <c r="AW417" s="13" t="s">
        <v>35</v>
      </c>
      <c r="AX417" s="13" t="s">
        <v>81</v>
      </c>
      <c r="AY417" s="196" t="s">
        <v>153</v>
      </c>
    </row>
    <row r="418" s="2" customFormat="1" ht="24.15" customHeight="1">
      <c r="A418" s="40"/>
      <c r="B418" s="174"/>
      <c r="C418" s="220" t="s">
        <v>648</v>
      </c>
      <c r="D418" s="220" t="s">
        <v>216</v>
      </c>
      <c r="E418" s="221" t="s">
        <v>2117</v>
      </c>
      <c r="F418" s="222" t="s">
        <v>2118</v>
      </c>
      <c r="G418" s="223" t="s">
        <v>488</v>
      </c>
      <c r="H418" s="224">
        <v>1</v>
      </c>
      <c r="I418" s="225"/>
      <c r="J418" s="226">
        <f>ROUND(I418*H418,2)</f>
        <v>0</v>
      </c>
      <c r="K418" s="222" t="s">
        <v>159</v>
      </c>
      <c r="L418" s="227"/>
      <c r="M418" s="228" t="s">
        <v>3</v>
      </c>
      <c r="N418" s="229" t="s">
        <v>44</v>
      </c>
      <c r="O418" s="74"/>
      <c r="P418" s="184">
        <f>O418*H418</f>
        <v>0</v>
      </c>
      <c r="Q418" s="184">
        <v>0.068000000000000005</v>
      </c>
      <c r="R418" s="184">
        <f>Q418*H418</f>
        <v>0.068000000000000005</v>
      </c>
      <c r="S418" s="184">
        <v>0</v>
      </c>
      <c r="T418" s="185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186" t="s">
        <v>215</v>
      </c>
      <c r="AT418" s="186" t="s">
        <v>216</v>
      </c>
      <c r="AU418" s="186" t="s">
        <v>83</v>
      </c>
      <c r="AY418" s="21" t="s">
        <v>153</v>
      </c>
      <c r="BE418" s="187">
        <f>IF(N418="základní",J418,0)</f>
        <v>0</v>
      </c>
      <c r="BF418" s="187">
        <f>IF(N418="snížená",J418,0)</f>
        <v>0</v>
      </c>
      <c r="BG418" s="187">
        <f>IF(N418="zákl. přenesená",J418,0)</f>
        <v>0</v>
      </c>
      <c r="BH418" s="187">
        <f>IF(N418="sníž. přenesená",J418,0)</f>
        <v>0</v>
      </c>
      <c r="BI418" s="187">
        <f>IF(N418="nulová",J418,0)</f>
        <v>0</v>
      </c>
      <c r="BJ418" s="21" t="s">
        <v>81</v>
      </c>
      <c r="BK418" s="187">
        <f>ROUND(I418*H418,2)</f>
        <v>0</v>
      </c>
      <c r="BL418" s="21" t="s">
        <v>160</v>
      </c>
      <c r="BM418" s="186" t="s">
        <v>2119</v>
      </c>
    </row>
    <row r="419" s="2" customFormat="1">
      <c r="A419" s="40"/>
      <c r="B419" s="41"/>
      <c r="C419" s="40"/>
      <c r="D419" s="188" t="s">
        <v>162</v>
      </c>
      <c r="E419" s="40"/>
      <c r="F419" s="189" t="s">
        <v>2118</v>
      </c>
      <c r="G419" s="40"/>
      <c r="H419" s="40"/>
      <c r="I419" s="190"/>
      <c r="J419" s="40"/>
      <c r="K419" s="40"/>
      <c r="L419" s="41"/>
      <c r="M419" s="191"/>
      <c r="N419" s="192"/>
      <c r="O419" s="74"/>
      <c r="P419" s="74"/>
      <c r="Q419" s="74"/>
      <c r="R419" s="74"/>
      <c r="S419" s="74"/>
      <c r="T419" s="75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21" t="s">
        <v>162</v>
      </c>
      <c r="AU419" s="21" t="s">
        <v>83</v>
      </c>
    </row>
    <row r="420" s="13" customFormat="1">
      <c r="A420" s="13"/>
      <c r="B420" s="195"/>
      <c r="C420" s="13"/>
      <c r="D420" s="188" t="s">
        <v>166</v>
      </c>
      <c r="E420" s="196" t="s">
        <v>3</v>
      </c>
      <c r="F420" s="197" t="s">
        <v>81</v>
      </c>
      <c r="G420" s="13"/>
      <c r="H420" s="198">
        <v>1</v>
      </c>
      <c r="I420" s="199"/>
      <c r="J420" s="13"/>
      <c r="K420" s="13"/>
      <c r="L420" s="195"/>
      <c r="M420" s="200"/>
      <c r="N420" s="201"/>
      <c r="O420" s="201"/>
      <c r="P420" s="201"/>
      <c r="Q420" s="201"/>
      <c r="R420" s="201"/>
      <c r="S420" s="201"/>
      <c r="T420" s="20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6" t="s">
        <v>166</v>
      </c>
      <c r="AU420" s="196" t="s">
        <v>83</v>
      </c>
      <c r="AV420" s="13" t="s">
        <v>83</v>
      </c>
      <c r="AW420" s="13" t="s">
        <v>35</v>
      </c>
      <c r="AX420" s="13" t="s">
        <v>81</v>
      </c>
      <c r="AY420" s="196" t="s">
        <v>153</v>
      </c>
    </row>
    <row r="421" s="2" customFormat="1" ht="24.15" customHeight="1">
      <c r="A421" s="40"/>
      <c r="B421" s="174"/>
      <c r="C421" s="220" t="s">
        <v>654</v>
      </c>
      <c r="D421" s="220" t="s">
        <v>216</v>
      </c>
      <c r="E421" s="221" t="s">
        <v>2120</v>
      </c>
      <c r="F421" s="222" t="s">
        <v>2121</v>
      </c>
      <c r="G421" s="223" t="s">
        <v>488</v>
      </c>
      <c r="H421" s="224">
        <v>6</v>
      </c>
      <c r="I421" s="225"/>
      <c r="J421" s="226">
        <f>ROUND(I421*H421,2)</f>
        <v>0</v>
      </c>
      <c r="K421" s="222" t="s">
        <v>159</v>
      </c>
      <c r="L421" s="227"/>
      <c r="M421" s="228" t="s">
        <v>3</v>
      </c>
      <c r="N421" s="229" t="s">
        <v>44</v>
      </c>
      <c r="O421" s="74"/>
      <c r="P421" s="184">
        <f>O421*H421</f>
        <v>0</v>
      </c>
      <c r="Q421" s="184">
        <v>0.52100000000000002</v>
      </c>
      <c r="R421" s="184">
        <f>Q421*H421</f>
        <v>3.1260000000000003</v>
      </c>
      <c r="S421" s="184">
        <v>0</v>
      </c>
      <c r="T421" s="185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186" t="s">
        <v>215</v>
      </c>
      <c r="AT421" s="186" t="s">
        <v>216</v>
      </c>
      <c r="AU421" s="186" t="s">
        <v>83</v>
      </c>
      <c r="AY421" s="21" t="s">
        <v>153</v>
      </c>
      <c r="BE421" s="187">
        <f>IF(N421="základní",J421,0)</f>
        <v>0</v>
      </c>
      <c r="BF421" s="187">
        <f>IF(N421="snížená",J421,0)</f>
        <v>0</v>
      </c>
      <c r="BG421" s="187">
        <f>IF(N421="zákl. přenesená",J421,0)</f>
        <v>0</v>
      </c>
      <c r="BH421" s="187">
        <f>IF(N421="sníž. přenesená",J421,0)</f>
        <v>0</v>
      </c>
      <c r="BI421" s="187">
        <f>IF(N421="nulová",J421,0)</f>
        <v>0</v>
      </c>
      <c r="BJ421" s="21" t="s">
        <v>81</v>
      </c>
      <c r="BK421" s="187">
        <f>ROUND(I421*H421,2)</f>
        <v>0</v>
      </c>
      <c r="BL421" s="21" t="s">
        <v>160</v>
      </c>
      <c r="BM421" s="186" t="s">
        <v>2122</v>
      </c>
    </row>
    <row r="422" s="2" customFormat="1">
      <c r="A422" s="40"/>
      <c r="B422" s="41"/>
      <c r="C422" s="40"/>
      <c r="D422" s="188" t="s">
        <v>162</v>
      </c>
      <c r="E422" s="40"/>
      <c r="F422" s="189" t="s">
        <v>2121</v>
      </c>
      <c r="G422" s="40"/>
      <c r="H422" s="40"/>
      <c r="I422" s="190"/>
      <c r="J422" s="40"/>
      <c r="K422" s="40"/>
      <c r="L422" s="41"/>
      <c r="M422" s="191"/>
      <c r="N422" s="192"/>
      <c r="O422" s="74"/>
      <c r="P422" s="74"/>
      <c r="Q422" s="74"/>
      <c r="R422" s="74"/>
      <c r="S422" s="74"/>
      <c r="T422" s="75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21" t="s">
        <v>162</v>
      </c>
      <c r="AU422" s="21" t="s">
        <v>83</v>
      </c>
    </row>
    <row r="423" s="13" customFormat="1">
      <c r="A423" s="13"/>
      <c r="B423" s="195"/>
      <c r="C423" s="13"/>
      <c r="D423" s="188" t="s">
        <v>166</v>
      </c>
      <c r="E423" s="196" t="s">
        <v>3</v>
      </c>
      <c r="F423" s="197" t="s">
        <v>2123</v>
      </c>
      <c r="G423" s="13"/>
      <c r="H423" s="198">
        <v>6</v>
      </c>
      <c r="I423" s="199"/>
      <c r="J423" s="13"/>
      <c r="K423" s="13"/>
      <c r="L423" s="195"/>
      <c r="M423" s="200"/>
      <c r="N423" s="201"/>
      <c r="O423" s="201"/>
      <c r="P423" s="201"/>
      <c r="Q423" s="201"/>
      <c r="R423" s="201"/>
      <c r="S423" s="201"/>
      <c r="T423" s="20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6" t="s">
        <v>166</v>
      </c>
      <c r="AU423" s="196" t="s">
        <v>83</v>
      </c>
      <c r="AV423" s="13" t="s">
        <v>83</v>
      </c>
      <c r="AW423" s="13" t="s">
        <v>35</v>
      </c>
      <c r="AX423" s="13" t="s">
        <v>81</v>
      </c>
      <c r="AY423" s="196" t="s">
        <v>153</v>
      </c>
    </row>
    <row r="424" s="2" customFormat="1" ht="24.15" customHeight="1">
      <c r="A424" s="40"/>
      <c r="B424" s="174"/>
      <c r="C424" s="220" t="s">
        <v>660</v>
      </c>
      <c r="D424" s="220" t="s">
        <v>216</v>
      </c>
      <c r="E424" s="221" t="s">
        <v>2124</v>
      </c>
      <c r="F424" s="222" t="s">
        <v>2125</v>
      </c>
      <c r="G424" s="223" t="s">
        <v>488</v>
      </c>
      <c r="H424" s="224">
        <v>13</v>
      </c>
      <c r="I424" s="225"/>
      <c r="J424" s="226">
        <f>ROUND(I424*H424,2)</f>
        <v>0</v>
      </c>
      <c r="K424" s="222" t="s">
        <v>159</v>
      </c>
      <c r="L424" s="227"/>
      <c r="M424" s="228" t="s">
        <v>3</v>
      </c>
      <c r="N424" s="229" t="s">
        <v>44</v>
      </c>
      <c r="O424" s="74"/>
      <c r="P424" s="184">
        <f>O424*H424</f>
        <v>0</v>
      </c>
      <c r="Q424" s="184">
        <v>0.002</v>
      </c>
      <c r="R424" s="184">
        <f>Q424*H424</f>
        <v>0.026000000000000002</v>
      </c>
      <c r="S424" s="184">
        <v>0</v>
      </c>
      <c r="T424" s="185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186" t="s">
        <v>215</v>
      </c>
      <c r="AT424" s="186" t="s">
        <v>216</v>
      </c>
      <c r="AU424" s="186" t="s">
        <v>83</v>
      </c>
      <c r="AY424" s="21" t="s">
        <v>153</v>
      </c>
      <c r="BE424" s="187">
        <f>IF(N424="základní",J424,0)</f>
        <v>0</v>
      </c>
      <c r="BF424" s="187">
        <f>IF(N424="snížená",J424,0)</f>
        <v>0</v>
      </c>
      <c r="BG424" s="187">
        <f>IF(N424="zákl. přenesená",J424,0)</f>
        <v>0</v>
      </c>
      <c r="BH424" s="187">
        <f>IF(N424="sníž. přenesená",J424,0)</f>
        <v>0</v>
      </c>
      <c r="BI424" s="187">
        <f>IF(N424="nulová",J424,0)</f>
        <v>0</v>
      </c>
      <c r="BJ424" s="21" t="s">
        <v>81</v>
      </c>
      <c r="BK424" s="187">
        <f>ROUND(I424*H424,2)</f>
        <v>0</v>
      </c>
      <c r="BL424" s="21" t="s">
        <v>160</v>
      </c>
      <c r="BM424" s="186" t="s">
        <v>2126</v>
      </c>
    </row>
    <row r="425" s="2" customFormat="1">
      <c r="A425" s="40"/>
      <c r="B425" s="41"/>
      <c r="C425" s="40"/>
      <c r="D425" s="188" t="s">
        <v>162</v>
      </c>
      <c r="E425" s="40"/>
      <c r="F425" s="189" t="s">
        <v>2125</v>
      </c>
      <c r="G425" s="40"/>
      <c r="H425" s="40"/>
      <c r="I425" s="190"/>
      <c r="J425" s="40"/>
      <c r="K425" s="40"/>
      <c r="L425" s="41"/>
      <c r="M425" s="191"/>
      <c r="N425" s="192"/>
      <c r="O425" s="74"/>
      <c r="P425" s="74"/>
      <c r="Q425" s="74"/>
      <c r="R425" s="74"/>
      <c r="S425" s="74"/>
      <c r="T425" s="75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21" t="s">
        <v>162</v>
      </c>
      <c r="AU425" s="21" t="s">
        <v>83</v>
      </c>
    </row>
    <row r="426" s="13" customFormat="1">
      <c r="A426" s="13"/>
      <c r="B426" s="195"/>
      <c r="C426" s="13"/>
      <c r="D426" s="188" t="s">
        <v>166</v>
      </c>
      <c r="E426" s="196" t="s">
        <v>3</v>
      </c>
      <c r="F426" s="197" t="s">
        <v>2127</v>
      </c>
      <c r="G426" s="13"/>
      <c r="H426" s="198">
        <v>13</v>
      </c>
      <c r="I426" s="199"/>
      <c r="J426" s="13"/>
      <c r="K426" s="13"/>
      <c r="L426" s="195"/>
      <c r="M426" s="200"/>
      <c r="N426" s="201"/>
      <c r="O426" s="201"/>
      <c r="P426" s="201"/>
      <c r="Q426" s="201"/>
      <c r="R426" s="201"/>
      <c r="S426" s="201"/>
      <c r="T426" s="20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6" t="s">
        <v>166</v>
      </c>
      <c r="AU426" s="196" t="s">
        <v>83</v>
      </c>
      <c r="AV426" s="13" t="s">
        <v>83</v>
      </c>
      <c r="AW426" s="13" t="s">
        <v>35</v>
      </c>
      <c r="AX426" s="13" t="s">
        <v>81</v>
      </c>
      <c r="AY426" s="196" t="s">
        <v>153</v>
      </c>
    </row>
    <row r="427" s="2" customFormat="1" ht="37.8" customHeight="1">
      <c r="A427" s="40"/>
      <c r="B427" s="174"/>
      <c r="C427" s="175" t="s">
        <v>666</v>
      </c>
      <c r="D427" s="175" t="s">
        <v>155</v>
      </c>
      <c r="E427" s="176" t="s">
        <v>2128</v>
      </c>
      <c r="F427" s="177" t="s">
        <v>2129</v>
      </c>
      <c r="G427" s="178" t="s">
        <v>488</v>
      </c>
      <c r="H427" s="179">
        <v>2</v>
      </c>
      <c r="I427" s="180"/>
      <c r="J427" s="181">
        <f>ROUND(I427*H427,2)</f>
        <v>0</v>
      </c>
      <c r="K427" s="177" t="s">
        <v>159</v>
      </c>
      <c r="L427" s="41"/>
      <c r="M427" s="182" t="s">
        <v>3</v>
      </c>
      <c r="N427" s="183" t="s">
        <v>44</v>
      </c>
      <c r="O427" s="74"/>
      <c r="P427" s="184">
        <f>O427*H427</f>
        <v>0</v>
      </c>
      <c r="Q427" s="184">
        <v>0.089999999999999997</v>
      </c>
      <c r="R427" s="184">
        <f>Q427*H427</f>
        <v>0.17999999999999999</v>
      </c>
      <c r="S427" s="184">
        <v>0</v>
      </c>
      <c r="T427" s="185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186" t="s">
        <v>160</v>
      </c>
      <c r="AT427" s="186" t="s">
        <v>155</v>
      </c>
      <c r="AU427" s="186" t="s">
        <v>83</v>
      </c>
      <c r="AY427" s="21" t="s">
        <v>153</v>
      </c>
      <c r="BE427" s="187">
        <f>IF(N427="základní",J427,0)</f>
        <v>0</v>
      </c>
      <c r="BF427" s="187">
        <f>IF(N427="snížená",J427,0)</f>
        <v>0</v>
      </c>
      <c r="BG427" s="187">
        <f>IF(N427="zákl. přenesená",J427,0)</f>
        <v>0</v>
      </c>
      <c r="BH427" s="187">
        <f>IF(N427="sníž. přenesená",J427,0)</f>
        <v>0</v>
      </c>
      <c r="BI427" s="187">
        <f>IF(N427="nulová",J427,0)</f>
        <v>0</v>
      </c>
      <c r="BJ427" s="21" t="s">
        <v>81</v>
      </c>
      <c r="BK427" s="187">
        <f>ROUND(I427*H427,2)</f>
        <v>0</v>
      </c>
      <c r="BL427" s="21" t="s">
        <v>160</v>
      </c>
      <c r="BM427" s="186" t="s">
        <v>2130</v>
      </c>
    </row>
    <row r="428" s="2" customFormat="1">
      <c r="A428" s="40"/>
      <c r="B428" s="41"/>
      <c r="C428" s="40"/>
      <c r="D428" s="188" t="s">
        <v>162</v>
      </c>
      <c r="E428" s="40"/>
      <c r="F428" s="189" t="s">
        <v>2131</v>
      </c>
      <c r="G428" s="40"/>
      <c r="H428" s="40"/>
      <c r="I428" s="190"/>
      <c r="J428" s="40"/>
      <c r="K428" s="40"/>
      <c r="L428" s="41"/>
      <c r="M428" s="191"/>
      <c r="N428" s="192"/>
      <c r="O428" s="74"/>
      <c r="P428" s="74"/>
      <c r="Q428" s="74"/>
      <c r="R428" s="74"/>
      <c r="S428" s="74"/>
      <c r="T428" s="75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21" t="s">
        <v>162</v>
      </c>
      <c r="AU428" s="21" t="s">
        <v>83</v>
      </c>
    </row>
    <row r="429" s="2" customFormat="1">
      <c r="A429" s="40"/>
      <c r="B429" s="41"/>
      <c r="C429" s="40"/>
      <c r="D429" s="193" t="s">
        <v>164</v>
      </c>
      <c r="E429" s="40"/>
      <c r="F429" s="194" t="s">
        <v>2132</v>
      </c>
      <c r="G429" s="40"/>
      <c r="H429" s="40"/>
      <c r="I429" s="190"/>
      <c r="J429" s="40"/>
      <c r="K429" s="40"/>
      <c r="L429" s="41"/>
      <c r="M429" s="191"/>
      <c r="N429" s="192"/>
      <c r="O429" s="74"/>
      <c r="P429" s="74"/>
      <c r="Q429" s="74"/>
      <c r="R429" s="74"/>
      <c r="S429" s="74"/>
      <c r="T429" s="75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21" t="s">
        <v>164</v>
      </c>
      <c r="AU429" s="21" t="s">
        <v>83</v>
      </c>
    </row>
    <row r="430" s="13" customFormat="1">
      <c r="A430" s="13"/>
      <c r="B430" s="195"/>
      <c r="C430" s="13"/>
      <c r="D430" s="188" t="s">
        <v>166</v>
      </c>
      <c r="E430" s="196" t="s">
        <v>3</v>
      </c>
      <c r="F430" s="197" t="s">
        <v>83</v>
      </c>
      <c r="G430" s="13"/>
      <c r="H430" s="198">
        <v>2</v>
      </c>
      <c r="I430" s="199"/>
      <c r="J430" s="13"/>
      <c r="K430" s="13"/>
      <c r="L430" s="195"/>
      <c r="M430" s="200"/>
      <c r="N430" s="201"/>
      <c r="O430" s="201"/>
      <c r="P430" s="201"/>
      <c r="Q430" s="201"/>
      <c r="R430" s="201"/>
      <c r="S430" s="201"/>
      <c r="T430" s="20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6" t="s">
        <v>166</v>
      </c>
      <c r="AU430" s="196" t="s">
        <v>83</v>
      </c>
      <c r="AV430" s="13" t="s">
        <v>83</v>
      </c>
      <c r="AW430" s="13" t="s">
        <v>35</v>
      </c>
      <c r="AX430" s="13" t="s">
        <v>81</v>
      </c>
      <c r="AY430" s="196" t="s">
        <v>153</v>
      </c>
    </row>
    <row r="431" s="2" customFormat="1" ht="21.75" customHeight="1">
      <c r="A431" s="40"/>
      <c r="B431" s="174"/>
      <c r="C431" s="220" t="s">
        <v>673</v>
      </c>
      <c r="D431" s="220" t="s">
        <v>216</v>
      </c>
      <c r="E431" s="221" t="s">
        <v>2133</v>
      </c>
      <c r="F431" s="222" t="s">
        <v>2134</v>
      </c>
      <c r="G431" s="223" t="s">
        <v>488</v>
      </c>
      <c r="H431" s="224">
        <v>2</v>
      </c>
      <c r="I431" s="225"/>
      <c r="J431" s="226">
        <f>ROUND(I431*H431,2)</f>
        <v>0</v>
      </c>
      <c r="K431" s="222" t="s">
        <v>159</v>
      </c>
      <c r="L431" s="227"/>
      <c r="M431" s="228" t="s">
        <v>3</v>
      </c>
      <c r="N431" s="229" t="s">
        <v>44</v>
      </c>
      <c r="O431" s="74"/>
      <c r="P431" s="184">
        <f>O431*H431</f>
        <v>0</v>
      </c>
      <c r="Q431" s="184">
        <v>0.080000000000000002</v>
      </c>
      <c r="R431" s="184">
        <f>Q431*H431</f>
        <v>0.16</v>
      </c>
      <c r="S431" s="184">
        <v>0</v>
      </c>
      <c r="T431" s="185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186" t="s">
        <v>215</v>
      </c>
      <c r="AT431" s="186" t="s">
        <v>216</v>
      </c>
      <c r="AU431" s="186" t="s">
        <v>83</v>
      </c>
      <c r="AY431" s="21" t="s">
        <v>153</v>
      </c>
      <c r="BE431" s="187">
        <f>IF(N431="základní",J431,0)</f>
        <v>0</v>
      </c>
      <c r="BF431" s="187">
        <f>IF(N431="snížená",J431,0)</f>
        <v>0</v>
      </c>
      <c r="BG431" s="187">
        <f>IF(N431="zákl. přenesená",J431,0)</f>
        <v>0</v>
      </c>
      <c r="BH431" s="187">
        <f>IF(N431="sníž. přenesená",J431,0)</f>
        <v>0</v>
      </c>
      <c r="BI431" s="187">
        <f>IF(N431="nulová",J431,0)</f>
        <v>0</v>
      </c>
      <c r="BJ431" s="21" t="s">
        <v>81</v>
      </c>
      <c r="BK431" s="187">
        <f>ROUND(I431*H431,2)</f>
        <v>0</v>
      </c>
      <c r="BL431" s="21" t="s">
        <v>160</v>
      </c>
      <c r="BM431" s="186" t="s">
        <v>2135</v>
      </c>
    </row>
    <row r="432" s="2" customFormat="1">
      <c r="A432" s="40"/>
      <c r="B432" s="41"/>
      <c r="C432" s="40"/>
      <c r="D432" s="188" t="s">
        <v>162</v>
      </c>
      <c r="E432" s="40"/>
      <c r="F432" s="189" t="s">
        <v>2134</v>
      </c>
      <c r="G432" s="40"/>
      <c r="H432" s="40"/>
      <c r="I432" s="190"/>
      <c r="J432" s="40"/>
      <c r="K432" s="40"/>
      <c r="L432" s="41"/>
      <c r="M432" s="191"/>
      <c r="N432" s="192"/>
      <c r="O432" s="74"/>
      <c r="P432" s="74"/>
      <c r="Q432" s="74"/>
      <c r="R432" s="74"/>
      <c r="S432" s="74"/>
      <c r="T432" s="75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21" t="s">
        <v>162</v>
      </c>
      <c r="AU432" s="21" t="s">
        <v>83</v>
      </c>
    </row>
    <row r="433" s="13" customFormat="1">
      <c r="A433" s="13"/>
      <c r="B433" s="195"/>
      <c r="C433" s="13"/>
      <c r="D433" s="188" t="s">
        <v>166</v>
      </c>
      <c r="E433" s="196" t="s">
        <v>3</v>
      </c>
      <c r="F433" s="197" t="s">
        <v>83</v>
      </c>
      <c r="G433" s="13"/>
      <c r="H433" s="198">
        <v>2</v>
      </c>
      <c r="I433" s="199"/>
      <c r="J433" s="13"/>
      <c r="K433" s="13"/>
      <c r="L433" s="195"/>
      <c r="M433" s="200"/>
      <c r="N433" s="201"/>
      <c r="O433" s="201"/>
      <c r="P433" s="201"/>
      <c r="Q433" s="201"/>
      <c r="R433" s="201"/>
      <c r="S433" s="201"/>
      <c r="T433" s="20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6" t="s">
        <v>166</v>
      </c>
      <c r="AU433" s="196" t="s">
        <v>83</v>
      </c>
      <c r="AV433" s="13" t="s">
        <v>83</v>
      </c>
      <c r="AW433" s="13" t="s">
        <v>35</v>
      </c>
      <c r="AX433" s="13" t="s">
        <v>81</v>
      </c>
      <c r="AY433" s="196" t="s">
        <v>153</v>
      </c>
    </row>
    <row r="434" s="2" customFormat="1" ht="37.8" customHeight="1">
      <c r="A434" s="40"/>
      <c r="B434" s="174"/>
      <c r="C434" s="175" t="s">
        <v>679</v>
      </c>
      <c r="D434" s="175" t="s">
        <v>155</v>
      </c>
      <c r="E434" s="176" t="s">
        <v>2136</v>
      </c>
      <c r="F434" s="177" t="s">
        <v>2137</v>
      </c>
      <c r="G434" s="178" t="s">
        <v>488</v>
      </c>
      <c r="H434" s="179">
        <v>4</v>
      </c>
      <c r="I434" s="180"/>
      <c r="J434" s="181">
        <f>ROUND(I434*H434,2)</f>
        <v>0</v>
      </c>
      <c r="K434" s="177" t="s">
        <v>159</v>
      </c>
      <c r="L434" s="41"/>
      <c r="M434" s="182" t="s">
        <v>3</v>
      </c>
      <c r="N434" s="183" t="s">
        <v>44</v>
      </c>
      <c r="O434" s="74"/>
      <c r="P434" s="184">
        <f>O434*H434</f>
        <v>0</v>
      </c>
      <c r="Q434" s="184">
        <v>0.089999999999999997</v>
      </c>
      <c r="R434" s="184">
        <f>Q434*H434</f>
        <v>0.35999999999999999</v>
      </c>
      <c r="S434" s="184">
        <v>0</v>
      </c>
      <c r="T434" s="185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186" t="s">
        <v>160</v>
      </c>
      <c r="AT434" s="186" t="s">
        <v>155</v>
      </c>
      <c r="AU434" s="186" t="s">
        <v>83</v>
      </c>
      <c r="AY434" s="21" t="s">
        <v>153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21" t="s">
        <v>81</v>
      </c>
      <c r="BK434" s="187">
        <f>ROUND(I434*H434,2)</f>
        <v>0</v>
      </c>
      <c r="BL434" s="21" t="s">
        <v>160</v>
      </c>
      <c r="BM434" s="186" t="s">
        <v>2138</v>
      </c>
    </row>
    <row r="435" s="2" customFormat="1">
      <c r="A435" s="40"/>
      <c r="B435" s="41"/>
      <c r="C435" s="40"/>
      <c r="D435" s="188" t="s">
        <v>162</v>
      </c>
      <c r="E435" s="40"/>
      <c r="F435" s="189" t="s">
        <v>2139</v>
      </c>
      <c r="G435" s="40"/>
      <c r="H435" s="40"/>
      <c r="I435" s="190"/>
      <c r="J435" s="40"/>
      <c r="K435" s="40"/>
      <c r="L435" s="41"/>
      <c r="M435" s="191"/>
      <c r="N435" s="192"/>
      <c r="O435" s="74"/>
      <c r="P435" s="74"/>
      <c r="Q435" s="74"/>
      <c r="R435" s="74"/>
      <c r="S435" s="74"/>
      <c r="T435" s="75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21" t="s">
        <v>162</v>
      </c>
      <c r="AU435" s="21" t="s">
        <v>83</v>
      </c>
    </row>
    <row r="436" s="2" customFormat="1">
      <c r="A436" s="40"/>
      <c r="B436" s="41"/>
      <c r="C436" s="40"/>
      <c r="D436" s="193" t="s">
        <v>164</v>
      </c>
      <c r="E436" s="40"/>
      <c r="F436" s="194" t="s">
        <v>2140</v>
      </c>
      <c r="G436" s="40"/>
      <c r="H436" s="40"/>
      <c r="I436" s="190"/>
      <c r="J436" s="40"/>
      <c r="K436" s="40"/>
      <c r="L436" s="41"/>
      <c r="M436" s="191"/>
      <c r="N436" s="192"/>
      <c r="O436" s="74"/>
      <c r="P436" s="74"/>
      <c r="Q436" s="74"/>
      <c r="R436" s="74"/>
      <c r="S436" s="74"/>
      <c r="T436" s="75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21" t="s">
        <v>164</v>
      </c>
      <c r="AU436" s="21" t="s">
        <v>83</v>
      </c>
    </row>
    <row r="437" s="13" customFormat="1">
      <c r="A437" s="13"/>
      <c r="B437" s="195"/>
      <c r="C437" s="13"/>
      <c r="D437" s="188" t="s">
        <v>166</v>
      </c>
      <c r="E437" s="196" t="s">
        <v>3</v>
      </c>
      <c r="F437" s="197" t="s">
        <v>2141</v>
      </c>
      <c r="G437" s="13"/>
      <c r="H437" s="198">
        <v>4</v>
      </c>
      <c r="I437" s="199"/>
      <c r="J437" s="13"/>
      <c r="K437" s="13"/>
      <c r="L437" s="195"/>
      <c r="M437" s="200"/>
      <c r="N437" s="201"/>
      <c r="O437" s="201"/>
      <c r="P437" s="201"/>
      <c r="Q437" s="201"/>
      <c r="R437" s="201"/>
      <c r="S437" s="201"/>
      <c r="T437" s="20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6" t="s">
        <v>166</v>
      </c>
      <c r="AU437" s="196" t="s">
        <v>83</v>
      </c>
      <c r="AV437" s="13" t="s">
        <v>83</v>
      </c>
      <c r="AW437" s="13" t="s">
        <v>35</v>
      </c>
      <c r="AX437" s="13" t="s">
        <v>81</v>
      </c>
      <c r="AY437" s="196" t="s">
        <v>153</v>
      </c>
    </row>
    <row r="438" s="2" customFormat="1" ht="21.75" customHeight="1">
      <c r="A438" s="40"/>
      <c r="B438" s="174"/>
      <c r="C438" s="220" t="s">
        <v>685</v>
      </c>
      <c r="D438" s="220" t="s">
        <v>216</v>
      </c>
      <c r="E438" s="221" t="s">
        <v>2142</v>
      </c>
      <c r="F438" s="222" t="s">
        <v>2143</v>
      </c>
      <c r="G438" s="223" t="s">
        <v>488</v>
      </c>
      <c r="H438" s="224">
        <v>2</v>
      </c>
      <c r="I438" s="225"/>
      <c r="J438" s="226">
        <f>ROUND(I438*H438,2)</f>
        <v>0</v>
      </c>
      <c r="K438" s="222" t="s">
        <v>159</v>
      </c>
      <c r="L438" s="227"/>
      <c r="M438" s="228" t="s">
        <v>3</v>
      </c>
      <c r="N438" s="229" t="s">
        <v>44</v>
      </c>
      <c r="O438" s="74"/>
      <c r="P438" s="184">
        <f>O438*H438</f>
        <v>0</v>
      </c>
      <c r="Q438" s="184">
        <v>0.19600000000000001</v>
      </c>
      <c r="R438" s="184">
        <f>Q438*H438</f>
        <v>0.39200000000000002</v>
      </c>
      <c r="S438" s="184">
        <v>0</v>
      </c>
      <c r="T438" s="185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186" t="s">
        <v>215</v>
      </c>
      <c r="AT438" s="186" t="s">
        <v>216</v>
      </c>
      <c r="AU438" s="186" t="s">
        <v>83</v>
      </c>
      <c r="AY438" s="21" t="s">
        <v>153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21" t="s">
        <v>81</v>
      </c>
      <c r="BK438" s="187">
        <f>ROUND(I438*H438,2)</f>
        <v>0</v>
      </c>
      <c r="BL438" s="21" t="s">
        <v>160</v>
      </c>
      <c r="BM438" s="186" t="s">
        <v>2144</v>
      </c>
    </row>
    <row r="439" s="2" customFormat="1">
      <c r="A439" s="40"/>
      <c r="B439" s="41"/>
      <c r="C439" s="40"/>
      <c r="D439" s="188" t="s">
        <v>162</v>
      </c>
      <c r="E439" s="40"/>
      <c r="F439" s="189" t="s">
        <v>2143</v>
      </c>
      <c r="G439" s="40"/>
      <c r="H439" s="40"/>
      <c r="I439" s="190"/>
      <c r="J439" s="40"/>
      <c r="K439" s="40"/>
      <c r="L439" s="41"/>
      <c r="M439" s="191"/>
      <c r="N439" s="192"/>
      <c r="O439" s="74"/>
      <c r="P439" s="74"/>
      <c r="Q439" s="74"/>
      <c r="R439" s="74"/>
      <c r="S439" s="74"/>
      <c r="T439" s="75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21" t="s">
        <v>162</v>
      </c>
      <c r="AU439" s="21" t="s">
        <v>83</v>
      </c>
    </row>
    <row r="440" s="13" customFormat="1">
      <c r="A440" s="13"/>
      <c r="B440" s="195"/>
      <c r="C440" s="13"/>
      <c r="D440" s="188" t="s">
        <v>166</v>
      </c>
      <c r="E440" s="196" t="s">
        <v>3</v>
      </c>
      <c r="F440" s="197" t="s">
        <v>83</v>
      </c>
      <c r="G440" s="13"/>
      <c r="H440" s="198">
        <v>2</v>
      </c>
      <c r="I440" s="199"/>
      <c r="J440" s="13"/>
      <c r="K440" s="13"/>
      <c r="L440" s="195"/>
      <c r="M440" s="200"/>
      <c r="N440" s="201"/>
      <c r="O440" s="201"/>
      <c r="P440" s="201"/>
      <c r="Q440" s="201"/>
      <c r="R440" s="201"/>
      <c r="S440" s="201"/>
      <c r="T440" s="20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6" t="s">
        <v>166</v>
      </c>
      <c r="AU440" s="196" t="s">
        <v>83</v>
      </c>
      <c r="AV440" s="13" t="s">
        <v>83</v>
      </c>
      <c r="AW440" s="13" t="s">
        <v>35</v>
      </c>
      <c r="AX440" s="13" t="s">
        <v>81</v>
      </c>
      <c r="AY440" s="196" t="s">
        <v>153</v>
      </c>
    </row>
    <row r="441" s="2" customFormat="1" ht="37.8" customHeight="1">
      <c r="A441" s="40"/>
      <c r="B441" s="174"/>
      <c r="C441" s="220" t="s">
        <v>693</v>
      </c>
      <c r="D441" s="220" t="s">
        <v>216</v>
      </c>
      <c r="E441" s="221" t="s">
        <v>2145</v>
      </c>
      <c r="F441" s="222" t="s">
        <v>2146</v>
      </c>
      <c r="G441" s="223" t="s">
        <v>488</v>
      </c>
      <c r="H441" s="224">
        <v>2</v>
      </c>
      <c r="I441" s="225"/>
      <c r="J441" s="226">
        <f>ROUND(I441*H441,2)</f>
        <v>0</v>
      </c>
      <c r="K441" s="222" t="s">
        <v>159</v>
      </c>
      <c r="L441" s="227"/>
      <c r="M441" s="228" t="s">
        <v>3</v>
      </c>
      <c r="N441" s="229" t="s">
        <v>44</v>
      </c>
      <c r="O441" s="74"/>
      <c r="P441" s="184">
        <f>O441*H441</f>
        <v>0</v>
      </c>
      <c r="Q441" s="184">
        <v>0.113</v>
      </c>
      <c r="R441" s="184">
        <f>Q441*H441</f>
        <v>0.22600000000000001</v>
      </c>
      <c r="S441" s="184">
        <v>0</v>
      </c>
      <c r="T441" s="185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186" t="s">
        <v>215</v>
      </c>
      <c r="AT441" s="186" t="s">
        <v>216</v>
      </c>
      <c r="AU441" s="186" t="s">
        <v>83</v>
      </c>
      <c r="AY441" s="21" t="s">
        <v>153</v>
      </c>
      <c r="BE441" s="187">
        <f>IF(N441="základní",J441,0)</f>
        <v>0</v>
      </c>
      <c r="BF441" s="187">
        <f>IF(N441="snížená",J441,0)</f>
        <v>0</v>
      </c>
      <c r="BG441" s="187">
        <f>IF(N441="zákl. přenesená",J441,0)</f>
        <v>0</v>
      </c>
      <c r="BH441" s="187">
        <f>IF(N441="sníž. přenesená",J441,0)</f>
        <v>0</v>
      </c>
      <c r="BI441" s="187">
        <f>IF(N441="nulová",J441,0)</f>
        <v>0</v>
      </c>
      <c r="BJ441" s="21" t="s">
        <v>81</v>
      </c>
      <c r="BK441" s="187">
        <f>ROUND(I441*H441,2)</f>
        <v>0</v>
      </c>
      <c r="BL441" s="21" t="s">
        <v>160</v>
      </c>
      <c r="BM441" s="186" t="s">
        <v>2147</v>
      </c>
    </row>
    <row r="442" s="2" customFormat="1">
      <c r="A442" s="40"/>
      <c r="B442" s="41"/>
      <c r="C442" s="40"/>
      <c r="D442" s="188" t="s">
        <v>162</v>
      </c>
      <c r="E442" s="40"/>
      <c r="F442" s="189" t="s">
        <v>2146</v>
      </c>
      <c r="G442" s="40"/>
      <c r="H442" s="40"/>
      <c r="I442" s="190"/>
      <c r="J442" s="40"/>
      <c r="K442" s="40"/>
      <c r="L442" s="41"/>
      <c r="M442" s="191"/>
      <c r="N442" s="192"/>
      <c r="O442" s="74"/>
      <c r="P442" s="74"/>
      <c r="Q442" s="74"/>
      <c r="R442" s="74"/>
      <c r="S442" s="74"/>
      <c r="T442" s="75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21" t="s">
        <v>162</v>
      </c>
      <c r="AU442" s="21" t="s">
        <v>83</v>
      </c>
    </row>
    <row r="443" s="13" customFormat="1">
      <c r="A443" s="13"/>
      <c r="B443" s="195"/>
      <c r="C443" s="13"/>
      <c r="D443" s="188" t="s">
        <v>166</v>
      </c>
      <c r="E443" s="196" t="s">
        <v>3</v>
      </c>
      <c r="F443" s="197" t="s">
        <v>83</v>
      </c>
      <c r="G443" s="13"/>
      <c r="H443" s="198">
        <v>2</v>
      </c>
      <c r="I443" s="199"/>
      <c r="J443" s="13"/>
      <c r="K443" s="13"/>
      <c r="L443" s="195"/>
      <c r="M443" s="200"/>
      <c r="N443" s="201"/>
      <c r="O443" s="201"/>
      <c r="P443" s="201"/>
      <c r="Q443" s="201"/>
      <c r="R443" s="201"/>
      <c r="S443" s="201"/>
      <c r="T443" s="20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6" t="s">
        <v>166</v>
      </c>
      <c r="AU443" s="196" t="s">
        <v>83</v>
      </c>
      <c r="AV443" s="13" t="s">
        <v>83</v>
      </c>
      <c r="AW443" s="13" t="s">
        <v>35</v>
      </c>
      <c r="AX443" s="13" t="s">
        <v>81</v>
      </c>
      <c r="AY443" s="196" t="s">
        <v>153</v>
      </c>
    </row>
    <row r="444" s="2" customFormat="1" ht="24.15" customHeight="1">
      <c r="A444" s="40"/>
      <c r="B444" s="174"/>
      <c r="C444" s="175" t="s">
        <v>702</v>
      </c>
      <c r="D444" s="175" t="s">
        <v>155</v>
      </c>
      <c r="E444" s="176" t="s">
        <v>2148</v>
      </c>
      <c r="F444" s="177" t="s">
        <v>2149</v>
      </c>
      <c r="G444" s="178" t="s">
        <v>488</v>
      </c>
      <c r="H444" s="179">
        <v>10</v>
      </c>
      <c r="I444" s="180"/>
      <c r="J444" s="181">
        <f>ROUND(I444*H444,2)</f>
        <v>0</v>
      </c>
      <c r="K444" s="177" t="s">
        <v>159</v>
      </c>
      <c r="L444" s="41"/>
      <c r="M444" s="182" t="s">
        <v>3</v>
      </c>
      <c r="N444" s="183" t="s">
        <v>44</v>
      </c>
      <c r="O444" s="74"/>
      <c r="P444" s="184">
        <f>O444*H444</f>
        <v>0</v>
      </c>
      <c r="Q444" s="184">
        <v>0.12422</v>
      </c>
      <c r="R444" s="184">
        <f>Q444*H444</f>
        <v>1.2422</v>
      </c>
      <c r="S444" s="184">
        <v>0</v>
      </c>
      <c r="T444" s="185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186" t="s">
        <v>160</v>
      </c>
      <c r="AT444" s="186" t="s">
        <v>155</v>
      </c>
      <c r="AU444" s="186" t="s">
        <v>83</v>
      </c>
      <c r="AY444" s="21" t="s">
        <v>153</v>
      </c>
      <c r="BE444" s="187">
        <f>IF(N444="základní",J444,0)</f>
        <v>0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21" t="s">
        <v>81</v>
      </c>
      <c r="BK444" s="187">
        <f>ROUND(I444*H444,2)</f>
        <v>0</v>
      </c>
      <c r="BL444" s="21" t="s">
        <v>160</v>
      </c>
      <c r="BM444" s="186" t="s">
        <v>2150</v>
      </c>
    </row>
    <row r="445" s="2" customFormat="1">
      <c r="A445" s="40"/>
      <c r="B445" s="41"/>
      <c r="C445" s="40"/>
      <c r="D445" s="188" t="s">
        <v>162</v>
      </c>
      <c r="E445" s="40"/>
      <c r="F445" s="189" t="s">
        <v>2151</v>
      </c>
      <c r="G445" s="40"/>
      <c r="H445" s="40"/>
      <c r="I445" s="190"/>
      <c r="J445" s="40"/>
      <c r="K445" s="40"/>
      <c r="L445" s="41"/>
      <c r="M445" s="191"/>
      <c r="N445" s="192"/>
      <c r="O445" s="74"/>
      <c r="P445" s="74"/>
      <c r="Q445" s="74"/>
      <c r="R445" s="74"/>
      <c r="S445" s="74"/>
      <c r="T445" s="75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21" t="s">
        <v>162</v>
      </c>
      <c r="AU445" s="21" t="s">
        <v>83</v>
      </c>
    </row>
    <row r="446" s="2" customFormat="1">
      <c r="A446" s="40"/>
      <c r="B446" s="41"/>
      <c r="C446" s="40"/>
      <c r="D446" s="193" t="s">
        <v>164</v>
      </c>
      <c r="E446" s="40"/>
      <c r="F446" s="194" t="s">
        <v>2152</v>
      </c>
      <c r="G446" s="40"/>
      <c r="H446" s="40"/>
      <c r="I446" s="190"/>
      <c r="J446" s="40"/>
      <c r="K446" s="40"/>
      <c r="L446" s="41"/>
      <c r="M446" s="191"/>
      <c r="N446" s="192"/>
      <c r="O446" s="74"/>
      <c r="P446" s="74"/>
      <c r="Q446" s="74"/>
      <c r="R446" s="74"/>
      <c r="S446" s="74"/>
      <c r="T446" s="75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21" t="s">
        <v>164</v>
      </c>
      <c r="AU446" s="21" t="s">
        <v>83</v>
      </c>
    </row>
    <row r="447" s="13" customFormat="1">
      <c r="A447" s="13"/>
      <c r="B447" s="195"/>
      <c r="C447" s="13"/>
      <c r="D447" s="188" t="s">
        <v>166</v>
      </c>
      <c r="E447" s="196" t="s">
        <v>3</v>
      </c>
      <c r="F447" s="197" t="s">
        <v>230</v>
      </c>
      <c r="G447" s="13"/>
      <c r="H447" s="198">
        <v>10</v>
      </c>
      <c r="I447" s="199"/>
      <c r="J447" s="13"/>
      <c r="K447" s="13"/>
      <c r="L447" s="195"/>
      <c r="M447" s="200"/>
      <c r="N447" s="201"/>
      <c r="O447" s="201"/>
      <c r="P447" s="201"/>
      <c r="Q447" s="201"/>
      <c r="R447" s="201"/>
      <c r="S447" s="201"/>
      <c r="T447" s="20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6" t="s">
        <v>166</v>
      </c>
      <c r="AU447" s="196" t="s">
        <v>83</v>
      </c>
      <c r="AV447" s="13" t="s">
        <v>83</v>
      </c>
      <c r="AW447" s="13" t="s">
        <v>35</v>
      </c>
      <c r="AX447" s="13" t="s">
        <v>81</v>
      </c>
      <c r="AY447" s="196" t="s">
        <v>153</v>
      </c>
    </row>
    <row r="448" s="2" customFormat="1" ht="21.75" customHeight="1">
      <c r="A448" s="40"/>
      <c r="B448" s="174"/>
      <c r="C448" s="220" t="s">
        <v>708</v>
      </c>
      <c r="D448" s="220" t="s">
        <v>216</v>
      </c>
      <c r="E448" s="221" t="s">
        <v>2153</v>
      </c>
      <c r="F448" s="222" t="s">
        <v>2154</v>
      </c>
      <c r="G448" s="223" t="s">
        <v>488</v>
      </c>
      <c r="H448" s="224">
        <v>10</v>
      </c>
      <c r="I448" s="225"/>
      <c r="J448" s="226">
        <f>ROUND(I448*H448,2)</f>
        <v>0</v>
      </c>
      <c r="K448" s="222" t="s">
        <v>159</v>
      </c>
      <c r="L448" s="227"/>
      <c r="M448" s="228" t="s">
        <v>3</v>
      </c>
      <c r="N448" s="229" t="s">
        <v>44</v>
      </c>
      <c r="O448" s="74"/>
      <c r="P448" s="184">
        <f>O448*H448</f>
        <v>0</v>
      </c>
      <c r="Q448" s="184">
        <v>0.067000000000000004</v>
      </c>
      <c r="R448" s="184">
        <f>Q448*H448</f>
        <v>0.67000000000000004</v>
      </c>
      <c r="S448" s="184">
        <v>0</v>
      </c>
      <c r="T448" s="185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186" t="s">
        <v>215</v>
      </c>
      <c r="AT448" s="186" t="s">
        <v>216</v>
      </c>
      <c r="AU448" s="186" t="s">
        <v>83</v>
      </c>
      <c r="AY448" s="21" t="s">
        <v>153</v>
      </c>
      <c r="BE448" s="187">
        <f>IF(N448="základní",J448,0)</f>
        <v>0</v>
      </c>
      <c r="BF448" s="187">
        <f>IF(N448="snížená",J448,0)</f>
        <v>0</v>
      </c>
      <c r="BG448" s="187">
        <f>IF(N448="zákl. přenesená",J448,0)</f>
        <v>0</v>
      </c>
      <c r="BH448" s="187">
        <f>IF(N448="sníž. přenesená",J448,0)</f>
        <v>0</v>
      </c>
      <c r="BI448" s="187">
        <f>IF(N448="nulová",J448,0)</f>
        <v>0</v>
      </c>
      <c r="BJ448" s="21" t="s">
        <v>81</v>
      </c>
      <c r="BK448" s="187">
        <f>ROUND(I448*H448,2)</f>
        <v>0</v>
      </c>
      <c r="BL448" s="21" t="s">
        <v>160</v>
      </c>
      <c r="BM448" s="186" t="s">
        <v>2155</v>
      </c>
    </row>
    <row r="449" s="2" customFormat="1">
      <c r="A449" s="40"/>
      <c r="B449" s="41"/>
      <c r="C449" s="40"/>
      <c r="D449" s="188" t="s">
        <v>162</v>
      </c>
      <c r="E449" s="40"/>
      <c r="F449" s="189" t="s">
        <v>2154</v>
      </c>
      <c r="G449" s="40"/>
      <c r="H449" s="40"/>
      <c r="I449" s="190"/>
      <c r="J449" s="40"/>
      <c r="K449" s="40"/>
      <c r="L449" s="41"/>
      <c r="M449" s="191"/>
      <c r="N449" s="192"/>
      <c r="O449" s="74"/>
      <c r="P449" s="74"/>
      <c r="Q449" s="74"/>
      <c r="R449" s="74"/>
      <c r="S449" s="74"/>
      <c r="T449" s="75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21" t="s">
        <v>162</v>
      </c>
      <c r="AU449" s="21" t="s">
        <v>83</v>
      </c>
    </row>
    <row r="450" s="13" customFormat="1">
      <c r="A450" s="13"/>
      <c r="B450" s="195"/>
      <c r="C450" s="13"/>
      <c r="D450" s="188" t="s">
        <v>166</v>
      </c>
      <c r="E450" s="196" t="s">
        <v>3</v>
      </c>
      <c r="F450" s="197" t="s">
        <v>230</v>
      </c>
      <c r="G450" s="13"/>
      <c r="H450" s="198">
        <v>10</v>
      </c>
      <c r="I450" s="199"/>
      <c r="J450" s="13"/>
      <c r="K450" s="13"/>
      <c r="L450" s="195"/>
      <c r="M450" s="200"/>
      <c r="N450" s="201"/>
      <c r="O450" s="201"/>
      <c r="P450" s="201"/>
      <c r="Q450" s="201"/>
      <c r="R450" s="201"/>
      <c r="S450" s="201"/>
      <c r="T450" s="20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6" t="s">
        <v>166</v>
      </c>
      <c r="AU450" s="196" t="s">
        <v>83</v>
      </c>
      <c r="AV450" s="13" t="s">
        <v>83</v>
      </c>
      <c r="AW450" s="13" t="s">
        <v>35</v>
      </c>
      <c r="AX450" s="13" t="s">
        <v>81</v>
      </c>
      <c r="AY450" s="196" t="s">
        <v>153</v>
      </c>
    </row>
    <row r="451" s="2" customFormat="1" ht="24.15" customHeight="1">
      <c r="A451" s="40"/>
      <c r="B451" s="174"/>
      <c r="C451" s="175" t="s">
        <v>715</v>
      </c>
      <c r="D451" s="175" t="s">
        <v>155</v>
      </c>
      <c r="E451" s="176" t="s">
        <v>2156</v>
      </c>
      <c r="F451" s="177" t="s">
        <v>2157</v>
      </c>
      <c r="G451" s="178" t="s">
        <v>488</v>
      </c>
      <c r="H451" s="179">
        <v>7</v>
      </c>
      <c r="I451" s="180"/>
      <c r="J451" s="181">
        <f>ROUND(I451*H451,2)</f>
        <v>0</v>
      </c>
      <c r="K451" s="177" t="s">
        <v>159</v>
      </c>
      <c r="L451" s="41"/>
      <c r="M451" s="182" t="s">
        <v>3</v>
      </c>
      <c r="N451" s="183" t="s">
        <v>44</v>
      </c>
      <c r="O451" s="74"/>
      <c r="P451" s="184">
        <f>O451*H451</f>
        <v>0</v>
      </c>
      <c r="Q451" s="184">
        <v>0.02972</v>
      </c>
      <c r="R451" s="184">
        <f>Q451*H451</f>
        <v>0.20804</v>
      </c>
      <c r="S451" s="184">
        <v>0</v>
      </c>
      <c r="T451" s="185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186" t="s">
        <v>160</v>
      </c>
      <c r="AT451" s="186" t="s">
        <v>155</v>
      </c>
      <c r="AU451" s="186" t="s">
        <v>83</v>
      </c>
      <c r="AY451" s="21" t="s">
        <v>153</v>
      </c>
      <c r="BE451" s="187">
        <f>IF(N451="základní",J451,0)</f>
        <v>0</v>
      </c>
      <c r="BF451" s="187">
        <f>IF(N451="snížená",J451,0)</f>
        <v>0</v>
      </c>
      <c r="BG451" s="187">
        <f>IF(N451="zákl. přenesená",J451,0)</f>
        <v>0</v>
      </c>
      <c r="BH451" s="187">
        <f>IF(N451="sníž. přenesená",J451,0)</f>
        <v>0</v>
      </c>
      <c r="BI451" s="187">
        <f>IF(N451="nulová",J451,0)</f>
        <v>0</v>
      </c>
      <c r="BJ451" s="21" t="s">
        <v>81</v>
      </c>
      <c r="BK451" s="187">
        <f>ROUND(I451*H451,2)</f>
        <v>0</v>
      </c>
      <c r="BL451" s="21" t="s">
        <v>160</v>
      </c>
      <c r="BM451" s="186" t="s">
        <v>2158</v>
      </c>
    </row>
    <row r="452" s="2" customFormat="1">
      <c r="A452" s="40"/>
      <c r="B452" s="41"/>
      <c r="C452" s="40"/>
      <c r="D452" s="188" t="s">
        <v>162</v>
      </c>
      <c r="E452" s="40"/>
      <c r="F452" s="189" t="s">
        <v>2159</v>
      </c>
      <c r="G452" s="40"/>
      <c r="H452" s="40"/>
      <c r="I452" s="190"/>
      <c r="J452" s="40"/>
      <c r="K452" s="40"/>
      <c r="L452" s="41"/>
      <c r="M452" s="191"/>
      <c r="N452" s="192"/>
      <c r="O452" s="74"/>
      <c r="P452" s="74"/>
      <c r="Q452" s="74"/>
      <c r="R452" s="74"/>
      <c r="S452" s="74"/>
      <c r="T452" s="75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21" t="s">
        <v>162</v>
      </c>
      <c r="AU452" s="21" t="s">
        <v>83</v>
      </c>
    </row>
    <row r="453" s="2" customFormat="1">
      <c r="A453" s="40"/>
      <c r="B453" s="41"/>
      <c r="C453" s="40"/>
      <c r="D453" s="193" t="s">
        <v>164</v>
      </c>
      <c r="E453" s="40"/>
      <c r="F453" s="194" t="s">
        <v>2160</v>
      </c>
      <c r="G453" s="40"/>
      <c r="H453" s="40"/>
      <c r="I453" s="190"/>
      <c r="J453" s="40"/>
      <c r="K453" s="40"/>
      <c r="L453" s="41"/>
      <c r="M453" s="191"/>
      <c r="N453" s="192"/>
      <c r="O453" s="74"/>
      <c r="P453" s="74"/>
      <c r="Q453" s="74"/>
      <c r="R453" s="74"/>
      <c r="S453" s="74"/>
      <c r="T453" s="75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21" t="s">
        <v>164</v>
      </c>
      <c r="AU453" s="21" t="s">
        <v>83</v>
      </c>
    </row>
    <row r="454" s="13" customFormat="1">
      <c r="A454" s="13"/>
      <c r="B454" s="195"/>
      <c r="C454" s="13"/>
      <c r="D454" s="188" t="s">
        <v>166</v>
      </c>
      <c r="E454" s="196" t="s">
        <v>3</v>
      </c>
      <c r="F454" s="197" t="s">
        <v>208</v>
      </c>
      <c r="G454" s="13"/>
      <c r="H454" s="198">
        <v>7</v>
      </c>
      <c r="I454" s="199"/>
      <c r="J454" s="13"/>
      <c r="K454" s="13"/>
      <c r="L454" s="195"/>
      <c r="M454" s="200"/>
      <c r="N454" s="201"/>
      <c r="O454" s="201"/>
      <c r="P454" s="201"/>
      <c r="Q454" s="201"/>
      <c r="R454" s="201"/>
      <c r="S454" s="201"/>
      <c r="T454" s="20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6" t="s">
        <v>166</v>
      </c>
      <c r="AU454" s="196" t="s">
        <v>83</v>
      </c>
      <c r="AV454" s="13" t="s">
        <v>83</v>
      </c>
      <c r="AW454" s="13" t="s">
        <v>35</v>
      </c>
      <c r="AX454" s="13" t="s">
        <v>81</v>
      </c>
      <c r="AY454" s="196" t="s">
        <v>153</v>
      </c>
    </row>
    <row r="455" s="2" customFormat="1" ht="24.15" customHeight="1">
      <c r="A455" s="40"/>
      <c r="B455" s="174"/>
      <c r="C455" s="220" t="s">
        <v>720</v>
      </c>
      <c r="D455" s="220" t="s">
        <v>216</v>
      </c>
      <c r="E455" s="221" t="s">
        <v>2161</v>
      </c>
      <c r="F455" s="222" t="s">
        <v>2162</v>
      </c>
      <c r="G455" s="223" t="s">
        <v>488</v>
      </c>
      <c r="H455" s="224">
        <v>7</v>
      </c>
      <c r="I455" s="225"/>
      <c r="J455" s="226">
        <f>ROUND(I455*H455,2)</f>
        <v>0</v>
      </c>
      <c r="K455" s="222" t="s">
        <v>159</v>
      </c>
      <c r="L455" s="227"/>
      <c r="M455" s="228" t="s">
        <v>3</v>
      </c>
      <c r="N455" s="229" t="s">
        <v>44</v>
      </c>
      <c r="O455" s="74"/>
      <c r="P455" s="184">
        <f>O455*H455</f>
        <v>0</v>
      </c>
      <c r="Q455" s="184">
        <v>0.040000000000000001</v>
      </c>
      <c r="R455" s="184">
        <f>Q455*H455</f>
        <v>0.28000000000000003</v>
      </c>
      <c r="S455" s="184">
        <v>0</v>
      </c>
      <c r="T455" s="185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186" t="s">
        <v>215</v>
      </c>
      <c r="AT455" s="186" t="s">
        <v>216</v>
      </c>
      <c r="AU455" s="186" t="s">
        <v>83</v>
      </c>
      <c r="AY455" s="21" t="s">
        <v>153</v>
      </c>
      <c r="BE455" s="187">
        <f>IF(N455="základní",J455,0)</f>
        <v>0</v>
      </c>
      <c r="BF455" s="187">
        <f>IF(N455="snížená",J455,0)</f>
        <v>0</v>
      </c>
      <c r="BG455" s="187">
        <f>IF(N455="zákl. přenesená",J455,0)</f>
        <v>0</v>
      </c>
      <c r="BH455" s="187">
        <f>IF(N455="sníž. přenesená",J455,0)</f>
        <v>0</v>
      </c>
      <c r="BI455" s="187">
        <f>IF(N455="nulová",J455,0)</f>
        <v>0</v>
      </c>
      <c r="BJ455" s="21" t="s">
        <v>81</v>
      </c>
      <c r="BK455" s="187">
        <f>ROUND(I455*H455,2)</f>
        <v>0</v>
      </c>
      <c r="BL455" s="21" t="s">
        <v>160</v>
      </c>
      <c r="BM455" s="186" t="s">
        <v>2163</v>
      </c>
    </row>
    <row r="456" s="2" customFormat="1">
      <c r="A456" s="40"/>
      <c r="B456" s="41"/>
      <c r="C456" s="40"/>
      <c r="D456" s="188" t="s">
        <v>162</v>
      </c>
      <c r="E456" s="40"/>
      <c r="F456" s="189" t="s">
        <v>2162</v>
      </c>
      <c r="G456" s="40"/>
      <c r="H456" s="40"/>
      <c r="I456" s="190"/>
      <c r="J456" s="40"/>
      <c r="K456" s="40"/>
      <c r="L456" s="41"/>
      <c r="M456" s="191"/>
      <c r="N456" s="192"/>
      <c r="O456" s="74"/>
      <c r="P456" s="74"/>
      <c r="Q456" s="74"/>
      <c r="R456" s="74"/>
      <c r="S456" s="74"/>
      <c r="T456" s="75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21" t="s">
        <v>162</v>
      </c>
      <c r="AU456" s="21" t="s">
        <v>83</v>
      </c>
    </row>
    <row r="457" s="13" customFormat="1">
      <c r="A457" s="13"/>
      <c r="B457" s="195"/>
      <c r="C457" s="13"/>
      <c r="D457" s="188" t="s">
        <v>166</v>
      </c>
      <c r="E457" s="196" t="s">
        <v>3</v>
      </c>
      <c r="F457" s="197" t="s">
        <v>208</v>
      </c>
      <c r="G457" s="13"/>
      <c r="H457" s="198">
        <v>7</v>
      </c>
      <c r="I457" s="199"/>
      <c r="J457" s="13"/>
      <c r="K457" s="13"/>
      <c r="L457" s="195"/>
      <c r="M457" s="200"/>
      <c r="N457" s="201"/>
      <c r="O457" s="201"/>
      <c r="P457" s="201"/>
      <c r="Q457" s="201"/>
      <c r="R457" s="201"/>
      <c r="S457" s="201"/>
      <c r="T457" s="20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6" t="s">
        <v>166</v>
      </c>
      <c r="AU457" s="196" t="s">
        <v>83</v>
      </c>
      <c r="AV457" s="13" t="s">
        <v>83</v>
      </c>
      <c r="AW457" s="13" t="s">
        <v>35</v>
      </c>
      <c r="AX457" s="13" t="s">
        <v>81</v>
      </c>
      <c r="AY457" s="196" t="s">
        <v>153</v>
      </c>
    </row>
    <row r="458" s="2" customFormat="1" ht="24.15" customHeight="1">
      <c r="A458" s="40"/>
      <c r="B458" s="174"/>
      <c r="C458" s="175" t="s">
        <v>730</v>
      </c>
      <c r="D458" s="175" t="s">
        <v>155</v>
      </c>
      <c r="E458" s="176" t="s">
        <v>2164</v>
      </c>
      <c r="F458" s="177" t="s">
        <v>2165</v>
      </c>
      <c r="G458" s="178" t="s">
        <v>488</v>
      </c>
      <c r="H458" s="179">
        <v>5</v>
      </c>
      <c r="I458" s="180"/>
      <c r="J458" s="181">
        <f>ROUND(I458*H458,2)</f>
        <v>0</v>
      </c>
      <c r="K458" s="177" t="s">
        <v>159</v>
      </c>
      <c r="L458" s="41"/>
      <c r="M458" s="182" t="s">
        <v>3</v>
      </c>
      <c r="N458" s="183" t="s">
        <v>44</v>
      </c>
      <c r="O458" s="74"/>
      <c r="P458" s="184">
        <f>O458*H458</f>
        <v>0</v>
      </c>
      <c r="Q458" s="184">
        <v>0.02972</v>
      </c>
      <c r="R458" s="184">
        <f>Q458*H458</f>
        <v>0.14860000000000001</v>
      </c>
      <c r="S458" s="184">
        <v>0</v>
      </c>
      <c r="T458" s="185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186" t="s">
        <v>160</v>
      </c>
      <c r="AT458" s="186" t="s">
        <v>155</v>
      </c>
      <c r="AU458" s="186" t="s">
        <v>83</v>
      </c>
      <c r="AY458" s="21" t="s">
        <v>153</v>
      </c>
      <c r="BE458" s="187">
        <f>IF(N458="základní",J458,0)</f>
        <v>0</v>
      </c>
      <c r="BF458" s="187">
        <f>IF(N458="snížená",J458,0)</f>
        <v>0</v>
      </c>
      <c r="BG458" s="187">
        <f>IF(N458="zákl. přenesená",J458,0)</f>
        <v>0</v>
      </c>
      <c r="BH458" s="187">
        <f>IF(N458="sníž. přenesená",J458,0)</f>
        <v>0</v>
      </c>
      <c r="BI458" s="187">
        <f>IF(N458="nulová",J458,0)</f>
        <v>0</v>
      </c>
      <c r="BJ458" s="21" t="s">
        <v>81</v>
      </c>
      <c r="BK458" s="187">
        <f>ROUND(I458*H458,2)</f>
        <v>0</v>
      </c>
      <c r="BL458" s="21" t="s">
        <v>160</v>
      </c>
      <c r="BM458" s="186" t="s">
        <v>2166</v>
      </c>
    </row>
    <row r="459" s="2" customFormat="1">
      <c r="A459" s="40"/>
      <c r="B459" s="41"/>
      <c r="C459" s="40"/>
      <c r="D459" s="188" t="s">
        <v>162</v>
      </c>
      <c r="E459" s="40"/>
      <c r="F459" s="189" t="s">
        <v>2167</v>
      </c>
      <c r="G459" s="40"/>
      <c r="H459" s="40"/>
      <c r="I459" s="190"/>
      <c r="J459" s="40"/>
      <c r="K459" s="40"/>
      <c r="L459" s="41"/>
      <c r="M459" s="191"/>
      <c r="N459" s="192"/>
      <c r="O459" s="74"/>
      <c r="P459" s="74"/>
      <c r="Q459" s="74"/>
      <c r="R459" s="74"/>
      <c r="S459" s="74"/>
      <c r="T459" s="75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21" t="s">
        <v>162</v>
      </c>
      <c r="AU459" s="21" t="s">
        <v>83</v>
      </c>
    </row>
    <row r="460" s="2" customFormat="1">
      <c r="A460" s="40"/>
      <c r="B460" s="41"/>
      <c r="C460" s="40"/>
      <c r="D460" s="193" t="s">
        <v>164</v>
      </c>
      <c r="E460" s="40"/>
      <c r="F460" s="194" t="s">
        <v>2168</v>
      </c>
      <c r="G460" s="40"/>
      <c r="H460" s="40"/>
      <c r="I460" s="190"/>
      <c r="J460" s="40"/>
      <c r="K460" s="40"/>
      <c r="L460" s="41"/>
      <c r="M460" s="191"/>
      <c r="N460" s="192"/>
      <c r="O460" s="74"/>
      <c r="P460" s="74"/>
      <c r="Q460" s="74"/>
      <c r="R460" s="74"/>
      <c r="S460" s="74"/>
      <c r="T460" s="75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21" t="s">
        <v>164</v>
      </c>
      <c r="AU460" s="21" t="s">
        <v>83</v>
      </c>
    </row>
    <row r="461" s="13" customFormat="1">
      <c r="A461" s="13"/>
      <c r="B461" s="195"/>
      <c r="C461" s="13"/>
      <c r="D461" s="188" t="s">
        <v>166</v>
      </c>
      <c r="E461" s="196" t="s">
        <v>3</v>
      </c>
      <c r="F461" s="197" t="s">
        <v>188</v>
      </c>
      <c r="G461" s="13"/>
      <c r="H461" s="198">
        <v>5</v>
      </c>
      <c r="I461" s="199"/>
      <c r="J461" s="13"/>
      <c r="K461" s="13"/>
      <c r="L461" s="195"/>
      <c r="M461" s="200"/>
      <c r="N461" s="201"/>
      <c r="O461" s="201"/>
      <c r="P461" s="201"/>
      <c r="Q461" s="201"/>
      <c r="R461" s="201"/>
      <c r="S461" s="201"/>
      <c r="T461" s="20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96" t="s">
        <v>166</v>
      </c>
      <c r="AU461" s="196" t="s">
        <v>83</v>
      </c>
      <c r="AV461" s="13" t="s">
        <v>83</v>
      </c>
      <c r="AW461" s="13" t="s">
        <v>35</v>
      </c>
      <c r="AX461" s="13" t="s">
        <v>81</v>
      </c>
      <c r="AY461" s="196" t="s">
        <v>153</v>
      </c>
    </row>
    <row r="462" s="2" customFormat="1" ht="24.15" customHeight="1">
      <c r="A462" s="40"/>
      <c r="B462" s="174"/>
      <c r="C462" s="220" t="s">
        <v>737</v>
      </c>
      <c r="D462" s="220" t="s">
        <v>216</v>
      </c>
      <c r="E462" s="221" t="s">
        <v>2169</v>
      </c>
      <c r="F462" s="222" t="s">
        <v>2170</v>
      </c>
      <c r="G462" s="223" t="s">
        <v>488</v>
      </c>
      <c r="H462" s="224">
        <v>5</v>
      </c>
      <c r="I462" s="225"/>
      <c r="J462" s="226">
        <f>ROUND(I462*H462,2)</f>
        <v>0</v>
      </c>
      <c r="K462" s="222" t="s">
        <v>159</v>
      </c>
      <c r="L462" s="227"/>
      <c r="M462" s="228" t="s">
        <v>3</v>
      </c>
      <c r="N462" s="229" t="s">
        <v>44</v>
      </c>
      <c r="O462" s="74"/>
      <c r="P462" s="184">
        <f>O462*H462</f>
        <v>0</v>
      </c>
      <c r="Q462" s="184">
        <v>0.057000000000000002</v>
      </c>
      <c r="R462" s="184">
        <f>Q462*H462</f>
        <v>0.28500000000000003</v>
      </c>
      <c r="S462" s="184">
        <v>0</v>
      </c>
      <c r="T462" s="185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186" t="s">
        <v>215</v>
      </c>
      <c r="AT462" s="186" t="s">
        <v>216</v>
      </c>
      <c r="AU462" s="186" t="s">
        <v>83</v>
      </c>
      <c r="AY462" s="21" t="s">
        <v>153</v>
      </c>
      <c r="BE462" s="187">
        <f>IF(N462="základní",J462,0)</f>
        <v>0</v>
      </c>
      <c r="BF462" s="187">
        <f>IF(N462="snížená",J462,0)</f>
        <v>0</v>
      </c>
      <c r="BG462" s="187">
        <f>IF(N462="zákl. přenesená",J462,0)</f>
        <v>0</v>
      </c>
      <c r="BH462" s="187">
        <f>IF(N462="sníž. přenesená",J462,0)</f>
        <v>0</v>
      </c>
      <c r="BI462" s="187">
        <f>IF(N462="nulová",J462,0)</f>
        <v>0</v>
      </c>
      <c r="BJ462" s="21" t="s">
        <v>81</v>
      </c>
      <c r="BK462" s="187">
        <f>ROUND(I462*H462,2)</f>
        <v>0</v>
      </c>
      <c r="BL462" s="21" t="s">
        <v>160</v>
      </c>
      <c r="BM462" s="186" t="s">
        <v>2171</v>
      </c>
    </row>
    <row r="463" s="2" customFormat="1">
      <c r="A463" s="40"/>
      <c r="B463" s="41"/>
      <c r="C463" s="40"/>
      <c r="D463" s="188" t="s">
        <v>162</v>
      </c>
      <c r="E463" s="40"/>
      <c r="F463" s="189" t="s">
        <v>2170</v>
      </c>
      <c r="G463" s="40"/>
      <c r="H463" s="40"/>
      <c r="I463" s="190"/>
      <c r="J463" s="40"/>
      <c r="K463" s="40"/>
      <c r="L463" s="41"/>
      <c r="M463" s="191"/>
      <c r="N463" s="192"/>
      <c r="O463" s="74"/>
      <c r="P463" s="74"/>
      <c r="Q463" s="74"/>
      <c r="R463" s="74"/>
      <c r="S463" s="74"/>
      <c r="T463" s="75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21" t="s">
        <v>162</v>
      </c>
      <c r="AU463" s="21" t="s">
        <v>83</v>
      </c>
    </row>
    <row r="464" s="13" customFormat="1">
      <c r="A464" s="13"/>
      <c r="B464" s="195"/>
      <c r="C464" s="13"/>
      <c r="D464" s="188" t="s">
        <v>166</v>
      </c>
      <c r="E464" s="196" t="s">
        <v>3</v>
      </c>
      <c r="F464" s="197" t="s">
        <v>188</v>
      </c>
      <c r="G464" s="13"/>
      <c r="H464" s="198">
        <v>5</v>
      </c>
      <c r="I464" s="199"/>
      <c r="J464" s="13"/>
      <c r="K464" s="13"/>
      <c r="L464" s="195"/>
      <c r="M464" s="200"/>
      <c r="N464" s="201"/>
      <c r="O464" s="201"/>
      <c r="P464" s="201"/>
      <c r="Q464" s="201"/>
      <c r="R464" s="201"/>
      <c r="S464" s="201"/>
      <c r="T464" s="20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6" t="s">
        <v>166</v>
      </c>
      <c r="AU464" s="196" t="s">
        <v>83</v>
      </c>
      <c r="AV464" s="13" t="s">
        <v>83</v>
      </c>
      <c r="AW464" s="13" t="s">
        <v>35</v>
      </c>
      <c r="AX464" s="13" t="s">
        <v>81</v>
      </c>
      <c r="AY464" s="196" t="s">
        <v>153</v>
      </c>
    </row>
    <row r="465" s="2" customFormat="1" ht="24.15" customHeight="1">
      <c r="A465" s="40"/>
      <c r="B465" s="174"/>
      <c r="C465" s="175" t="s">
        <v>743</v>
      </c>
      <c r="D465" s="175" t="s">
        <v>155</v>
      </c>
      <c r="E465" s="176" t="s">
        <v>2172</v>
      </c>
      <c r="F465" s="177" t="s">
        <v>2173</v>
      </c>
      <c r="G465" s="178" t="s">
        <v>488</v>
      </c>
      <c r="H465" s="179">
        <v>5</v>
      </c>
      <c r="I465" s="180"/>
      <c r="J465" s="181">
        <f>ROUND(I465*H465,2)</f>
        <v>0</v>
      </c>
      <c r="K465" s="177" t="s">
        <v>159</v>
      </c>
      <c r="L465" s="41"/>
      <c r="M465" s="182" t="s">
        <v>3</v>
      </c>
      <c r="N465" s="183" t="s">
        <v>44</v>
      </c>
      <c r="O465" s="74"/>
      <c r="P465" s="184">
        <f>O465*H465</f>
        <v>0</v>
      </c>
      <c r="Q465" s="184">
        <v>0.02972</v>
      </c>
      <c r="R465" s="184">
        <f>Q465*H465</f>
        <v>0.14860000000000001</v>
      </c>
      <c r="S465" s="184">
        <v>0</v>
      </c>
      <c r="T465" s="185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186" t="s">
        <v>160</v>
      </c>
      <c r="AT465" s="186" t="s">
        <v>155</v>
      </c>
      <c r="AU465" s="186" t="s">
        <v>83</v>
      </c>
      <c r="AY465" s="21" t="s">
        <v>153</v>
      </c>
      <c r="BE465" s="187">
        <f>IF(N465="základní",J465,0)</f>
        <v>0</v>
      </c>
      <c r="BF465" s="187">
        <f>IF(N465="snížená",J465,0)</f>
        <v>0</v>
      </c>
      <c r="BG465" s="187">
        <f>IF(N465="zákl. přenesená",J465,0)</f>
        <v>0</v>
      </c>
      <c r="BH465" s="187">
        <f>IF(N465="sníž. přenesená",J465,0)</f>
        <v>0</v>
      </c>
      <c r="BI465" s="187">
        <f>IF(N465="nulová",J465,0)</f>
        <v>0</v>
      </c>
      <c r="BJ465" s="21" t="s">
        <v>81</v>
      </c>
      <c r="BK465" s="187">
        <f>ROUND(I465*H465,2)</f>
        <v>0</v>
      </c>
      <c r="BL465" s="21" t="s">
        <v>160</v>
      </c>
      <c r="BM465" s="186" t="s">
        <v>2174</v>
      </c>
    </row>
    <row r="466" s="2" customFormat="1">
      <c r="A466" s="40"/>
      <c r="B466" s="41"/>
      <c r="C466" s="40"/>
      <c r="D466" s="188" t="s">
        <v>162</v>
      </c>
      <c r="E466" s="40"/>
      <c r="F466" s="189" t="s">
        <v>2175</v>
      </c>
      <c r="G466" s="40"/>
      <c r="H466" s="40"/>
      <c r="I466" s="190"/>
      <c r="J466" s="40"/>
      <c r="K466" s="40"/>
      <c r="L466" s="41"/>
      <c r="M466" s="191"/>
      <c r="N466" s="192"/>
      <c r="O466" s="74"/>
      <c r="P466" s="74"/>
      <c r="Q466" s="74"/>
      <c r="R466" s="74"/>
      <c r="S466" s="74"/>
      <c r="T466" s="75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21" t="s">
        <v>162</v>
      </c>
      <c r="AU466" s="21" t="s">
        <v>83</v>
      </c>
    </row>
    <row r="467" s="2" customFormat="1">
      <c r="A467" s="40"/>
      <c r="B467" s="41"/>
      <c r="C467" s="40"/>
      <c r="D467" s="193" t="s">
        <v>164</v>
      </c>
      <c r="E467" s="40"/>
      <c r="F467" s="194" t="s">
        <v>2176</v>
      </c>
      <c r="G467" s="40"/>
      <c r="H467" s="40"/>
      <c r="I467" s="190"/>
      <c r="J467" s="40"/>
      <c r="K467" s="40"/>
      <c r="L467" s="41"/>
      <c r="M467" s="191"/>
      <c r="N467" s="192"/>
      <c r="O467" s="74"/>
      <c r="P467" s="74"/>
      <c r="Q467" s="74"/>
      <c r="R467" s="74"/>
      <c r="S467" s="74"/>
      <c r="T467" s="75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21" t="s">
        <v>164</v>
      </c>
      <c r="AU467" s="21" t="s">
        <v>83</v>
      </c>
    </row>
    <row r="468" s="13" customFormat="1">
      <c r="A468" s="13"/>
      <c r="B468" s="195"/>
      <c r="C468" s="13"/>
      <c r="D468" s="188" t="s">
        <v>166</v>
      </c>
      <c r="E468" s="196" t="s">
        <v>3</v>
      </c>
      <c r="F468" s="197" t="s">
        <v>188</v>
      </c>
      <c r="G468" s="13"/>
      <c r="H468" s="198">
        <v>5</v>
      </c>
      <c r="I468" s="199"/>
      <c r="J468" s="13"/>
      <c r="K468" s="13"/>
      <c r="L468" s="195"/>
      <c r="M468" s="200"/>
      <c r="N468" s="201"/>
      <c r="O468" s="201"/>
      <c r="P468" s="201"/>
      <c r="Q468" s="201"/>
      <c r="R468" s="201"/>
      <c r="S468" s="201"/>
      <c r="T468" s="20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6" t="s">
        <v>166</v>
      </c>
      <c r="AU468" s="196" t="s">
        <v>83</v>
      </c>
      <c r="AV468" s="13" t="s">
        <v>83</v>
      </c>
      <c r="AW468" s="13" t="s">
        <v>35</v>
      </c>
      <c r="AX468" s="13" t="s">
        <v>81</v>
      </c>
      <c r="AY468" s="196" t="s">
        <v>153</v>
      </c>
    </row>
    <row r="469" s="2" customFormat="1" ht="24.15" customHeight="1">
      <c r="A469" s="40"/>
      <c r="B469" s="174"/>
      <c r="C469" s="220" t="s">
        <v>754</v>
      </c>
      <c r="D469" s="220" t="s">
        <v>216</v>
      </c>
      <c r="E469" s="221" t="s">
        <v>2177</v>
      </c>
      <c r="F469" s="222" t="s">
        <v>2178</v>
      </c>
      <c r="G469" s="223" t="s">
        <v>488</v>
      </c>
      <c r="H469" s="224">
        <v>5</v>
      </c>
      <c r="I469" s="225"/>
      <c r="J469" s="226">
        <f>ROUND(I469*H469,2)</f>
        <v>0</v>
      </c>
      <c r="K469" s="222" t="s">
        <v>159</v>
      </c>
      <c r="L469" s="227"/>
      <c r="M469" s="228" t="s">
        <v>3</v>
      </c>
      <c r="N469" s="229" t="s">
        <v>44</v>
      </c>
      <c r="O469" s="74"/>
      <c r="P469" s="184">
        <f>O469*H469</f>
        <v>0</v>
      </c>
      <c r="Q469" s="184">
        <v>0.11</v>
      </c>
      <c r="R469" s="184">
        <f>Q469*H469</f>
        <v>0.55000000000000004</v>
      </c>
      <c r="S469" s="184">
        <v>0</v>
      </c>
      <c r="T469" s="185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186" t="s">
        <v>215</v>
      </c>
      <c r="AT469" s="186" t="s">
        <v>216</v>
      </c>
      <c r="AU469" s="186" t="s">
        <v>83</v>
      </c>
      <c r="AY469" s="21" t="s">
        <v>153</v>
      </c>
      <c r="BE469" s="187">
        <f>IF(N469="základní",J469,0)</f>
        <v>0</v>
      </c>
      <c r="BF469" s="187">
        <f>IF(N469="snížená",J469,0)</f>
        <v>0</v>
      </c>
      <c r="BG469" s="187">
        <f>IF(N469="zákl. přenesená",J469,0)</f>
        <v>0</v>
      </c>
      <c r="BH469" s="187">
        <f>IF(N469="sníž. přenesená",J469,0)</f>
        <v>0</v>
      </c>
      <c r="BI469" s="187">
        <f>IF(N469="nulová",J469,0)</f>
        <v>0</v>
      </c>
      <c r="BJ469" s="21" t="s">
        <v>81</v>
      </c>
      <c r="BK469" s="187">
        <f>ROUND(I469*H469,2)</f>
        <v>0</v>
      </c>
      <c r="BL469" s="21" t="s">
        <v>160</v>
      </c>
      <c r="BM469" s="186" t="s">
        <v>2179</v>
      </c>
    </row>
    <row r="470" s="2" customFormat="1">
      <c r="A470" s="40"/>
      <c r="B470" s="41"/>
      <c r="C470" s="40"/>
      <c r="D470" s="188" t="s">
        <v>162</v>
      </c>
      <c r="E470" s="40"/>
      <c r="F470" s="189" t="s">
        <v>2178</v>
      </c>
      <c r="G470" s="40"/>
      <c r="H470" s="40"/>
      <c r="I470" s="190"/>
      <c r="J470" s="40"/>
      <c r="K470" s="40"/>
      <c r="L470" s="41"/>
      <c r="M470" s="191"/>
      <c r="N470" s="192"/>
      <c r="O470" s="74"/>
      <c r="P470" s="74"/>
      <c r="Q470" s="74"/>
      <c r="R470" s="74"/>
      <c r="S470" s="74"/>
      <c r="T470" s="75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21" t="s">
        <v>162</v>
      </c>
      <c r="AU470" s="21" t="s">
        <v>83</v>
      </c>
    </row>
    <row r="471" s="13" customFormat="1">
      <c r="A471" s="13"/>
      <c r="B471" s="195"/>
      <c r="C471" s="13"/>
      <c r="D471" s="188" t="s">
        <v>166</v>
      </c>
      <c r="E471" s="196" t="s">
        <v>3</v>
      </c>
      <c r="F471" s="197" t="s">
        <v>188</v>
      </c>
      <c r="G471" s="13"/>
      <c r="H471" s="198">
        <v>5</v>
      </c>
      <c r="I471" s="199"/>
      <c r="J471" s="13"/>
      <c r="K471" s="13"/>
      <c r="L471" s="195"/>
      <c r="M471" s="200"/>
      <c r="N471" s="201"/>
      <c r="O471" s="201"/>
      <c r="P471" s="201"/>
      <c r="Q471" s="201"/>
      <c r="R471" s="201"/>
      <c r="S471" s="201"/>
      <c r="T471" s="20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96" t="s">
        <v>166</v>
      </c>
      <c r="AU471" s="196" t="s">
        <v>83</v>
      </c>
      <c r="AV471" s="13" t="s">
        <v>83</v>
      </c>
      <c r="AW471" s="13" t="s">
        <v>35</v>
      </c>
      <c r="AX471" s="13" t="s">
        <v>81</v>
      </c>
      <c r="AY471" s="196" t="s">
        <v>153</v>
      </c>
    </row>
    <row r="472" s="2" customFormat="1" ht="24.15" customHeight="1">
      <c r="A472" s="40"/>
      <c r="B472" s="174"/>
      <c r="C472" s="175" t="s">
        <v>762</v>
      </c>
      <c r="D472" s="175" t="s">
        <v>155</v>
      </c>
      <c r="E472" s="176" t="s">
        <v>2180</v>
      </c>
      <c r="F472" s="177" t="s">
        <v>2181</v>
      </c>
      <c r="G472" s="178" t="s">
        <v>488</v>
      </c>
      <c r="H472" s="179">
        <v>10</v>
      </c>
      <c r="I472" s="180"/>
      <c r="J472" s="181">
        <f>ROUND(I472*H472,2)</f>
        <v>0</v>
      </c>
      <c r="K472" s="177" t="s">
        <v>159</v>
      </c>
      <c r="L472" s="41"/>
      <c r="M472" s="182" t="s">
        <v>3</v>
      </c>
      <c r="N472" s="183" t="s">
        <v>44</v>
      </c>
      <c r="O472" s="74"/>
      <c r="P472" s="184">
        <f>O472*H472</f>
        <v>0</v>
      </c>
      <c r="Q472" s="184">
        <v>0.02972</v>
      </c>
      <c r="R472" s="184">
        <f>Q472*H472</f>
        <v>0.29720000000000002</v>
      </c>
      <c r="S472" s="184">
        <v>0</v>
      </c>
      <c r="T472" s="185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186" t="s">
        <v>160</v>
      </c>
      <c r="AT472" s="186" t="s">
        <v>155</v>
      </c>
      <c r="AU472" s="186" t="s">
        <v>83</v>
      </c>
      <c r="AY472" s="21" t="s">
        <v>153</v>
      </c>
      <c r="BE472" s="187">
        <f>IF(N472="základní",J472,0)</f>
        <v>0</v>
      </c>
      <c r="BF472" s="187">
        <f>IF(N472="snížená",J472,0)</f>
        <v>0</v>
      </c>
      <c r="BG472" s="187">
        <f>IF(N472="zákl. přenesená",J472,0)</f>
        <v>0</v>
      </c>
      <c r="BH472" s="187">
        <f>IF(N472="sníž. přenesená",J472,0)</f>
        <v>0</v>
      </c>
      <c r="BI472" s="187">
        <f>IF(N472="nulová",J472,0)</f>
        <v>0</v>
      </c>
      <c r="BJ472" s="21" t="s">
        <v>81</v>
      </c>
      <c r="BK472" s="187">
        <f>ROUND(I472*H472,2)</f>
        <v>0</v>
      </c>
      <c r="BL472" s="21" t="s">
        <v>160</v>
      </c>
      <c r="BM472" s="186" t="s">
        <v>2182</v>
      </c>
    </row>
    <row r="473" s="2" customFormat="1">
      <c r="A473" s="40"/>
      <c r="B473" s="41"/>
      <c r="C473" s="40"/>
      <c r="D473" s="188" t="s">
        <v>162</v>
      </c>
      <c r="E473" s="40"/>
      <c r="F473" s="189" t="s">
        <v>2183</v>
      </c>
      <c r="G473" s="40"/>
      <c r="H473" s="40"/>
      <c r="I473" s="190"/>
      <c r="J473" s="40"/>
      <c r="K473" s="40"/>
      <c r="L473" s="41"/>
      <c r="M473" s="191"/>
      <c r="N473" s="192"/>
      <c r="O473" s="74"/>
      <c r="P473" s="74"/>
      <c r="Q473" s="74"/>
      <c r="R473" s="74"/>
      <c r="S473" s="74"/>
      <c r="T473" s="75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21" t="s">
        <v>162</v>
      </c>
      <c r="AU473" s="21" t="s">
        <v>83</v>
      </c>
    </row>
    <row r="474" s="2" customFormat="1">
      <c r="A474" s="40"/>
      <c r="B474" s="41"/>
      <c r="C474" s="40"/>
      <c r="D474" s="193" t="s">
        <v>164</v>
      </c>
      <c r="E474" s="40"/>
      <c r="F474" s="194" t="s">
        <v>2184</v>
      </c>
      <c r="G474" s="40"/>
      <c r="H474" s="40"/>
      <c r="I474" s="190"/>
      <c r="J474" s="40"/>
      <c r="K474" s="40"/>
      <c r="L474" s="41"/>
      <c r="M474" s="191"/>
      <c r="N474" s="192"/>
      <c r="O474" s="74"/>
      <c r="P474" s="74"/>
      <c r="Q474" s="74"/>
      <c r="R474" s="74"/>
      <c r="S474" s="74"/>
      <c r="T474" s="75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21" t="s">
        <v>164</v>
      </c>
      <c r="AU474" s="21" t="s">
        <v>83</v>
      </c>
    </row>
    <row r="475" s="13" customFormat="1">
      <c r="A475" s="13"/>
      <c r="B475" s="195"/>
      <c r="C475" s="13"/>
      <c r="D475" s="188" t="s">
        <v>166</v>
      </c>
      <c r="E475" s="196" t="s">
        <v>3</v>
      </c>
      <c r="F475" s="197" t="s">
        <v>230</v>
      </c>
      <c r="G475" s="13"/>
      <c r="H475" s="198">
        <v>10</v>
      </c>
      <c r="I475" s="199"/>
      <c r="J475" s="13"/>
      <c r="K475" s="13"/>
      <c r="L475" s="195"/>
      <c r="M475" s="200"/>
      <c r="N475" s="201"/>
      <c r="O475" s="201"/>
      <c r="P475" s="201"/>
      <c r="Q475" s="201"/>
      <c r="R475" s="201"/>
      <c r="S475" s="201"/>
      <c r="T475" s="20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96" t="s">
        <v>166</v>
      </c>
      <c r="AU475" s="196" t="s">
        <v>83</v>
      </c>
      <c r="AV475" s="13" t="s">
        <v>83</v>
      </c>
      <c r="AW475" s="13" t="s">
        <v>35</v>
      </c>
      <c r="AX475" s="13" t="s">
        <v>81</v>
      </c>
      <c r="AY475" s="196" t="s">
        <v>153</v>
      </c>
    </row>
    <row r="476" s="2" customFormat="1" ht="24.15" customHeight="1">
      <c r="A476" s="40"/>
      <c r="B476" s="174"/>
      <c r="C476" s="220" t="s">
        <v>768</v>
      </c>
      <c r="D476" s="220" t="s">
        <v>216</v>
      </c>
      <c r="E476" s="221" t="s">
        <v>2185</v>
      </c>
      <c r="F476" s="222" t="s">
        <v>2186</v>
      </c>
      <c r="G476" s="223" t="s">
        <v>488</v>
      </c>
      <c r="H476" s="224">
        <v>9</v>
      </c>
      <c r="I476" s="225"/>
      <c r="J476" s="226">
        <f>ROUND(I476*H476,2)</f>
        <v>0</v>
      </c>
      <c r="K476" s="222" t="s">
        <v>159</v>
      </c>
      <c r="L476" s="227"/>
      <c r="M476" s="228" t="s">
        <v>3</v>
      </c>
      <c r="N476" s="229" t="s">
        <v>44</v>
      </c>
      <c r="O476" s="74"/>
      <c r="P476" s="184">
        <f>O476*H476</f>
        <v>0</v>
      </c>
      <c r="Q476" s="184">
        <v>0.080000000000000002</v>
      </c>
      <c r="R476" s="184">
        <f>Q476*H476</f>
        <v>0.71999999999999997</v>
      </c>
      <c r="S476" s="184">
        <v>0</v>
      </c>
      <c r="T476" s="185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186" t="s">
        <v>215</v>
      </c>
      <c r="AT476" s="186" t="s">
        <v>216</v>
      </c>
      <c r="AU476" s="186" t="s">
        <v>83</v>
      </c>
      <c r="AY476" s="21" t="s">
        <v>153</v>
      </c>
      <c r="BE476" s="187">
        <f>IF(N476="základní",J476,0)</f>
        <v>0</v>
      </c>
      <c r="BF476" s="187">
        <f>IF(N476="snížená",J476,0)</f>
        <v>0</v>
      </c>
      <c r="BG476" s="187">
        <f>IF(N476="zákl. přenesená",J476,0)</f>
        <v>0</v>
      </c>
      <c r="BH476" s="187">
        <f>IF(N476="sníž. přenesená",J476,0)</f>
        <v>0</v>
      </c>
      <c r="BI476" s="187">
        <f>IF(N476="nulová",J476,0)</f>
        <v>0</v>
      </c>
      <c r="BJ476" s="21" t="s">
        <v>81</v>
      </c>
      <c r="BK476" s="187">
        <f>ROUND(I476*H476,2)</f>
        <v>0</v>
      </c>
      <c r="BL476" s="21" t="s">
        <v>160</v>
      </c>
      <c r="BM476" s="186" t="s">
        <v>2187</v>
      </c>
    </row>
    <row r="477" s="2" customFormat="1">
      <c r="A477" s="40"/>
      <c r="B477" s="41"/>
      <c r="C477" s="40"/>
      <c r="D477" s="188" t="s">
        <v>162</v>
      </c>
      <c r="E477" s="40"/>
      <c r="F477" s="189" t="s">
        <v>2186</v>
      </c>
      <c r="G477" s="40"/>
      <c r="H477" s="40"/>
      <c r="I477" s="190"/>
      <c r="J477" s="40"/>
      <c r="K477" s="40"/>
      <c r="L477" s="41"/>
      <c r="M477" s="191"/>
      <c r="N477" s="192"/>
      <c r="O477" s="74"/>
      <c r="P477" s="74"/>
      <c r="Q477" s="74"/>
      <c r="R477" s="74"/>
      <c r="S477" s="74"/>
      <c r="T477" s="75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21" t="s">
        <v>162</v>
      </c>
      <c r="AU477" s="21" t="s">
        <v>83</v>
      </c>
    </row>
    <row r="478" s="13" customFormat="1">
      <c r="A478" s="13"/>
      <c r="B478" s="195"/>
      <c r="C478" s="13"/>
      <c r="D478" s="188" t="s">
        <v>166</v>
      </c>
      <c r="E478" s="196" t="s">
        <v>3</v>
      </c>
      <c r="F478" s="197" t="s">
        <v>223</v>
      </c>
      <c r="G478" s="13"/>
      <c r="H478" s="198">
        <v>9</v>
      </c>
      <c r="I478" s="199"/>
      <c r="J478" s="13"/>
      <c r="K478" s="13"/>
      <c r="L478" s="195"/>
      <c r="M478" s="200"/>
      <c r="N478" s="201"/>
      <c r="O478" s="201"/>
      <c r="P478" s="201"/>
      <c r="Q478" s="201"/>
      <c r="R478" s="201"/>
      <c r="S478" s="201"/>
      <c r="T478" s="20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6" t="s">
        <v>166</v>
      </c>
      <c r="AU478" s="196" t="s">
        <v>83</v>
      </c>
      <c r="AV478" s="13" t="s">
        <v>83</v>
      </c>
      <c r="AW478" s="13" t="s">
        <v>35</v>
      </c>
      <c r="AX478" s="13" t="s">
        <v>81</v>
      </c>
      <c r="AY478" s="196" t="s">
        <v>153</v>
      </c>
    </row>
    <row r="479" s="2" customFormat="1" ht="24.15" customHeight="1">
      <c r="A479" s="40"/>
      <c r="B479" s="174"/>
      <c r="C479" s="220" t="s">
        <v>774</v>
      </c>
      <c r="D479" s="220" t="s">
        <v>216</v>
      </c>
      <c r="E479" s="221" t="s">
        <v>2188</v>
      </c>
      <c r="F479" s="222" t="s">
        <v>2189</v>
      </c>
      <c r="G479" s="223" t="s">
        <v>488</v>
      </c>
      <c r="H479" s="224">
        <v>1</v>
      </c>
      <c r="I479" s="225"/>
      <c r="J479" s="226">
        <f>ROUND(I479*H479,2)</f>
        <v>0</v>
      </c>
      <c r="K479" s="222" t="s">
        <v>3</v>
      </c>
      <c r="L479" s="227"/>
      <c r="M479" s="228" t="s">
        <v>3</v>
      </c>
      <c r="N479" s="229" t="s">
        <v>44</v>
      </c>
      <c r="O479" s="74"/>
      <c r="P479" s="184">
        <f>O479*H479</f>
        <v>0</v>
      </c>
      <c r="Q479" s="184">
        <v>0.080000000000000002</v>
      </c>
      <c r="R479" s="184">
        <f>Q479*H479</f>
        <v>0.080000000000000002</v>
      </c>
      <c r="S479" s="184">
        <v>0</v>
      </c>
      <c r="T479" s="185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186" t="s">
        <v>215</v>
      </c>
      <c r="AT479" s="186" t="s">
        <v>216</v>
      </c>
      <c r="AU479" s="186" t="s">
        <v>83</v>
      </c>
      <c r="AY479" s="21" t="s">
        <v>153</v>
      </c>
      <c r="BE479" s="187">
        <f>IF(N479="základní",J479,0)</f>
        <v>0</v>
      </c>
      <c r="BF479" s="187">
        <f>IF(N479="snížená",J479,0)</f>
        <v>0</v>
      </c>
      <c r="BG479" s="187">
        <f>IF(N479="zákl. přenesená",J479,0)</f>
        <v>0</v>
      </c>
      <c r="BH479" s="187">
        <f>IF(N479="sníž. přenesená",J479,0)</f>
        <v>0</v>
      </c>
      <c r="BI479" s="187">
        <f>IF(N479="nulová",J479,0)</f>
        <v>0</v>
      </c>
      <c r="BJ479" s="21" t="s">
        <v>81</v>
      </c>
      <c r="BK479" s="187">
        <f>ROUND(I479*H479,2)</f>
        <v>0</v>
      </c>
      <c r="BL479" s="21" t="s">
        <v>160</v>
      </c>
      <c r="BM479" s="186" t="s">
        <v>2190</v>
      </c>
    </row>
    <row r="480" s="2" customFormat="1">
      <c r="A480" s="40"/>
      <c r="B480" s="41"/>
      <c r="C480" s="40"/>
      <c r="D480" s="188" t="s">
        <v>162</v>
      </c>
      <c r="E480" s="40"/>
      <c r="F480" s="189" t="s">
        <v>2189</v>
      </c>
      <c r="G480" s="40"/>
      <c r="H480" s="40"/>
      <c r="I480" s="190"/>
      <c r="J480" s="40"/>
      <c r="K480" s="40"/>
      <c r="L480" s="41"/>
      <c r="M480" s="191"/>
      <c r="N480" s="192"/>
      <c r="O480" s="74"/>
      <c r="P480" s="74"/>
      <c r="Q480" s="74"/>
      <c r="R480" s="74"/>
      <c r="S480" s="74"/>
      <c r="T480" s="75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21" t="s">
        <v>162</v>
      </c>
      <c r="AU480" s="21" t="s">
        <v>83</v>
      </c>
    </row>
    <row r="481" s="13" customFormat="1">
      <c r="A481" s="13"/>
      <c r="B481" s="195"/>
      <c r="C481" s="13"/>
      <c r="D481" s="188" t="s">
        <v>166</v>
      </c>
      <c r="E481" s="196" t="s">
        <v>3</v>
      </c>
      <c r="F481" s="197" t="s">
        <v>81</v>
      </c>
      <c r="G481" s="13"/>
      <c r="H481" s="198">
        <v>1</v>
      </c>
      <c r="I481" s="199"/>
      <c r="J481" s="13"/>
      <c r="K481" s="13"/>
      <c r="L481" s="195"/>
      <c r="M481" s="200"/>
      <c r="N481" s="201"/>
      <c r="O481" s="201"/>
      <c r="P481" s="201"/>
      <c r="Q481" s="201"/>
      <c r="R481" s="201"/>
      <c r="S481" s="201"/>
      <c r="T481" s="20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6" t="s">
        <v>166</v>
      </c>
      <c r="AU481" s="196" t="s">
        <v>83</v>
      </c>
      <c r="AV481" s="13" t="s">
        <v>83</v>
      </c>
      <c r="AW481" s="13" t="s">
        <v>35</v>
      </c>
      <c r="AX481" s="13" t="s">
        <v>81</v>
      </c>
      <c r="AY481" s="196" t="s">
        <v>153</v>
      </c>
    </row>
    <row r="482" s="2" customFormat="1" ht="37.8" customHeight="1">
      <c r="A482" s="40"/>
      <c r="B482" s="174"/>
      <c r="C482" s="175" t="s">
        <v>780</v>
      </c>
      <c r="D482" s="175" t="s">
        <v>155</v>
      </c>
      <c r="E482" s="176" t="s">
        <v>2191</v>
      </c>
      <c r="F482" s="177" t="s">
        <v>2192</v>
      </c>
      <c r="G482" s="178" t="s">
        <v>158</v>
      </c>
      <c r="H482" s="179">
        <v>0.59999999999999998</v>
      </c>
      <c r="I482" s="180"/>
      <c r="J482" s="181">
        <f>ROUND(I482*H482,2)</f>
        <v>0</v>
      </c>
      <c r="K482" s="177" t="s">
        <v>159</v>
      </c>
      <c r="L482" s="41"/>
      <c r="M482" s="182" t="s">
        <v>3</v>
      </c>
      <c r="N482" s="183" t="s">
        <v>44</v>
      </c>
      <c r="O482" s="74"/>
      <c r="P482" s="184">
        <f>O482*H482</f>
        <v>0</v>
      </c>
      <c r="Q482" s="184">
        <v>0.081240000000000007</v>
      </c>
      <c r="R482" s="184">
        <f>Q482*H482</f>
        <v>0.048744000000000003</v>
      </c>
      <c r="S482" s="184">
        <v>0</v>
      </c>
      <c r="T482" s="185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186" t="s">
        <v>160</v>
      </c>
      <c r="AT482" s="186" t="s">
        <v>155</v>
      </c>
      <c r="AU482" s="186" t="s">
        <v>83</v>
      </c>
      <c r="AY482" s="21" t="s">
        <v>153</v>
      </c>
      <c r="BE482" s="187">
        <f>IF(N482="základní",J482,0)</f>
        <v>0</v>
      </c>
      <c r="BF482" s="187">
        <f>IF(N482="snížená",J482,0)</f>
        <v>0</v>
      </c>
      <c r="BG482" s="187">
        <f>IF(N482="zákl. přenesená",J482,0)</f>
        <v>0</v>
      </c>
      <c r="BH482" s="187">
        <f>IF(N482="sníž. přenesená",J482,0)</f>
        <v>0</v>
      </c>
      <c r="BI482" s="187">
        <f>IF(N482="nulová",J482,0)</f>
        <v>0</v>
      </c>
      <c r="BJ482" s="21" t="s">
        <v>81</v>
      </c>
      <c r="BK482" s="187">
        <f>ROUND(I482*H482,2)</f>
        <v>0</v>
      </c>
      <c r="BL482" s="21" t="s">
        <v>160</v>
      </c>
      <c r="BM482" s="186" t="s">
        <v>2193</v>
      </c>
    </row>
    <row r="483" s="2" customFormat="1">
      <c r="A483" s="40"/>
      <c r="B483" s="41"/>
      <c r="C483" s="40"/>
      <c r="D483" s="188" t="s">
        <v>162</v>
      </c>
      <c r="E483" s="40"/>
      <c r="F483" s="189" t="s">
        <v>2194</v>
      </c>
      <c r="G483" s="40"/>
      <c r="H483" s="40"/>
      <c r="I483" s="190"/>
      <c r="J483" s="40"/>
      <c r="K483" s="40"/>
      <c r="L483" s="41"/>
      <c r="M483" s="191"/>
      <c r="N483" s="192"/>
      <c r="O483" s="74"/>
      <c r="P483" s="74"/>
      <c r="Q483" s="74"/>
      <c r="R483" s="74"/>
      <c r="S483" s="74"/>
      <c r="T483" s="75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21" t="s">
        <v>162</v>
      </c>
      <c r="AU483" s="21" t="s">
        <v>83</v>
      </c>
    </row>
    <row r="484" s="2" customFormat="1">
      <c r="A484" s="40"/>
      <c r="B484" s="41"/>
      <c r="C484" s="40"/>
      <c r="D484" s="193" t="s">
        <v>164</v>
      </c>
      <c r="E484" s="40"/>
      <c r="F484" s="194" t="s">
        <v>2195</v>
      </c>
      <c r="G484" s="40"/>
      <c r="H484" s="40"/>
      <c r="I484" s="190"/>
      <c r="J484" s="40"/>
      <c r="K484" s="40"/>
      <c r="L484" s="41"/>
      <c r="M484" s="191"/>
      <c r="N484" s="192"/>
      <c r="O484" s="74"/>
      <c r="P484" s="74"/>
      <c r="Q484" s="74"/>
      <c r="R484" s="74"/>
      <c r="S484" s="74"/>
      <c r="T484" s="75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21" t="s">
        <v>164</v>
      </c>
      <c r="AU484" s="21" t="s">
        <v>83</v>
      </c>
    </row>
    <row r="485" s="2" customFormat="1">
      <c r="A485" s="40"/>
      <c r="B485" s="41"/>
      <c r="C485" s="40"/>
      <c r="D485" s="188" t="s">
        <v>194</v>
      </c>
      <c r="E485" s="40"/>
      <c r="F485" s="211" t="s">
        <v>2196</v>
      </c>
      <c r="G485" s="40"/>
      <c r="H485" s="40"/>
      <c r="I485" s="190"/>
      <c r="J485" s="40"/>
      <c r="K485" s="40"/>
      <c r="L485" s="41"/>
      <c r="M485" s="191"/>
      <c r="N485" s="192"/>
      <c r="O485" s="74"/>
      <c r="P485" s="74"/>
      <c r="Q485" s="74"/>
      <c r="R485" s="74"/>
      <c r="S485" s="74"/>
      <c r="T485" s="75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21" t="s">
        <v>194</v>
      </c>
      <c r="AU485" s="21" t="s">
        <v>83</v>
      </c>
    </row>
    <row r="486" s="16" customFormat="1">
      <c r="A486" s="16"/>
      <c r="B486" s="230"/>
      <c r="C486" s="16"/>
      <c r="D486" s="188" t="s">
        <v>166</v>
      </c>
      <c r="E486" s="231" t="s">
        <v>3</v>
      </c>
      <c r="F486" s="232" t="s">
        <v>2197</v>
      </c>
      <c r="G486" s="16"/>
      <c r="H486" s="231" t="s">
        <v>3</v>
      </c>
      <c r="I486" s="233"/>
      <c r="J486" s="16"/>
      <c r="K486" s="16"/>
      <c r="L486" s="230"/>
      <c r="M486" s="234"/>
      <c r="N486" s="235"/>
      <c r="O486" s="235"/>
      <c r="P486" s="235"/>
      <c r="Q486" s="235"/>
      <c r="R486" s="235"/>
      <c r="S486" s="235"/>
      <c r="T486" s="23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T486" s="231" t="s">
        <v>166</v>
      </c>
      <c r="AU486" s="231" t="s">
        <v>83</v>
      </c>
      <c r="AV486" s="16" t="s">
        <v>81</v>
      </c>
      <c r="AW486" s="16" t="s">
        <v>35</v>
      </c>
      <c r="AX486" s="16" t="s">
        <v>73</v>
      </c>
      <c r="AY486" s="231" t="s">
        <v>153</v>
      </c>
    </row>
    <row r="487" s="13" customFormat="1">
      <c r="A487" s="13"/>
      <c r="B487" s="195"/>
      <c r="C487" s="13"/>
      <c r="D487" s="188" t="s">
        <v>166</v>
      </c>
      <c r="E487" s="196" t="s">
        <v>3</v>
      </c>
      <c r="F487" s="197" t="s">
        <v>2198</v>
      </c>
      <c r="G487" s="13"/>
      <c r="H487" s="198">
        <v>0.59999999999999998</v>
      </c>
      <c r="I487" s="199"/>
      <c r="J487" s="13"/>
      <c r="K487" s="13"/>
      <c r="L487" s="195"/>
      <c r="M487" s="200"/>
      <c r="N487" s="201"/>
      <c r="O487" s="201"/>
      <c r="P487" s="201"/>
      <c r="Q487" s="201"/>
      <c r="R487" s="201"/>
      <c r="S487" s="201"/>
      <c r="T487" s="20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96" t="s">
        <v>166</v>
      </c>
      <c r="AU487" s="196" t="s">
        <v>83</v>
      </c>
      <c r="AV487" s="13" t="s">
        <v>83</v>
      </c>
      <c r="AW487" s="13" t="s">
        <v>35</v>
      </c>
      <c r="AX487" s="13" t="s">
        <v>81</v>
      </c>
      <c r="AY487" s="196" t="s">
        <v>153</v>
      </c>
    </row>
    <row r="488" s="2" customFormat="1" ht="44.25" customHeight="1">
      <c r="A488" s="40"/>
      <c r="B488" s="174"/>
      <c r="C488" s="175" t="s">
        <v>786</v>
      </c>
      <c r="D488" s="175" t="s">
        <v>155</v>
      </c>
      <c r="E488" s="176" t="s">
        <v>2199</v>
      </c>
      <c r="F488" s="177" t="s">
        <v>2200</v>
      </c>
      <c r="G488" s="178" t="s">
        <v>158</v>
      </c>
      <c r="H488" s="179">
        <v>13.199999999999999</v>
      </c>
      <c r="I488" s="180"/>
      <c r="J488" s="181">
        <f>ROUND(I488*H488,2)</f>
        <v>0</v>
      </c>
      <c r="K488" s="177" t="s">
        <v>159</v>
      </c>
      <c r="L488" s="41"/>
      <c r="M488" s="182" t="s">
        <v>3</v>
      </c>
      <c r="N488" s="183" t="s">
        <v>44</v>
      </c>
      <c r="O488" s="74"/>
      <c r="P488" s="184">
        <f>O488*H488</f>
        <v>0</v>
      </c>
      <c r="Q488" s="184">
        <v>0.061199999999999997</v>
      </c>
      <c r="R488" s="184">
        <f>Q488*H488</f>
        <v>0.80783999999999989</v>
      </c>
      <c r="S488" s="184">
        <v>0</v>
      </c>
      <c r="T488" s="185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186" t="s">
        <v>160</v>
      </c>
      <c r="AT488" s="186" t="s">
        <v>155</v>
      </c>
      <c r="AU488" s="186" t="s">
        <v>83</v>
      </c>
      <c r="AY488" s="21" t="s">
        <v>153</v>
      </c>
      <c r="BE488" s="187">
        <f>IF(N488="základní",J488,0)</f>
        <v>0</v>
      </c>
      <c r="BF488" s="187">
        <f>IF(N488="snížená",J488,0)</f>
        <v>0</v>
      </c>
      <c r="BG488" s="187">
        <f>IF(N488="zákl. přenesená",J488,0)</f>
        <v>0</v>
      </c>
      <c r="BH488" s="187">
        <f>IF(N488="sníž. přenesená",J488,0)</f>
        <v>0</v>
      </c>
      <c r="BI488" s="187">
        <f>IF(N488="nulová",J488,0)</f>
        <v>0</v>
      </c>
      <c r="BJ488" s="21" t="s">
        <v>81</v>
      </c>
      <c r="BK488" s="187">
        <f>ROUND(I488*H488,2)</f>
        <v>0</v>
      </c>
      <c r="BL488" s="21" t="s">
        <v>160</v>
      </c>
      <c r="BM488" s="186" t="s">
        <v>2201</v>
      </c>
    </row>
    <row r="489" s="2" customFormat="1">
      <c r="A489" s="40"/>
      <c r="B489" s="41"/>
      <c r="C489" s="40"/>
      <c r="D489" s="188" t="s">
        <v>162</v>
      </c>
      <c r="E489" s="40"/>
      <c r="F489" s="189" t="s">
        <v>2202</v>
      </c>
      <c r="G489" s="40"/>
      <c r="H489" s="40"/>
      <c r="I489" s="190"/>
      <c r="J489" s="40"/>
      <c r="K489" s="40"/>
      <c r="L489" s="41"/>
      <c r="M489" s="191"/>
      <c r="N489" s="192"/>
      <c r="O489" s="74"/>
      <c r="P489" s="74"/>
      <c r="Q489" s="74"/>
      <c r="R489" s="74"/>
      <c r="S489" s="74"/>
      <c r="T489" s="75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21" t="s">
        <v>162</v>
      </c>
      <c r="AU489" s="21" t="s">
        <v>83</v>
      </c>
    </row>
    <row r="490" s="2" customFormat="1">
      <c r="A490" s="40"/>
      <c r="B490" s="41"/>
      <c r="C490" s="40"/>
      <c r="D490" s="193" t="s">
        <v>164</v>
      </c>
      <c r="E490" s="40"/>
      <c r="F490" s="194" t="s">
        <v>2203</v>
      </c>
      <c r="G490" s="40"/>
      <c r="H490" s="40"/>
      <c r="I490" s="190"/>
      <c r="J490" s="40"/>
      <c r="K490" s="40"/>
      <c r="L490" s="41"/>
      <c r="M490" s="191"/>
      <c r="N490" s="192"/>
      <c r="O490" s="74"/>
      <c r="P490" s="74"/>
      <c r="Q490" s="74"/>
      <c r="R490" s="74"/>
      <c r="S490" s="74"/>
      <c r="T490" s="75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21" t="s">
        <v>164</v>
      </c>
      <c r="AU490" s="21" t="s">
        <v>83</v>
      </c>
    </row>
    <row r="491" s="2" customFormat="1">
      <c r="A491" s="40"/>
      <c r="B491" s="41"/>
      <c r="C491" s="40"/>
      <c r="D491" s="188" t="s">
        <v>194</v>
      </c>
      <c r="E491" s="40"/>
      <c r="F491" s="211" t="s">
        <v>2204</v>
      </c>
      <c r="G491" s="40"/>
      <c r="H491" s="40"/>
      <c r="I491" s="190"/>
      <c r="J491" s="40"/>
      <c r="K491" s="40"/>
      <c r="L491" s="41"/>
      <c r="M491" s="191"/>
      <c r="N491" s="192"/>
      <c r="O491" s="74"/>
      <c r="P491" s="74"/>
      <c r="Q491" s="74"/>
      <c r="R491" s="74"/>
      <c r="S491" s="74"/>
      <c r="T491" s="75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21" t="s">
        <v>194</v>
      </c>
      <c r="AU491" s="21" t="s">
        <v>83</v>
      </c>
    </row>
    <row r="492" s="16" customFormat="1">
      <c r="A492" s="16"/>
      <c r="B492" s="230"/>
      <c r="C492" s="16"/>
      <c r="D492" s="188" t="s">
        <v>166</v>
      </c>
      <c r="E492" s="231" t="s">
        <v>3</v>
      </c>
      <c r="F492" s="232" t="s">
        <v>2197</v>
      </c>
      <c r="G492" s="16"/>
      <c r="H492" s="231" t="s">
        <v>3</v>
      </c>
      <c r="I492" s="233"/>
      <c r="J492" s="16"/>
      <c r="K492" s="16"/>
      <c r="L492" s="230"/>
      <c r="M492" s="234"/>
      <c r="N492" s="235"/>
      <c r="O492" s="235"/>
      <c r="P492" s="235"/>
      <c r="Q492" s="235"/>
      <c r="R492" s="235"/>
      <c r="S492" s="235"/>
      <c r="T492" s="23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31" t="s">
        <v>166</v>
      </c>
      <c r="AU492" s="231" t="s">
        <v>83</v>
      </c>
      <c r="AV492" s="16" t="s">
        <v>81</v>
      </c>
      <c r="AW492" s="16" t="s">
        <v>35</v>
      </c>
      <c r="AX492" s="16" t="s">
        <v>73</v>
      </c>
      <c r="AY492" s="231" t="s">
        <v>153</v>
      </c>
    </row>
    <row r="493" s="13" customFormat="1">
      <c r="A493" s="13"/>
      <c r="B493" s="195"/>
      <c r="C493" s="13"/>
      <c r="D493" s="188" t="s">
        <v>166</v>
      </c>
      <c r="E493" s="196" t="s">
        <v>3</v>
      </c>
      <c r="F493" s="197" t="s">
        <v>2205</v>
      </c>
      <c r="G493" s="13"/>
      <c r="H493" s="198">
        <v>13.199999999999999</v>
      </c>
      <c r="I493" s="199"/>
      <c r="J493" s="13"/>
      <c r="K493" s="13"/>
      <c r="L493" s="195"/>
      <c r="M493" s="200"/>
      <c r="N493" s="201"/>
      <c r="O493" s="201"/>
      <c r="P493" s="201"/>
      <c r="Q493" s="201"/>
      <c r="R493" s="201"/>
      <c r="S493" s="201"/>
      <c r="T493" s="20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6" t="s">
        <v>166</v>
      </c>
      <c r="AU493" s="196" t="s">
        <v>83</v>
      </c>
      <c r="AV493" s="13" t="s">
        <v>83</v>
      </c>
      <c r="AW493" s="13" t="s">
        <v>35</v>
      </c>
      <c r="AX493" s="13" t="s">
        <v>81</v>
      </c>
      <c r="AY493" s="196" t="s">
        <v>153</v>
      </c>
    </row>
    <row r="494" s="2" customFormat="1" ht="24.15" customHeight="1">
      <c r="A494" s="40"/>
      <c r="B494" s="174"/>
      <c r="C494" s="175" t="s">
        <v>792</v>
      </c>
      <c r="D494" s="175" t="s">
        <v>155</v>
      </c>
      <c r="E494" s="176" t="s">
        <v>2206</v>
      </c>
      <c r="F494" s="177" t="s">
        <v>2207</v>
      </c>
      <c r="G494" s="178" t="s">
        <v>488</v>
      </c>
      <c r="H494" s="179">
        <v>6</v>
      </c>
      <c r="I494" s="180"/>
      <c r="J494" s="181">
        <f>ROUND(I494*H494,2)</f>
        <v>0</v>
      </c>
      <c r="K494" s="177" t="s">
        <v>159</v>
      </c>
      <c r="L494" s="41"/>
      <c r="M494" s="182" t="s">
        <v>3</v>
      </c>
      <c r="N494" s="183" t="s">
        <v>44</v>
      </c>
      <c r="O494" s="74"/>
      <c r="P494" s="184">
        <f>O494*H494</f>
        <v>0</v>
      </c>
      <c r="Q494" s="184">
        <v>0.21734000000000001</v>
      </c>
      <c r="R494" s="184">
        <f>Q494*H494</f>
        <v>1.3040400000000001</v>
      </c>
      <c r="S494" s="184">
        <v>0</v>
      </c>
      <c r="T494" s="185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186" t="s">
        <v>160</v>
      </c>
      <c r="AT494" s="186" t="s">
        <v>155</v>
      </c>
      <c r="AU494" s="186" t="s">
        <v>83</v>
      </c>
      <c r="AY494" s="21" t="s">
        <v>153</v>
      </c>
      <c r="BE494" s="187">
        <f>IF(N494="základní",J494,0)</f>
        <v>0</v>
      </c>
      <c r="BF494" s="187">
        <f>IF(N494="snížená",J494,0)</f>
        <v>0</v>
      </c>
      <c r="BG494" s="187">
        <f>IF(N494="zákl. přenesená",J494,0)</f>
        <v>0</v>
      </c>
      <c r="BH494" s="187">
        <f>IF(N494="sníž. přenesená",J494,0)</f>
        <v>0</v>
      </c>
      <c r="BI494" s="187">
        <f>IF(N494="nulová",J494,0)</f>
        <v>0</v>
      </c>
      <c r="BJ494" s="21" t="s">
        <v>81</v>
      </c>
      <c r="BK494" s="187">
        <f>ROUND(I494*H494,2)</f>
        <v>0</v>
      </c>
      <c r="BL494" s="21" t="s">
        <v>160</v>
      </c>
      <c r="BM494" s="186" t="s">
        <v>2208</v>
      </c>
    </row>
    <row r="495" s="2" customFormat="1">
      <c r="A495" s="40"/>
      <c r="B495" s="41"/>
      <c r="C495" s="40"/>
      <c r="D495" s="188" t="s">
        <v>162</v>
      </c>
      <c r="E495" s="40"/>
      <c r="F495" s="189" t="s">
        <v>2207</v>
      </c>
      <c r="G495" s="40"/>
      <c r="H495" s="40"/>
      <c r="I495" s="190"/>
      <c r="J495" s="40"/>
      <c r="K495" s="40"/>
      <c r="L495" s="41"/>
      <c r="M495" s="191"/>
      <c r="N495" s="192"/>
      <c r="O495" s="74"/>
      <c r="P495" s="74"/>
      <c r="Q495" s="74"/>
      <c r="R495" s="74"/>
      <c r="S495" s="74"/>
      <c r="T495" s="75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21" t="s">
        <v>162</v>
      </c>
      <c r="AU495" s="21" t="s">
        <v>83</v>
      </c>
    </row>
    <row r="496" s="2" customFormat="1">
      <c r="A496" s="40"/>
      <c r="B496" s="41"/>
      <c r="C496" s="40"/>
      <c r="D496" s="193" t="s">
        <v>164</v>
      </c>
      <c r="E496" s="40"/>
      <c r="F496" s="194" t="s">
        <v>2209</v>
      </c>
      <c r="G496" s="40"/>
      <c r="H496" s="40"/>
      <c r="I496" s="190"/>
      <c r="J496" s="40"/>
      <c r="K496" s="40"/>
      <c r="L496" s="41"/>
      <c r="M496" s="191"/>
      <c r="N496" s="192"/>
      <c r="O496" s="74"/>
      <c r="P496" s="74"/>
      <c r="Q496" s="74"/>
      <c r="R496" s="74"/>
      <c r="S496" s="74"/>
      <c r="T496" s="75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21" t="s">
        <v>164</v>
      </c>
      <c r="AU496" s="21" t="s">
        <v>83</v>
      </c>
    </row>
    <row r="497" s="13" customFormat="1">
      <c r="A497" s="13"/>
      <c r="B497" s="195"/>
      <c r="C497" s="13"/>
      <c r="D497" s="188" t="s">
        <v>166</v>
      </c>
      <c r="E497" s="196" t="s">
        <v>3</v>
      </c>
      <c r="F497" s="197" t="s">
        <v>201</v>
      </c>
      <c r="G497" s="13"/>
      <c r="H497" s="198">
        <v>6</v>
      </c>
      <c r="I497" s="199"/>
      <c r="J497" s="13"/>
      <c r="K497" s="13"/>
      <c r="L497" s="195"/>
      <c r="M497" s="200"/>
      <c r="N497" s="201"/>
      <c r="O497" s="201"/>
      <c r="P497" s="201"/>
      <c r="Q497" s="201"/>
      <c r="R497" s="201"/>
      <c r="S497" s="201"/>
      <c r="T497" s="20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6" t="s">
        <v>166</v>
      </c>
      <c r="AU497" s="196" t="s">
        <v>83</v>
      </c>
      <c r="AV497" s="13" t="s">
        <v>83</v>
      </c>
      <c r="AW497" s="13" t="s">
        <v>35</v>
      </c>
      <c r="AX497" s="13" t="s">
        <v>81</v>
      </c>
      <c r="AY497" s="196" t="s">
        <v>153</v>
      </c>
    </row>
    <row r="498" s="2" customFormat="1" ht="16.5" customHeight="1">
      <c r="A498" s="40"/>
      <c r="B498" s="174"/>
      <c r="C498" s="220" t="s">
        <v>803</v>
      </c>
      <c r="D498" s="220" t="s">
        <v>216</v>
      </c>
      <c r="E498" s="221" t="s">
        <v>2210</v>
      </c>
      <c r="F498" s="222" t="s">
        <v>2211</v>
      </c>
      <c r="G498" s="223" t="s">
        <v>488</v>
      </c>
      <c r="H498" s="224">
        <v>6</v>
      </c>
      <c r="I498" s="225"/>
      <c r="J498" s="226">
        <f>ROUND(I498*H498,2)</f>
        <v>0</v>
      </c>
      <c r="K498" s="222" t="s">
        <v>3</v>
      </c>
      <c r="L498" s="227"/>
      <c r="M498" s="228" t="s">
        <v>3</v>
      </c>
      <c r="N498" s="229" t="s">
        <v>44</v>
      </c>
      <c r="O498" s="74"/>
      <c r="P498" s="184">
        <f>O498*H498</f>
        <v>0</v>
      </c>
      <c r="Q498" s="184">
        <v>0.157</v>
      </c>
      <c r="R498" s="184">
        <f>Q498*H498</f>
        <v>0.94199999999999995</v>
      </c>
      <c r="S498" s="184">
        <v>0</v>
      </c>
      <c r="T498" s="185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186" t="s">
        <v>215</v>
      </c>
      <c r="AT498" s="186" t="s">
        <v>216</v>
      </c>
      <c r="AU498" s="186" t="s">
        <v>83</v>
      </c>
      <c r="AY498" s="21" t="s">
        <v>153</v>
      </c>
      <c r="BE498" s="187">
        <f>IF(N498="základní",J498,0)</f>
        <v>0</v>
      </c>
      <c r="BF498" s="187">
        <f>IF(N498="snížená",J498,0)</f>
        <v>0</v>
      </c>
      <c r="BG498" s="187">
        <f>IF(N498="zákl. přenesená",J498,0)</f>
        <v>0</v>
      </c>
      <c r="BH498" s="187">
        <f>IF(N498="sníž. přenesená",J498,0)</f>
        <v>0</v>
      </c>
      <c r="BI498" s="187">
        <f>IF(N498="nulová",J498,0)</f>
        <v>0</v>
      </c>
      <c r="BJ498" s="21" t="s">
        <v>81</v>
      </c>
      <c r="BK498" s="187">
        <f>ROUND(I498*H498,2)</f>
        <v>0</v>
      </c>
      <c r="BL498" s="21" t="s">
        <v>160</v>
      </c>
      <c r="BM498" s="186" t="s">
        <v>2212</v>
      </c>
    </row>
    <row r="499" s="2" customFormat="1">
      <c r="A499" s="40"/>
      <c r="B499" s="41"/>
      <c r="C499" s="40"/>
      <c r="D499" s="188" t="s">
        <v>162</v>
      </c>
      <c r="E499" s="40"/>
      <c r="F499" s="189" t="s">
        <v>2211</v>
      </c>
      <c r="G499" s="40"/>
      <c r="H499" s="40"/>
      <c r="I499" s="190"/>
      <c r="J499" s="40"/>
      <c r="K499" s="40"/>
      <c r="L499" s="41"/>
      <c r="M499" s="191"/>
      <c r="N499" s="192"/>
      <c r="O499" s="74"/>
      <c r="P499" s="74"/>
      <c r="Q499" s="74"/>
      <c r="R499" s="74"/>
      <c r="S499" s="74"/>
      <c r="T499" s="75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21" t="s">
        <v>162</v>
      </c>
      <c r="AU499" s="21" t="s">
        <v>83</v>
      </c>
    </row>
    <row r="500" s="13" customFormat="1">
      <c r="A500" s="13"/>
      <c r="B500" s="195"/>
      <c r="C500" s="13"/>
      <c r="D500" s="188" t="s">
        <v>166</v>
      </c>
      <c r="E500" s="196" t="s">
        <v>3</v>
      </c>
      <c r="F500" s="197" t="s">
        <v>201</v>
      </c>
      <c r="G500" s="13"/>
      <c r="H500" s="198">
        <v>6</v>
      </c>
      <c r="I500" s="199"/>
      <c r="J500" s="13"/>
      <c r="K500" s="13"/>
      <c r="L500" s="195"/>
      <c r="M500" s="200"/>
      <c r="N500" s="201"/>
      <c r="O500" s="201"/>
      <c r="P500" s="201"/>
      <c r="Q500" s="201"/>
      <c r="R500" s="201"/>
      <c r="S500" s="201"/>
      <c r="T500" s="20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96" t="s">
        <v>166</v>
      </c>
      <c r="AU500" s="196" t="s">
        <v>83</v>
      </c>
      <c r="AV500" s="13" t="s">
        <v>83</v>
      </c>
      <c r="AW500" s="13" t="s">
        <v>35</v>
      </c>
      <c r="AX500" s="13" t="s">
        <v>81</v>
      </c>
      <c r="AY500" s="196" t="s">
        <v>153</v>
      </c>
    </row>
    <row r="501" s="2" customFormat="1" ht="24.15" customHeight="1">
      <c r="A501" s="40"/>
      <c r="B501" s="174"/>
      <c r="C501" s="175" t="s">
        <v>811</v>
      </c>
      <c r="D501" s="175" t="s">
        <v>155</v>
      </c>
      <c r="E501" s="176" t="s">
        <v>2213</v>
      </c>
      <c r="F501" s="177" t="s">
        <v>2214</v>
      </c>
      <c r="G501" s="178" t="s">
        <v>488</v>
      </c>
      <c r="H501" s="179">
        <v>4</v>
      </c>
      <c r="I501" s="180"/>
      <c r="J501" s="181">
        <f>ROUND(I501*H501,2)</f>
        <v>0</v>
      </c>
      <c r="K501" s="177" t="s">
        <v>159</v>
      </c>
      <c r="L501" s="41"/>
      <c r="M501" s="182" t="s">
        <v>3</v>
      </c>
      <c r="N501" s="183" t="s">
        <v>44</v>
      </c>
      <c r="O501" s="74"/>
      <c r="P501" s="184">
        <f>O501*H501</f>
        <v>0</v>
      </c>
      <c r="Q501" s="184">
        <v>0.21734000000000001</v>
      </c>
      <c r="R501" s="184">
        <f>Q501*H501</f>
        <v>0.86936000000000002</v>
      </c>
      <c r="S501" s="184">
        <v>0</v>
      </c>
      <c r="T501" s="185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186" t="s">
        <v>160</v>
      </c>
      <c r="AT501" s="186" t="s">
        <v>155</v>
      </c>
      <c r="AU501" s="186" t="s">
        <v>83</v>
      </c>
      <c r="AY501" s="21" t="s">
        <v>153</v>
      </c>
      <c r="BE501" s="187">
        <f>IF(N501="základní",J501,0)</f>
        <v>0</v>
      </c>
      <c r="BF501" s="187">
        <f>IF(N501="snížená",J501,0)</f>
        <v>0</v>
      </c>
      <c r="BG501" s="187">
        <f>IF(N501="zákl. přenesená",J501,0)</f>
        <v>0</v>
      </c>
      <c r="BH501" s="187">
        <f>IF(N501="sníž. přenesená",J501,0)</f>
        <v>0</v>
      </c>
      <c r="BI501" s="187">
        <f>IF(N501="nulová",J501,0)</f>
        <v>0</v>
      </c>
      <c r="BJ501" s="21" t="s">
        <v>81</v>
      </c>
      <c r="BK501" s="187">
        <f>ROUND(I501*H501,2)</f>
        <v>0</v>
      </c>
      <c r="BL501" s="21" t="s">
        <v>160</v>
      </c>
      <c r="BM501" s="186" t="s">
        <v>2215</v>
      </c>
    </row>
    <row r="502" s="2" customFormat="1">
      <c r="A502" s="40"/>
      <c r="B502" s="41"/>
      <c r="C502" s="40"/>
      <c r="D502" s="188" t="s">
        <v>162</v>
      </c>
      <c r="E502" s="40"/>
      <c r="F502" s="189" t="s">
        <v>2214</v>
      </c>
      <c r="G502" s="40"/>
      <c r="H502" s="40"/>
      <c r="I502" s="190"/>
      <c r="J502" s="40"/>
      <c r="K502" s="40"/>
      <c r="L502" s="41"/>
      <c r="M502" s="191"/>
      <c r="N502" s="192"/>
      <c r="O502" s="74"/>
      <c r="P502" s="74"/>
      <c r="Q502" s="74"/>
      <c r="R502" s="74"/>
      <c r="S502" s="74"/>
      <c r="T502" s="75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21" t="s">
        <v>162</v>
      </c>
      <c r="AU502" s="21" t="s">
        <v>83</v>
      </c>
    </row>
    <row r="503" s="2" customFormat="1">
      <c r="A503" s="40"/>
      <c r="B503" s="41"/>
      <c r="C503" s="40"/>
      <c r="D503" s="193" t="s">
        <v>164</v>
      </c>
      <c r="E503" s="40"/>
      <c r="F503" s="194" t="s">
        <v>2216</v>
      </c>
      <c r="G503" s="40"/>
      <c r="H503" s="40"/>
      <c r="I503" s="190"/>
      <c r="J503" s="40"/>
      <c r="K503" s="40"/>
      <c r="L503" s="41"/>
      <c r="M503" s="191"/>
      <c r="N503" s="192"/>
      <c r="O503" s="74"/>
      <c r="P503" s="74"/>
      <c r="Q503" s="74"/>
      <c r="R503" s="74"/>
      <c r="S503" s="74"/>
      <c r="T503" s="75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21" t="s">
        <v>164</v>
      </c>
      <c r="AU503" s="21" t="s">
        <v>83</v>
      </c>
    </row>
    <row r="504" s="13" customFormat="1">
      <c r="A504" s="13"/>
      <c r="B504" s="195"/>
      <c r="C504" s="13"/>
      <c r="D504" s="188" t="s">
        <v>166</v>
      </c>
      <c r="E504" s="196" t="s">
        <v>3</v>
      </c>
      <c r="F504" s="197" t="s">
        <v>160</v>
      </c>
      <c r="G504" s="13"/>
      <c r="H504" s="198">
        <v>4</v>
      </c>
      <c r="I504" s="199"/>
      <c r="J504" s="13"/>
      <c r="K504" s="13"/>
      <c r="L504" s="195"/>
      <c r="M504" s="200"/>
      <c r="N504" s="201"/>
      <c r="O504" s="201"/>
      <c r="P504" s="201"/>
      <c r="Q504" s="201"/>
      <c r="R504" s="201"/>
      <c r="S504" s="201"/>
      <c r="T504" s="20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6" t="s">
        <v>166</v>
      </c>
      <c r="AU504" s="196" t="s">
        <v>83</v>
      </c>
      <c r="AV504" s="13" t="s">
        <v>83</v>
      </c>
      <c r="AW504" s="13" t="s">
        <v>35</v>
      </c>
      <c r="AX504" s="13" t="s">
        <v>81</v>
      </c>
      <c r="AY504" s="196" t="s">
        <v>153</v>
      </c>
    </row>
    <row r="505" s="2" customFormat="1" ht="24.15" customHeight="1">
      <c r="A505" s="40"/>
      <c r="B505" s="174"/>
      <c r="C505" s="220" t="s">
        <v>818</v>
      </c>
      <c r="D505" s="220" t="s">
        <v>216</v>
      </c>
      <c r="E505" s="221" t="s">
        <v>2217</v>
      </c>
      <c r="F505" s="222" t="s">
        <v>2218</v>
      </c>
      <c r="G505" s="223" t="s">
        <v>488</v>
      </c>
      <c r="H505" s="224">
        <v>10</v>
      </c>
      <c r="I505" s="225"/>
      <c r="J505" s="226">
        <f>ROUND(I505*H505,2)</f>
        <v>0</v>
      </c>
      <c r="K505" s="222" t="s">
        <v>159</v>
      </c>
      <c r="L505" s="227"/>
      <c r="M505" s="228" t="s">
        <v>3</v>
      </c>
      <c r="N505" s="229" t="s">
        <v>44</v>
      </c>
      <c r="O505" s="74"/>
      <c r="P505" s="184">
        <f>O505*H505</f>
        <v>0</v>
      </c>
      <c r="Q505" s="184">
        <v>0.027</v>
      </c>
      <c r="R505" s="184">
        <f>Q505*H505</f>
        <v>0.27000000000000002</v>
      </c>
      <c r="S505" s="184">
        <v>0</v>
      </c>
      <c r="T505" s="185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186" t="s">
        <v>215</v>
      </c>
      <c r="AT505" s="186" t="s">
        <v>216</v>
      </c>
      <c r="AU505" s="186" t="s">
        <v>83</v>
      </c>
      <c r="AY505" s="21" t="s">
        <v>153</v>
      </c>
      <c r="BE505" s="187">
        <f>IF(N505="základní",J505,0)</f>
        <v>0</v>
      </c>
      <c r="BF505" s="187">
        <f>IF(N505="snížená",J505,0)</f>
        <v>0</v>
      </c>
      <c r="BG505" s="187">
        <f>IF(N505="zákl. přenesená",J505,0)</f>
        <v>0</v>
      </c>
      <c r="BH505" s="187">
        <f>IF(N505="sníž. přenesená",J505,0)</f>
        <v>0</v>
      </c>
      <c r="BI505" s="187">
        <f>IF(N505="nulová",J505,0)</f>
        <v>0</v>
      </c>
      <c r="BJ505" s="21" t="s">
        <v>81</v>
      </c>
      <c r="BK505" s="187">
        <f>ROUND(I505*H505,2)</f>
        <v>0</v>
      </c>
      <c r="BL505" s="21" t="s">
        <v>160</v>
      </c>
      <c r="BM505" s="186" t="s">
        <v>2219</v>
      </c>
    </row>
    <row r="506" s="2" customFormat="1">
      <c r="A506" s="40"/>
      <c r="B506" s="41"/>
      <c r="C506" s="40"/>
      <c r="D506" s="188" t="s">
        <v>162</v>
      </c>
      <c r="E506" s="40"/>
      <c r="F506" s="189" t="s">
        <v>2218</v>
      </c>
      <c r="G506" s="40"/>
      <c r="H506" s="40"/>
      <c r="I506" s="190"/>
      <c r="J506" s="40"/>
      <c r="K506" s="40"/>
      <c r="L506" s="41"/>
      <c r="M506" s="191"/>
      <c r="N506" s="192"/>
      <c r="O506" s="74"/>
      <c r="P506" s="74"/>
      <c r="Q506" s="74"/>
      <c r="R506" s="74"/>
      <c r="S506" s="74"/>
      <c r="T506" s="75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21" t="s">
        <v>162</v>
      </c>
      <c r="AU506" s="21" t="s">
        <v>83</v>
      </c>
    </row>
    <row r="507" s="13" customFormat="1">
      <c r="A507" s="13"/>
      <c r="B507" s="195"/>
      <c r="C507" s="13"/>
      <c r="D507" s="188" t="s">
        <v>166</v>
      </c>
      <c r="E507" s="196" t="s">
        <v>3</v>
      </c>
      <c r="F507" s="197" t="s">
        <v>230</v>
      </c>
      <c r="G507" s="13"/>
      <c r="H507" s="198">
        <v>10</v>
      </c>
      <c r="I507" s="199"/>
      <c r="J507" s="13"/>
      <c r="K507" s="13"/>
      <c r="L507" s="195"/>
      <c r="M507" s="200"/>
      <c r="N507" s="201"/>
      <c r="O507" s="201"/>
      <c r="P507" s="201"/>
      <c r="Q507" s="201"/>
      <c r="R507" s="201"/>
      <c r="S507" s="201"/>
      <c r="T507" s="20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96" t="s">
        <v>166</v>
      </c>
      <c r="AU507" s="196" t="s">
        <v>83</v>
      </c>
      <c r="AV507" s="13" t="s">
        <v>83</v>
      </c>
      <c r="AW507" s="13" t="s">
        <v>35</v>
      </c>
      <c r="AX507" s="13" t="s">
        <v>81</v>
      </c>
      <c r="AY507" s="196" t="s">
        <v>153</v>
      </c>
    </row>
    <row r="508" s="2" customFormat="1" ht="16.5" customHeight="1">
      <c r="A508" s="40"/>
      <c r="B508" s="174"/>
      <c r="C508" s="220" t="s">
        <v>824</v>
      </c>
      <c r="D508" s="220" t="s">
        <v>216</v>
      </c>
      <c r="E508" s="221" t="s">
        <v>2220</v>
      </c>
      <c r="F508" s="222" t="s">
        <v>2221</v>
      </c>
      <c r="G508" s="223" t="s">
        <v>488</v>
      </c>
      <c r="H508" s="224">
        <v>4</v>
      </c>
      <c r="I508" s="225"/>
      <c r="J508" s="226">
        <f>ROUND(I508*H508,2)</f>
        <v>0</v>
      </c>
      <c r="K508" s="222" t="s">
        <v>159</v>
      </c>
      <c r="L508" s="227"/>
      <c r="M508" s="228" t="s">
        <v>3</v>
      </c>
      <c r="N508" s="229" t="s">
        <v>44</v>
      </c>
      <c r="O508" s="74"/>
      <c r="P508" s="184">
        <f>O508*H508</f>
        <v>0</v>
      </c>
      <c r="Q508" s="184">
        <v>0.050599999999999999</v>
      </c>
      <c r="R508" s="184">
        <f>Q508*H508</f>
        <v>0.2024</v>
      </c>
      <c r="S508" s="184">
        <v>0</v>
      </c>
      <c r="T508" s="185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186" t="s">
        <v>215</v>
      </c>
      <c r="AT508" s="186" t="s">
        <v>216</v>
      </c>
      <c r="AU508" s="186" t="s">
        <v>83</v>
      </c>
      <c r="AY508" s="21" t="s">
        <v>153</v>
      </c>
      <c r="BE508" s="187">
        <f>IF(N508="základní",J508,0)</f>
        <v>0</v>
      </c>
      <c r="BF508" s="187">
        <f>IF(N508="snížená",J508,0)</f>
        <v>0</v>
      </c>
      <c r="BG508" s="187">
        <f>IF(N508="zákl. přenesená",J508,0)</f>
        <v>0</v>
      </c>
      <c r="BH508" s="187">
        <f>IF(N508="sníž. přenesená",J508,0)</f>
        <v>0</v>
      </c>
      <c r="BI508" s="187">
        <f>IF(N508="nulová",J508,0)</f>
        <v>0</v>
      </c>
      <c r="BJ508" s="21" t="s">
        <v>81</v>
      </c>
      <c r="BK508" s="187">
        <f>ROUND(I508*H508,2)</f>
        <v>0</v>
      </c>
      <c r="BL508" s="21" t="s">
        <v>160</v>
      </c>
      <c r="BM508" s="186" t="s">
        <v>2222</v>
      </c>
    </row>
    <row r="509" s="2" customFormat="1">
      <c r="A509" s="40"/>
      <c r="B509" s="41"/>
      <c r="C509" s="40"/>
      <c r="D509" s="188" t="s">
        <v>162</v>
      </c>
      <c r="E509" s="40"/>
      <c r="F509" s="189" t="s">
        <v>2221</v>
      </c>
      <c r="G509" s="40"/>
      <c r="H509" s="40"/>
      <c r="I509" s="190"/>
      <c r="J509" s="40"/>
      <c r="K509" s="40"/>
      <c r="L509" s="41"/>
      <c r="M509" s="191"/>
      <c r="N509" s="192"/>
      <c r="O509" s="74"/>
      <c r="P509" s="74"/>
      <c r="Q509" s="74"/>
      <c r="R509" s="74"/>
      <c r="S509" s="74"/>
      <c r="T509" s="75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21" t="s">
        <v>162</v>
      </c>
      <c r="AU509" s="21" t="s">
        <v>83</v>
      </c>
    </row>
    <row r="510" s="2" customFormat="1">
      <c r="A510" s="40"/>
      <c r="B510" s="41"/>
      <c r="C510" s="40"/>
      <c r="D510" s="188" t="s">
        <v>194</v>
      </c>
      <c r="E510" s="40"/>
      <c r="F510" s="211" t="s">
        <v>2223</v>
      </c>
      <c r="G510" s="40"/>
      <c r="H510" s="40"/>
      <c r="I510" s="190"/>
      <c r="J510" s="40"/>
      <c r="K510" s="40"/>
      <c r="L510" s="41"/>
      <c r="M510" s="191"/>
      <c r="N510" s="192"/>
      <c r="O510" s="74"/>
      <c r="P510" s="74"/>
      <c r="Q510" s="74"/>
      <c r="R510" s="74"/>
      <c r="S510" s="74"/>
      <c r="T510" s="75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21" t="s">
        <v>194</v>
      </c>
      <c r="AU510" s="21" t="s">
        <v>83</v>
      </c>
    </row>
    <row r="511" s="13" customFormat="1">
      <c r="A511" s="13"/>
      <c r="B511" s="195"/>
      <c r="C511" s="13"/>
      <c r="D511" s="188" t="s">
        <v>166</v>
      </c>
      <c r="E511" s="196" t="s">
        <v>3</v>
      </c>
      <c r="F511" s="197" t="s">
        <v>160</v>
      </c>
      <c r="G511" s="13"/>
      <c r="H511" s="198">
        <v>4</v>
      </c>
      <c r="I511" s="199"/>
      <c r="J511" s="13"/>
      <c r="K511" s="13"/>
      <c r="L511" s="195"/>
      <c r="M511" s="200"/>
      <c r="N511" s="201"/>
      <c r="O511" s="201"/>
      <c r="P511" s="201"/>
      <c r="Q511" s="201"/>
      <c r="R511" s="201"/>
      <c r="S511" s="201"/>
      <c r="T511" s="20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96" t="s">
        <v>166</v>
      </c>
      <c r="AU511" s="196" t="s">
        <v>83</v>
      </c>
      <c r="AV511" s="13" t="s">
        <v>83</v>
      </c>
      <c r="AW511" s="13" t="s">
        <v>35</v>
      </c>
      <c r="AX511" s="13" t="s">
        <v>81</v>
      </c>
      <c r="AY511" s="196" t="s">
        <v>153</v>
      </c>
    </row>
    <row r="512" s="2" customFormat="1" ht="24.15" customHeight="1">
      <c r="A512" s="40"/>
      <c r="B512" s="174"/>
      <c r="C512" s="220" t="s">
        <v>831</v>
      </c>
      <c r="D512" s="220" t="s">
        <v>216</v>
      </c>
      <c r="E512" s="221" t="s">
        <v>2224</v>
      </c>
      <c r="F512" s="222" t="s">
        <v>2225</v>
      </c>
      <c r="G512" s="223" t="s">
        <v>488</v>
      </c>
      <c r="H512" s="224">
        <v>8</v>
      </c>
      <c r="I512" s="225"/>
      <c r="J512" s="226">
        <f>ROUND(I512*H512,2)</f>
        <v>0</v>
      </c>
      <c r="K512" s="222" t="s">
        <v>159</v>
      </c>
      <c r="L512" s="227"/>
      <c r="M512" s="228" t="s">
        <v>3</v>
      </c>
      <c r="N512" s="229" t="s">
        <v>44</v>
      </c>
      <c r="O512" s="74"/>
      <c r="P512" s="184">
        <f>O512*H512</f>
        <v>0</v>
      </c>
      <c r="Q512" s="184">
        <v>0.0060000000000000001</v>
      </c>
      <c r="R512" s="184">
        <f>Q512*H512</f>
        <v>0.048000000000000001</v>
      </c>
      <c r="S512" s="184">
        <v>0</v>
      </c>
      <c r="T512" s="185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186" t="s">
        <v>215</v>
      </c>
      <c r="AT512" s="186" t="s">
        <v>216</v>
      </c>
      <c r="AU512" s="186" t="s">
        <v>83</v>
      </c>
      <c r="AY512" s="21" t="s">
        <v>153</v>
      </c>
      <c r="BE512" s="187">
        <f>IF(N512="základní",J512,0)</f>
        <v>0</v>
      </c>
      <c r="BF512" s="187">
        <f>IF(N512="snížená",J512,0)</f>
        <v>0</v>
      </c>
      <c r="BG512" s="187">
        <f>IF(N512="zákl. přenesená",J512,0)</f>
        <v>0</v>
      </c>
      <c r="BH512" s="187">
        <f>IF(N512="sníž. přenesená",J512,0)</f>
        <v>0</v>
      </c>
      <c r="BI512" s="187">
        <f>IF(N512="nulová",J512,0)</f>
        <v>0</v>
      </c>
      <c r="BJ512" s="21" t="s">
        <v>81</v>
      </c>
      <c r="BK512" s="187">
        <f>ROUND(I512*H512,2)</f>
        <v>0</v>
      </c>
      <c r="BL512" s="21" t="s">
        <v>160</v>
      </c>
      <c r="BM512" s="186" t="s">
        <v>2226</v>
      </c>
    </row>
    <row r="513" s="2" customFormat="1">
      <c r="A513" s="40"/>
      <c r="B513" s="41"/>
      <c r="C513" s="40"/>
      <c r="D513" s="188" t="s">
        <v>162</v>
      </c>
      <c r="E513" s="40"/>
      <c r="F513" s="189" t="s">
        <v>2225</v>
      </c>
      <c r="G513" s="40"/>
      <c r="H513" s="40"/>
      <c r="I513" s="190"/>
      <c r="J513" s="40"/>
      <c r="K513" s="40"/>
      <c r="L513" s="41"/>
      <c r="M513" s="191"/>
      <c r="N513" s="192"/>
      <c r="O513" s="74"/>
      <c r="P513" s="74"/>
      <c r="Q513" s="74"/>
      <c r="R513" s="74"/>
      <c r="S513" s="74"/>
      <c r="T513" s="75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21" t="s">
        <v>162</v>
      </c>
      <c r="AU513" s="21" t="s">
        <v>83</v>
      </c>
    </row>
    <row r="514" s="13" customFormat="1">
      <c r="A514" s="13"/>
      <c r="B514" s="195"/>
      <c r="C514" s="13"/>
      <c r="D514" s="188" t="s">
        <v>166</v>
      </c>
      <c r="E514" s="196" t="s">
        <v>3</v>
      </c>
      <c r="F514" s="197" t="s">
        <v>215</v>
      </c>
      <c r="G514" s="13"/>
      <c r="H514" s="198">
        <v>8</v>
      </c>
      <c r="I514" s="199"/>
      <c r="J514" s="13"/>
      <c r="K514" s="13"/>
      <c r="L514" s="195"/>
      <c r="M514" s="200"/>
      <c r="N514" s="201"/>
      <c r="O514" s="201"/>
      <c r="P514" s="201"/>
      <c r="Q514" s="201"/>
      <c r="R514" s="201"/>
      <c r="S514" s="201"/>
      <c r="T514" s="20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96" t="s">
        <v>166</v>
      </c>
      <c r="AU514" s="196" t="s">
        <v>83</v>
      </c>
      <c r="AV514" s="13" t="s">
        <v>83</v>
      </c>
      <c r="AW514" s="13" t="s">
        <v>35</v>
      </c>
      <c r="AX514" s="13" t="s">
        <v>81</v>
      </c>
      <c r="AY514" s="196" t="s">
        <v>153</v>
      </c>
    </row>
    <row r="515" s="2" customFormat="1" ht="24.15" customHeight="1">
      <c r="A515" s="40"/>
      <c r="B515" s="174"/>
      <c r="C515" s="220" t="s">
        <v>842</v>
      </c>
      <c r="D515" s="220" t="s">
        <v>216</v>
      </c>
      <c r="E515" s="221" t="s">
        <v>2227</v>
      </c>
      <c r="F515" s="222" t="s">
        <v>2228</v>
      </c>
      <c r="G515" s="223" t="s">
        <v>488</v>
      </c>
      <c r="H515" s="224">
        <v>1</v>
      </c>
      <c r="I515" s="225"/>
      <c r="J515" s="226">
        <f>ROUND(I515*H515,2)</f>
        <v>0</v>
      </c>
      <c r="K515" s="222" t="s">
        <v>159</v>
      </c>
      <c r="L515" s="227"/>
      <c r="M515" s="228" t="s">
        <v>3</v>
      </c>
      <c r="N515" s="229" t="s">
        <v>44</v>
      </c>
      <c r="O515" s="74"/>
      <c r="P515" s="184">
        <f>O515*H515</f>
        <v>0</v>
      </c>
      <c r="Q515" s="184">
        <v>0.0040000000000000001</v>
      </c>
      <c r="R515" s="184">
        <f>Q515*H515</f>
        <v>0.0040000000000000001</v>
      </c>
      <c r="S515" s="184">
        <v>0</v>
      </c>
      <c r="T515" s="185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186" t="s">
        <v>215</v>
      </c>
      <c r="AT515" s="186" t="s">
        <v>216</v>
      </c>
      <c r="AU515" s="186" t="s">
        <v>83</v>
      </c>
      <c r="AY515" s="21" t="s">
        <v>153</v>
      </c>
      <c r="BE515" s="187">
        <f>IF(N515="základní",J515,0)</f>
        <v>0</v>
      </c>
      <c r="BF515" s="187">
        <f>IF(N515="snížená",J515,0)</f>
        <v>0</v>
      </c>
      <c r="BG515" s="187">
        <f>IF(N515="zákl. přenesená",J515,0)</f>
        <v>0</v>
      </c>
      <c r="BH515" s="187">
        <f>IF(N515="sníž. přenesená",J515,0)</f>
        <v>0</v>
      </c>
      <c r="BI515" s="187">
        <f>IF(N515="nulová",J515,0)</f>
        <v>0</v>
      </c>
      <c r="BJ515" s="21" t="s">
        <v>81</v>
      </c>
      <c r="BK515" s="187">
        <f>ROUND(I515*H515,2)</f>
        <v>0</v>
      </c>
      <c r="BL515" s="21" t="s">
        <v>160</v>
      </c>
      <c r="BM515" s="186" t="s">
        <v>2229</v>
      </c>
    </row>
    <row r="516" s="2" customFormat="1">
      <c r="A516" s="40"/>
      <c r="B516" s="41"/>
      <c r="C516" s="40"/>
      <c r="D516" s="188" t="s">
        <v>162</v>
      </c>
      <c r="E516" s="40"/>
      <c r="F516" s="189" t="s">
        <v>2228</v>
      </c>
      <c r="G516" s="40"/>
      <c r="H516" s="40"/>
      <c r="I516" s="190"/>
      <c r="J516" s="40"/>
      <c r="K516" s="40"/>
      <c r="L516" s="41"/>
      <c r="M516" s="191"/>
      <c r="N516" s="192"/>
      <c r="O516" s="74"/>
      <c r="P516" s="74"/>
      <c r="Q516" s="74"/>
      <c r="R516" s="74"/>
      <c r="S516" s="74"/>
      <c r="T516" s="75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21" t="s">
        <v>162</v>
      </c>
      <c r="AU516" s="21" t="s">
        <v>83</v>
      </c>
    </row>
    <row r="517" s="13" customFormat="1">
      <c r="A517" s="13"/>
      <c r="B517" s="195"/>
      <c r="C517" s="13"/>
      <c r="D517" s="188" t="s">
        <v>166</v>
      </c>
      <c r="E517" s="196" t="s">
        <v>3</v>
      </c>
      <c r="F517" s="197" t="s">
        <v>81</v>
      </c>
      <c r="G517" s="13"/>
      <c r="H517" s="198">
        <v>1</v>
      </c>
      <c r="I517" s="199"/>
      <c r="J517" s="13"/>
      <c r="K517" s="13"/>
      <c r="L517" s="195"/>
      <c r="M517" s="200"/>
      <c r="N517" s="201"/>
      <c r="O517" s="201"/>
      <c r="P517" s="201"/>
      <c r="Q517" s="201"/>
      <c r="R517" s="201"/>
      <c r="S517" s="201"/>
      <c r="T517" s="20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6" t="s">
        <v>166</v>
      </c>
      <c r="AU517" s="196" t="s">
        <v>83</v>
      </c>
      <c r="AV517" s="13" t="s">
        <v>83</v>
      </c>
      <c r="AW517" s="13" t="s">
        <v>35</v>
      </c>
      <c r="AX517" s="13" t="s">
        <v>81</v>
      </c>
      <c r="AY517" s="196" t="s">
        <v>153</v>
      </c>
    </row>
    <row r="518" s="2" customFormat="1" ht="16.5" customHeight="1">
      <c r="A518" s="40"/>
      <c r="B518" s="174"/>
      <c r="C518" s="220" t="s">
        <v>849</v>
      </c>
      <c r="D518" s="220" t="s">
        <v>216</v>
      </c>
      <c r="E518" s="221" t="s">
        <v>2230</v>
      </c>
      <c r="F518" s="222" t="s">
        <v>2231</v>
      </c>
      <c r="G518" s="223" t="s">
        <v>488</v>
      </c>
      <c r="H518" s="224">
        <v>1</v>
      </c>
      <c r="I518" s="225"/>
      <c r="J518" s="226">
        <f>ROUND(I518*H518,2)</f>
        <v>0</v>
      </c>
      <c r="K518" s="222" t="s">
        <v>3</v>
      </c>
      <c r="L518" s="227"/>
      <c r="M518" s="228" t="s">
        <v>3</v>
      </c>
      <c r="N518" s="229" t="s">
        <v>44</v>
      </c>
      <c r="O518" s="74"/>
      <c r="P518" s="184">
        <f>O518*H518</f>
        <v>0</v>
      </c>
      <c r="Q518" s="184">
        <v>0.0040000000000000001</v>
      </c>
      <c r="R518" s="184">
        <f>Q518*H518</f>
        <v>0.0040000000000000001</v>
      </c>
      <c r="S518" s="184">
        <v>0</v>
      </c>
      <c r="T518" s="185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186" t="s">
        <v>215</v>
      </c>
      <c r="AT518" s="186" t="s">
        <v>216</v>
      </c>
      <c r="AU518" s="186" t="s">
        <v>83</v>
      </c>
      <c r="AY518" s="21" t="s">
        <v>153</v>
      </c>
      <c r="BE518" s="187">
        <f>IF(N518="základní",J518,0)</f>
        <v>0</v>
      </c>
      <c r="BF518" s="187">
        <f>IF(N518="snížená",J518,0)</f>
        <v>0</v>
      </c>
      <c r="BG518" s="187">
        <f>IF(N518="zákl. přenesená",J518,0)</f>
        <v>0</v>
      </c>
      <c r="BH518" s="187">
        <f>IF(N518="sníž. přenesená",J518,0)</f>
        <v>0</v>
      </c>
      <c r="BI518" s="187">
        <f>IF(N518="nulová",J518,0)</f>
        <v>0</v>
      </c>
      <c r="BJ518" s="21" t="s">
        <v>81</v>
      </c>
      <c r="BK518" s="187">
        <f>ROUND(I518*H518,2)</f>
        <v>0</v>
      </c>
      <c r="BL518" s="21" t="s">
        <v>160</v>
      </c>
      <c r="BM518" s="186" t="s">
        <v>2232</v>
      </c>
    </row>
    <row r="519" s="2" customFormat="1">
      <c r="A519" s="40"/>
      <c r="B519" s="41"/>
      <c r="C519" s="40"/>
      <c r="D519" s="188" t="s">
        <v>162</v>
      </c>
      <c r="E519" s="40"/>
      <c r="F519" s="189" t="s">
        <v>2231</v>
      </c>
      <c r="G519" s="40"/>
      <c r="H519" s="40"/>
      <c r="I519" s="190"/>
      <c r="J519" s="40"/>
      <c r="K519" s="40"/>
      <c r="L519" s="41"/>
      <c r="M519" s="191"/>
      <c r="N519" s="192"/>
      <c r="O519" s="74"/>
      <c r="P519" s="74"/>
      <c r="Q519" s="74"/>
      <c r="R519" s="74"/>
      <c r="S519" s="74"/>
      <c r="T519" s="75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21" t="s">
        <v>162</v>
      </c>
      <c r="AU519" s="21" t="s">
        <v>83</v>
      </c>
    </row>
    <row r="520" s="2" customFormat="1">
      <c r="A520" s="40"/>
      <c r="B520" s="41"/>
      <c r="C520" s="40"/>
      <c r="D520" s="188" t="s">
        <v>194</v>
      </c>
      <c r="E520" s="40"/>
      <c r="F520" s="211" t="s">
        <v>2233</v>
      </c>
      <c r="G520" s="40"/>
      <c r="H520" s="40"/>
      <c r="I520" s="190"/>
      <c r="J520" s="40"/>
      <c r="K520" s="40"/>
      <c r="L520" s="41"/>
      <c r="M520" s="191"/>
      <c r="N520" s="192"/>
      <c r="O520" s="74"/>
      <c r="P520" s="74"/>
      <c r="Q520" s="74"/>
      <c r="R520" s="74"/>
      <c r="S520" s="74"/>
      <c r="T520" s="75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21" t="s">
        <v>194</v>
      </c>
      <c r="AU520" s="21" t="s">
        <v>83</v>
      </c>
    </row>
    <row r="521" s="13" customFormat="1">
      <c r="A521" s="13"/>
      <c r="B521" s="195"/>
      <c r="C521" s="13"/>
      <c r="D521" s="188" t="s">
        <v>166</v>
      </c>
      <c r="E521" s="196" t="s">
        <v>3</v>
      </c>
      <c r="F521" s="197" t="s">
        <v>81</v>
      </c>
      <c r="G521" s="13"/>
      <c r="H521" s="198">
        <v>1</v>
      </c>
      <c r="I521" s="199"/>
      <c r="J521" s="13"/>
      <c r="K521" s="13"/>
      <c r="L521" s="195"/>
      <c r="M521" s="200"/>
      <c r="N521" s="201"/>
      <c r="O521" s="201"/>
      <c r="P521" s="201"/>
      <c r="Q521" s="201"/>
      <c r="R521" s="201"/>
      <c r="S521" s="201"/>
      <c r="T521" s="20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96" t="s">
        <v>166</v>
      </c>
      <c r="AU521" s="196" t="s">
        <v>83</v>
      </c>
      <c r="AV521" s="13" t="s">
        <v>83</v>
      </c>
      <c r="AW521" s="13" t="s">
        <v>35</v>
      </c>
      <c r="AX521" s="13" t="s">
        <v>81</v>
      </c>
      <c r="AY521" s="196" t="s">
        <v>153</v>
      </c>
    </row>
    <row r="522" s="2" customFormat="1" ht="33" customHeight="1">
      <c r="A522" s="40"/>
      <c r="B522" s="174"/>
      <c r="C522" s="175" t="s">
        <v>857</v>
      </c>
      <c r="D522" s="175" t="s">
        <v>155</v>
      </c>
      <c r="E522" s="176" t="s">
        <v>2234</v>
      </c>
      <c r="F522" s="177" t="s">
        <v>2235</v>
      </c>
      <c r="G522" s="178" t="s">
        <v>158</v>
      </c>
      <c r="H522" s="179">
        <v>2.7360000000000002</v>
      </c>
      <c r="I522" s="180"/>
      <c r="J522" s="181">
        <f>ROUND(I522*H522,2)</f>
        <v>0</v>
      </c>
      <c r="K522" s="177" t="s">
        <v>159</v>
      </c>
      <c r="L522" s="41"/>
      <c r="M522" s="182" t="s">
        <v>3</v>
      </c>
      <c r="N522" s="183" t="s">
        <v>44</v>
      </c>
      <c r="O522" s="74"/>
      <c r="P522" s="184">
        <f>O522*H522</f>
        <v>0</v>
      </c>
      <c r="Q522" s="184">
        <v>2.3010199999999998</v>
      </c>
      <c r="R522" s="184">
        <f>Q522*H522</f>
        <v>6.2955907199999999</v>
      </c>
      <c r="S522" s="184">
        <v>0</v>
      </c>
      <c r="T522" s="185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186" t="s">
        <v>160</v>
      </c>
      <c r="AT522" s="186" t="s">
        <v>155</v>
      </c>
      <c r="AU522" s="186" t="s">
        <v>83</v>
      </c>
      <c r="AY522" s="21" t="s">
        <v>153</v>
      </c>
      <c r="BE522" s="187">
        <f>IF(N522="základní",J522,0)</f>
        <v>0</v>
      </c>
      <c r="BF522" s="187">
        <f>IF(N522="snížená",J522,0)</f>
        <v>0</v>
      </c>
      <c r="BG522" s="187">
        <f>IF(N522="zákl. přenesená",J522,0)</f>
        <v>0</v>
      </c>
      <c r="BH522" s="187">
        <f>IF(N522="sníž. přenesená",J522,0)</f>
        <v>0</v>
      </c>
      <c r="BI522" s="187">
        <f>IF(N522="nulová",J522,0)</f>
        <v>0</v>
      </c>
      <c r="BJ522" s="21" t="s">
        <v>81</v>
      </c>
      <c r="BK522" s="187">
        <f>ROUND(I522*H522,2)</f>
        <v>0</v>
      </c>
      <c r="BL522" s="21" t="s">
        <v>160</v>
      </c>
      <c r="BM522" s="186" t="s">
        <v>2236</v>
      </c>
    </row>
    <row r="523" s="2" customFormat="1">
      <c r="A523" s="40"/>
      <c r="B523" s="41"/>
      <c r="C523" s="40"/>
      <c r="D523" s="188" t="s">
        <v>162</v>
      </c>
      <c r="E523" s="40"/>
      <c r="F523" s="189" t="s">
        <v>2237</v>
      </c>
      <c r="G523" s="40"/>
      <c r="H523" s="40"/>
      <c r="I523" s="190"/>
      <c r="J523" s="40"/>
      <c r="K523" s="40"/>
      <c r="L523" s="41"/>
      <c r="M523" s="191"/>
      <c r="N523" s="192"/>
      <c r="O523" s="74"/>
      <c r="P523" s="74"/>
      <c r="Q523" s="74"/>
      <c r="R523" s="74"/>
      <c r="S523" s="74"/>
      <c r="T523" s="75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21" t="s">
        <v>162</v>
      </c>
      <c r="AU523" s="21" t="s">
        <v>83</v>
      </c>
    </row>
    <row r="524" s="2" customFormat="1">
      <c r="A524" s="40"/>
      <c r="B524" s="41"/>
      <c r="C524" s="40"/>
      <c r="D524" s="193" t="s">
        <v>164</v>
      </c>
      <c r="E524" s="40"/>
      <c r="F524" s="194" t="s">
        <v>2238</v>
      </c>
      <c r="G524" s="40"/>
      <c r="H524" s="40"/>
      <c r="I524" s="190"/>
      <c r="J524" s="40"/>
      <c r="K524" s="40"/>
      <c r="L524" s="41"/>
      <c r="M524" s="191"/>
      <c r="N524" s="192"/>
      <c r="O524" s="74"/>
      <c r="P524" s="74"/>
      <c r="Q524" s="74"/>
      <c r="R524" s="74"/>
      <c r="S524" s="74"/>
      <c r="T524" s="75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21" t="s">
        <v>164</v>
      </c>
      <c r="AU524" s="21" t="s">
        <v>83</v>
      </c>
    </row>
    <row r="525" s="13" customFormat="1">
      <c r="A525" s="13"/>
      <c r="B525" s="195"/>
      <c r="C525" s="13"/>
      <c r="D525" s="188" t="s">
        <v>166</v>
      </c>
      <c r="E525" s="196" t="s">
        <v>3</v>
      </c>
      <c r="F525" s="197" t="s">
        <v>2239</v>
      </c>
      <c r="G525" s="13"/>
      <c r="H525" s="198">
        <v>2.7360000000000002</v>
      </c>
      <c r="I525" s="199"/>
      <c r="J525" s="13"/>
      <c r="K525" s="13"/>
      <c r="L525" s="195"/>
      <c r="M525" s="200"/>
      <c r="N525" s="201"/>
      <c r="O525" s="201"/>
      <c r="P525" s="201"/>
      <c r="Q525" s="201"/>
      <c r="R525" s="201"/>
      <c r="S525" s="201"/>
      <c r="T525" s="20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196" t="s">
        <v>166</v>
      </c>
      <c r="AU525" s="196" t="s">
        <v>83</v>
      </c>
      <c r="AV525" s="13" t="s">
        <v>83</v>
      </c>
      <c r="AW525" s="13" t="s">
        <v>35</v>
      </c>
      <c r="AX525" s="13" t="s">
        <v>81</v>
      </c>
      <c r="AY525" s="196" t="s">
        <v>153</v>
      </c>
    </row>
    <row r="526" s="2" customFormat="1" ht="24.15" customHeight="1">
      <c r="A526" s="40"/>
      <c r="B526" s="174"/>
      <c r="C526" s="175" t="s">
        <v>863</v>
      </c>
      <c r="D526" s="175" t="s">
        <v>155</v>
      </c>
      <c r="E526" s="176" t="s">
        <v>2240</v>
      </c>
      <c r="F526" s="177" t="s">
        <v>2241</v>
      </c>
      <c r="G526" s="178" t="s">
        <v>219</v>
      </c>
      <c r="H526" s="179">
        <v>0.021000000000000001</v>
      </c>
      <c r="I526" s="180"/>
      <c r="J526" s="181">
        <f>ROUND(I526*H526,2)</f>
        <v>0</v>
      </c>
      <c r="K526" s="177" t="s">
        <v>159</v>
      </c>
      <c r="L526" s="41"/>
      <c r="M526" s="182" t="s">
        <v>3</v>
      </c>
      <c r="N526" s="183" t="s">
        <v>44</v>
      </c>
      <c r="O526" s="74"/>
      <c r="P526" s="184">
        <f>O526*H526</f>
        <v>0</v>
      </c>
      <c r="Q526" s="184">
        <v>0.99734999999999996</v>
      </c>
      <c r="R526" s="184">
        <f>Q526*H526</f>
        <v>0.02094435</v>
      </c>
      <c r="S526" s="184">
        <v>0</v>
      </c>
      <c r="T526" s="185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186" t="s">
        <v>160</v>
      </c>
      <c r="AT526" s="186" t="s">
        <v>155</v>
      </c>
      <c r="AU526" s="186" t="s">
        <v>83</v>
      </c>
      <c r="AY526" s="21" t="s">
        <v>153</v>
      </c>
      <c r="BE526" s="187">
        <f>IF(N526="základní",J526,0)</f>
        <v>0</v>
      </c>
      <c r="BF526" s="187">
        <f>IF(N526="snížená",J526,0)</f>
        <v>0</v>
      </c>
      <c r="BG526" s="187">
        <f>IF(N526="zákl. přenesená",J526,0)</f>
        <v>0</v>
      </c>
      <c r="BH526" s="187">
        <f>IF(N526="sníž. přenesená",J526,0)</f>
        <v>0</v>
      </c>
      <c r="BI526" s="187">
        <f>IF(N526="nulová",J526,0)</f>
        <v>0</v>
      </c>
      <c r="BJ526" s="21" t="s">
        <v>81</v>
      </c>
      <c r="BK526" s="187">
        <f>ROUND(I526*H526,2)</f>
        <v>0</v>
      </c>
      <c r="BL526" s="21" t="s">
        <v>160</v>
      </c>
      <c r="BM526" s="186" t="s">
        <v>2242</v>
      </c>
    </row>
    <row r="527" s="2" customFormat="1">
      <c r="A527" s="40"/>
      <c r="B527" s="41"/>
      <c r="C527" s="40"/>
      <c r="D527" s="188" t="s">
        <v>162</v>
      </c>
      <c r="E527" s="40"/>
      <c r="F527" s="189" t="s">
        <v>2241</v>
      </c>
      <c r="G527" s="40"/>
      <c r="H527" s="40"/>
      <c r="I527" s="190"/>
      <c r="J527" s="40"/>
      <c r="K527" s="40"/>
      <c r="L527" s="41"/>
      <c r="M527" s="191"/>
      <c r="N527" s="192"/>
      <c r="O527" s="74"/>
      <c r="P527" s="74"/>
      <c r="Q527" s="74"/>
      <c r="R527" s="74"/>
      <c r="S527" s="74"/>
      <c r="T527" s="75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21" t="s">
        <v>162</v>
      </c>
      <c r="AU527" s="21" t="s">
        <v>83</v>
      </c>
    </row>
    <row r="528" s="2" customFormat="1">
      <c r="A528" s="40"/>
      <c r="B528" s="41"/>
      <c r="C528" s="40"/>
      <c r="D528" s="193" t="s">
        <v>164</v>
      </c>
      <c r="E528" s="40"/>
      <c r="F528" s="194" t="s">
        <v>2243</v>
      </c>
      <c r="G528" s="40"/>
      <c r="H528" s="40"/>
      <c r="I528" s="190"/>
      <c r="J528" s="40"/>
      <c r="K528" s="40"/>
      <c r="L528" s="41"/>
      <c r="M528" s="191"/>
      <c r="N528" s="192"/>
      <c r="O528" s="74"/>
      <c r="P528" s="74"/>
      <c r="Q528" s="74"/>
      <c r="R528" s="74"/>
      <c r="S528" s="74"/>
      <c r="T528" s="75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21" t="s">
        <v>164</v>
      </c>
      <c r="AU528" s="21" t="s">
        <v>83</v>
      </c>
    </row>
    <row r="529" s="13" customFormat="1">
      <c r="A529" s="13"/>
      <c r="B529" s="195"/>
      <c r="C529" s="13"/>
      <c r="D529" s="188" t="s">
        <v>166</v>
      </c>
      <c r="E529" s="196" t="s">
        <v>3</v>
      </c>
      <c r="F529" s="197" t="s">
        <v>2244</v>
      </c>
      <c r="G529" s="13"/>
      <c r="H529" s="198">
        <v>0.021000000000000001</v>
      </c>
      <c r="I529" s="199"/>
      <c r="J529" s="13"/>
      <c r="K529" s="13"/>
      <c r="L529" s="195"/>
      <c r="M529" s="200"/>
      <c r="N529" s="201"/>
      <c r="O529" s="201"/>
      <c r="P529" s="201"/>
      <c r="Q529" s="201"/>
      <c r="R529" s="201"/>
      <c r="S529" s="201"/>
      <c r="T529" s="20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96" t="s">
        <v>166</v>
      </c>
      <c r="AU529" s="196" t="s">
        <v>83</v>
      </c>
      <c r="AV529" s="13" t="s">
        <v>83</v>
      </c>
      <c r="AW529" s="13" t="s">
        <v>35</v>
      </c>
      <c r="AX529" s="13" t="s">
        <v>81</v>
      </c>
      <c r="AY529" s="196" t="s">
        <v>153</v>
      </c>
    </row>
    <row r="530" s="2" customFormat="1" ht="24.15" customHeight="1">
      <c r="A530" s="40"/>
      <c r="B530" s="174"/>
      <c r="C530" s="175" t="s">
        <v>871</v>
      </c>
      <c r="D530" s="175" t="s">
        <v>155</v>
      </c>
      <c r="E530" s="176" t="s">
        <v>2245</v>
      </c>
      <c r="F530" s="177" t="s">
        <v>2246</v>
      </c>
      <c r="G530" s="178" t="s">
        <v>614</v>
      </c>
      <c r="H530" s="179">
        <v>110.8</v>
      </c>
      <c r="I530" s="180"/>
      <c r="J530" s="181">
        <f>ROUND(I530*H530,2)</f>
        <v>0</v>
      </c>
      <c r="K530" s="177" t="s">
        <v>159</v>
      </c>
      <c r="L530" s="41"/>
      <c r="M530" s="182" t="s">
        <v>3</v>
      </c>
      <c r="N530" s="183" t="s">
        <v>44</v>
      </c>
      <c r="O530" s="74"/>
      <c r="P530" s="184">
        <f>O530*H530</f>
        <v>0</v>
      </c>
      <c r="Q530" s="184">
        <v>9.0000000000000006E-05</v>
      </c>
      <c r="R530" s="184">
        <f>Q530*H530</f>
        <v>0.009972</v>
      </c>
      <c r="S530" s="184">
        <v>0</v>
      </c>
      <c r="T530" s="185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186" t="s">
        <v>160</v>
      </c>
      <c r="AT530" s="186" t="s">
        <v>155</v>
      </c>
      <c r="AU530" s="186" t="s">
        <v>83</v>
      </c>
      <c r="AY530" s="21" t="s">
        <v>153</v>
      </c>
      <c r="BE530" s="187">
        <f>IF(N530="základní",J530,0)</f>
        <v>0</v>
      </c>
      <c r="BF530" s="187">
        <f>IF(N530="snížená",J530,0)</f>
        <v>0</v>
      </c>
      <c r="BG530" s="187">
        <f>IF(N530="zákl. přenesená",J530,0)</f>
        <v>0</v>
      </c>
      <c r="BH530" s="187">
        <f>IF(N530="sníž. přenesená",J530,0)</f>
        <v>0</v>
      </c>
      <c r="BI530" s="187">
        <f>IF(N530="nulová",J530,0)</f>
        <v>0</v>
      </c>
      <c r="BJ530" s="21" t="s">
        <v>81</v>
      </c>
      <c r="BK530" s="187">
        <f>ROUND(I530*H530,2)</f>
        <v>0</v>
      </c>
      <c r="BL530" s="21" t="s">
        <v>160</v>
      </c>
      <c r="BM530" s="186" t="s">
        <v>2247</v>
      </c>
    </row>
    <row r="531" s="2" customFormat="1">
      <c r="A531" s="40"/>
      <c r="B531" s="41"/>
      <c r="C531" s="40"/>
      <c r="D531" s="188" t="s">
        <v>162</v>
      </c>
      <c r="E531" s="40"/>
      <c r="F531" s="189" t="s">
        <v>2248</v>
      </c>
      <c r="G531" s="40"/>
      <c r="H531" s="40"/>
      <c r="I531" s="190"/>
      <c r="J531" s="40"/>
      <c r="K531" s="40"/>
      <c r="L531" s="41"/>
      <c r="M531" s="191"/>
      <c r="N531" s="192"/>
      <c r="O531" s="74"/>
      <c r="P531" s="74"/>
      <c r="Q531" s="74"/>
      <c r="R531" s="74"/>
      <c r="S531" s="74"/>
      <c r="T531" s="75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21" t="s">
        <v>162</v>
      </c>
      <c r="AU531" s="21" t="s">
        <v>83</v>
      </c>
    </row>
    <row r="532" s="2" customFormat="1">
      <c r="A532" s="40"/>
      <c r="B532" s="41"/>
      <c r="C532" s="40"/>
      <c r="D532" s="193" t="s">
        <v>164</v>
      </c>
      <c r="E532" s="40"/>
      <c r="F532" s="194" t="s">
        <v>2249</v>
      </c>
      <c r="G532" s="40"/>
      <c r="H532" s="40"/>
      <c r="I532" s="190"/>
      <c r="J532" s="40"/>
      <c r="K532" s="40"/>
      <c r="L532" s="41"/>
      <c r="M532" s="191"/>
      <c r="N532" s="192"/>
      <c r="O532" s="74"/>
      <c r="P532" s="74"/>
      <c r="Q532" s="74"/>
      <c r="R532" s="74"/>
      <c r="S532" s="74"/>
      <c r="T532" s="75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21" t="s">
        <v>164</v>
      </c>
      <c r="AU532" s="21" t="s">
        <v>83</v>
      </c>
    </row>
    <row r="533" s="13" customFormat="1">
      <c r="A533" s="13"/>
      <c r="B533" s="195"/>
      <c r="C533" s="13"/>
      <c r="D533" s="188" t="s">
        <v>166</v>
      </c>
      <c r="E533" s="196" t="s">
        <v>3</v>
      </c>
      <c r="F533" s="197" t="s">
        <v>2250</v>
      </c>
      <c r="G533" s="13"/>
      <c r="H533" s="198">
        <v>110.8</v>
      </c>
      <c r="I533" s="199"/>
      <c r="J533" s="13"/>
      <c r="K533" s="13"/>
      <c r="L533" s="195"/>
      <c r="M533" s="200"/>
      <c r="N533" s="201"/>
      <c r="O533" s="201"/>
      <c r="P533" s="201"/>
      <c r="Q533" s="201"/>
      <c r="R533" s="201"/>
      <c r="S533" s="201"/>
      <c r="T533" s="20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6" t="s">
        <v>166</v>
      </c>
      <c r="AU533" s="196" t="s">
        <v>83</v>
      </c>
      <c r="AV533" s="13" t="s">
        <v>83</v>
      </c>
      <c r="AW533" s="13" t="s">
        <v>35</v>
      </c>
      <c r="AX533" s="13" t="s">
        <v>73</v>
      </c>
      <c r="AY533" s="196" t="s">
        <v>153</v>
      </c>
    </row>
    <row r="534" s="14" customFormat="1">
      <c r="A534" s="14"/>
      <c r="B534" s="203"/>
      <c r="C534" s="14"/>
      <c r="D534" s="188" t="s">
        <v>166</v>
      </c>
      <c r="E534" s="204" t="s">
        <v>3</v>
      </c>
      <c r="F534" s="205" t="s">
        <v>181</v>
      </c>
      <c r="G534" s="14"/>
      <c r="H534" s="206">
        <v>110.8</v>
      </c>
      <c r="I534" s="207"/>
      <c r="J534" s="14"/>
      <c r="K534" s="14"/>
      <c r="L534" s="203"/>
      <c r="M534" s="208"/>
      <c r="N534" s="209"/>
      <c r="O534" s="209"/>
      <c r="P534" s="209"/>
      <c r="Q534" s="209"/>
      <c r="R534" s="209"/>
      <c r="S534" s="209"/>
      <c r="T534" s="21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4" t="s">
        <v>166</v>
      </c>
      <c r="AU534" s="204" t="s">
        <v>83</v>
      </c>
      <c r="AV534" s="14" t="s">
        <v>160</v>
      </c>
      <c r="AW534" s="14" t="s">
        <v>35</v>
      </c>
      <c r="AX534" s="14" t="s">
        <v>81</v>
      </c>
      <c r="AY534" s="204" t="s">
        <v>153</v>
      </c>
    </row>
    <row r="535" s="2" customFormat="1" ht="24.15" customHeight="1">
      <c r="A535" s="40"/>
      <c r="B535" s="174"/>
      <c r="C535" s="175" t="s">
        <v>878</v>
      </c>
      <c r="D535" s="175" t="s">
        <v>155</v>
      </c>
      <c r="E535" s="176" t="s">
        <v>2251</v>
      </c>
      <c r="F535" s="177" t="s">
        <v>2252</v>
      </c>
      <c r="G535" s="178" t="s">
        <v>488</v>
      </c>
      <c r="H535" s="179">
        <v>1</v>
      </c>
      <c r="I535" s="180"/>
      <c r="J535" s="181">
        <f>ROUND(I535*H535,2)</f>
        <v>0</v>
      </c>
      <c r="K535" s="177" t="s">
        <v>3</v>
      </c>
      <c r="L535" s="41"/>
      <c r="M535" s="182" t="s">
        <v>3</v>
      </c>
      <c r="N535" s="183" t="s">
        <v>44</v>
      </c>
      <c r="O535" s="74"/>
      <c r="P535" s="184">
        <f>O535*H535</f>
        <v>0</v>
      </c>
      <c r="Q535" s="184">
        <v>0</v>
      </c>
      <c r="R535" s="184">
        <f>Q535*H535</f>
        <v>0</v>
      </c>
      <c r="S535" s="184">
        <v>0</v>
      </c>
      <c r="T535" s="185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186" t="s">
        <v>160</v>
      </c>
      <c r="AT535" s="186" t="s">
        <v>155</v>
      </c>
      <c r="AU535" s="186" t="s">
        <v>83</v>
      </c>
      <c r="AY535" s="21" t="s">
        <v>153</v>
      </c>
      <c r="BE535" s="187">
        <f>IF(N535="základní",J535,0)</f>
        <v>0</v>
      </c>
      <c r="BF535" s="187">
        <f>IF(N535="snížená",J535,0)</f>
        <v>0</v>
      </c>
      <c r="BG535" s="187">
        <f>IF(N535="zákl. přenesená",J535,0)</f>
        <v>0</v>
      </c>
      <c r="BH535" s="187">
        <f>IF(N535="sníž. přenesená",J535,0)</f>
        <v>0</v>
      </c>
      <c r="BI535" s="187">
        <f>IF(N535="nulová",J535,0)</f>
        <v>0</v>
      </c>
      <c r="BJ535" s="21" t="s">
        <v>81</v>
      </c>
      <c r="BK535" s="187">
        <f>ROUND(I535*H535,2)</f>
        <v>0</v>
      </c>
      <c r="BL535" s="21" t="s">
        <v>160</v>
      </c>
      <c r="BM535" s="186" t="s">
        <v>2253</v>
      </c>
    </row>
    <row r="536" s="2" customFormat="1">
      <c r="A536" s="40"/>
      <c r="B536" s="41"/>
      <c r="C536" s="40"/>
      <c r="D536" s="188" t="s">
        <v>162</v>
      </c>
      <c r="E536" s="40"/>
      <c r="F536" s="189" t="s">
        <v>2252</v>
      </c>
      <c r="G536" s="40"/>
      <c r="H536" s="40"/>
      <c r="I536" s="190"/>
      <c r="J536" s="40"/>
      <c r="K536" s="40"/>
      <c r="L536" s="41"/>
      <c r="M536" s="191"/>
      <c r="N536" s="192"/>
      <c r="O536" s="74"/>
      <c r="P536" s="74"/>
      <c r="Q536" s="74"/>
      <c r="R536" s="74"/>
      <c r="S536" s="74"/>
      <c r="T536" s="75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21" t="s">
        <v>162</v>
      </c>
      <c r="AU536" s="21" t="s">
        <v>83</v>
      </c>
    </row>
    <row r="537" s="2" customFormat="1">
      <c r="A537" s="40"/>
      <c r="B537" s="41"/>
      <c r="C537" s="40"/>
      <c r="D537" s="188" t="s">
        <v>194</v>
      </c>
      <c r="E537" s="40"/>
      <c r="F537" s="211" t="s">
        <v>2254</v>
      </c>
      <c r="G537" s="40"/>
      <c r="H537" s="40"/>
      <c r="I537" s="190"/>
      <c r="J537" s="40"/>
      <c r="K537" s="40"/>
      <c r="L537" s="41"/>
      <c r="M537" s="191"/>
      <c r="N537" s="192"/>
      <c r="O537" s="74"/>
      <c r="P537" s="74"/>
      <c r="Q537" s="74"/>
      <c r="R537" s="74"/>
      <c r="S537" s="74"/>
      <c r="T537" s="75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21" t="s">
        <v>194</v>
      </c>
      <c r="AU537" s="21" t="s">
        <v>83</v>
      </c>
    </row>
    <row r="538" s="13" customFormat="1">
      <c r="A538" s="13"/>
      <c r="B538" s="195"/>
      <c r="C538" s="13"/>
      <c r="D538" s="188" t="s">
        <v>166</v>
      </c>
      <c r="E538" s="196" t="s">
        <v>3</v>
      </c>
      <c r="F538" s="197" t="s">
        <v>81</v>
      </c>
      <c r="G538" s="13"/>
      <c r="H538" s="198">
        <v>1</v>
      </c>
      <c r="I538" s="199"/>
      <c r="J538" s="13"/>
      <c r="K538" s="13"/>
      <c r="L538" s="195"/>
      <c r="M538" s="200"/>
      <c r="N538" s="201"/>
      <c r="O538" s="201"/>
      <c r="P538" s="201"/>
      <c r="Q538" s="201"/>
      <c r="R538" s="201"/>
      <c r="S538" s="201"/>
      <c r="T538" s="20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6" t="s">
        <v>166</v>
      </c>
      <c r="AU538" s="196" t="s">
        <v>83</v>
      </c>
      <c r="AV538" s="13" t="s">
        <v>83</v>
      </c>
      <c r="AW538" s="13" t="s">
        <v>35</v>
      </c>
      <c r="AX538" s="13" t="s">
        <v>73</v>
      </c>
      <c r="AY538" s="196" t="s">
        <v>153</v>
      </c>
    </row>
    <row r="539" s="2" customFormat="1" ht="21.75" customHeight="1">
      <c r="A539" s="40"/>
      <c r="B539" s="174"/>
      <c r="C539" s="175" t="s">
        <v>887</v>
      </c>
      <c r="D539" s="175" t="s">
        <v>155</v>
      </c>
      <c r="E539" s="176" t="s">
        <v>2255</v>
      </c>
      <c r="F539" s="177" t="s">
        <v>2256</v>
      </c>
      <c r="G539" s="178" t="s">
        <v>488</v>
      </c>
      <c r="H539" s="179">
        <v>4</v>
      </c>
      <c r="I539" s="180"/>
      <c r="J539" s="181">
        <f>ROUND(I539*H539,2)</f>
        <v>0</v>
      </c>
      <c r="K539" s="177" t="s">
        <v>3</v>
      </c>
      <c r="L539" s="41"/>
      <c r="M539" s="182" t="s">
        <v>3</v>
      </c>
      <c r="N539" s="183" t="s">
        <v>44</v>
      </c>
      <c r="O539" s="74"/>
      <c r="P539" s="184">
        <f>O539*H539</f>
        <v>0</v>
      </c>
      <c r="Q539" s="184">
        <v>0</v>
      </c>
      <c r="R539" s="184">
        <f>Q539*H539</f>
        <v>0</v>
      </c>
      <c r="S539" s="184">
        <v>0</v>
      </c>
      <c r="T539" s="185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186" t="s">
        <v>160</v>
      </c>
      <c r="AT539" s="186" t="s">
        <v>155</v>
      </c>
      <c r="AU539" s="186" t="s">
        <v>83</v>
      </c>
      <c r="AY539" s="21" t="s">
        <v>153</v>
      </c>
      <c r="BE539" s="187">
        <f>IF(N539="základní",J539,0)</f>
        <v>0</v>
      </c>
      <c r="BF539" s="187">
        <f>IF(N539="snížená",J539,0)</f>
        <v>0</v>
      </c>
      <c r="BG539" s="187">
        <f>IF(N539="zákl. přenesená",J539,0)</f>
        <v>0</v>
      </c>
      <c r="BH539" s="187">
        <f>IF(N539="sníž. přenesená",J539,0)</f>
        <v>0</v>
      </c>
      <c r="BI539" s="187">
        <f>IF(N539="nulová",J539,0)</f>
        <v>0</v>
      </c>
      <c r="BJ539" s="21" t="s">
        <v>81</v>
      </c>
      <c r="BK539" s="187">
        <f>ROUND(I539*H539,2)</f>
        <v>0</v>
      </c>
      <c r="BL539" s="21" t="s">
        <v>160</v>
      </c>
      <c r="BM539" s="186" t="s">
        <v>2257</v>
      </c>
    </row>
    <row r="540" s="2" customFormat="1">
      <c r="A540" s="40"/>
      <c r="B540" s="41"/>
      <c r="C540" s="40"/>
      <c r="D540" s="188" t="s">
        <v>162</v>
      </c>
      <c r="E540" s="40"/>
      <c r="F540" s="189" t="s">
        <v>2256</v>
      </c>
      <c r="G540" s="40"/>
      <c r="H540" s="40"/>
      <c r="I540" s="190"/>
      <c r="J540" s="40"/>
      <c r="K540" s="40"/>
      <c r="L540" s="41"/>
      <c r="M540" s="191"/>
      <c r="N540" s="192"/>
      <c r="O540" s="74"/>
      <c r="P540" s="74"/>
      <c r="Q540" s="74"/>
      <c r="R540" s="74"/>
      <c r="S540" s="74"/>
      <c r="T540" s="75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21" t="s">
        <v>162</v>
      </c>
      <c r="AU540" s="21" t="s">
        <v>83</v>
      </c>
    </row>
    <row r="541" s="2" customFormat="1">
      <c r="A541" s="40"/>
      <c r="B541" s="41"/>
      <c r="C541" s="40"/>
      <c r="D541" s="188" t="s">
        <v>194</v>
      </c>
      <c r="E541" s="40"/>
      <c r="F541" s="211" t="s">
        <v>2258</v>
      </c>
      <c r="G541" s="40"/>
      <c r="H541" s="40"/>
      <c r="I541" s="190"/>
      <c r="J541" s="40"/>
      <c r="K541" s="40"/>
      <c r="L541" s="41"/>
      <c r="M541" s="191"/>
      <c r="N541" s="192"/>
      <c r="O541" s="74"/>
      <c r="P541" s="74"/>
      <c r="Q541" s="74"/>
      <c r="R541" s="74"/>
      <c r="S541" s="74"/>
      <c r="T541" s="75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21" t="s">
        <v>194</v>
      </c>
      <c r="AU541" s="21" t="s">
        <v>83</v>
      </c>
    </row>
    <row r="542" s="13" customFormat="1">
      <c r="A542" s="13"/>
      <c r="B542" s="195"/>
      <c r="C542" s="13"/>
      <c r="D542" s="188" t="s">
        <v>166</v>
      </c>
      <c r="E542" s="196" t="s">
        <v>3</v>
      </c>
      <c r="F542" s="197" t="s">
        <v>2259</v>
      </c>
      <c r="G542" s="13"/>
      <c r="H542" s="198">
        <v>1</v>
      </c>
      <c r="I542" s="199"/>
      <c r="J542" s="13"/>
      <c r="K542" s="13"/>
      <c r="L542" s="195"/>
      <c r="M542" s="200"/>
      <c r="N542" s="201"/>
      <c r="O542" s="201"/>
      <c r="P542" s="201"/>
      <c r="Q542" s="201"/>
      <c r="R542" s="201"/>
      <c r="S542" s="201"/>
      <c r="T542" s="20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96" t="s">
        <v>166</v>
      </c>
      <c r="AU542" s="196" t="s">
        <v>83</v>
      </c>
      <c r="AV542" s="13" t="s">
        <v>83</v>
      </c>
      <c r="AW542" s="13" t="s">
        <v>35</v>
      </c>
      <c r="AX542" s="13" t="s">
        <v>73</v>
      </c>
      <c r="AY542" s="196" t="s">
        <v>153</v>
      </c>
    </row>
    <row r="543" s="13" customFormat="1">
      <c r="A543" s="13"/>
      <c r="B543" s="195"/>
      <c r="C543" s="13"/>
      <c r="D543" s="188" t="s">
        <v>166</v>
      </c>
      <c r="E543" s="196" t="s">
        <v>3</v>
      </c>
      <c r="F543" s="197" t="s">
        <v>2260</v>
      </c>
      <c r="G543" s="13"/>
      <c r="H543" s="198">
        <v>1</v>
      </c>
      <c r="I543" s="199"/>
      <c r="J543" s="13"/>
      <c r="K543" s="13"/>
      <c r="L543" s="195"/>
      <c r="M543" s="200"/>
      <c r="N543" s="201"/>
      <c r="O543" s="201"/>
      <c r="P543" s="201"/>
      <c r="Q543" s="201"/>
      <c r="R543" s="201"/>
      <c r="S543" s="201"/>
      <c r="T543" s="20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96" t="s">
        <v>166</v>
      </c>
      <c r="AU543" s="196" t="s">
        <v>83</v>
      </c>
      <c r="AV543" s="13" t="s">
        <v>83</v>
      </c>
      <c r="AW543" s="13" t="s">
        <v>35</v>
      </c>
      <c r="AX543" s="13" t="s">
        <v>73</v>
      </c>
      <c r="AY543" s="196" t="s">
        <v>153</v>
      </c>
    </row>
    <row r="544" s="13" customFormat="1">
      <c r="A544" s="13"/>
      <c r="B544" s="195"/>
      <c r="C544" s="13"/>
      <c r="D544" s="188" t="s">
        <v>166</v>
      </c>
      <c r="E544" s="196" t="s">
        <v>3</v>
      </c>
      <c r="F544" s="197" t="s">
        <v>2261</v>
      </c>
      <c r="G544" s="13"/>
      <c r="H544" s="198">
        <v>2</v>
      </c>
      <c r="I544" s="199"/>
      <c r="J544" s="13"/>
      <c r="K544" s="13"/>
      <c r="L544" s="195"/>
      <c r="M544" s="200"/>
      <c r="N544" s="201"/>
      <c r="O544" s="201"/>
      <c r="P544" s="201"/>
      <c r="Q544" s="201"/>
      <c r="R544" s="201"/>
      <c r="S544" s="201"/>
      <c r="T544" s="20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196" t="s">
        <v>166</v>
      </c>
      <c r="AU544" s="196" t="s">
        <v>83</v>
      </c>
      <c r="AV544" s="13" t="s">
        <v>83</v>
      </c>
      <c r="AW544" s="13" t="s">
        <v>35</v>
      </c>
      <c r="AX544" s="13" t="s">
        <v>73</v>
      </c>
      <c r="AY544" s="196" t="s">
        <v>153</v>
      </c>
    </row>
    <row r="545" s="2" customFormat="1" ht="16.5" customHeight="1">
      <c r="A545" s="40"/>
      <c r="B545" s="174"/>
      <c r="C545" s="175" t="s">
        <v>894</v>
      </c>
      <c r="D545" s="175" t="s">
        <v>155</v>
      </c>
      <c r="E545" s="176" t="s">
        <v>2262</v>
      </c>
      <c r="F545" s="177" t="s">
        <v>2263</v>
      </c>
      <c r="G545" s="178" t="s">
        <v>488</v>
      </c>
      <c r="H545" s="179">
        <v>2</v>
      </c>
      <c r="I545" s="180"/>
      <c r="J545" s="181">
        <f>ROUND(I545*H545,2)</f>
        <v>0</v>
      </c>
      <c r="K545" s="177" t="s">
        <v>3</v>
      </c>
      <c r="L545" s="41"/>
      <c r="M545" s="182" t="s">
        <v>3</v>
      </c>
      <c r="N545" s="183" t="s">
        <v>44</v>
      </c>
      <c r="O545" s="74"/>
      <c r="P545" s="184">
        <f>O545*H545</f>
        <v>0</v>
      </c>
      <c r="Q545" s="184">
        <v>0</v>
      </c>
      <c r="R545" s="184">
        <f>Q545*H545</f>
        <v>0</v>
      </c>
      <c r="S545" s="184">
        <v>0</v>
      </c>
      <c r="T545" s="185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186" t="s">
        <v>160</v>
      </c>
      <c r="AT545" s="186" t="s">
        <v>155</v>
      </c>
      <c r="AU545" s="186" t="s">
        <v>83</v>
      </c>
      <c r="AY545" s="21" t="s">
        <v>153</v>
      </c>
      <c r="BE545" s="187">
        <f>IF(N545="základní",J545,0)</f>
        <v>0</v>
      </c>
      <c r="BF545" s="187">
        <f>IF(N545="snížená",J545,0)</f>
        <v>0</v>
      </c>
      <c r="BG545" s="187">
        <f>IF(N545="zákl. přenesená",J545,0)</f>
        <v>0</v>
      </c>
      <c r="BH545" s="187">
        <f>IF(N545="sníž. přenesená",J545,0)</f>
        <v>0</v>
      </c>
      <c r="BI545" s="187">
        <f>IF(N545="nulová",J545,0)</f>
        <v>0</v>
      </c>
      <c r="BJ545" s="21" t="s">
        <v>81</v>
      </c>
      <c r="BK545" s="187">
        <f>ROUND(I545*H545,2)</f>
        <v>0</v>
      </c>
      <c r="BL545" s="21" t="s">
        <v>160</v>
      </c>
      <c r="BM545" s="186" t="s">
        <v>2264</v>
      </c>
    </row>
    <row r="546" s="2" customFormat="1">
      <c r="A546" s="40"/>
      <c r="B546" s="41"/>
      <c r="C546" s="40"/>
      <c r="D546" s="188" t="s">
        <v>162</v>
      </c>
      <c r="E546" s="40"/>
      <c r="F546" s="189" t="s">
        <v>2263</v>
      </c>
      <c r="G546" s="40"/>
      <c r="H546" s="40"/>
      <c r="I546" s="190"/>
      <c r="J546" s="40"/>
      <c r="K546" s="40"/>
      <c r="L546" s="41"/>
      <c r="M546" s="191"/>
      <c r="N546" s="192"/>
      <c r="O546" s="74"/>
      <c r="P546" s="74"/>
      <c r="Q546" s="74"/>
      <c r="R546" s="74"/>
      <c r="S546" s="74"/>
      <c r="T546" s="75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21" t="s">
        <v>162</v>
      </c>
      <c r="AU546" s="21" t="s">
        <v>83</v>
      </c>
    </row>
    <row r="547" s="2" customFormat="1">
      <c r="A547" s="40"/>
      <c r="B547" s="41"/>
      <c r="C547" s="40"/>
      <c r="D547" s="188" t="s">
        <v>194</v>
      </c>
      <c r="E547" s="40"/>
      <c r="F547" s="211" t="s">
        <v>2265</v>
      </c>
      <c r="G547" s="40"/>
      <c r="H547" s="40"/>
      <c r="I547" s="190"/>
      <c r="J547" s="40"/>
      <c r="K547" s="40"/>
      <c r="L547" s="41"/>
      <c r="M547" s="191"/>
      <c r="N547" s="192"/>
      <c r="O547" s="74"/>
      <c r="P547" s="74"/>
      <c r="Q547" s="74"/>
      <c r="R547" s="74"/>
      <c r="S547" s="74"/>
      <c r="T547" s="75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21" t="s">
        <v>194</v>
      </c>
      <c r="AU547" s="21" t="s">
        <v>83</v>
      </c>
    </row>
    <row r="548" s="16" customFormat="1">
      <c r="A548" s="16"/>
      <c r="B548" s="230"/>
      <c r="C548" s="16"/>
      <c r="D548" s="188" t="s">
        <v>166</v>
      </c>
      <c r="E548" s="231" t="s">
        <v>3</v>
      </c>
      <c r="F548" s="232" t="s">
        <v>2266</v>
      </c>
      <c r="G548" s="16"/>
      <c r="H548" s="231" t="s">
        <v>3</v>
      </c>
      <c r="I548" s="233"/>
      <c r="J548" s="16"/>
      <c r="K548" s="16"/>
      <c r="L548" s="230"/>
      <c r="M548" s="234"/>
      <c r="N548" s="235"/>
      <c r="O548" s="235"/>
      <c r="P548" s="235"/>
      <c r="Q548" s="235"/>
      <c r="R548" s="235"/>
      <c r="S548" s="235"/>
      <c r="T548" s="23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T548" s="231" t="s">
        <v>166</v>
      </c>
      <c r="AU548" s="231" t="s">
        <v>83</v>
      </c>
      <c r="AV548" s="16" t="s">
        <v>81</v>
      </c>
      <c r="AW548" s="16" t="s">
        <v>35</v>
      </c>
      <c r="AX548" s="16" t="s">
        <v>73</v>
      </c>
      <c r="AY548" s="231" t="s">
        <v>153</v>
      </c>
    </row>
    <row r="549" s="13" customFormat="1">
      <c r="A549" s="13"/>
      <c r="B549" s="195"/>
      <c r="C549" s="13"/>
      <c r="D549" s="188" t="s">
        <v>166</v>
      </c>
      <c r="E549" s="196" t="s">
        <v>3</v>
      </c>
      <c r="F549" s="197" t="s">
        <v>2267</v>
      </c>
      <c r="G549" s="13"/>
      <c r="H549" s="198">
        <v>1</v>
      </c>
      <c r="I549" s="199"/>
      <c r="J549" s="13"/>
      <c r="K549" s="13"/>
      <c r="L549" s="195"/>
      <c r="M549" s="200"/>
      <c r="N549" s="201"/>
      <c r="O549" s="201"/>
      <c r="P549" s="201"/>
      <c r="Q549" s="201"/>
      <c r="R549" s="201"/>
      <c r="S549" s="201"/>
      <c r="T549" s="20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96" t="s">
        <v>166</v>
      </c>
      <c r="AU549" s="196" t="s">
        <v>83</v>
      </c>
      <c r="AV549" s="13" t="s">
        <v>83</v>
      </c>
      <c r="AW549" s="13" t="s">
        <v>35</v>
      </c>
      <c r="AX549" s="13" t="s">
        <v>73</v>
      </c>
      <c r="AY549" s="196" t="s">
        <v>153</v>
      </c>
    </row>
    <row r="550" s="13" customFormat="1">
      <c r="A550" s="13"/>
      <c r="B550" s="195"/>
      <c r="C550" s="13"/>
      <c r="D550" s="188" t="s">
        <v>166</v>
      </c>
      <c r="E550" s="196" t="s">
        <v>3</v>
      </c>
      <c r="F550" s="197" t="s">
        <v>2268</v>
      </c>
      <c r="G550" s="13"/>
      <c r="H550" s="198">
        <v>1</v>
      </c>
      <c r="I550" s="199"/>
      <c r="J550" s="13"/>
      <c r="K550" s="13"/>
      <c r="L550" s="195"/>
      <c r="M550" s="200"/>
      <c r="N550" s="201"/>
      <c r="O550" s="201"/>
      <c r="P550" s="201"/>
      <c r="Q550" s="201"/>
      <c r="R550" s="201"/>
      <c r="S550" s="201"/>
      <c r="T550" s="20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6" t="s">
        <v>166</v>
      </c>
      <c r="AU550" s="196" t="s">
        <v>83</v>
      </c>
      <c r="AV550" s="13" t="s">
        <v>83</v>
      </c>
      <c r="AW550" s="13" t="s">
        <v>35</v>
      </c>
      <c r="AX550" s="13" t="s">
        <v>73</v>
      </c>
      <c r="AY550" s="196" t="s">
        <v>153</v>
      </c>
    </row>
    <row r="551" s="2" customFormat="1" ht="16.5" customHeight="1">
      <c r="A551" s="40"/>
      <c r="B551" s="174"/>
      <c r="C551" s="175" t="s">
        <v>901</v>
      </c>
      <c r="D551" s="175" t="s">
        <v>155</v>
      </c>
      <c r="E551" s="176" t="s">
        <v>2269</v>
      </c>
      <c r="F551" s="177" t="s">
        <v>2270</v>
      </c>
      <c r="G551" s="178" t="s">
        <v>488</v>
      </c>
      <c r="H551" s="179">
        <v>1</v>
      </c>
      <c r="I551" s="180"/>
      <c r="J551" s="181">
        <f>ROUND(I551*H551,2)</f>
        <v>0</v>
      </c>
      <c r="K551" s="177" t="s">
        <v>3</v>
      </c>
      <c r="L551" s="41"/>
      <c r="M551" s="182" t="s">
        <v>3</v>
      </c>
      <c r="N551" s="183" t="s">
        <v>44</v>
      </c>
      <c r="O551" s="74"/>
      <c r="P551" s="184">
        <f>O551*H551</f>
        <v>0</v>
      </c>
      <c r="Q551" s="184">
        <v>0</v>
      </c>
      <c r="R551" s="184">
        <f>Q551*H551</f>
        <v>0</v>
      </c>
      <c r="S551" s="184">
        <v>0</v>
      </c>
      <c r="T551" s="185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186" t="s">
        <v>160</v>
      </c>
      <c r="AT551" s="186" t="s">
        <v>155</v>
      </c>
      <c r="AU551" s="186" t="s">
        <v>83</v>
      </c>
      <c r="AY551" s="21" t="s">
        <v>153</v>
      </c>
      <c r="BE551" s="187">
        <f>IF(N551="základní",J551,0)</f>
        <v>0</v>
      </c>
      <c r="BF551" s="187">
        <f>IF(N551="snížená",J551,0)</f>
        <v>0</v>
      </c>
      <c r="BG551" s="187">
        <f>IF(N551="zákl. přenesená",J551,0)</f>
        <v>0</v>
      </c>
      <c r="BH551" s="187">
        <f>IF(N551="sníž. přenesená",J551,0)</f>
        <v>0</v>
      </c>
      <c r="BI551" s="187">
        <f>IF(N551="nulová",J551,0)</f>
        <v>0</v>
      </c>
      <c r="BJ551" s="21" t="s">
        <v>81</v>
      </c>
      <c r="BK551" s="187">
        <f>ROUND(I551*H551,2)</f>
        <v>0</v>
      </c>
      <c r="BL551" s="21" t="s">
        <v>160</v>
      </c>
      <c r="BM551" s="186" t="s">
        <v>2271</v>
      </c>
    </row>
    <row r="552" s="2" customFormat="1">
      <c r="A552" s="40"/>
      <c r="B552" s="41"/>
      <c r="C552" s="40"/>
      <c r="D552" s="188" t="s">
        <v>162</v>
      </c>
      <c r="E552" s="40"/>
      <c r="F552" s="189" t="s">
        <v>2270</v>
      </c>
      <c r="G552" s="40"/>
      <c r="H552" s="40"/>
      <c r="I552" s="190"/>
      <c r="J552" s="40"/>
      <c r="K552" s="40"/>
      <c r="L552" s="41"/>
      <c r="M552" s="191"/>
      <c r="N552" s="192"/>
      <c r="O552" s="74"/>
      <c r="P552" s="74"/>
      <c r="Q552" s="74"/>
      <c r="R552" s="74"/>
      <c r="S552" s="74"/>
      <c r="T552" s="75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21" t="s">
        <v>162</v>
      </c>
      <c r="AU552" s="21" t="s">
        <v>83</v>
      </c>
    </row>
    <row r="553" s="2" customFormat="1">
      <c r="A553" s="40"/>
      <c r="B553" s="41"/>
      <c r="C553" s="40"/>
      <c r="D553" s="188" t="s">
        <v>194</v>
      </c>
      <c r="E553" s="40"/>
      <c r="F553" s="211" t="s">
        <v>2265</v>
      </c>
      <c r="G553" s="40"/>
      <c r="H553" s="40"/>
      <c r="I553" s="190"/>
      <c r="J553" s="40"/>
      <c r="K553" s="40"/>
      <c r="L553" s="41"/>
      <c r="M553" s="191"/>
      <c r="N553" s="192"/>
      <c r="O553" s="74"/>
      <c r="P553" s="74"/>
      <c r="Q553" s="74"/>
      <c r="R553" s="74"/>
      <c r="S553" s="74"/>
      <c r="T553" s="75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21" t="s">
        <v>194</v>
      </c>
      <c r="AU553" s="21" t="s">
        <v>83</v>
      </c>
    </row>
    <row r="554" s="16" customFormat="1">
      <c r="A554" s="16"/>
      <c r="B554" s="230"/>
      <c r="C554" s="16"/>
      <c r="D554" s="188" t="s">
        <v>166</v>
      </c>
      <c r="E554" s="231" t="s">
        <v>3</v>
      </c>
      <c r="F554" s="232" t="s">
        <v>2266</v>
      </c>
      <c r="G554" s="16"/>
      <c r="H554" s="231" t="s">
        <v>3</v>
      </c>
      <c r="I554" s="233"/>
      <c r="J554" s="16"/>
      <c r="K554" s="16"/>
      <c r="L554" s="230"/>
      <c r="M554" s="234"/>
      <c r="N554" s="235"/>
      <c r="O554" s="235"/>
      <c r="P554" s="235"/>
      <c r="Q554" s="235"/>
      <c r="R554" s="235"/>
      <c r="S554" s="235"/>
      <c r="T554" s="23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T554" s="231" t="s">
        <v>166</v>
      </c>
      <c r="AU554" s="231" t="s">
        <v>83</v>
      </c>
      <c r="AV554" s="16" t="s">
        <v>81</v>
      </c>
      <c r="AW554" s="16" t="s">
        <v>35</v>
      </c>
      <c r="AX554" s="16" t="s">
        <v>73</v>
      </c>
      <c r="AY554" s="231" t="s">
        <v>153</v>
      </c>
    </row>
    <row r="555" s="13" customFormat="1">
      <c r="A555" s="13"/>
      <c r="B555" s="195"/>
      <c r="C555" s="13"/>
      <c r="D555" s="188" t="s">
        <v>166</v>
      </c>
      <c r="E555" s="196" t="s">
        <v>3</v>
      </c>
      <c r="F555" s="197" t="s">
        <v>2272</v>
      </c>
      <c r="G555" s="13"/>
      <c r="H555" s="198">
        <v>1</v>
      </c>
      <c r="I555" s="199"/>
      <c r="J555" s="13"/>
      <c r="K555" s="13"/>
      <c r="L555" s="195"/>
      <c r="M555" s="200"/>
      <c r="N555" s="201"/>
      <c r="O555" s="201"/>
      <c r="P555" s="201"/>
      <c r="Q555" s="201"/>
      <c r="R555" s="201"/>
      <c r="S555" s="201"/>
      <c r="T555" s="20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96" t="s">
        <v>166</v>
      </c>
      <c r="AU555" s="196" t="s">
        <v>83</v>
      </c>
      <c r="AV555" s="13" t="s">
        <v>83</v>
      </c>
      <c r="AW555" s="13" t="s">
        <v>35</v>
      </c>
      <c r="AX555" s="13" t="s">
        <v>73</v>
      </c>
      <c r="AY555" s="196" t="s">
        <v>153</v>
      </c>
    </row>
    <row r="556" s="2" customFormat="1" ht="21.75" customHeight="1">
      <c r="A556" s="40"/>
      <c r="B556" s="174"/>
      <c r="C556" s="175" t="s">
        <v>908</v>
      </c>
      <c r="D556" s="175" t="s">
        <v>155</v>
      </c>
      <c r="E556" s="176" t="s">
        <v>2273</v>
      </c>
      <c r="F556" s="177" t="s">
        <v>2274</v>
      </c>
      <c r="G556" s="178" t="s">
        <v>488</v>
      </c>
      <c r="H556" s="179">
        <v>6</v>
      </c>
      <c r="I556" s="180"/>
      <c r="J556" s="181">
        <f>ROUND(I556*H556,2)</f>
        <v>0</v>
      </c>
      <c r="K556" s="177" t="s">
        <v>3</v>
      </c>
      <c r="L556" s="41"/>
      <c r="M556" s="182" t="s">
        <v>3</v>
      </c>
      <c r="N556" s="183" t="s">
        <v>44</v>
      </c>
      <c r="O556" s="74"/>
      <c r="P556" s="184">
        <f>O556*H556</f>
        <v>0</v>
      </c>
      <c r="Q556" s="184">
        <v>0</v>
      </c>
      <c r="R556" s="184">
        <f>Q556*H556</f>
        <v>0</v>
      </c>
      <c r="S556" s="184">
        <v>0</v>
      </c>
      <c r="T556" s="185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186" t="s">
        <v>160</v>
      </c>
      <c r="AT556" s="186" t="s">
        <v>155</v>
      </c>
      <c r="AU556" s="186" t="s">
        <v>83</v>
      </c>
      <c r="AY556" s="21" t="s">
        <v>153</v>
      </c>
      <c r="BE556" s="187">
        <f>IF(N556="základní",J556,0)</f>
        <v>0</v>
      </c>
      <c r="BF556" s="187">
        <f>IF(N556="snížená",J556,0)</f>
        <v>0</v>
      </c>
      <c r="BG556" s="187">
        <f>IF(N556="zákl. přenesená",J556,0)</f>
        <v>0</v>
      </c>
      <c r="BH556" s="187">
        <f>IF(N556="sníž. přenesená",J556,0)</f>
        <v>0</v>
      </c>
      <c r="BI556" s="187">
        <f>IF(N556="nulová",J556,0)</f>
        <v>0</v>
      </c>
      <c r="BJ556" s="21" t="s">
        <v>81</v>
      </c>
      <c r="BK556" s="187">
        <f>ROUND(I556*H556,2)</f>
        <v>0</v>
      </c>
      <c r="BL556" s="21" t="s">
        <v>160</v>
      </c>
      <c r="BM556" s="186" t="s">
        <v>2275</v>
      </c>
    </row>
    <row r="557" s="2" customFormat="1">
      <c r="A557" s="40"/>
      <c r="B557" s="41"/>
      <c r="C557" s="40"/>
      <c r="D557" s="188" t="s">
        <v>162</v>
      </c>
      <c r="E557" s="40"/>
      <c r="F557" s="189" t="s">
        <v>2274</v>
      </c>
      <c r="G557" s="40"/>
      <c r="H557" s="40"/>
      <c r="I557" s="190"/>
      <c r="J557" s="40"/>
      <c r="K557" s="40"/>
      <c r="L557" s="41"/>
      <c r="M557" s="191"/>
      <c r="N557" s="192"/>
      <c r="O557" s="74"/>
      <c r="P557" s="74"/>
      <c r="Q557" s="74"/>
      <c r="R557" s="74"/>
      <c r="S557" s="74"/>
      <c r="T557" s="75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21" t="s">
        <v>162</v>
      </c>
      <c r="AU557" s="21" t="s">
        <v>83</v>
      </c>
    </row>
    <row r="558" s="16" customFormat="1">
      <c r="A558" s="16"/>
      <c r="B558" s="230"/>
      <c r="C558" s="16"/>
      <c r="D558" s="188" t="s">
        <v>166</v>
      </c>
      <c r="E558" s="231" t="s">
        <v>3</v>
      </c>
      <c r="F558" s="232" t="s">
        <v>2266</v>
      </c>
      <c r="G558" s="16"/>
      <c r="H558" s="231" t="s">
        <v>3</v>
      </c>
      <c r="I558" s="233"/>
      <c r="J558" s="16"/>
      <c r="K558" s="16"/>
      <c r="L558" s="230"/>
      <c r="M558" s="234"/>
      <c r="N558" s="235"/>
      <c r="O558" s="235"/>
      <c r="P558" s="235"/>
      <c r="Q558" s="235"/>
      <c r="R558" s="235"/>
      <c r="S558" s="235"/>
      <c r="T558" s="23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T558" s="231" t="s">
        <v>166</v>
      </c>
      <c r="AU558" s="231" t="s">
        <v>83</v>
      </c>
      <c r="AV558" s="16" t="s">
        <v>81</v>
      </c>
      <c r="AW558" s="16" t="s">
        <v>35</v>
      </c>
      <c r="AX558" s="16" t="s">
        <v>73</v>
      </c>
      <c r="AY558" s="231" t="s">
        <v>153</v>
      </c>
    </row>
    <row r="559" s="13" customFormat="1">
      <c r="A559" s="13"/>
      <c r="B559" s="195"/>
      <c r="C559" s="13"/>
      <c r="D559" s="188" t="s">
        <v>166</v>
      </c>
      <c r="E559" s="196" t="s">
        <v>3</v>
      </c>
      <c r="F559" s="197" t="s">
        <v>2276</v>
      </c>
      <c r="G559" s="13"/>
      <c r="H559" s="198">
        <v>5</v>
      </c>
      <c r="I559" s="199"/>
      <c r="J559" s="13"/>
      <c r="K559" s="13"/>
      <c r="L559" s="195"/>
      <c r="M559" s="200"/>
      <c r="N559" s="201"/>
      <c r="O559" s="201"/>
      <c r="P559" s="201"/>
      <c r="Q559" s="201"/>
      <c r="R559" s="201"/>
      <c r="S559" s="201"/>
      <c r="T559" s="20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196" t="s">
        <v>166</v>
      </c>
      <c r="AU559" s="196" t="s">
        <v>83</v>
      </c>
      <c r="AV559" s="13" t="s">
        <v>83</v>
      </c>
      <c r="AW559" s="13" t="s">
        <v>35</v>
      </c>
      <c r="AX559" s="13" t="s">
        <v>73</v>
      </c>
      <c r="AY559" s="196" t="s">
        <v>153</v>
      </c>
    </row>
    <row r="560" s="13" customFormat="1">
      <c r="A560" s="13"/>
      <c r="B560" s="195"/>
      <c r="C560" s="13"/>
      <c r="D560" s="188" t="s">
        <v>166</v>
      </c>
      <c r="E560" s="196" t="s">
        <v>3</v>
      </c>
      <c r="F560" s="197" t="s">
        <v>2277</v>
      </c>
      <c r="G560" s="13"/>
      <c r="H560" s="198">
        <v>1</v>
      </c>
      <c r="I560" s="199"/>
      <c r="J560" s="13"/>
      <c r="K560" s="13"/>
      <c r="L560" s="195"/>
      <c r="M560" s="200"/>
      <c r="N560" s="201"/>
      <c r="O560" s="201"/>
      <c r="P560" s="201"/>
      <c r="Q560" s="201"/>
      <c r="R560" s="201"/>
      <c r="S560" s="201"/>
      <c r="T560" s="20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96" t="s">
        <v>166</v>
      </c>
      <c r="AU560" s="196" t="s">
        <v>83</v>
      </c>
      <c r="AV560" s="13" t="s">
        <v>83</v>
      </c>
      <c r="AW560" s="13" t="s">
        <v>35</v>
      </c>
      <c r="AX560" s="13" t="s">
        <v>73</v>
      </c>
      <c r="AY560" s="196" t="s">
        <v>153</v>
      </c>
    </row>
    <row r="561" s="12" customFormat="1" ht="22.8" customHeight="1">
      <c r="A561" s="12"/>
      <c r="B561" s="161"/>
      <c r="C561" s="12"/>
      <c r="D561" s="162" t="s">
        <v>72</v>
      </c>
      <c r="E561" s="172" t="s">
        <v>1090</v>
      </c>
      <c r="F561" s="172" t="s">
        <v>1091</v>
      </c>
      <c r="G561" s="12"/>
      <c r="H561" s="12"/>
      <c r="I561" s="164"/>
      <c r="J561" s="173">
        <f>BK561</f>
        <v>0</v>
      </c>
      <c r="K561" s="12"/>
      <c r="L561" s="161"/>
      <c r="M561" s="166"/>
      <c r="N561" s="167"/>
      <c r="O561" s="167"/>
      <c r="P561" s="168">
        <f>SUM(P562:P564)</f>
        <v>0</v>
      </c>
      <c r="Q561" s="167"/>
      <c r="R561" s="168">
        <f>SUM(R562:R564)</f>
        <v>0</v>
      </c>
      <c r="S561" s="167"/>
      <c r="T561" s="169">
        <f>SUM(T562:T564)</f>
        <v>0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162" t="s">
        <v>81</v>
      </c>
      <c r="AT561" s="170" t="s">
        <v>72</v>
      </c>
      <c r="AU561" s="170" t="s">
        <v>81</v>
      </c>
      <c r="AY561" s="162" t="s">
        <v>153</v>
      </c>
      <c r="BK561" s="171">
        <f>SUM(BK562:BK564)</f>
        <v>0</v>
      </c>
    </row>
    <row r="562" s="2" customFormat="1" ht="24.15" customHeight="1">
      <c r="A562" s="40"/>
      <c r="B562" s="174"/>
      <c r="C562" s="175" t="s">
        <v>916</v>
      </c>
      <c r="D562" s="175" t="s">
        <v>155</v>
      </c>
      <c r="E562" s="176" t="s">
        <v>2278</v>
      </c>
      <c r="F562" s="177" t="s">
        <v>2279</v>
      </c>
      <c r="G562" s="178" t="s">
        <v>219</v>
      </c>
      <c r="H562" s="179">
        <v>378.48500000000001</v>
      </c>
      <c r="I562" s="180"/>
      <c r="J562" s="181">
        <f>ROUND(I562*H562,2)</f>
        <v>0</v>
      </c>
      <c r="K562" s="177" t="s">
        <v>159</v>
      </c>
      <c r="L562" s="41"/>
      <c r="M562" s="182" t="s">
        <v>3</v>
      </c>
      <c r="N562" s="183" t="s">
        <v>44</v>
      </c>
      <c r="O562" s="74"/>
      <c r="P562" s="184">
        <f>O562*H562</f>
        <v>0</v>
      </c>
      <c r="Q562" s="184">
        <v>0</v>
      </c>
      <c r="R562" s="184">
        <f>Q562*H562</f>
        <v>0</v>
      </c>
      <c r="S562" s="184">
        <v>0</v>
      </c>
      <c r="T562" s="185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186" t="s">
        <v>160</v>
      </c>
      <c r="AT562" s="186" t="s">
        <v>155</v>
      </c>
      <c r="AU562" s="186" t="s">
        <v>83</v>
      </c>
      <c r="AY562" s="21" t="s">
        <v>153</v>
      </c>
      <c r="BE562" s="187">
        <f>IF(N562="základní",J562,0)</f>
        <v>0</v>
      </c>
      <c r="BF562" s="187">
        <f>IF(N562="snížená",J562,0)</f>
        <v>0</v>
      </c>
      <c r="BG562" s="187">
        <f>IF(N562="zákl. přenesená",J562,0)</f>
        <v>0</v>
      </c>
      <c r="BH562" s="187">
        <f>IF(N562="sníž. přenesená",J562,0)</f>
        <v>0</v>
      </c>
      <c r="BI562" s="187">
        <f>IF(N562="nulová",J562,0)</f>
        <v>0</v>
      </c>
      <c r="BJ562" s="21" t="s">
        <v>81</v>
      </c>
      <c r="BK562" s="187">
        <f>ROUND(I562*H562,2)</f>
        <v>0</v>
      </c>
      <c r="BL562" s="21" t="s">
        <v>160</v>
      </c>
      <c r="BM562" s="186" t="s">
        <v>2280</v>
      </c>
    </row>
    <row r="563" s="2" customFormat="1">
      <c r="A563" s="40"/>
      <c r="B563" s="41"/>
      <c r="C563" s="40"/>
      <c r="D563" s="188" t="s">
        <v>162</v>
      </c>
      <c r="E563" s="40"/>
      <c r="F563" s="189" t="s">
        <v>2281</v>
      </c>
      <c r="G563" s="40"/>
      <c r="H563" s="40"/>
      <c r="I563" s="190"/>
      <c r="J563" s="40"/>
      <c r="K563" s="40"/>
      <c r="L563" s="41"/>
      <c r="M563" s="191"/>
      <c r="N563" s="192"/>
      <c r="O563" s="74"/>
      <c r="P563" s="74"/>
      <c r="Q563" s="74"/>
      <c r="R563" s="74"/>
      <c r="S563" s="74"/>
      <c r="T563" s="75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21" t="s">
        <v>162</v>
      </c>
      <c r="AU563" s="21" t="s">
        <v>83</v>
      </c>
    </row>
    <row r="564" s="2" customFormat="1">
      <c r="A564" s="40"/>
      <c r="B564" s="41"/>
      <c r="C564" s="40"/>
      <c r="D564" s="193" t="s">
        <v>164</v>
      </c>
      <c r="E564" s="40"/>
      <c r="F564" s="194" t="s">
        <v>2282</v>
      </c>
      <c r="G564" s="40"/>
      <c r="H564" s="40"/>
      <c r="I564" s="190"/>
      <c r="J564" s="40"/>
      <c r="K564" s="40"/>
      <c r="L564" s="41"/>
      <c r="M564" s="237"/>
      <c r="N564" s="238"/>
      <c r="O564" s="239"/>
      <c r="P564" s="239"/>
      <c r="Q564" s="239"/>
      <c r="R564" s="239"/>
      <c r="S564" s="239"/>
      <c r="T564" s="2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21" t="s">
        <v>164</v>
      </c>
      <c r="AU564" s="21" t="s">
        <v>83</v>
      </c>
    </row>
    <row r="565" s="2" customFormat="1" ht="6.96" customHeight="1">
      <c r="A565" s="40"/>
      <c r="B565" s="57"/>
      <c r="C565" s="58"/>
      <c r="D565" s="58"/>
      <c r="E565" s="58"/>
      <c r="F565" s="58"/>
      <c r="G565" s="58"/>
      <c r="H565" s="58"/>
      <c r="I565" s="58"/>
      <c r="J565" s="58"/>
      <c r="K565" s="58"/>
      <c r="L565" s="41"/>
      <c r="M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</row>
  </sheetData>
  <autoFilter ref="C90:K5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6" r:id="rId1" display="https://podminky.urs.cz/item/CS_URS_2025_01/129001101"/>
    <hyperlink ref="F102" r:id="rId2" display="https://podminky.urs.cz/item/CS_URS_2025_01/131251201"/>
    <hyperlink ref="F106" r:id="rId3" display="https://podminky.urs.cz/item/CS_URS_2025_01/131251203"/>
    <hyperlink ref="F110" r:id="rId4" display="https://podminky.urs.cz/item/CS_URS_2025_01/132254202"/>
    <hyperlink ref="F114" r:id="rId5" display="https://podminky.urs.cz/item/CS_URS_2025_01/151101101"/>
    <hyperlink ref="F118" r:id="rId6" display="https://podminky.urs.cz/item/CS_URS_2025_01/151101111"/>
    <hyperlink ref="F122" r:id="rId7" display="https://podminky.urs.cz/item/CS_URS_2025_01/151101201"/>
    <hyperlink ref="F126" r:id="rId8" display="https://podminky.urs.cz/item/CS_URS_2025_01/151101211"/>
    <hyperlink ref="F130" r:id="rId9" display="https://podminky.urs.cz/item/CS_URS_2025_01/162451106"/>
    <hyperlink ref="F136" r:id="rId10" display="https://podminky.urs.cz/item/CS_URS_2025_01/162751117"/>
    <hyperlink ref="F146" r:id="rId11" display="https://podminky.urs.cz/item/CS_URS_2025_01/167151101"/>
    <hyperlink ref="F160" r:id="rId12" display="https://podminky.urs.cz/item/CS_URS_2025_01/174151101"/>
    <hyperlink ref="F191" r:id="rId13" display="https://podminky.urs.cz/item/CS_URS_2025_01/175151101"/>
    <hyperlink ref="F204" r:id="rId14" display="https://podminky.urs.cz/item/CS_URS_2025_01/211971121"/>
    <hyperlink ref="F218" r:id="rId15" display="https://podminky.urs.cz/item/CS_URS_2025_01/271532212"/>
    <hyperlink ref="F223" r:id="rId16" display="https://podminky.urs.cz/item/CS_URS_2025_01/271532213"/>
    <hyperlink ref="F229" r:id="rId17" display="https://podminky.urs.cz/item/CS_URS_2025_01/451573111"/>
    <hyperlink ref="F235" r:id="rId18" display="https://podminky.urs.cz/item/CS_URS_2025_01/810351811"/>
    <hyperlink ref="F241" r:id="rId19" display="https://podminky.urs.cz/item/CS_URS_2025_01/871263121"/>
    <hyperlink ref="F254" r:id="rId20" display="https://podminky.urs.cz/item/CS_URS_2025_01/871313121"/>
    <hyperlink ref="F263" r:id="rId21" display="https://podminky.urs.cz/item/CS_URS_2025_01/871313124"/>
    <hyperlink ref="F271" r:id="rId22" display="https://podminky.urs.cz/item/CS_URS_2025_01/871353121"/>
    <hyperlink ref="F280" r:id="rId23" display="https://podminky.urs.cz/item/CS_URS_2025_01/871353124"/>
    <hyperlink ref="F288" r:id="rId24" display="https://podminky.urs.cz/item/CS_URS_2025_01/877260310"/>
    <hyperlink ref="F299" r:id="rId25" display="https://podminky.urs.cz/item/CS_URS_2025_01/877260320"/>
    <hyperlink ref="F306" r:id="rId26" display="https://podminky.urs.cz/item/CS_URS_2025_01/877310310"/>
    <hyperlink ref="F319" r:id="rId27" display="https://podminky.urs.cz/item/CS_URS_2025_01/877310320"/>
    <hyperlink ref="F331" r:id="rId28" display="https://podminky.urs.cz/item/CS_URS_2025_01/877310330"/>
    <hyperlink ref="F345" r:id="rId29" display="https://podminky.urs.cz/item/CS_URS_2025_01/877350310"/>
    <hyperlink ref="F357" r:id="rId30" display="https://podminky.urs.cz/item/CS_URS_2025_01/877350320"/>
    <hyperlink ref="F364" r:id="rId31" display="https://podminky.urs.cz/item/CS_URS_2025_01/877350330"/>
    <hyperlink ref="F371" r:id="rId32" display="https://podminky.urs.cz/item/CS_URS_2025_01/877315123"/>
    <hyperlink ref="F383" r:id="rId33" display="https://podminky.urs.cz/item/CS_URS_2025_01/877355124"/>
    <hyperlink ref="F391" r:id="rId34" display="https://podminky.urs.cz/item/CS_URS_2025_01/894411111"/>
    <hyperlink ref="F429" r:id="rId35" display="https://podminky.urs.cz/item/CS_URS_2025_01/899103112"/>
    <hyperlink ref="F436" r:id="rId36" display="https://podminky.urs.cz/item/CS_URS_2025_01/899104112"/>
    <hyperlink ref="F446" r:id="rId37" display="https://podminky.urs.cz/item/CS_URS_2025_01/895941302"/>
    <hyperlink ref="F453" r:id="rId38" display="https://podminky.urs.cz/item/CS_URS_2025_01/895941321"/>
    <hyperlink ref="F460" r:id="rId39" display="https://podminky.urs.cz/item/CS_URS_2025_01/895941322"/>
    <hyperlink ref="F467" r:id="rId40" display="https://podminky.urs.cz/item/CS_URS_2025_01/895941323"/>
    <hyperlink ref="F474" r:id="rId41" display="https://podminky.urs.cz/item/CS_URS_2025_01/895941331"/>
    <hyperlink ref="F484" r:id="rId42" display="https://podminky.urs.cz/item/CS_URS_2025_01/897172111"/>
    <hyperlink ref="F490" r:id="rId43" display="https://podminky.urs.cz/item/CS_URS_2025_01/897172112"/>
    <hyperlink ref="F496" r:id="rId44" display="https://podminky.urs.cz/item/CS_URS_2025_01/899203112"/>
    <hyperlink ref="F503" r:id="rId45" display="https://podminky.urs.cz/item/CS_URS_2025_01/899204112"/>
    <hyperlink ref="F524" r:id="rId46" display="https://podminky.urs.cz/item/CS_URS_2025_01/899633131"/>
    <hyperlink ref="F528" r:id="rId47" display="https://podminky.urs.cz/item/CS_URS_2025_01/899658211"/>
    <hyperlink ref="F532" r:id="rId48" display="https://podminky.urs.cz/item/CS_URS_2025_01/899722113"/>
    <hyperlink ref="F564" r:id="rId49" display="https://podminky.urs.cz/item/CS_URS_2025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1773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2283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1776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ROUND(J93,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ROUND((SUM(BE93:BE396)),  2)</f>
        <v>0</v>
      </c>
      <c r="G35" s="40"/>
      <c r="H35" s="40"/>
      <c r="I35" s="133">
        <v>0.20999999999999999</v>
      </c>
      <c r="J35" s="132">
        <f>ROUND(((SUM(BE93:BE396))*I35),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ROUND((SUM(BF93:BF396)),  2)</f>
        <v>0</v>
      </c>
      <c r="G36" s="40"/>
      <c r="H36" s="40"/>
      <c r="I36" s="133">
        <v>0.12</v>
      </c>
      <c r="J36" s="132">
        <f>ROUND(((SUM(BF93:BF396))*I36),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ROUND((SUM(BG93:BG396)),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ROUND((SUM(BH93:BH396)),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ROUND((SUM(BI93:BI396)),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1773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301 - B - Odvodnění (investor Kralupy n. Vl.)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J93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130</v>
      </c>
      <c r="E64" s="145"/>
      <c r="F64" s="145"/>
      <c r="G64" s="145"/>
      <c r="H64" s="145"/>
      <c r="I64" s="145"/>
      <c r="J64" s="146">
        <f>J94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131</v>
      </c>
      <c r="E65" s="149"/>
      <c r="F65" s="149"/>
      <c r="G65" s="149"/>
      <c r="H65" s="149"/>
      <c r="I65" s="149"/>
      <c r="J65" s="150">
        <f>J95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7"/>
      <c r="C66" s="10"/>
      <c r="D66" s="148" t="s">
        <v>1777</v>
      </c>
      <c r="E66" s="149"/>
      <c r="F66" s="149"/>
      <c r="G66" s="149"/>
      <c r="H66" s="149"/>
      <c r="I66" s="149"/>
      <c r="J66" s="150">
        <f>J152</f>
        <v>0</v>
      </c>
      <c r="K66" s="10"/>
      <c r="L66" s="14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7"/>
      <c r="C67" s="10"/>
      <c r="D67" s="148" t="s">
        <v>133</v>
      </c>
      <c r="E67" s="149"/>
      <c r="F67" s="149"/>
      <c r="G67" s="149"/>
      <c r="H67" s="149"/>
      <c r="I67" s="149"/>
      <c r="J67" s="150">
        <f>J158</f>
        <v>0</v>
      </c>
      <c r="K67" s="10"/>
      <c r="L67" s="14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7"/>
      <c r="C68" s="10"/>
      <c r="D68" s="148" t="s">
        <v>134</v>
      </c>
      <c r="E68" s="149"/>
      <c r="F68" s="149"/>
      <c r="G68" s="149"/>
      <c r="H68" s="149"/>
      <c r="I68" s="149"/>
      <c r="J68" s="150">
        <f>J335</f>
        <v>0</v>
      </c>
      <c r="K68" s="10"/>
      <c r="L68" s="14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7"/>
      <c r="C69" s="10"/>
      <c r="D69" s="148" t="s">
        <v>137</v>
      </c>
      <c r="E69" s="149"/>
      <c r="F69" s="149"/>
      <c r="G69" s="149"/>
      <c r="H69" s="149"/>
      <c r="I69" s="149"/>
      <c r="J69" s="150">
        <f>J386</f>
        <v>0</v>
      </c>
      <c r="K69" s="10"/>
      <c r="L69" s="14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43"/>
      <c r="C70" s="9"/>
      <c r="D70" s="144" t="s">
        <v>2284</v>
      </c>
      <c r="E70" s="145"/>
      <c r="F70" s="145"/>
      <c r="G70" s="145"/>
      <c r="H70" s="145"/>
      <c r="I70" s="145"/>
      <c r="J70" s="146">
        <f>J390</f>
        <v>0</v>
      </c>
      <c r="K70" s="9"/>
      <c r="L70" s="14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47"/>
      <c r="C71" s="10"/>
      <c r="D71" s="148" t="s">
        <v>2285</v>
      </c>
      <c r="E71" s="149"/>
      <c r="F71" s="149"/>
      <c r="G71" s="149"/>
      <c r="H71" s="149"/>
      <c r="I71" s="149"/>
      <c r="J71" s="150">
        <f>J391</f>
        <v>0</v>
      </c>
      <c r="K71" s="10"/>
      <c r="L71" s="14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0"/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138</v>
      </c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6.25" customHeight="1">
      <c r="A81" s="40"/>
      <c r="B81" s="41"/>
      <c r="C81" s="40"/>
      <c r="D81" s="40"/>
      <c r="E81" s="125" t="str">
        <f>E7</f>
        <v>Okružní křižovatka sil. III/10148 ulic Přemyslova s Lidovým náměstím v Kralupech nad Vltavou</v>
      </c>
      <c r="F81" s="34"/>
      <c r="G81" s="34"/>
      <c r="H81" s="34"/>
      <c r="I81" s="40"/>
      <c r="J81" s="40"/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4"/>
      <c r="C82" s="34" t="s">
        <v>124</v>
      </c>
      <c r="L82" s="24"/>
    </row>
    <row r="83" s="2" customFormat="1" ht="16.5" customHeight="1">
      <c r="A83" s="40"/>
      <c r="B83" s="41"/>
      <c r="C83" s="40"/>
      <c r="D83" s="40"/>
      <c r="E83" s="125" t="s">
        <v>1773</v>
      </c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1774</v>
      </c>
      <c r="D84" s="40"/>
      <c r="E84" s="40"/>
      <c r="F84" s="40"/>
      <c r="G84" s="40"/>
      <c r="H84" s="40"/>
      <c r="I84" s="40"/>
      <c r="J84" s="40"/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0"/>
      <c r="D85" s="40"/>
      <c r="E85" s="64" t="str">
        <f>E11</f>
        <v>SO 301 - B - Odvodnění (investor Kralupy n. Vl.)</v>
      </c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12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23</v>
      </c>
      <c r="D87" s="40"/>
      <c r="E87" s="40"/>
      <c r="F87" s="29" t="str">
        <f>F14</f>
        <v>Kralupy nad Vltavou</v>
      </c>
      <c r="G87" s="40"/>
      <c r="H87" s="40"/>
      <c r="I87" s="34" t="s">
        <v>25</v>
      </c>
      <c r="J87" s="66" t="str">
        <f>IF(J14="","",J14)</f>
        <v>31. 1. 2025</v>
      </c>
      <c r="K87" s="40"/>
      <c r="L87" s="12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27</v>
      </c>
      <c r="D89" s="40"/>
      <c r="E89" s="40"/>
      <c r="F89" s="29" t="str">
        <f>E17</f>
        <v xml:space="preserve"> </v>
      </c>
      <c r="G89" s="40"/>
      <c r="H89" s="40"/>
      <c r="I89" s="34" t="s">
        <v>33</v>
      </c>
      <c r="J89" s="38" t="str">
        <f>E23</f>
        <v>Ing. Petr Novotný, Ph.D.</v>
      </c>
      <c r="K89" s="40"/>
      <c r="L89" s="12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0"/>
      <c r="E90" s="40"/>
      <c r="F90" s="29" t="str">
        <f>IF(E20="","",E20)</f>
        <v>Vyplň údaj</v>
      </c>
      <c r="G90" s="40"/>
      <c r="H90" s="40"/>
      <c r="I90" s="34" t="s">
        <v>36</v>
      </c>
      <c r="J90" s="38" t="str">
        <f>E26</f>
        <v xml:space="preserve"> </v>
      </c>
      <c r="K90" s="40"/>
      <c r="L90" s="12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12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51"/>
      <c r="B92" s="152"/>
      <c r="C92" s="153" t="s">
        <v>139</v>
      </c>
      <c r="D92" s="154" t="s">
        <v>58</v>
      </c>
      <c r="E92" s="154" t="s">
        <v>54</v>
      </c>
      <c r="F92" s="154" t="s">
        <v>55</v>
      </c>
      <c r="G92" s="154" t="s">
        <v>140</v>
      </c>
      <c r="H92" s="154" t="s">
        <v>141</v>
      </c>
      <c r="I92" s="154" t="s">
        <v>142</v>
      </c>
      <c r="J92" s="154" t="s">
        <v>128</v>
      </c>
      <c r="K92" s="155" t="s">
        <v>143</v>
      </c>
      <c r="L92" s="156"/>
      <c r="M92" s="82" t="s">
        <v>3</v>
      </c>
      <c r="N92" s="83" t="s">
        <v>43</v>
      </c>
      <c r="O92" s="83" t="s">
        <v>144</v>
      </c>
      <c r="P92" s="83" t="s">
        <v>145</v>
      </c>
      <c r="Q92" s="83" t="s">
        <v>146</v>
      </c>
      <c r="R92" s="83" t="s">
        <v>147</v>
      </c>
      <c r="S92" s="83" t="s">
        <v>148</v>
      </c>
      <c r="T92" s="84" t="s">
        <v>149</v>
      </c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</row>
    <row r="93" s="2" customFormat="1" ht="22.8" customHeight="1">
      <c r="A93" s="40"/>
      <c r="B93" s="41"/>
      <c r="C93" s="89" t="s">
        <v>150</v>
      </c>
      <c r="D93" s="40"/>
      <c r="E93" s="40"/>
      <c r="F93" s="40"/>
      <c r="G93" s="40"/>
      <c r="H93" s="40"/>
      <c r="I93" s="40"/>
      <c r="J93" s="157">
        <f>BK93</f>
        <v>0</v>
      </c>
      <c r="K93" s="40"/>
      <c r="L93" s="41"/>
      <c r="M93" s="85"/>
      <c r="N93" s="70"/>
      <c r="O93" s="86"/>
      <c r="P93" s="158">
        <f>P94+P390</f>
        <v>0</v>
      </c>
      <c r="Q93" s="86"/>
      <c r="R93" s="158">
        <f>R94+R390</f>
        <v>174.24617675000002</v>
      </c>
      <c r="S93" s="86"/>
      <c r="T93" s="159">
        <f>T94+T390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72</v>
      </c>
      <c r="AU93" s="21" t="s">
        <v>129</v>
      </c>
      <c r="BK93" s="160">
        <f>BK94+BK390</f>
        <v>0</v>
      </c>
    </row>
    <row r="94" s="12" customFormat="1" ht="25.92" customHeight="1">
      <c r="A94" s="12"/>
      <c r="B94" s="161"/>
      <c r="C94" s="12"/>
      <c r="D94" s="162" t="s">
        <v>72</v>
      </c>
      <c r="E94" s="163" t="s">
        <v>151</v>
      </c>
      <c r="F94" s="163" t="s">
        <v>152</v>
      </c>
      <c r="G94" s="12"/>
      <c r="H94" s="12"/>
      <c r="I94" s="164"/>
      <c r="J94" s="165">
        <f>BK94</f>
        <v>0</v>
      </c>
      <c r="K94" s="12"/>
      <c r="L94" s="161"/>
      <c r="M94" s="166"/>
      <c r="N94" s="167"/>
      <c r="O94" s="167"/>
      <c r="P94" s="168">
        <f>P95+P152+P158+P335+P386</f>
        <v>0</v>
      </c>
      <c r="Q94" s="167"/>
      <c r="R94" s="168">
        <f>R95+R152+R158+R335+R386</f>
        <v>174.18437675000001</v>
      </c>
      <c r="S94" s="167"/>
      <c r="T94" s="169">
        <f>T95+T152+T158+T335+T386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2" t="s">
        <v>81</v>
      </c>
      <c r="AT94" s="170" t="s">
        <v>72</v>
      </c>
      <c r="AU94" s="170" t="s">
        <v>73</v>
      </c>
      <c r="AY94" s="162" t="s">
        <v>153</v>
      </c>
      <c r="BK94" s="171">
        <f>BK95+BK152+BK158+BK335+BK386</f>
        <v>0</v>
      </c>
    </row>
    <row r="95" s="12" customFormat="1" ht="22.8" customHeight="1">
      <c r="A95" s="12"/>
      <c r="B95" s="161"/>
      <c r="C95" s="12"/>
      <c r="D95" s="162" t="s">
        <v>72</v>
      </c>
      <c r="E95" s="172" t="s">
        <v>81</v>
      </c>
      <c r="F95" s="172" t="s">
        <v>154</v>
      </c>
      <c r="G95" s="12"/>
      <c r="H95" s="12"/>
      <c r="I95" s="164"/>
      <c r="J95" s="173">
        <f>BK95</f>
        <v>0</v>
      </c>
      <c r="K95" s="12"/>
      <c r="L95" s="161"/>
      <c r="M95" s="166"/>
      <c r="N95" s="167"/>
      <c r="O95" s="167"/>
      <c r="P95" s="168">
        <f>SUM(P96:P151)</f>
        <v>0</v>
      </c>
      <c r="Q95" s="167"/>
      <c r="R95" s="168">
        <f>SUM(R96:R151)</f>
        <v>150.71039999999999</v>
      </c>
      <c r="S95" s="167"/>
      <c r="T95" s="169">
        <f>SUM(T96:T151)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62" t="s">
        <v>81</v>
      </c>
      <c r="AT95" s="170" t="s">
        <v>72</v>
      </c>
      <c r="AU95" s="170" t="s">
        <v>81</v>
      </c>
      <c r="AY95" s="162" t="s">
        <v>153</v>
      </c>
      <c r="BK95" s="171">
        <f>SUM(BK96:BK151)</f>
        <v>0</v>
      </c>
    </row>
    <row r="96" s="2" customFormat="1" ht="24.15" customHeight="1">
      <c r="A96" s="40"/>
      <c r="B96" s="174"/>
      <c r="C96" s="175" t="s">
        <v>81</v>
      </c>
      <c r="D96" s="175" t="s">
        <v>155</v>
      </c>
      <c r="E96" s="176" t="s">
        <v>1778</v>
      </c>
      <c r="F96" s="177" t="s">
        <v>1779</v>
      </c>
      <c r="G96" s="178" t="s">
        <v>158</v>
      </c>
      <c r="H96" s="179">
        <v>27</v>
      </c>
      <c r="I96" s="180"/>
      <c r="J96" s="181">
        <f>ROUND(I96*H96,2)</f>
        <v>0</v>
      </c>
      <c r="K96" s="177" t="s">
        <v>159</v>
      </c>
      <c r="L96" s="41"/>
      <c r="M96" s="182" t="s">
        <v>3</v>
      </c>
      <c r="N96" s="183" t="s">
        <v>44</v>
      </c>
      <c r="O96" s="74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186" t="s">
        <v>160</v>
      </c>
      <c r="AT96" s="186" t="s">
        <v>155</v>
      </c>
      <c r="AU96" s="186" t="s">
        <v>83</v>
      </c>
      <c r="AY96" s="21" t="s">
        <v>153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21" t="s">
        <v>81</v>
      </c>
      <c r="BK96" s="187">
        <f>ROUND(I96*H96,2)</f>
        <v>0</v>
      </c>
      <c r="BL96" s="21" t="s">
        <v>160</v>
      </c>
      <c r="BM96" s="186" t="s">
        <v>2286</v>
      </c>
    </row>
    <row r="97" s="2" customFormat="1">
      <c r="A97" s="40"/>
      <c r="B97" s="41"/>
      <c r="C97" s="40"/>
      <c r="D97" s="188" t="s">
        <v>162</v>
      </c>
      <c r="E97" s="40"/>
      <c r="F97" s="189" t="s">
        <v>1781</v>
      </c>
      <c r="G97" s="40"/>
      <c r="H97" s="40"/>
      <c r="I97" s="190"/>
      <c r="J97" s="40"/>
      <c r="K97" s="40"/>
      <c r="L97" s="41"/>
      <c r="M97" s="191"/>
      <c r="N97" s="192"/>
      <c r="O97" s="74"/>
      <c r="P97" s="74"/>
      <c r="Q97" s="74"/>
      <c r="R97" s="74"/>
      <c r="S97" s="74"/>
      <c r="T97" s="75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21" t="s">
        <v>162</v>
      </c>
      <c r="AU97" s="21" t="s">
        <v>83</v>
      </c>
    </row>
    <row r="98" s="2" customFormat="1">
      <c r="A98" s="40"/>
      <c r="B98" s="41"/>
      <c r="C98" s="40"/>
      <c r="D98" s="193" t="s">
        <v>164</v>
      </c>
      <c r="E98" s="40"/>
      <c r="F98" s="194" t="s">
        <v>1782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164</v>
      </c>
      <c r="AU98" s="21" t="s">
        <v>83</v>
      </c>
    </row>
    <row r="99" s="13" customFormat="1">
      <c r="A99" s="13"/>
      <c r="B99" s="195"/>
      <c r="C99" s="13"/>
      <c r="D99" s="188" t="s">
        <v>166</v>
      </c>
      <c r="E99" s="196" t="s">
        <v>3</v>
      </c>
      <c r="F99" s="197" t="s">
        <v>2287</v>
      </c>
      <c r="G99" s="13"/>
      <c r="H99" s="198">
        <v>15</v>
      </c>
      <c r="I99" s="199"/>
      <c r="J99" s="13"/>
      <c r="K99" s="13"/>
      <c r="L99" s="195"/>
      <c r="M99" s="200"/>
      <c r="N99" s="201"/>
      <c r="O99" s="201"/>
      <c r="P99" s="201"/>
      <c r="Q99" s="201"/>
      <c r="R99" s="201"/>
      <c r="S99" s="201"/>
      <c r="T99" s="20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96" t="s">
        <v>166</v>
      </c>
      <c r="AU99" s="196" t="s">
        <v>83</v>
      </c>
      <c r="AV99" s="13" t="s">
        <v>83</v>
      </c>
      <c r="AW99" s="13" t="s">
        <v>35</v>
      </c>
      <c r="AX99" s="13" t="s">
        <v>73</v>
      </c>
      <c r="AY99" s="196" t="s">
        <v>153</v>
      </c>
    </row>
    <row r="100" s="13" customFormat="1">
      <c r="A100" s="13"/>
      <c r="B100" s="195"/>
      <c r="C100" s="13"/>
      <c r="D100" s="188" t="s">
        <v>166</v>
      </c>
      <c r="E100" s="196" t="s">
        <v>3</v>
      </c>
      <c r="F100" s="197" t="s">
        <v>2288</v>
      </c>
      <c r="G100" s="13"/>
      <c r="H100" s="198">
        <v>12</v>
      </c>
      <c r="I100" s="199"/>
      <c r="J100" s="13"/>
      <c r="K100" s="13"/>
      <c r="L100" s="195"/>
      <c r="M100" s="200"/>
      <c r="N100" s="201"/>
      <c r="O100" s="201"/>
      <c r="P100" s="201"/>
      <c r="Q100" s="201"/>
      <c r="R100" s="201"/>
      <c r="S100" s="201"/>
      <c r="T100" s="20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96" t="s">
        <v>166</v>
      </c>
      <c r="AU100" s="196" t="s">
        <v>83</v>
      </c>
      <c r="AV100" s="13" t="s">
        <v>83</v>
      </c>
      <c r="AW100" s="13" t="s">
        <v>35</v>
      </c>
      <c r="AX100" s="13" t="s">
        <v>73</v>
      </c>
      <c r="AY100" s="196" t="s">
        <v>153</v>
      </c>
    </row>
    <row r="101" s="14" customFormat="1">
      <c r="A101" s="14"/>
      <c r="B101" s="203"/>
      <c r="C101" s="14"/>
      <c r="D101" s="188" t="s">
        <v>166</v>
      </c>
      <c r="E101" s="204" t="s">
        <v>3</v>
      </c>
      <c r="F101" s="205" t="s">
        <v>181</v>
      </c>
      <c r="G101" s="14"/>
      <c r="H101" s="206">
        <v>27</v>
      </c>
      <c r="I101" s="207"/>
      <c r="J101" s="14"/>
      <c r="K101" s="14"/>
      <c r="L101" s="203"/>
      <c r="M101" s="208"/>
      <c r="N101" s="209"/>
      <c r="O101" s="209"/>
      <c r="P101" s="209"/>
      <c r="Q101" s="209"/>
      <c r="R101" s="209"/>
      <c r="S101" s="209"/>
      <c r="T101" s="21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04" t="s">
        <v>166</v>
      </c>
      <c r="AU101" s="204" t="s">
        <v>83</v>
      </c>
      <c r="AV101" s="14" t="s">
        <v>160</v>
      </c>
      <c r="AW101" s="14" t="s">
        <v>35</v>
      </c>
      <c r="AX101" s="14" t="s">
        <v>81</v>
      </c>
      <c r="AY101" s="204" t="s">
        <v>153</v>
      </c>
    </row>
    <row r="102" s="2" customFormat="1" ht="24.15" customHeight="1">
      <c r="A102" s="40"/>
      <c r="B102" s="174"/>
      <c r="C102" s="175" t="s">
        <v>83</v>
      </c>
      <c r="D102" s="175" t="s">
        <v>155</v>
      </c>
      <c r="E102" s="176" t="s">
        <v>2289</v>
      </c>
      <c r="F102" s="177" t="s">
        <v>2290</v>
      </c>
      <c r="G102" s="178" t="s">
        <v>158</v>
      </c>
      <c r="H102" s="179">
        <v>1.3700000000000001</v>
      </c>
      <c r="I102" s="180"/>
      <c r="J102" s="181">
        <f>ROUND(I102*H102,2)</f>
        <v>0</v>
      </c>
      <c r="K102" s="177" t="s">
        <v>159</v>
      </c>
      <c r="L102" s="41"/>
      <c r="M102" s="182" t="s">
        <v>3</v>
      </c>
      <c r="N102" s="183" t="s">
        <v>44</v>
      </c>
      <c r="O102" s="74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86" t="s">
        <v>160</v>
      </c>
      <c r="AT102" s="186" t="s">
        <v>155</v>
      </c>
      <c r="AU102" s="186" t="s">
        <v>83</v>
      </c>
      <c r="AY102" s="21" t="s">
        <v>153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21" t="s">
        <v>81</v>
      </c>
      <c r="BK102" s="187">
        <f>ROUND(I102*H102,2)</f>
        <v>0</v>
      </c>
      <c r="BL102" s="21" t="s">
        <v>160</v>
      </c>
      <c r="BM102" s="186" t="s">
        <v>2291</v>
      </c>
    </row>
    <row r="103" s="2" customFormat="1">
      <c r="A103" s="40"/>
      <c r="B103" s="41"/>
      <c r="C103" s="40"/>
      <c r="D103" s="188" t="s">
        <v>162</v>
      </c>
      <c r="E103" s="40"/>
      <c r="F103" s="189" t="s">
        <v>2292</v>
      </c>
      <c r="G103" s="40"/>
      <c r="H103" s="40"/>
      <c r="I103" s="190"/>
      <c r="J103" s="40"/>
      <c r="K103" s="40"/>
      <c r="L103" s="41"/>
      <c r="M103" s="191"/>
      <c r="N103" s="192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162</v>
      </c>
      <c r="AU103" s="21" t="s">
        <v>83</v>
      </c>
    </row>
    <row r="104" s="2" customFormat="1">
      <c r="A104" s="40"/>
      <c r="B104" s="41"/>
      <c r="C104" s="40"/>
      <c r="D104" s="193" t="s">
        <v>164</v>
      </c>
      <c r="E104" s="40"/>
      <c r="F104" s="194" t="s">
        <v>2293</v>
      </c>
      <c r="G104" s="40"/>
      <c r="H104" s="40"/>
      <c r="I104" s="190"/>
      <c r="J104" s="40"/>
      <c r="K104" s="40"/>
      <c r="L104" s="41"/>
      <c r="M104" s="191"/>
      <c r="N104" s="192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164</v>
      </c>
      <c r="AU104" s="21" t="s">
        <v>83</v>
      </c>
    </row>
    <row r="105" s="13" customFormat="1">
      <c r="A105" s="13"/>
      <c r="B105" s="195"/>
      <c r="C105" s="13"/>
      <c r="D105" s="188" t="s">
        <v>166</v>
      </c>
      <c r="E105" s="196" t="s">
        <v>3</v>
      </c>
      <c r="F105" s="197" t="s">
        <v>2294</v>
      </c>
      <c r="G105" s="13"/>
      <c r="H105" s="198">
        <v>1.3700000000000001</v>
      </c>
      <c r="I105" s="199"/>
      <c r="J105" s="13"/>
      <c r="K105" s="13"/>
      <c r="L105" s="195"/>
      <c r="M105" s="200"/>
      <c r="N105" s="201"/>
      <c r="O105" s="201"/>
      <c r="P105" s="201"/>
      <c r="Q105" s="201"/>
      <c r="R105" s="201"/>
      <c r="S105" s="201"/>
      <c r="T105" s="20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6" t="s">
        <v>166</v>
      </c>
      <c r="AU105" s="196" t="s">
        <v>83</v>
      </c>
      <c r="AV105" s="13" t="s">
        <v>83</v>
      </c>
      <c r="AW105" s="13" t="s">
        <v>35</v>
      </c>
      <c r="AX105" s="13" t="s">
        <v>81</v>
      </c>
      <c r="AY105" s="196" t="s">
        <v>153</v>
      </c>
    </row>
    <row r="106" s="2" customFormat="1" ht="33" customHeight="1">
      <c r="A106" s="40"/>
      <c r="B106" s="174"/>
      <c r="C106" s="175" t="s">
        <v>174</v>
      </c>
      <c r="D106" s="175" t="s">
        <v>155</v>
      </c>
      <c r="E106" s="176" t="s">
        <v>2295</v>
      </c>
      <c r="F106" s="177" t="s">
        <v>2296</v>
      </c>
      <c r="G106" s="178" t="s">
        <v>158</v>
      </c>
      <c r="H106" s="179">
        <v>74.459999999999994</v>
      </c>
      <c r="I106" s="180"/>
      <c r="J106" s="181">
        <f>ROUND(I106*H106,2)</f>
        <v>0</v>
      </c>
      <c r="K106" s="177" t="s">
        <v>159</v>
      </c>
      <c r="L106" s="41"/>
      <c r="M106" s="182" t="s">
        <v>3</v>
      </c>
      <c r="N106" s="183" t="s">
        <v>44</v>
      </c>
      <c r="O106" s="74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6" t="s">
        <v>160</v>
      </c>
      <c r="AT106" s="186" t="s">
        <v>155</v>
      </c>
      <c r="AU106" s="186" t="s">
        <v>83</v>
      </c>
      <c r="AY106" s="21" t="s">
        <v>153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1" t="s">
        <v>81</v>
      </c>
      <c r="BK106" s="187">
        <f>ROUND(I106*H106,2)</f>
        <v>0</v>
      </c>
      <c r="BL106" s="21" t="s">
        <v>160</v>
      </c>
      <c r="BM106" s="186" t="s">
        <v>2297</v>
      </c>
    </row>
    <row r="107" s="2" customFormat="1">
      <c r="A107" s="40"/>
      <c r="B107" s="41"/>
      <c r="C107" s="40"/>
      <c r="D107" s="188" t="s">
        <v>162</v>
      </c>
      <c r="E107" s="40"/>
      <c r="F107" s="189" t="s">
        <v>2298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162</v>
      </c>
      <c r="AU107" s="21" t="s">
        <v>83</v>
      </c>
    </row>
    <row r="108" s="2" customFormat="1">
      <c r="A108" s="40"/>
      <c r="B108" s="41"/>
      <c r="C108" s="40"/>
      <c r="D108" s="193" t="s">
        <v>164</v>
      </c>
      <c r="E108" s="40"/>
      <c r="F108" s="194" t="s">
        <v>2299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164</v>
      </c>
      <c r="AU108" s="21" t="s">
        <v>83</v>
      </c>
    </row>
    <row r="109" s="13" customFormat="1">
      <c r="A109" s="13"/>
      <c r="B109" s="195"/>
      <c r="C109" s="13"/>
      <c r="D109" s="188" t="s">
        <v>166</v>
      </c>
      <c r="E109" s="196" t="s">
        <v>3</v>
      </c>
      <c r="F109" s="197" t="s">
        <v>2300</v>
      </c>
      <c r="G109" s="13"/>
      <c r="H109" s="198">
        <v>74.459999999999994</v>
      </c>
      <c r="I109" s="199"/>
      <c r="J109" s="13"/>
      <c r="K109" s="13"/>
      <c r="L109" s="195"/>
      <c r="M109" s="200"/>
      <c r="N109" s="201"/>
      <c r="O109" s="201"/>
      <c r="P109" s="201"/>
      <c r="Q109" s="201"/>
      <c r="R109" s="201"/>
      <c r="S109" s="201"/>
      <c r="T109" s="20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6" t="s">
        <v>166</v>
      </c>
      <c r="AU109" s="196" t="s">
        <v>83</v>
      </c>
      <c r="AV109" s="13" t="s">
        <v>83</v>
      </c>
      <c r="AW109" s="13" t="s">
        <v>35</v>
      </c>
      <c r="AX109" s="13" t="s">
        <v>81</v>
      </c>
      <c r="AY109" s="196" t="s">
        <v>153</v>
      </c>
    </row>
    <row r="110" s="2" customFormat="1" ht="21.75" customHeight="1">
      <c r="A110" s="40"/>
      <c r="B110" s="174"/>
      <c r="C110" s="175" t="s">
        <v>160</v>
      </c>
      <c r="D110" s="175" t="s">
        <v>155</v>
      </c>
      <c r="E110" s="176" t="s">
        <v>1803</v>
      </c>
      <c r="F110" s="177" t="s">
        <v>1804</v>
      </c>
      <c r="G110" s="178" t="s">
        <v>241</v>
      </c>
      <c r="H110" s="179">
        <v>60</v>
      </c>
      <c r="I110" s="180"/>
      <c r="J110" s="181">
        <f>ROUND(I110*H110,2)</f>
        <v>0</v>
      </c>
      <c r="K110" s="177" t="s">
        <v>159</v>
      </c>
      <c r="L110" s="41"/>
      <c r="M110" s="182" t="s">
        <v>3</v>
      </c>
      <c r="N110" s="183" t="s">
        <v>44</v>
      </c>
      <c r="O110" s="74"/>
      <c r="P110" s="184">
        <f>O110*H110</f>
        <v>0</v>
      </c>
      <c r="Q110" s="184">
        <v>0.00084000000000000003</v>
      </c>
      <c r="R110" s="184">
        <f>Q110*H110</f>
        <v>0.0504</v>
      </c>
      <c r="S110" s="184">
        <v>0</v>
      </c>
      <c r="T110" s="18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86" t="s">
        <v>160</v>
      </c>
      <c r="AT110" s="186" t="s">
        <v>155</v>
      </c>
      <c r="AU110" s="186" t="s">
        <v>83</v>
      </c>
      <c r="AY110" s="21" t="s">
        <v>153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21" t="s">
        <v>81</v>
      </c>
      <c r="BK110" s="187">
        <f>ROUND(I110*H110,2)</f>
        <v>0</v>
      </c>
      <c r="BL110" s="21" t="s">
        <v>160</v>
      </c>
      <c r="BM110" s="186" t="s">
        <v>2301</v>
      </c>
    </row>
    <row r="111" s="2" customFormat="1">
      <c r="A111" s="40"/>
      <c r="B111" s="41"/>
      <c r="C111" s="40"/>
      <c r="D111" s="188" t="s">
        <v>162</v>
      </c>
      <c r="E111" s="40"/>
      <c r="F111" s="189" t="s">
        <v>1806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162</v>
      </c>
      <c r="AU111" s="21" t="s">
        <v>83</v>
      </c>
    </row>
    <row r="112" s="2" customFormat="1">
      <c r="A112" s="40"/>
      <c r="B112" s="41"/>
      <c r="C112" s="40"/>
      <c r="D112" s="193" t="s">
        <v>164</v>
      </c>
      <c r="E112" s="40"/>
      <c r="F112" s="194" t="s">
        <v>1807</v>
      </c>
      <c r="G112" s="40"/>
      <c r="H112" s="40"/>
      <c r="I112" s="190"/>
      <c r="J112" s="40"/>
      <c r="K112" s="40"/>
      <c r="L112" s="41"/>
      <c r="M112" s="191"/>
      <c r="N112" s="192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164</v>
      </c>
      <c r="AU112" s="21" t="s">
        <v>83</v>
      </c>
    </row>
    <row r="113" s="13" customFormat="1">
      <c r="A113" s="13"/>
      <c r="B113" s="195"/>
      <c r="C113" s="13"/>
      <c r="D113" s="188" t="s">
        <v>166</v>
      </c>
      <c r="E113" s="196" t="s">
        <v>3</v>
      </c>
      <c r="F113" s="197" t="s">
        <v>579</v>
      </c>
      <c r="G113" s="13"/>
      <c r="H113" s="198">
        <v>60</v>
      </c>
      <c r="I113" s="199"/>
      <c r="J113" s="13"/>
      <c r="K113" s="13"/>
      <c r="L113" s="195"/>
      <c r="M113" s="200"/>
      <c r="N113" s="201"/>
      <c r="O113" s="201"/>
      <c r="P113" s="201"/>
      <c r="Q113" s="201"/>
      <c r="R113" s="201"/>
      <c r="S113" s="201"/>
      <c r="T113" s="20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6" t="s">
        <v>166</v>
      </c>
      <c r="AU113" s="196" t="s">
        <v>83</v>
      </c>
      <c r="AV113" s="13" t="s">
        <v>83</v>
      </c>
      <c r="AW113" s="13" t="s">
        <v>35</v>
      </c>
      <c r="AX113" s="13" t="s">
        <v>81</v>
      </c>
      <c r="AY113" s="196" t="s">
        <v>153</v>
      </c>
    </row>
    <row r="114" s="2" customFormat="1" ht="24.15" customHeight="1">
      <c r="A114" s="40"/>
      <c r="B114" s="174"/>
      <c r="C114" s="175" t="s">
        <v>188</v>
      </c>
      <c r="D114" s="175" t="s">
        <v>155</v>
      </c>
      <c r="E114" s="176" t="s">
        <v>1809</v>
      </c>
      <c r="F114" s="177" t="s">
        <v>1810</v>
      </c>
      <c r="G114" s="178" t="s">
        <v>241</v>
      </c>
      <c r="H114" s="179">
        <v>60</v>
      </c>
      <c r="I114" s="180"/>
      <c r="J114" s="181">
        <f>ROUND(I114*H114,2)</f>
        <v>0</v>
      </c>
      <c r="K114" s="177" t="s">
        <v>159</v>
      </c>
      <c r="L114" s="41"/>
      <c r="M114" s="182" t="s">
        <v>3</v>
      </c>
      <c r="N114" s="183" t="s">
        <v>44</v>
      </c>
      <c r="O114" s="74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86" t="s">
        <v>160</v>
      </c>
      <c r="AT114" s="186" t="s">
        <v>155</v>
      </c>
      <c r="AU114" s="186" t="s">
        <v>83</v>
      </c>
      <c r="AY114" s="21" t="s">
        <v>153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21" t="s">
        <v>81</v>
      </c>
      <c r="BK114" s="187">
        <f>ROUND(I114*H114,2)</f>
        <v>0</v>
      </c>
      <c r="BL114" s="21" t="s">
        <v>160</v>
      </c>
      <c r="BM114" s="186" t="s">
        <v>2302</v>
      </c>
    </row>
    <row r="115" s="2" customFormat="1">
      <c r="A115" s="40"/>
      <c r="B115" s="41"/>
      <c r="C115" s="40"/>
      <c r="D115" s="188" t="s">
        <v>162</v>
      </c>
      <c r="E115" s="40"/>
      <c r="F115" s="189" t="s">
        <v>1812</v>
      </c>
      <c r="G115" s="40"/>
      <c r="H115" s="40"/>
      <c r="I115" s="190"/>
      <c r="J115" s="40"/>
      <c r="K115" s="40"/>
      <c r="L115" s="41"/>
      <c r="M115" s="191"/>
      <c r="N115" s="192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162</v>
      </c>
      <c r="AU115" s="21" t="s">
        <v>83</v>
      </c>
    </row>
    <row r="116" s="2" customFormat="1">
      <c r="A116" s="40"/>
      <c r="B116" s="41"/>
      <c r="C116" s="40"/>
      <c r="D116" s="193" t="s">
        <v>164</v>
      </c>
      <c r="E116" s="40"/>
      <c r="F116" s="194" t="s">
        <v>1813</v>
      </c>
      <c r="G116" s="40"/>
      <c r="H116" s="40"/>
      <c r="I116" s="190"/>
      <c r="J116" s="40"/>
      <c r="K116" s="40"/>
      <c r="L116" s="41"/>
      <c r="M116" s="191"/>
      <c r="N116" s="192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164</v>
      </c>
      <c r="AU116" s="21" t="s">
        <v>83</v>
      </c>
    </row>
    <row r="117" s="13" customFormat="1">
      <c r="A117" s="13"/>
      <c r="B117" s="195"/>
      <c r="C117" s="13"/>
      <c r="D117" s="188" t="s">
        <v>166</v>
      </c>
      <c r="E117" s="196" t="s">
        <v>3</v>
      </c>
      <c r="F117" s="197" t="s">
        <v>579</v>
      </c>
      <c r="G117" s="13"/>
      <c r="H117" s="198">
        <v>60</v>
      </c>
      <c r="I117" s="199"/>
      <c r="J117" s="13"/>
      <c r="K117" s="13"/>
      <c r="L117" s="195"/>
      <c r="M117" s="200"/>
      <c r="N117" s="201"/>
      <c r="O117" s="201"/>
      <c r="P117" s="201"/>
      <c r="Q117" s="201"/>
      <c r="R117" s="201"/>
      <c r="S117" s="201"/>
      <c r="T117" s="20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96" t="s">
        <v>166</v>
      </c>
      <c r="AU117" s="196" t="s">
        <v>83</v>
      </c>
      <c r="AV117" s="13" t="s">
        <v>83</v>
      </c>
      <c r="AW117" s="13" t="s">
        <v>35</v>
      </c>
      <c r="AX117" s="13" t="s">
        <v>81</v>
      </c>
      <c r="AY117" s="196" t="s">
        <v>153</v>
      </c>
    </row>
    <row r="118" s="2" customFormat="1" ht="37.8" customHeight="1">
      <c r="A118" s="40"/>
      <c r="B118" s="174"/>
      <c r="C118" s="175" t="s">
        <v>201</v>
      </c>
      <c r="D118" s="175" t="s">
        <v>155</v>
      </c>
      <c r="E118" s="176" t="s">
        <v>189</v>
      </c>
      <c r="F118" s="177" t="s">
        <v>190</v>
      </c>
      <c r="G118" s="178" t="s">
        <v>158</v>
      </c>
      <c r="H118" s="179">
        <v>75.829999999999998</v>
      </c>
      <c r="I118" s="180"/>
      <c r="J118" s="181">
        <f>ROUND(I118*H118,2)</f>
        <v>0</v>
      </c>
      <c r="K118" s="177" t="s">
        <v>159</v>
      </c>
      <c r="L118" s="41"/>
      <c r="M118" s="182" t="s">
        <v>3</v>
      </c>
      <c r="N118" s="183" t="s">
        <v>44</v>
      </c>
      <c r="O118" s="74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86" t="s">
        <v>160</v>
      </c>
      <c r="AT118" s="186" t="s">
        <v>155</v>
      </c>
      <c r="AU118" s="186" t="s">
        <v>83</v>
      </c>
      <c r="AY118" s="21" t="s">
        <v>153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21" t="s">
        <v>81</v>
      </c>
      <c r="BK118" s="187">
        <f>ROUND(I118*H118,2)</f>
        <v>0</v>
      </c>
      <c r="BL118" s="21" t="s">
        <v>160</v>
      </c>
      <c r="BM118" s="186" t="s">
        <v>2303</v>
      </c>
    </row>
    <row r="119" s="2" customFormat="1">
      <c r="A119" s="40"/>
      <c r="B119" s="41"/>
      <c r="C119" s="40"/>
      <c r="D119" s="188" t="s">
        <v>162</v>
      </c>
      <c r="E119" s="40"/>
      <c r="F119" s="189" t="s">
        <v>192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162</v>
      </c>
      <c r="AU119" s="21" t="s">
        <v>83</v>
      </c>
    </row>
    <row r="120" s="2" customFormat="1">
      <c r="A120" s="40"/>
      <c r="B120" s="41"/>
      <c r="C120" s="40"/>
      <c r="D120" s="193" t="s">
        <v>164</v>
      </c>
      <c r="E120" s="40"/>
      <c r="F120" s="194" t="s">
        <v>193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164</v>
      </c>
      <c r="AU120" s="21" t="s">
        <v>83</v>
      </c>
    </row>
    <row r="121" s="2" customFormat="1">
      <c r="A121" s="40"/>
      <c r="B121" s="41"/>
      <c r="C121" s="40"/>
      <c r="D121" s="188" t="s">
        <v>194</v>
      </c>
      <c r="E121" s="40"/>
      <c r="F121" s="211" t="s">
        <v>195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194</v>
      </c>
      <c r="AU121" s="21" t="s">
        <v>83</v>
      </c>
    </row>
    <row r="122" s="13" customFormat="1">
      <c r="A122" s="13"/>
      <c r="B122" s="195"/>
      <c r="C122" s="13"/>
      <c r="D122" s="188" t="s">
        <v>166</v>
      </c>
      <c r="E122" s="196" t="s">
        <v>3</v>
      </c>
      <c r="F122" s="197" t="s">
        <v>2304</v>
      </c>
      <c r="G122" s="13"/>
      <c r="H122" s="198">
        <v>74.459999999999994</v>
      </c>
      <c r="I122" s="199"/>
      <c r="J122" s="13"/>
      <c r="K122" s="13"/>
      <c r="L122" s="195"/>
      <c r="M122" s="200"/>
      <c r="N122" s="201"/>
      <c r="O122" s="201"/>
      <c r="P122" s="201"/>
      <c r="Q122" s="201"/>
      <c r="R122" s="201"/>
      <c r="S122" s="201"/>
      <c r="T122" s="20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6" t="s">
        <v>166</v>
      </c>
      <c r="AU122" s="196" t="s">
        <v>83</v>
      </c>
      <c r="AV122" s="13" t="s">
        <v>83</v>
      </c>
      <c r="AW122" s="13" t="s">
        <v>35</v>
      </c>
      <c r="AX122" s="13" t="s">
        <v>73</v>
      </c>
      <c r="AY122" s="196" t="s">
        <v>153</v>
      </c>
    </row>
    <row r="123" s="13" customFormat="1">
      <c r="A123" s="13"/>
      <c r="B123" s="195"/>
      <c r="C123" s="13"/>
      <c r="D123" s="188" t="s">
        <v>166</v>
      </c>
      <c r="E123" s="196" t="s">
        <v>3</v>
      </c>
      <c r="F123" s="197" t="s">
        <v>2305</v>
      </c>
      <c r="G123" s="13"/>
      <c r="H123" s="198">
        <v>1.3700000000000001</v>
      </c>
      <c r="I123" s="199"/>
      <c r="J123" s="13"/>
      <c r="K123" s="13"/>
      <c r="L123" s="195"/>
      <c r="M123" s="200"/>
      <c r="N123" s="201"/>
      <c r="O123" s="201"/>
      <c r="P123" s="201"/>
      <c r="Q123" s="201"/>
      <c r="R123" s="201"/>
      <c r="S123" s="201"/>
      <c r="T123" s="20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6" t="s">
        <v>166</v>
      </c>
      <c r="AU123" s="196" t="s">
        <v>83</v>
      </c>
      <c r="AV123" s="13" t="s">
        <v>83</v>
      </c>
      <c r="AW123" s="13" t="s">
        <v>35</v>
      </c>
      <c r="AX123" s="13" t="s">
        <v>73</v>
      </c>
      <c r="AY123" s="196" t="s">
        <v>153</v>
      </c>
    </row>
    <row r="124" s="14" customFormat="1">
      <c r="A124" s="14"/>
      <c r="B124" s="203"/>
      <c r="C124" s="14"/>
      <c r="D124" s="188" t="s">
        <v>166</v>
      </c>
      <c r="E124" s="204" t="s">
        <v>3</v>
      </c>
      <c r="F124" s="205" t="s">
        <v>181</v>
      </c>
      <c r="G124" s="14"/>
      <c r="H124" s="206">
        <v>75.829999999999998</v>
      </c>
      <c r="I124" s="207"/>
      <c r="J124" s="14"/>
      <c r="K124" s="14"/>
      <c r="L124" s="203"/>
      <c r="M124" s="208"/>
      <c r="N124" s="209"/>
      <c r="O124" s="209"/>
      <c r="P124" s="209"/>
      <c r="Q124" s="209"/>
      <c r="R124" s="209"/>
      <c r="S124" s="209"/>
      <c r="T124" s="21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4" t="s">
        <v>166</v>
      </c>
      <c r="AU124" s="204" t="s">
        <v>83</v>
      </c>
      <c r="AV124" s="14" t="s">
        <v>160</v>
      </c>
      <c r="AW124" s="14" t="s">
        <v>35</v>
      </c>
      <c r="AX124" s="14" t="s">
        <v>81</v>
      </c>
      <c r="AY124" s="204" t="s">
        <v>153</v>
      </c>
    </row>
    <row r="125" s="2" customFormat="1" ht="33" customHeight="1">
      <c r="A125" s="40"/>
      <c r="B125" s="174"/>
      <c r="C125" s="175" t="s">
        <v>208</v>
      </c>
      <c r="D125" s="175" t="s">
        <v>155</v>
      </c>
      <c r="E125" s="176" t="s">
        <v>1122</v>
      </c>
      <c r="F125" s="177" t="s">
        <v>225</v>
      </c>
      <c r="G125" s="178" t="s">
        <v>219</v>
      </c>
      <c r="H125" s="179">
        <v>136.494</v>
      </c>
      <c r="I125" s="180"/>
      <c r="J125" s="181">
        <f>ROUND(I125*H125,2)</f>
        <v>0</v>
      </c>
      <c r="K125" s="177" t="s">
        <v>159</v>
      </c>
      <c r="L125" s="41"/>
      <c r="M125" s="182" t="s">
        <v>3</v>
      </c>
      <c r="N125" s="183" t="s">
        <v>44</v>
      </c>
      <c r="O125" s="74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160</v>
      </c>
      <c r="AT125" s="186" t="s">
        <v>155</v>
      </c>
      <c r="AU125" s="186" t="s">
        <v>83</v>
      </c>
      <c r="AY125" s="21" t="s">
        <v>153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81</v>
      </c>
      <c r="BK125" s="187">
        <f>ROUND(I125*H125,2)</f>
        <v>0</v>
      </c>
      <c r="BL125" s="21" t="s">
        <v>160</v>
      </c>
      <c r="BM125" s="186" t="s">
        <v>2306</v>
      </c>
    </row>
    <row r="126" s="2" customFormat="1">
      <c r="A126" s="40"/>
      <c r="B126" s="41"/>
      <c r="C126" s="40"/>
      <c r="D126" s="188" t="s">
        <v>162</v>
      </c>
      <c r="E126" s="40"/>
      <c r="F126" s="189" t="s">
        <v>227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162</v>
      </c>
      <c r="AU126" s="21" t="s">
        <v>83</v>
      </c>
    </row>
    <row r="127" s="2" customFormat="1">
      <c r="A127" s="40"/>
      <c r="B127" s="41"/>
      <c r="C127" s="40"/>
      <c r="D127" s="193" t="s">
        <v>164</v>
      </c>
      <c r="E127" s="40"/>
      <c r="F127" s="194" t="s">
        <v>1124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164</v>
      </c>
      <c r="AU127" s="21" t="s">
        <v>83</v>
      </c>
    </row>
    <row r="128" s="13" customFormat="1">
      <c r="A128" s="13"/>
      <c r="B128" s="195"/>
      <c r="C128" s="13"/>
      <c r="D128" s="188" t="s">
        <v>166</v>
      </c>
      <c r="E128" s="196" t="s">
        <v>3</v>
      </c>
      <c r="F128" s="197" t="s">
        <v>2304</v>
      </c>
      <c r="G128" s="13"/>
      <c r="H128" s="198">
        <v>74.459999999999994</v>
      </c>
      <c r="I128" s="199"/>
      <c r="J128" s="13"/>
      <c r="K128" s="13"/>
      <c r="L128" s="195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166</v>
      </c>
      <c r="AU128" s="196" t="s">
        <v>83</v>
      </c>
      <c r="AV128" s="13" t="s">
        <v>83</v>
      </c>
      <c r="AW128" s="13" t="s">
        <v>35</v>
      </c>
      <c r="AX128" s="13" t="s">
        <v>73</v>
      </c>
      <c r="AY128" s="196" t="s">
        <v>153</v>
      </c>
    </row>
    <row r="129" s="13" customFormat="1">
      <c r="A129" s="13"/>
      <c r="B129" s="195"/>
      <c r="C129" s="13"/>
      <c r="D129" s="188" t="s">
        <v>166</v>
      </c>
      <c r="E129" s="196" t="s">
        <v>3</v>
      </c>
      <c r="F129" s="197" t="s">
        <v>2305</v>
      </c>
      <c r="G129" s="13"/>
      <c r="H129" s="198">
        <v>1.3700000000000001</v>
      </c>
      <c r="I129" s="199"/>
      <c r="J129" s="13"/>
      <c r="K129" s="13"/>
      <c r="L129" s="195"/>
      <c r="M129" s="200"/>
      <c r="N129" s="201"/>
      <c r="O129" s="201"/>
      <c r="P129" s="201"/>
      <c r="Q129" s="201"/>
      <c r="R129" s="201"/>
      <c r="S129" s="201"/>
      <c r="T129" s="20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6" t="s">
        <v>166</v>
      </c>
      <c r="AU129" s="196" t="s">
        <v>83</v>
      </c>
      <c r="AV129" s="13" t="s">
        <v>83</v>
      </c>
      <c r="AW129" s="13" t="s">
        <v>35</v>
      </c>
      <c r="AX129" s="13" t="s">
        <v>73</v>
      </c>
      <c r="AY129" s="196" t="s">
        <v>153</v>
      </c>
    </row>
    <row r="130" s="14" customFormat="1">
      <c r="A130" s="14"/>
      <c r="B130" s="203"/>
      <c r="C130" s="14"/>
      <c r="D130" s="188" t="s">
        <v>166</v>
      </c>
      <c r="E130" s="204" t="s">
        <v>3</v>
      </c>
      <c r="F130" s="205" t="s">
        <v>181</v>
      </c>
      <c r="G130" s="14"/>
      <c r="H130" s="206">
        <v>75.829999999999998</v>
      </c>
      <c r="I130" s="207"/>
      <c r="J130" s="14"/>
      <c r="K130" s="14"/>
      <c r="L130" s="203"/>
      <c r="M130" s="208"/>
      <c r="N130" s="209"/>
      <c r="O130" s="209"/>
      <c r="P130" s="209"/>
      <c r="Q130" s="209"/>
      <c r="R130" s="209"/>
      <c r="S130" s="209"/>
      <c r="T130" s="21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4" t="s">
        <v>166</v>
      </c>
      <c r="AU130" s="204" t="s">
        <v>83</v>
      </c>
      <c r="AV130" s="14" t="s">
        <v>160</v>
      </c>
      <c r="AW130" s="14" t="s">
        <v>35</v>
      </c>
      <c r="AX130" s="14" t="s">
        <v>81</v>
      </c>
      <c r="AY130" s="204" t="s">
        <v>153</v>
      </c>
    </row>
    <row r="131" s="13" customFormat="1">
      <c r="A131" s="13"/>
      <c r="B131" s="195"/>
      <c r="C131" s="13"/>
      <c r="D131" s="188" t="s">
        <v>166</v>
      </c>
      <c r="E131" s="13"/>
      <c r="F131" s="197" t="s">
        <v>2307</v>
      </c>
      <c r="G131" s="13"/>
      <c r="H131" s="198">
        <v>136.494</v>
      </c>
      <c r="I131" s="199"/>
      <c r="J131" s="13"/>
      <c r="K131" s="13"/>
      <c r="L131" s="195"/>
      <c r="M131" s="200"/>
      <c r="N131" s="201"/>
      <c r="O131" s="201"/>
      <c r="P131" s="201"/>
      <c r="Q131" s="201"/>
      <c r="R131" s="201"/>
      <c r="S131" s="201"/>
      <c r="T131" s="20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6" t="s">
        <v>166</v>
      </c>
      <c r="AU131" s="196" t="s">
        <v>83</v>
      </c>
      <c r="AV131" s="13" t="s">
        <v>83</v>
      </c>
      <c r="AW131" s="13" t="s">
        <v>4</v>
      </c>
      <c r="AX131" s="13" t="s">
        <v>81</v>
      </c>
      <c r="AY131" s="196" t="s">
        <v>153</v>
      </c>
    </row>
    <row r="132" s="2" customFormat="1" ht="24.15" customHeight="1">
      <c r="A132" s="40"/>
      <c r="B132" s="174"/>
      <c r="C132" s="175" t="s">
        <v>215</v>
      </c>
      <c r="D132" s="175" t="s">
        <v>155</v>
      </c>
      <c r="E132" s="176" t="s">
        <v>231</v>
      </c>
      <c r="F132" s="177" t="s">
        <v>232</v>
      </c>
      <c r="G132" s="178" t="s">
        <v>158</v>
      </c>
      <c r="H132" s="179">
        <v>46.414999999999999</v>
      </c>
      <c r="I132" s="180"/>
      <c r="J132" s="181">
        <f>ROUND(I132*H132,2)</f>
        <v>0</v>
      </c>
      <c r="K132" s="177" t="s">
        <v>159</v>
      </c>
      <c r="L132" s="41"/>
      <c r="M132" s="182" t="s">
        <v>3</v>
      </c>
      <c r="N132" s="183" t="s">
        <v>44</v>
      </c>
      <c r="O132" s="74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86" t="s">
        <v>160</v>
      </c>
      <c r="AT132" s="186" t="s">
        <v>155</v>
      </c>
      <c r="AU132" s="186" t="s">
        <v>83</v>
      </c>
      <c r="AY132" s="21" t="s">
        <v>153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21" t="s">
        <v>81</v>
      </c>
      <c r="BK132" s="187">
        <f>ROUND(I132*H132,2)</f>
        <v>0</v>
      </c>
      <c r="BL132" s="21" t="s">
        <v>160</v>
      </c>
      <c r="BM132" s="186" t="s">
        <v>2308</v>
      </c>
    </row>
    <row r="133" s="2" customFormat="1">
      <c r="A133" s="40"/>
      <c r="B133" s="41"/>
      <c r="C133" s="40"/>
      <c r="D133" s="188" t="s">
        <v>162</v>
      </c>
      <c r="E133" s="40"/>
      <c r="F133" s="189" t="s">
        <v>234</v>
      </c>
      <c r="G133" s="40"/>
      <c r="H133" s="40"/>
      <c r="I133" s="190"/>
      <c r="J133" s="40"/>
      <c r="K133" s="40"/>
      <c r="L133" s="41"/>
      <c r="M133" s="191"/>
      <c r="N133" s="192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162</v>
      </c>
      <c r="AU133" s="21" t="s">
        <v>83</v>
      </c>
    </row>
    <row r="134" s="2" customFormat="1">
      <c r="A134" s="40"/>
      <c r="B134" s="41"/>
      <c r="C134" s="40"/>
      <c r="D134" s="193" t="s">
        <v>164</v>
      </c>
      <c r="E134" s="40"/>
      <c r="F134" s="194" t="s">
        <v>235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164</v>
      </c>
      <c r="AU134" s="21" t="s">
        <v>83</v>
      </c>
    </row>
    <row r="135" s="13" customFormat="1">
      <c r="A135" s="13"/>
      <c r="B135" s="195"/>
      <c r="C135" s="13"/>
      <c r="D135" s="188" t="s">
        <v>166</v>
      </c>
      <c r="E135" s="196" t="s">
        <v>3</v>
      </c>
      <c r="F135" s="197" t="s">
        <v>2309</v>
      </c>
      <c r="G135" s="13"/>
      <c r="H135" s="198">
        <v>45.094999999999999</v>
      </c>
      <c r="I135" s="199"/>
      <c r="J135" s="13"/>
      <c r="K135" s="13"/>
      <c r="L135" s="195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166</v>
      </c>
      <c r="AU135" s="196" t="s">
        <v>83</v>
      </c>
      <c r="AV135" s="13" t="s">
        <v>83</v>
      </c>
      <c r="AW135" s="13" t="s">
        <v>35</v>
      </c>
      <c r="AX135" s="13" t="s">
        <v>73</v>
      </c>
      <c r="AY135" s="196" t="s">
        <v>153</v>
      </c>
    </row>
    <row r="136" s="13" customFormat="1">
      <c r="A136" s="13"/>
      <c r="B136" s="195"/>
      <c r="C136" s="13"/>
      <c r="D136" s="188" t="s">
        <v>166</v>
      </c>
      <c r="E136" s="196" t="s">
        <v>3</v>
      </c>
      <c r="F136" s="197" t="s">
        <v>2310</v>
      </c>
      <c r="G136" s="13"/>
      <c r="H136" s="198">
        <v>1.3200000000000001</v>
      </c>
      <c r="I136" s="199"/>
      <c r="J136" s="13"/>
      <c r="K136" s="13"/>
      <c r="L136" s="195"/>
      <c r="M136" s="200"/>
      <c r="N136" s="201"/>
      <c r="O136" s="201"/>
      <c r="P136" s="201"/>
      <c r="Q136" s="201"/>
      <c r="R136" s="201"/>
      <c r="S136" s="201"/>
      <c r="T136" s="20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166</v>
      </c>
      <c r="AU136" s="196" t="s">
        <v>83</v>
      </c>
      <c r="AV136" s="13" t="s">
        <v>83</v>
      </c>
      <c r="AW136" s="13" t="s">
        <v>35</v>
      </c>
      <c r="AX136" s="13" t="s">
        <v>73</v>
      </c>
      <c r="AY136" s="196" t="s">
        <v>153</v>
      </c>
    </row>
    <row r="137" s="14" customFormat="1">
      <c r="A137" s="14"/>
      <c r="B137" s="203"/>
      <c r="C137" s="14"/>
      <c r="D137" s="188" t="s">
        <v>166</v>
      </c>
      <c r="E137" s="204" t="s">
        <v>3</v>
      </c>
      <c r="F137" s="205" t="s">
        <v>181</v>
      </c>
      <c r="G137" s="14"/>
      <c r="H137" s="206">
        <v>46.414999999999999</v>
      </c>
      <c r="I137" s="207"/>
      <c r="J137" s="14"/>
      <c r="K137" s="14"/>
      <c r="L137" s="203"/>
      <c r="M137" s="208"/>
      <c r="N137" s="209"/>
      <c r="O137" s="209"/>
      <c r="P137" s="209"/>
      <c r="Q137" s="209"/>
      <c r="R137" s="209"/>
      <c r="S137" s="209"/>
      <c r="T137" s="21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4" t="s">
        <v>166</v>
      </c>
      <c r="AU137" s="204" t="s">
        <v>83</v>
      </c>
      <c r="AV137" s="14" t="s">
        <v>160</v>
      </c>
      <c r="AW137" s="14" t="s">
        <v>35</v>
      </c>
      <c r="AX137" s="14" t="s">
        <v>81</v>
      </c>
      <c r="AY137" s="204" t="s">
        <v>153</v>
      </c>
    </row>
    <row r="138" s="2" customFormat="1" ht="16.5" customHeight="1">
      <c r="A138" s="40"/>
      <c r="B138" s="174"/>
      <c r="C138" s="220" t="s">
        <v>223</v>
      </c>
      <c r="D138" s="220" t="s">
        <v>216</v>
      </c>
      <c r="E138" s="221" t="s">
        <v>1853</v>
      </c>
      <c r="F138" s="222" t="s">
        <v>1854</v>
      </c>
      <c r="G138" s="223" t="s">
        <v>219</v>
      </c>
      <c r="H138" s="224">
        <v>90.189999999999998</v>
      </c>
      <c r="I138" s="225"/>
      <c r="J138" s="226">
        <f>ROUND(I138*H138,2)</f>
        <v>0</v>
      </c>
      <c r="K138" s="222" t="s">
        <v>159</v>
      </c>
      <c r="L138" s="227"/>
      <c r="M138" s="228" t="s">
        <v>3</v>
      </c>
      <c r="N138" s="229" t="s">
        <v>44</v>
      </c>
      <c r="O138" s="74"/>
      <c r="P138" s="184">
        <f>O138*H138</f>
        <v>0</v>
      </c>
      <c r="Q138" s="184">
        <v>1</v>
      </c>
      <c r="R138" s="184">
        <f>Q138*H138</f>
        <v>90.189999999999998</v>
      </c>
      <c r="S138" s="184">
        <v>0</v>
      </c>
      <c r="T138" s="18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86" t="s">
        <v>215</v>
      </c>
      <c r="AT138" s="186" t="s">
        <v>216</v>
      </c>
      <c r="AU138" s="186" t="s">
        <v>83</v>
      </c>
      <c r="AY138" s="21" t="s">
        <v>153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21" t="s">
        <v>81</v>
      </c>
      <c r="BK138" s="187">
        <f>ROUND(I138*H138,2)</f>
        <v>0</v>
      </c>
      <c r="BL138" s="21" t="s">
        <v>160</v>
      </c>
      <c r="BM138" s="186" t="s">
        <v>2311</v>
      </c>
    </row>
    <row r="139" s="2" customFormat="1">
      <c r="A139" s="40"/>
      <c r="B139" s="41"/>
      <c r="C139" s="40"/>
      <c r="D139" s="188" t="s">
        <v>162</v>
      </c>
      <c r="E139" s="40"/>
      <c r="F139" s="189" t="s">
        <v>1854</v>
      </c>
      <c r="G139" s="40"/>
      <c r="H139" s="40"/>
      <c r="I139" s="190"/>
      <c r="J139" s="40"/>
      <c r="K139" s="40"/>
      <c r="L139" s="41"/>
      <c r="M139" s="191"/>
      <c r="N139" s="192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162</v>
      </c>
      <c r="AU139" s="21" t="s">
        <v>83</v>
      </c>
    </row>
    <row r="140" s="13" customFormat="1">
      <c r="A140" s="13"/>
      <c r="B140" s="195"/>
      <c r="C140" s="13"/>
      <c r="D140" s="188" t="s">
        <v>166</v>
      </c>
      <c r="E140" s="196" t="s">
        <v>3</v>
      </c>
      <c r="F140" s="197" t="s">
        <v>2312</v>
      </c>
      <c r="G140" s="13"/>
      <c r="H140" s="198">
        <v>45.094999999999999</v>
      </c>
      <c r="I140" s="199"/>
      <c r="J140" s="13"/>
      <c r="K140" s="13"/>
      <c r="L140" s="195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166</v>
      </c>
      <c r="AU140" s="196" t="s">
        <v>83</v>
      </c>
      <c r="AV140" s="13" t="s">
        <v>83</v>
      </c>
      <c r="AW140" s="13" t="s">
        <v>35</v>
      </c>
      <c r="AX140" s="13" t="s">
        <v>81</v>
      </c>
      <c r="AY140" s="196" t="s">
        <v>153</v>
      </c>
    </row>
    <row r="141" s="13" customFormat="1">
      <c r="A141" s="13"/>
      <c r="B141" s="195"/>
      <c r="C141" s="13"/>
      <c r="D141" s="188" t="s">
        <v>166</v>
      </c>
      <c r="E141" s="13"/>
      <c r="F141" s="197" t="s">
        <v>2313</v>
      </c>
      <c r="G141" s="13"/>
      <c r="H141" s="198">
        <v>90.189999999999998</v>
      </c>
      <c r="I141" s="199"/>
      <c r="J141" s="13"/>
      <c r="K141" s="13"/>
      <c r="L141" s="195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166</v>
      </c>
      <c r="AU141" s="196" t="s">
        <v>83</v>
      </c>
      <c r="AV141" s="13" t="s">
        <v>83</v>
      </c>
      <c r="AW141" s="13" t="s">
        <v>4</v>
      </c>
      <c r="AX141" s="13" t="s">
        <v>81</v>
      </c>
      <c r="AY141" s="196" t="s">
        <v>153</v>
      </c>
    </row>
    <row r="142" s="2" customFormat="1" ht="24.15" customHeight="1">
      <c r="A142" s="40"/>
      <c r="B142" s="174"/>
      <c r="C142" s="175" t="s">
        <v>230</v>
      </c>
      <c r="D142" s="175" t="s">
        <v>155</v>
      </c>
      <c r="E142" s="176" t="s">
        <v>1868</v>
      </c>
      <c r="F142" s="177" t="s">
        <v>1869</v>
      </c>
      <c r="G142" s="178" t="s">
        <v>158</v>
      </c>
      <c r="H142" s="179">
        <v>28.914999999999999</v>
      </c>
      <c r="I142" s="180"/>
      <c r="J142" s="181">
        <f>ROUND(I142*H142,2)</f>
        <v>0</v>
      </c>
      <c r="K142" s="177" t="s">
        <v>159</v>
      </c>
      <c r="L142" s="41"/>
      <c r="M142" s="182" t="s">
        <v>3</v>
      </c>
      <c r="N142" s="183" t="s">
        <v>44</v>
      </c>
      <c r="O142" s="74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6" t="s">
        <v>160</v>
      </c>
      <c r="AT142" s="186" t="s">
        <v>155</v>
      </c>
      <c r="AU142" s="186" t="s">
        <v>83</v>
      </c>
      <c r="AY142" s="21" t="s">
        <v>153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21" t="s">
        <v>81</v>
      </c>
      <c r="BK142" s="187">
        <f>ROUND(I142*H142,2)</f>
        <v>0</v>
      </c>
      <c r="BL142" s="21" t="s">
        <v>160</v>
      </c>
      <c r="BM142" s="186" t="s">
        <v>2314</v>
      </c>
    </row>
    <row r="143" s="2" customFormat="1">
      <c r="A143" s="40"/>
      <c r="B143" s="41"/>
      <c r="C143" s="40"/>
      <c r="D143" s="188" t="s">
        <v>162</v>
      </c>
      <c r="E143" s="40"/>
      <c r="F143" s="189" t="s">
        <v>1871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162</v>
      </c>
      <c r="AU143" s="21" t="s">
        <v>83</v>
      </c>
    </row>
    <row r="144" s="2" customFormat="1">
      <c r="A144" s="40"/>
      <c r="B144" s="41"/>
      <c r="C144" s="40"/>
      <c r="D144" s="193" t="s">
        <v>164</v>
      </c>
      <c r="E144" s="40"/>
      <c r="F144" s="194" t="s">
        <v>1872</v>
      </c>
      <c r="G144" s="40"/>
      <c r="H144" s="40"/>
      <c r="I144" s="190"/>
      <c r="J144" s="40"/>
      <c r="K144" s="40"/>
      <c r="L144" s="41"/>
      <c r="M144" s="191"/>
      <c r="N144" s="192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164</v>
      </c>
      <c r="AU144" s="21" t="s">
        <v>83</v>
      </c>
    </row>
    <row r="145" s="13" customFormat="1">
      <c r="A145" s="13"/>
      <c r="B145" s="195"/>
      <c r="C145" s="13"/>
      <c r="D145" s="188" t="s">
        <v>166</v>
      </c>
      <c r="E145" s="196" t="s">
        <v>3</v>
      </c>
      <c r="F145" s="197" t="s">
        <v>2315</v>
      </c>
      <c r="G145" s="13"/>
      <c r="H145" s="198">
        <v>28.914999999999999</v>
      </c>
      <c r="I145" s="199"/>
      <c r="J145" s="13"/>
      <c r="K145" s="13"/>
      <c r="L145" s="195"/>
      <c r="M145" s="200"/>
      <c r="N145" s="201"/>
      <c r="O145" s="201"/>
      <c r="P145" s="201"/>
      <c r="Q145" s="201"/>
      <c r="R145" s="201"/>
      <c r="S145" s="201"/>
      <c r="T145" s="20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6" t="s">
        <v>166</v>
      </c>
      <c r="AU145" s="196" t="s">
        <v>83</v>
      </c>
      <c r="AV145" s="13" t="s">
        <v>83</v>
      </c>
      <c r="AW145" s="13" t="s">
        <v>35</v>
      </c>
      <c r="AX145" s="13" t="s">
        <v>73</v>
      </c>
      <c r="AY145" s="196" t="s">
        <v>153</v>
      </c>
    </row>
    <row r="146" s="14" customFormat="1">
      <c r="A146" s="14"/>
      <c r="B146" s="203"/>
      <c r="C146" s="14"/>
      <c r="D146" s="188" t="s">
        <v>166</v>
      </c>
      <c r="E146" s="204" t="s">
        <v>3</v>
      </c>
      <c r="F146" s="205" t="s">
        <v>181</v>
      </c>
      <c r="G146" s="14"/>
      <c r="H146" s="206">
        <v>28.914999999999999</v>
      </c>
      <c r="I146" s="207"/>
      <c r="J146" s="14"/>
      <c r="K146" s="14"/>
      <c r="L146" s="203"/>
      <c r="M146" s="208"/>
      <c r="N146" s="209"/>
      <c r="O146" s="209"/>
      <c r="P146" s="209"/>
      <c r="Q146" s="209"/>
      <c r="R146" s="209"/>
      <c r="S146" s="209"/>
      <c r="T146" s="21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4" t="s">
        <v>166</v>
      </c>
      <c r="AU146" s="204" t="s">
        <v>83</v>
      </c>
      <c r="AV146" s="14" t="s">
        <v>160</v>
      </c>
      <c r="AW146" s="14" t="s">
        <v>35</v>
      </c>
      <c r="AX146" s="14" t="s">
        <v>81</v>
      </c>
      <c r="AY146" s="204" t="s">
        <v>153</v>
      </c>
    </row>
    <row r="147" s="2" customFormat="1" ht="16.5" customHeight="1">
      <c r="A147" s="40"/>
      <c r="B147" s="174"/>
      <c r="C147" s="220" t="s">
        <v>238</v>
      </c>
      <c r="D147" s="220" t="s">
        <v>216</v>
      </c>
      <c r="E147" s="221" t="s">
        <v>1876</v>
      </c>
      <c r="F147" s="222" t="s">
        <v>1877</v>
      </c>
      <c r="G147" s="223" t="s">
        <v>219</v>
      </c>
      <c r="H147" s="224">
        <v>60.469999999999999</v>
      </c>
      <c r="I147" s="225"/>
      <c r="J147" s="226">
        <f>ROUND(I147*H147,2)</f>
        <v>0</v>
      </c>
      <c r="K147" s="222" t="s">
        <v>159</v>
      </c>
      <c r="L147" s="227"/>
      <c r="M147" s="228" t="s">
        <v>3</v>
      </c>
      <c r="N147" s="229" t="s">
        <v>44</v>
      </c>
      <c r="O147" s="74"/>
      <c r="P147" s="184">
        <f>O147*H147</f>
        <v>0</v>
      </c>
      <c r="Q147" s="184">
        <v>1</v>
      </c>
      <c r="R147" s="184">
        <f>Q147*H147</f>
        <v>60.469999999999999</v>
      </c>
      <c r="S147" s="184">
        <v>0</v>
      </c>
      <c r="T147" s="18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86" t="s">
        <v>215</v>
      </c>
      <c r="AT147" s="186" t="s">
        <v>216</v>
      </c>
      <c r="AU147" s="186" t="s">
        <v>83</v>
      </c>
      <c r="AY147" s="21" t="s">
        <v>153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21" t="s">
        <v>81</v>
      </c>
      <c r="BK147" s="187">
        <f>ROUND(I147*H147,2)</f>
        <v>0</v>
      </c>
      <c r="BL147" s="21" t="s">
        <v>160</v>
      </c>
      <c r="BM147" s="186" t="s">
        <v>2316</v>
      </c>
    </row>
    <row r="148" s="2" customFormat="1">
      <c r="A148" s="40"/>
      <c r="B148" s="41"/>
      <c r="C148" s="40"/>
      <c r="D148" s="188" t="s">
        <v>162</v>
      </c>
      <c r="E148" s="40"/>
      <c r="F148" s="189" t="s">
        <v>1877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162</v>
      </c>
      <c r="AU148" s="21" t="s">
        <v>83</v>
      </c>
    </row>
    <row r="149" s="13" customFormat="1">
      <c r="A149" s="13"/>
      <c r="B149" s="195"/>
      <c r="C149" s="13"/>
      <c r="D149" s="188" t="s">
        <v>166</v>
      </c>
      <c r="E149" s="196" t="s">
        <v>3</v>
      </c>
      <c r="F149" s="197" t="s">
        <v>2317</v>
      </c>
      <c r="G149" s="13"/>
      <c r="H149" s="198">
        <v>30.234999999999999</v>
      </c>
      <c r="I149" s="199"/>
      <c r="J149" s="13"/>
      <c r="K149" s="13"/>
      <c r="L149" s="195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166</v>
      </c>
      <c r="AU149" s="196" t="s">
        <v>83</v>
      </c>
      <c r="AV149" s="13" t="s">
        <v>83</v>
      </c>
      <c r="AW149" s="13" t="s">
        <v>35</v>
      </c>
      <c r="AX149" s="13" t="s">
        <v>73</v>
      </c>
      <c r="AY149" s="196" t="s">
        <v>153</v>
      </c>
    </row>
    <row r="150" s="14" customFormat="1">
      <c r="A150" s="14"/>
      <c r="B150" s="203"/>
      <c r="C150" s="14"/>
      <c r="D150" s="188" t="s">
        <v>166</v>
      </c>
      <c r="E150" s="204" t="s">
        <v>3</v>
      </c>
      <c r="F150" s="205" t="s">
        <v>181</v>
      </c>
      <c r="G150" s="14"/>
      <c r="H150" s="206">
        <v>30.234999999999999</v>
      </c>
      <c r="I150" s="207"/>
      <c r="J150" s="14"/>
      <c r="K150" s="14"/>
      <c r="L150" s="203"/>
      <c r="M150" s="208"/>
      <c r="N150" s="209"/>
      <c r="O150" s="209"/>
      <c r="P150" s="209"/>
      <c r="Q150" s="209"/>
      <c r="R150" s="209"/>
      <c r="S150" s="209"/>
      <c r="T150" s="21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4" t="s">
        <v>166</v>
      </c>
      <c r="AU150" s="204" t="s">
        <v>83</v>
      </c>
      <c r="AV150" s="14" t="s">
        <v>160</v>
      </c>
      <c r="AW150" s="14" t="s">
        <v>35</v>
      </c>
      <c r="AX150" s="14" t="s">
        <v>81</v>
      </c>
      <c r="AY150" s="204" t="s">
        <v>153</v>
      </c>
    </row>
    <row r="151" s="13" customFormat="1">
      <c r="A151" s="13"/>
      <c r="B151" s="195"/>
      <c r="C151" s="13"/>
      <c r="D151" s="188" t="s">
        <v>166</v>
      </c>
      <c r="E151" s="13"/>
      <c r="F151" s="197" t="s">
        <v>2318</v>
      </c>
      <c r="G151" s="13"/>
      <c r="H151" s="198">
        <v>60.469999999999999</v>
      </c>
      <c r="I151" s="199"/>
      <c r="J151" s="13"/>
      <c r="K151" s="13"/>
      <c r="L151" s="195"/>
      <c r="M151" s="200"/>
      <c r="N151" s="201"/>
      <c r="O151" s="201"/>
      <c r="P151" s="201"/>
      <c r="Q151" s="201"/>
      <c r="R151" s="201"/>
      <c r="S151" s="201"/>
      <c r="T151" s="20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6" t="s">
        <v>166</v>
      </c>
      <c r="AU151" s="196" t="s">
        <v>83</v>
      </c>
      <c r="AV151" s="13" t="s">
        <v>83</v>
      </c>
      <c r="AW151" s="13" t="s">
        <v>4</v>
      </c>
      <c r="AX151" s="13" t="s">
        <v>81</v>
      </c>
      <c r="AY151" s="196" t="s">
        <v>153</v>
      </c>
    </row>
    <row r="152" s="12" customFormat="1" ht="22.8" customHeight="1">
      <c r="A152" s="12"/>
      <c r="B152" s="161"/>
      <c r="C152" s="12"/>
      <c r="D152" s="162" t="s">
        <v>72</v>
      </c>
      <c r="E152" s="172" t="s">
        <v>160</v>
      </c>
      <c r="F152" s="172" t="s">
        <v>1906</v>
      </c>
      <c r="G152" s="12"/>
      <c r="H152" s="12"/>
      <c r="I152" s="164"/>
      <c r="J152" s="173">
        <f>BK152</f>
        <v>0</v>
      </c>
      <c r="K152" s="12"/>
      <c r="L152" s="161"/>
      <c r="M152" s="166"/>
      <c r="N152" s="167"/>
      <c r="O152" s="167"/>
      <c r="P152" s="168">
        <f>SUM(P153:P157)</f>
        <v>0</v>
      </c>
      <c r="Q152" s="167"/>
      <c r="R152" s="168">
        <f>SUM(R153:R157)</f>
        <v>0</v>
      </c>
      <c r="S152" s="167"/>
      <c r="T152" s="169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2" t="s">
        <v>81</v>
      </c>
      <c r="AT152" s="170" t="s">
        <v>72</v>
      </c>
      <c r="AU152" s="170" t="s">
        <v>81</v>
      </c>
      <c r="AY152" s="162" t="s">
        <v>153</v>
      </c>
      <c r="BK152" s="171">
        <f>SUM(BK153:BK157)</f>
        <v>0</v>
      </c>
    </row>
    <row r="153" s="2" customFormat="1" ht="16.5" customHeight="1">
      <c r="A153" s="40"/>
      <c r="B153" s="174"/>
      <c r="C153" s="175" t="s">
        <v>9</v>
      </c>
      <c r="D153" s="175" t="s">
        <v>155</v>
      </c>
      <c r="E153" s="176" t="s">
        <v>1907</v>
      </c>
      <c r="F153" s="177" t="s">
        <v>1908</v>
      </c>
      <c r="G153" s="178" t="s">
        <v>158</v>
      </c>
      <c r="H153" s="179">
        <v>8.3330000000000002</v>
      </c>
      <c r="I153" s="180"/>
      <c r="J153" s="181">
        <f>ROUND(I153*H153,2)</f>
        <v>0</v>
      </c>
      <c r="K153" s="177" t="s">
        <v>159</v>
      </c>
      <c r="L153" s="41"/>
      <c r="M153" s="182" t="s">
        <v>3</v>
      </c>
      <c r="N153" s="183" t="s">
        <v>44</v>
      </c>
      <c r="O153" s="7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6" t="s">
        <v>160</v>
      </c>
      <c r="AT153" s="186" t="s">
        <v>155</v>
      </c>
      <c r="AU153" s="186" t="s">
        <v>83</v>
      </c>
      <c r="AY153" s="21" t="s">
        <v>153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1" t="s">
        <v>81</v>
      </c>
      <c r="BK153" s="187">
        <f>ROUND(I153*H153,2)</f>
        <v>0</v>
      </c>
      <c r="BL153" s="21" t="s">
        <v>160</v>
      </c>
      <c r="BM153" s="186" t="s">
        <v>2319</v>
      </c>
    </row>
    <row r="154" s="2" customFormat="1">
      <c r="A154" s="40"/>
      <c r="B154" s="41"/>
      <c r="C154" s="40"/>
      <c r="D154" s="188" t="s">
        <v>162</v>
      </c>
      <c r="E154" s="40"/>
      <c r="F154" s="189" t="s">
        <v>1910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162</v>
      </c>
      <c r="AU154" s="21" t="s">
        <v>83</v>
      </c>
    </row>
    <row r="155" s="2" customFormat="1">
      <c r="A155" s="40"/>
      <c r="B155" s="41"/>
      <c r="C155" s="40"/>
      <c r="D155" s="193" t="s">
        <v>164</v>
      </c>
      <c r="E155" s="40"/>
      <c r="F155" s="194" t="s">
        <v>1911</v>
      </c>
      <c r="G155" s="40"/>
      <c r="H155" s="40"/>
      <c r="I155" s="190"/>
      <c r="J155" s="40"/>
      <c r="K155" s="40"/>
      <c r="L155" s="41"/>
      <c r="M155" s="191"/>
      <c r="N155" s="192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164</v>
      </c>
      <c r="AU155" s="21" t="s">
        <v>83</v>
      </c>
    </row>
    <row r="156" s="13" customFormat="1">
      <c r="A156" s="13"/>
      <c r="B156" s="195"/>
      <c r="C156" s="13"/>
      <c r="D156" s="188" t="s">
        <v>166</v>
      </c>
      <c r="E156" s="196" t="s">
        <v>3</v>
      </c>
      <c r="F156" s="197" t="s">
        <v>2320</v>
      </c>
      <c r="G156" s="13"/>
      <c r="H156" s="198">
        <v>8.3330000000000002</v>
      </c>
      <c r="I156" s="199"/>
      <c r="J156" s="13"/>
      <c r="K156" s="13"/>
      <c r="L156" s="195"/>
      <c r="M156" s="200"/>
      <c r="N156" s="201"/>
      <c r="O156" s="201"/>
      <c r="P156" s="201"/>
      <c r="Q156" s="201"/>
      <c r="R156" s="201"/>
      <c r="S156" s="201"/>
      <c r="T156" s="20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6" t="s">
        <v>166</v>
      </c>
      <c r="AU156" s="196" t="s">
        <v>83</v>
      </c>
      <c r="AV156" s="13" t="s">
        <v>83</v>
      </c>
      <c r="AW156" s="13" t="s">
        <v>35</v>
      </c>
      <c r="AX156" s="13" t="s">
        <v>73</v>
      </c>
      <c r="AY156" s="196" t="s">
        <v>153</v>
      </c>
    </row>
    <row r="157" s="14" customFormat="1">
      <c r="A157" s="14"/>
      <c r="B157" s="203"/>
      <c r="C157" s="14"/>
      <c r="D157" s="188" t="s">
        <v>166</v>
      </c>
      <c r="E157" s="204" t="s">
        <v>3</v>
      </c>
      <c r="F157" s="205" t="s">
        <v>181</v>
      </c>
      <c r="G157" s="14"/>
      <c r="H157" s="206">
        <v>8.3330000000000002</v>
      </c>
      <c r="I157" s="207"/>
      <c r="J157" s="14"/>
      <c r="K157" s="14"/>
      <c r="L157" s="203"/>
      <c r="M157" s="208"/>
      <c r="N157" s="209"/>
      <c r="O157" s="209"/>
      <c r="P157" s="209"/>
      <c r="Q157" s="209"/>
      <c r="R157" s="209"/>
      <c r="S157" s="209"/>
      <c r="T157" s="21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4" t="s">
        <v>166</v>
      </c>
      <c r="AU157" s="204" t="s">
        <v>83</v>
      </c>
      <c r="AV157" s="14" t="s">
        <v>160</v>
      </c>
      <c r="AW157" s="14" t="s">
        <v>35</v>
      </c>
      <c r="AX157" s="14" t="s">
        <v>81</v>
      </c>
      <c r="AY157" s="204" t="s">
        <v>153</v>
      </c>
    </row>
    <row r="158" s="12" customFormat="1" ht="22.8" customHeight="1">
      <c r="A158" s="12"/>
      <c r="B158" s="161"/>
      <c r="C158" s="12"/>
      <c r="D158" s="162" t="s">
        <v>72</v>
      </c>
      <c r="E158" s="172" t="s">
        <v>215</v>
      </c>
      <c r="F158" s="172" t="s">
        <v>470</v>
      </c>
      <c r="G158" s="12"/>
      <c r="H158" s="12"/>
      <c r="I158" s="164"/>
      <c r="J158" s="173">
        <f>BK158</f>
        <v>0</v>
      </c>
      <c r="K158" s="12"/>
      <c r="L158" s="161"/>
      <c r="M158" s="166"/>
      <c r="N158" s="167"/>
      <c r="O158" s="167"/>
      <c r="P158" s="168">
        <f>SUM(P159:P334)</f>
        <v>0</v>
      </c>
      <c r="Q158" s="167"/>
      <c r="R158" s="168">
        <f>SUM(R159:R334)</f>
        <v>13.390676750000001</v>
      </c>
      <c r="S158" s="167"/>
      <c r="T158" s="169">
        <f>SUM(T159:T334)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2" t="s">
        <v>81</v>
      </c>
      <c r="AT158" s="170" t="s">
        <v>72</v>
      </c>
      <c r="AU158" s="170" t="s">
        <v>81</v>
      </c>
      <c r="AY158" s="162" t="s">
        <v>153</v>
      </c>
      <c r="BK158" s="171">
        <f>SUM(BK159:BK334)</f>
        <v>0</v>
      </c>
    </row>
    <row r="159" s="2" customFormat="1" ht="24.15" customHeight="1">
      <c r="A159" s="40"/>
      <c r="B159" s="174"/>
      <c r="C159" s="175" t="s">
        <v>251</v>
      </c>
      <c r="D159" s="175" t="s">
        <v>155</v>
      </c>
      <c r="E159" s="176" t="s">
        <v>1941</v>
      </c>
      <c r="F159" s="177" t="s">
        <v>1942</v>
      </c>
      <c r="G159" s="178" t="s">
        <v>614</v>
      </c>
      <c r="H159" s="179">
        <v>42.130000000000003</v>
      </c>
      <c r="I159" s="180"/>
      <c r="J159" s="181">
        <f>ROUND(I159*H159,2)</f>
        <v>0</v>
      </c>
      <c r="K159" s="177" t="s">
        <v>159</v>
      </c>
      <c r="L159" s="41"/>
      <c r="M159" s="182" t="s">
        <v>3</v>
      </c>
      <c r="N159" s="183" t="s">
        <v>44</v>
      </c>
      <c r="O159" s="74"/>
      <c r="P159" s="184">
        <f>O159*H159</f>
        <v>0</v>
      </c>
      <c r="Q159" s="184">
        <v>1.0000000000000001E-05</v>
      </c>
      <c r="R159" s="184">
        <f>Q159*H159</f>
        <v>0.00042130000000000005</v>
      </c>
      <c r="S159" s="184">
        <v>0</v>
      </c>
      <c r="T159" s="18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186" t="s">
        <v>160</v>
      </c>
      <c r="AT159" s="186" t="s">
        <v>155</v>
      </c>
      <c r="AU159" s="186" t="s">
        <v>83</v>
      </c>
      <c r="AY159" s="21" t="s">
        <v>153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21" t="s">
        <v>81</v>
      </c>
      <c r="BK159" s="187">
        <f>ROUND(I159*H159,2)</f>
        <v>0</v>
      </c>
      <c r="BL159" s="21" t="s">
        <v>160</v>
      </c>
      <c r="BM159" s="186" t="s">
        <v>2321</v>
      </c>
    </row>
    <row r="160" s="2" customFormat="1">
      <c r="A160" s="40"/>
      <c r="B160" s="41"/>
      <c r="C160" s="40"/>
      <c r="D160" s="188" t="s">
        <v>162</v>
      </c>
      <c r="E160" s="40"/>
      <c r="F160" s="189" t="s">
        <v>1944</v>
      </c>
      <c r="G160" s="40"/>
      <c r="H160" s="40"/>
      <c r="I160" s="190"/>
      <c r="J160" s="40"/>
      <c r="K160" s="40"/>
      <c r="L160" s="41"/>
      <c r="M160" s="191"/>
      <c r="N160" s="192"/>
      <c r="O160" s="74"/>
      <c r="P160" s="74"/>
      <c r="Q160" s="74"/>
      <c r="R160" s="74"/>
      <c r="S160" s="74"/>
      <c r="T160" s="75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21" t="s">
        <v>162</v>
      </c>
      <c r="AU160" s="21" t="s">
        <v>83</v>
      </c>
    </row>
    <row r="161" s="2" customFormat="1">
      <c r="A161" s="40"/>
      <c r="B161" s="41"/>
      <c r="C161" s="40"/>
      <c r="D161" s="193" t="s">
        <v>164</v>
      </c>
      <c r="E161" s="40"/>
      <c r="F161" s="194" t="s">
        <v>1945</v>
      </c>
      <c r="G161" s="40"/>
      <c r="H161" s="40"/>
      <c r="I161" s="190"/>
      <c r="J161" s="40"/>
      <c r="K161" s="40"/>
      <c r="L161" s="41"/>
      <c r="M161" s="191"/>
      <c r="N161" s="192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164</v>
      </c>
      <c r="AU161" s="21" t="s">
        <v>83</v>
      </c>
    </row>
    <row r="162" s="13" customFormat="1">
      <c r="A162" s="13"/>
      <c r="B162" s="195"/>
      <c r="C162" s="13"/>
      <c r="D162" s="188" t="s">
        <v>166</v>
      </c>
      <c r="E162" s="196" t="s">
        <v>3</v>
      </c>
      <c r="F162" s="197" t="s">
        <v>2322</v>
      </c>
      <c r="G162" s="13"/>
      <c r="H162" s="198">
        <v>42.130000000000003</v>
      </c>
      <c r="I162" s="199"/>
      <c r="J162" s="13"/>
      <c r="K162" s="13"/>
      <c r="L162" s="195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166</v>
      </c>
      <c r="AU162" s="196" t="s">
        <v>83</v>
      </c>
      <c r="AV162" s="13" t="s">
        <v>83</v>
      </c>
      <c r="AW162" s="13" t="s">
        <v>35</v>
      </c>
      <c r="AX162" s="13" t="s">
        <v>81</v>
      </c>
      <c r="AY162" s="196" t="s">
        <v>153</v>
      </c>
    </row>
    <row r="163" s="2" customFormat="1" ht="24.15" customHeight="1">
      <c r="A163" s="40"/>
      <c r="B163" s="174"/>
      <c r="C163" s="220" t="s">
        <v>257</v>
      </c>
      <c r="D163" s="220" t="s">
        <v>216</v>
      </c>
      <c r="E163" s="221" t="s">
        <v>1947</v>
      </c>
      <c r="F163" s="222" t="s">
        <v>1948</v>
      </c>
      <c r="G163" s="223" t="s">
        <v>614</v>
      </c>
      <c r="H163" s="224">
        <v>43.393999999999998</v>
      </c>
      <c r="I163" s="225"/>
      <c r="J163" s="226">
        <f>ROUND(I163*H163,2)</f>
        <v>0</v>
      </c>
      <c r="K163" s="222" t="s">
        <v>159</v>
      </c>
      <c r="L163" s="227"/>
      <c r="M163" s="228" t="s">
        <v>3</v>
      </c>
      <c r="N163" s="229" t="s">
        <v>44</v>
      </c>
      <c r="O163" s="74"/>
      <c r="P163" s="184">
        <f>O163*H163</f>
        <v>0</v>
      </c>
      <c r="Q163" s="184">
        <v>0.0054999999999999997</v>
      </c>
      <c r="R163" s="184">
        <f>Q163*H163</f>
        <v>0.23866699999999999</v>
      </c>
      <c r="S163" s="184">
        <v>0</v>
      </c>
      <c r="T163" s="18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86" t="s">
        <v>215</v>
      </c>
      <c r="AT163" s="186" t="s">
        <v>216</v>
      </c>
      <c r="AU163" s="186" t="s">
        <v>83</v>
      </c>
      <c r="AY163" s="21" t="s">
        <v>153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21" t="s">
        <v>81</v>
      </c>
      <c r="BK163" s="187">
        <f>ROUND(I163*H163,2)</f>
        <v>0</v>
      </c>
      <c r="BL163" s="21" t="s">
        <v>160</v>
      </c>
      <c r="BM163" s="186" t="s">
        <v>2323</v>
      </c>
    </row>
    <row r="164" s="2" customFormat="1">
      <c r="A164" s="40"/>
      <c r="B164" s="41"/>
      <c r="C164" s="40"/>
      <c r="D164" s="188" t="s">
        <v>162</v>
      </c>
      <c r="E164" s="40"/>
      <c r="F164" s="189" t="s">
        <v>1948</v>
      </c>
      <c r="G164" s="40"/>
      <c r="H164" s="40"/>
      <c r="I164" s="190"/>
      <c r="J164" s="40"/>
      <c r="K164" s="40"/>
      <c r="L164" s="41"/>
      <c r="M164" s="191"/>
      <c r="N164" s="192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162</v>
      </c>
      <c r="AU164" s="21" t="s">
        <v>83</v>
      </c>
    </row>
    <row r="165" s="13" customFormat="1">
      <c r="A165" s="13"/>
      <c r="B165" s="195"/>
      <c r="C165" s="13"/>
      <c r="D165" s="188" t="s">
        <v>166</v>
      </c>
      <c r="E165" s="196" t="s">
        <v>3</v>
      </c>
      <c r="F165" s="197" t="s">
        <v>2322</v>
      </c>
      <c r="G165" s="13"/>
      <c r="H165" s="198">
        <v>42.130000000000003</v>
      </c>
      <c r="I165" s="199"/>
      <c r="J165" s="13"/>
      <c r="K165" s="13"/>
      <c r="L165" s="195"/>
      <c r="M165" s="200"/>
      <c r="N165" s="201"/>
      <c r="O165" s="201"/>
      <c r="P165" s="201"/>
      <c r="Q165" s="201"/>
      <c r="R165" s="201"/>
      <c r="S165" s="201"/>
      <c r="T165" s="20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6" t="s">
        <v>166</v>
      </c>
      <c r="AU165" s="196" t="s">
        <v>83</v>
      </c>
      <c r="AV165" s="13" t="s">
        <v>83</v>
      </c>
      <c r="AW165" s="13" t="s">
        <v>35</v>
      </c>
      <c r="AX165" s="13" t="s">
        <v>81</v>
      </c>
      <c r="AY165" s="196" t="s">
        <v>153</v>
      </c>
    </row>
    <row r="166" s="13" customFormat="1">
      <c r="A166" s="13"/>
      <c r="B166" s="195"/>
      <c r="C166" s="13"/>
      <c r="D166" s="188" t="s">
        <v>166</v>
      </c>
      <c r="E166" s="13"/>
      <c r="F166" s="197" t="s">
        <v>2324</v>
      </c>
      <c r="G166" s="13"/>
      <c r="H166" s="198">
        <v>43.393999999999998</v>
      </c>
      <c r="I166" s="199"/>
      <c r="J166" s="13"/>
      <c r="K166" s="13"/>
      <c r="L166" s="195"/>
      <c r="M166" s="200"/>
      <c r="N166" s="201"/>
      <c r="O166" s="201"/>
      <c r="P166" s="201"/>
      <c r="Q166" s="201"/>
      <c r="R166" s="201"/>
      <c r="S166" s="201"/>
      <c r="T166" s="20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6" t="s">
        <v>166</v>
      </c>
      <c r="AU166" s="196" t="s">
        <v>83</v>
      </c>
      <c r="AV166" s="13" t="s">
        <v>83</v>
      </c>
      <c r="AW166" s="13" t="s">
        <v>4</v>
      </c>
      <c r="AX166" s="13" t="s">
        <v>81</v>
      </c>
      <c r="AY166" s="196" t="s">
        <v>153</v>
      </c>
    </row>
    <row r="167" s="2" customFormat="1" ht="24.15" customHeight="1">
      <c r="A167" s="40"/>
      <c r="B167" s="174"/>
      <c r="C167" s="175" t="s">
        <v>263</v>
      </c>
      <c r="D167" s="175" t="s">
        <v>155</v>
      </c>
      <c r="E167" s="176" t="s">
        <v>1962</v>
      </c>
      <c r="F167" s="177" t="s">
        <v>1963</v>
      </c>
      <c r="G167" s="178" t="s">
        <v>614</v>
      </c>
      <c r="H167" s="179">
        <v>41.5</v>
      </c>
      <c r="I167" s="180"/>
      <c r="J167" s="181">
        <f>ROUND(I167*H167,2)</f>
        <v>0</v>
      </c>
      <c r="K167" s="177" t="s">
        <v>159</v>
      </c>
      <c r="L167" s="41"/>
      <c r="M167" s="182" t="s">
        <v>3</v>
      </c>
      <c r="N167" s="183" t="s">
        <v>44</v>
      </c>
      <c r="O167" s="74"/>
      <c r="P167" s="184">
        <f>O167*H167</f>
        <v>0</v>
      </c>
      <c r="Q167" s="184">
        <v>1.0000000000000001E-05</v>
      </c>
      <c r="R167" s="184">
        <f>Q167*H167</f>
        <v>0.00041500000000000006</v>
      </c>
      <c r="S167" s="184">
        <v>0</v>
      </c>
      <c r="T167" s="18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86" t="s">
        <v>160</v>
      </c>
      <c r="AT167" s="186" t="s">
        <v>155</v>
      </c>
      <c r="AU167" s="186" t="s">
        <v>83</v>
      </c>
      <c r="AY167" s="21" t="s">
        <v>153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21" t="s">
        <v>81</v>
      </c>
      <c r="BK167" s="187">
        <f>ROUND(I167*H167,2)</f>
        <v>0</v>
      </c>
      <c r="BL167" s="21" t="s">
        <v>160</v>
      </c>
      <c r="BM167" s="186" t="s">
        <v>2325</v>
      </c>
    </row>
    <row r="168" s="2" customFormat="1">
      <c r="A168" s="40"/>
      <c r="B168" s="41"/>
      <c r="C168" s="40"/>
      <c r="D168" s="188" t="s">
        <v>162</v>
      </c>
      <c r="E168" s="40"/>
      <c r="F168" s="189" t="s">
        <v>1965</v>
      </c>
      <c r="G168" s="40"/>
      <c r="H168" s="40"/>
      <c r="I168" s="190"/>
      <c r="J168" s="40"/>
      <c r="K168" s="40"/>
      <c r="L168" s="41"/>
      <c r="M168" s="191"/>
      <c r="N168" s="192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162</v>
      </c>
      <c r="AU168" s="21" t="s">
        <v>83</v>
      </c>
    </row>
    <row r="169" s="2" customFormat="1">
      <c r="A169" s="40"/>
      <c r="B169" s="41"/>
      <c r="C169" s="40"/>
      <c r="D169" s="193" t="s">
        <v>164</v>
      </c>
      <c r="E169" s="40"/>
      <c r="F169" s="194" t="s">
        <v>1966</v>
      </c>
      <c r="G169" s="40"/>
      <c r="H169" s="40"/>
      <c r="I169" s="190"/>
      <c r="J169" s="40"/>
      <c r="K169" s="40"/>
      <c r="L169" s="41"/>
      <c r="M169" s="191"/>
      <c r="N169" s="192"/>
      <c r="O169" s="74"/>
      <c r="P169" s="74"/>
      <c r="Q169" s="74"/>
      <c r="R169" s="74"/>
      <c r="S169" s="74"/>
      <c r="T169" s="75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21" t="s">
        <v>164</v>
      </c>
      <c r="AU169" s="21" t="s">
        <v>83</v>
      </c>
    </row>
    <row r="170" s="13" customFormat="1">
      <c r="A170" s="13"/>
      <c r="B170" s="195"/>
      <c r="C170" s="13"/>
      <c r="D170" s="188" t="s">
        <v>166</v>
      </c>
      <c r="E170" s="196" t="s">
        <v>3</v>
      </c>
      <c r="F170" s="197" t="s">
        <v>2326</v>
      </c>
      <c r="G170" s="13"/>
      <c r="H170" s="198">
        <v>41.5</v>
      </c>
      <c r="I170" s="199"/>
      <c r="J170" s="13"/>
      <c r="K170" s="13"/>
      <c r="L170" s="195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166</v>
      </c>
      <c r="AU170" s="196" t="s">
        <v>83</v>
      </c>
      <c r="AV170" s="13" t="s">
        <v>83</v>
      </c>
      <c r="AW170" s="13" t="s">
        <v>35</v>
      </c>
      <c r="AX170" s="13" t="s">
        <v>81</v>
      </c>
      <c r="AY170" s="196" t="s">
        <v>153</v>
      </c>
    </row>
    <row r="171" s="2" customFormat="1" ht="24.15" customHeight="1">
      <c r="A171" s="40"/>
      <c r="B171" s="174"/>
      <c r="C171" s="220" t="s">
        <v>269</v>
      </c>
      <c r="D171" s="220" t="s">
        <v>216</v>
      </c>
      <c r="E171" s="221" t="s">
        <v>1968</v>
      </c>
      <c r="F171" s="222" t="s">
        <v>1969</v>
      </c>
      <c r="G171" s="223" t="s">
        <v>614</v>
      </c>
      <c r="H171" s="224">
        <v>42.744999999999997</v>
      </c>
      <c r="I171" s="225"/>
      <c r="J171" s="226">
        <f>ROUND(I171*H171,2)</f>
        <v>0</v>
      </c>
      <c r="K171" s="222" t="s">
        <v>159</v>
      </c>
      <c r="L171" s="227"/>
      <c r="M171" s="228" t="s">
        <v>3</v>
      </c>
      <c r="N171" s="229" t="s">
        <v>44</v>
      </c>
      <c r="O171" s="74"/>
      <c r="P171" s="184">
        <f>O171*H171</f>
        <v>0</v>
      </c>
      <c r="Q171" s="184">
        <v>0.0080000000000000002</v>
      </c>
      <c r="R171" s="184">
        <f>Q171*H171</f>
        <v>0.34195999999999999</v>
      </c>
      <c r="S171" s="184">
        <v>0</v>
      </c>
      <c r="T171" s="18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86" t="s">
        <v>215</v>
      </c>
      <c r="AT171" s="186" t="s">
        <v>216</v>
      </c>
      <c r="AU171" s="186" t="s">
        <v>83</v>
      </c>
      <c r="AY171" s="21" t="s">
        <v>153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21" t="s">
        <v>81</v>
      </c>
      <c r="BK171" s="187">
        <f>ROUND(I171*H171,2)</f>
        <v>0</v>
      </c>
      <c r="BL171" s="21" t="s">
        <v>160</v>
      </c>
      <c r="BM171" s="186" t="s">
        <v>2327</v>
      </c>
    </row>
    <row r="172" s="2" customFormat="1">
      <c r="A172" s="40"/>
      <c r="B172" s="41"/>
      <c r="C172" s="40"/>
      <c r="D172" s="188" t="s">
        <v>162</v>
      </c>
      <c r="E172" s="40"/>
      <c r="F172" s="189" t="s">
        <v>1969</v>
      </c>
      <c r="G172" s="40"/>
      <c r="H172" s="40"/>
      <c r="I172" s="190"/>
      <c r="J172" s="40"/>
      <c r="K172" s="40"/>
      <c r="L172" s="41"/>
      <c r="M172" s="191"/>
      <c r="N172" s="192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162</v>
      </c>
      <c r="AU172" s="21" t="s">
        <v>83</v>
      </c>
    </row>
    <row r="173" s="13" customFormat="1">
      <c r="A173" s="13"/>
      <c r="B173" s="195"/>
      <c r="C173" s="13"/>
      <c r="D173" s="188" t="s">
        <v>166</v>
      </c>
      <c r="E173" s="196" t="s">
        <v>3</v>
      </c>
      <c r="F173" s="197" t="s">
        <v>2326</v>
      </c>
      <c r="G173" s="13"/>
      <c r="H173" s="198">
        <v>41.5</v>
      </c>
      <c r="I173" s="199"/>
      <c r="J173" s="13"/>
      <c r="K173" s="13"/>
      <c r="L173" s="195"/>
      <c r="M173" s="200"/>
      <c r="N173" s="201"/>
      <c r="O173" s="201"/>
      <c r="P173" s="201"/>
      <c r="Q173" s="201"/>
      <c r="R173" s="201"/>
      <c r="S173" s="201"/>
      <c r="T173" s="20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6" t="s">
        <v>166</v>
      </c>
      <c r="AU173" s="196" t="s">
        <v>83</v>
      </c>
      <c r="AV173" s="13" t="s">
        <v>83</v>
      </c>
      <c r="AW173" s="13" t="s">
        <v>35</v>
      </c>
      <c r="AX173" s="13" t="s">
        <v>81</v>
      </c>
      <c r="AY173" s="196" t="s">
        <v>153</v>
      </c>
    </row>
    <row r="174" s="13" customFormat="1">
      <c r="A174" s="13"/>
      <c r="B174" s="195"/>
      <c r="C174" s="13"/>
      <c r="D174" s="188" t="s">
        <v>166</v>
      </c>
      <c r="E174" s="13"/>
      <c r="F174" s="197" t="s">
        <v>2328</v>
      </c>
      <c r="G174" s="13"/>
      <c r="H174" s="198">
        <v>42.744999999999997</v>
      </c>
      <c r="I174" s="199"/>
      <c r="J174" s="13"/>
      <c r="K174" s="13"/>
      <c r="L174" s="195"/>
      <c r="M174" s="200"/>
      <c r="N174" s="201"/>
      <c r="O174" s="201"/>
      <c r="P174" s="201"/>
      <c r="Q174" s="201"/>
      <c r="R174" s="201"/>
      <c r="S174" s="201"/>
      <c r="T174" s="20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6" t="s">
        <v>166</v>
      </c>
      <c r="AU174" s="196" t="s">
        <v>83</v>
      </c>
      <c r="AV174" s="13" t="s">
        <v>83</v>
      </c>
      <c r="AW174" s="13" t="s">
        <v>4</v>
      </c>
      <c r="AX174" s="13" t="s">
        <v>81</v>
      </c>
      <c r="AY174" s="196" t="s">
        <v>153</v>
      </c>
    </row>
    <row r="175" s="2" customFormat="1" ht="33" customHeight="1">
      <c r="A175" s="40"/>
      <c r="B175" s="174"/>
      <c r="C175" s="175" t="s">
        <v>276</v>
      </c>
      <c r="D175" s="175" t="s">
        <v>155</v>
      </c>
      <c r="E175" s="176" t="s">
        <v>1992</v>
      </c>
      <c r="F175" s="177" t="s">
        <v>1993</v>
      </c>
      <c r="G175" s="178" t="s">
        <v>488</v>
      </c>
      <c r="H175" s="179">
        <v>10</v>
      </c>
      <c r="I175" s="180"/>
      <c r="J175" s="181">
        <f>ROUND(I175*H175,2)</f>
        <v>0</v>
      </c>
      <c r="K175" s="177" t="s">
        <v>159</v>
      </c>
      <c r="L175" s="41"/>
      <c r="M175" s="182" t="s">
        <v>3</v>
      </c>
      <c r="N175" s="183" t="s">
        <v>44</v>
      </c>
      <c r="O175" s="74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86" t="s">
        <v>160</v>
      </c>
      <c r="AT175" s="186" t="s">
        <v>155</v>
      </c>
      <c r="AU175" s="186" t="s">
        <v>83</v>
      </c>
      <c r="AY175" s="21" t="s">
        <v>153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21" t="s">
        <v>81</v>
      </c>
      <c r="BK175" s="187">
        <f>ROUND(I175*H175,2)</f>
        <v>0</v>
      </c>
      <c r="BL175" s="21" t="s">
        <v>160</v>
      </c>
      <c r="BM175" s="186" t="s">
        <v>2329</v>
      </c>
    </row>
    <row r="176" s="2" customFormat="1">
      <c r="A176" s="40"/>
      <c r="B176" s="41"/>
      <c r="C176" s="40"/>
      <c r="D176" s="188" t="s">
        <v>162</v>
      </c>
      <c r="E176" s="40"/>
      <c r="F176" s="189" t="s">
        <v>1995</v>
      </c>
      <c r="G176" s="40"/>
      <c r="H176" s="40"/>
      <c r="I176" s="190"/>
      <c r="J176" s="40"/>
      <c r="K176" s="40"/>
      <c r="L176" s="41"/>
      <c r="M176" s="191"/>
      <c r="N176" s="192"/>
      <c r="O176" s="74"/>
      <c r="P176" s="74"/>
      <c r="Q176" s="74"/>
      <c r="R176" s="74"/>
      <c r="S176" s="74"/>
      <c r="T176" s="75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21" t="s">
        <v>162</v>
      </c>
      <c r="AU176" s="21" t="s">
        <v>83</v>
      </c>
    </row>
    <row r="177" s="2" customFormat="1">
      <c r="A177" s="40"/>
      <c r="B177" s="41"/>
      <c r="C177" s="40"/>
      <c r="D177" s="193" t="s">
        <v>164</v>
      </c>
      <c r="E177" s="40"/>
      <c r="F177" s="194" t="s">
        <v>1996</v>
      </c>
      <c r="G177" s="40"/>
      <c r="H177" s="40"/>
      <c r="I177" s="190"/>
      <c r="J177" s="40"/>
      <c r="K177" s="40"/>
      <c r="L177" s="41"/>
      <c r="M177" s="191"/>
      <c r="N177" s="192"/>
      <c r="O177" s="74"/>
      <c r="P177" s="74"/>
      <c r="Q177" s="74"/>
      <c r="R177" s="74"/>
      <c r="S177" s="74"/>
      <c r="T177" s="75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21" t="s">
        <v>164</v>
      </c>
      <c r="AU177" s="21" t="s">
        <v>83</v>
      </c>
    </row>
    <row r="178" s="13" customFormat="1">
      <c r="A178" s="13"/>
      <c r="B178" s="195"/>
      <c r="C178" s="13"/>
      <c r="D178" s="188" t="s">
        <v>166</v>
      </c>
      <c r="E178" s="196" t="s">
        <v>3</v>
      </c>
      <c r="F178" s="197" t="s">
        <v>2330</v>
      </c>
      <c r="G178" s="13"/>
      <c r="H178" s="198">
        <v>10</v>
      </c>
      <c r="I178" s="199"/>
      <c r="J178" s="13"/>
      <c r="K178" s="13"/>
      <c r="L178" s="195"/>
      <c r="M178" s="200"/>
      <c r="N178" s="201"/>
      <c r="O178" s="201"/>
      <c r="P178" s="201"/>
      <c r="Q178" s="201"/>
      <c r="R178" s="201"/>
      <c r="S178" s="201"/>
      <c r="T178" s="20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6" t="s">
        <v>166</v>
      </c>
      <c r="AU178" s="196" t="s">
        <v>83</v>
      </c>
      <c r="AV178" s="13" t="s">
        <v>83</v>
      </c>
      <c r="AW178" s="13" t="s">
        <v>35</v>
      </c>
      <c r="AX178" s="13" t="s">
        <v>81</v>
      </c>
      <c r="AY178" s="196" t="s">
        <v>153</v>
      </c>
    </row>
    <row r="179" s="2" customFormat="1" ht="16.5" customHeight="1">
      <c r="A179" s="40"/>
      <c r="B179" s="174"/>
      <c r="C179" s="220" t="s">
        <v>282</v>
      </c>
      <c r="D179" s="220" t="s">
        <v>216</v>
      </c>
      <c r="E179" s="221" t="s">
        <v>1998</v>
      </c>
      <c r="F179" s="222" t="s">
        <v>1999</v>
      </c>
      <c r="G179" s="223" t="s">
        <v>488</v>
      </c>
      <c r="H179" s="224">
        <v>1</v>
      </c>
      <c r="I179" s="225"/>
      <c r="J179" s="226">
        <f>ROUND(I179*H179,2)</f>
        <v>0</v>
      </c>
      <c r="K179" s="222" t="s">
        <v>159</v>
      </c>
      <c r="L179" s="227"/>
      <c r="M179" s="228" t="s">
        <v>3</v>
      </c>
      <c r="N179" s="229" t="s">
        <v>44</v>
      </c>
      <c r="O179" s="74"/>
      <c r="P179" s="184">
        <f>O179*H179</f>
        <v>0</v>
      </c>
      <c r="Q179" s="184">
        <v>0.00059999999999999995</v>
      </c>
      <c r="R179" s="184">
        <f>Q179*H179</f>
        <v>0.00059999999999999995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215</v>
      </c>
      <c r="AT179" s="186" t="s">
        <v>216</v>
      </c>
      <c r="AU179" s="186" t="s">
        <v>83</v>
      </c>
      <c r="AY179" s="21" t="s">
        <v>153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81</v>
      </c>
      <c r="BK179" s="187">
        <f>ROUND(I179*H179,2)</f>
        <v>0</v>
      </c>
      <c r="BL179" s="21" t="s">
        <v>160</v>
      </c>
      <c r="BM179" s="186" t="s">
        <v>2331</v>
      </c>
    </row>
    <row r="180" s="2" customFormat="1">
      <c r="A180" s="40"/>
      <c r="B180" s="41"/>
      <c r="C180" s="40"/>
      <c r="D180" s="188" t="s">
        <v>162</v>
      </c>
      <c r="E180" s="40"/>
      <c r="F180" s="189" t="s">
        <v>1999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162</v>
      </c>
      <c r="AU180" s="21" t="s">
        <v>83</v>
      </c>
    </row>
    <row r="181" s="13" customFormat="1">
      <c r="A181" s="13"/>
      <c r="B181" s="195"/>
      <c r="C181" s="13"/>
      <c r="D181" s="188" t="s">
        <v>166</v>
      </c>
      <c r="E181" s="196" t="s">
        <v>3</v>
      </c>
      <c r="F181" s="197" t="s">
        <v>81</v>
      </c>
      <c r="G181" s="13"/>
      <c r="H181" s="198">
        <v>1</v>
      </c>
      <c r="I181" s="199"/>
      <c r="J181" s="13"/>
      <c r="K181" s="13"/>
      <c r="L181" s="195"/>
      <c r="M181" s="200"/>
      <c r="N181" s="201"/>
      <c r="O181" s="201"/>
      <c r="P181" s="201"/>
      <c r="Q181" s="201"/>
      <c r="R181" s="201"/>
      <c r="S181" s="201"/>
      <c r="T181" s="20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6" t="s">
        <v>166</v>
      </c>
      <c r="AU181" s="196" t="s">
        <v>83</v>
      </c>
      <c r="AV181" s="13" t="s">
        <v>83</v>
      </c>
      <c r="AW181" s="13" t="s">
        <v>35</v>
      </c>
      <c r="AX181" s="13" t="s">
        <v>81</v>
      </c>
      <c r="AY181" s="196" t="s">
        <v>153</v>
      </c>
    </row>
    <row r="182" s="2" customFormat="1" ht="16.5" customHeight="1">
      <c r="A182" s="40"/>
      <c r="B182" s="174"/>
      <c r="C182" s="220" t="s">
        <v>288</v>
      </c>
      <c r="D182" s="220" t="s">
        <v>216</v>
      </c>
      <c r="E182" s="221" t="s">
        <v>2001</v>
      </c>
      <c r="F182" s="222" t="s">
        <v>2002</v>
      </c>
      <c r="G182" s="223" t="s">
        <v>488</v>
      </c>
      <c r="H182" s="224">
        <v>2</v>
      </c>
      <c r="I182" s="225"/>
      <c r="J182" s="226">
        <f>ROUND(I182*H182,2)</f>
        <v>0</v>
      </c>
      <c r="K182" s="222" t="s">
        <v>159</v>
      </c>
      <c r="L182" s="227"/>
      <c r="M182" s="228" t="s">
        <v>3</v>
      </c>
      <c r="N182" s="229" t="s">
        <v>44</v>
      </c>
      <c r="O182" s="74"/>
      <c r="P182" s="184">
        <f>O182*H182</f>
        <v>0</v>
      </c>
      <c r="Q182" s="184">
        <v>0.00069999999999999999</v>
      </c>
      <c r="R182" s="184">
        <f>Q182*H182</f>
        <v>0.0014</v>
      </c>
      <c r="S182" s="184">
        <v>0</v>
      </c>
      <c r="T182" s="18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86" t="s">
        <v>215</v>
      </c>
      <c r="AT182" s="186" t="s">
        <v>216</v>
      </c>
      <c r="AU182" s="186" t="s">
        <v>83</v>
      </c>
      <c r="AY182" s="21" t="s">
        <v>153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21" t="s">
        <v>81</v>
      </c>
      <c r="BK182" s="187">
        <f>ROUND(I182*H182,2)</f>
        <v>0</v>
      </c>
      <c r="BL182" s="21" t="s">
        <v>160</v>
      </c>
      <c r="BM182" s="186" t="s">
        <v>2332</v>
      </c>
    </row>
    <row r="183" s="2" customFormat="1">
      <c r="A183" s="40"/>
      <c r="B183" s="41"/>
      <c r="C183" s="40"/>
      <c r="D183" s="188" t="s">
        <v>162</v>
      </c>
      <c r="E183" s="40"/>
      <c r="F183" s="189" t="s">
        <v>2002</v>
      </c>
      <c r="G183" s="40"/>
      <c r="H183" s="40"/>
      <c r="I183" s="190"/>
      <c r="J183" s="40"/>
      <c r="K183" s="40"/>
      <c r="L183" s="41"/>
      <c r="M183" s="191"/>
      <c r="N183" s="192"/>
      <c r="O183" s="74"/>
      <c r="P183" s="74"/>
      <c r="Q183" s="74"/>
      <c r="R183" s="74"/>
      <c r="S183" s="74"/>
      <c r="T183" s="75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21" t="s">
        <v>162</v>
      </c>
      <c r="AU183" s="21" t="s">
        <v>83</v>
      </c>
    </row>
    <row r="184" s="13" customFormat="1">
      <c r="A184" s="13"/>
      <c r="B184" s="195"/>
      <c r="C184" s="13"/>
      <c r="D184" s="188" t="s">
        <v>166</v>
      </c>
      <c r="E184" s="196" t="s">
        <v>3</v>
      </c>
      <c r="F184" s="197" t="s">
        <v>83</v>
      </c>
      <c r="G184" s="13"/>
      <c r="H184" s="198">
        <v>2</v>
      </c>
      <c r="I184" s="199"/>
      <c r="J184" s="13"/>
      <c r="K184" s="13"/>
      <c r="L184" s="195"/>
      <c r="M184" s="200"/>
      <c r="N184" s="201"/>
      <c r="O184" s="201"/>
      <c r="P184" s="201"/>
      <c r="Q184" s="201"/>
      <c r="R184" s="201"/>
      <c r="S184" s="201"/>
      <c r="T184" s="20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6" t="s">
        <v>166</v>
      </c>
      <c r="AU184" s="196" t="s">
        <v>83</v>
      </c>
      <c r="AV184" s="13" t="s">
        <v>83</v>
      </c>
      <c r="AW184" s="13" t="s">
        <v>35</v>
      </c>
      <c r="AX184" s="13" t="s">
        <v>81</v>
      </c>
      <c r="AY184" s="196" t="s">
        <v>153</v>
      </c>
    </row>
    <row r="185" s="2" customFormat="1" ht="16.5" customHeight="1">
      <c r="A185" s="40"/>
      <c r="B185" s="174"/>
      <c r="C185" s="220" t="s">
        <v>297</v>
      </c>
      <c r="D185" s="220" t="s">
        <v>216</v>
      </c>
      <c r="E185" s="221" t="s">
        <v>2004</v>
      </c>
      <c r="F185" s="222" t="s">
        <v>2005</v>
      </c>
      <c r="G185" s="223" t="s">
        <v>488</v>
      </c>
      <c r="H185" s="224">
        <v>2</v>
      </c>
      <c r="I185" s="225"/>
      <c r="J185" s="226">
        <f>ROUND(I185*H185,2)</f>
        <v>0</v>
      </c>
      <c r="K185" s="222" t="s">
        <v>159</v>
      </c>
      <c r="L185" s="227"/>
      <c r="M185" s="228" t="s">
        <v>3</v>
      </c>
      <c r="N185" s="229" t="s">
        <v>44</v>
      </c>
      <c r="O185" s="74"/>
      <c r="P185" s="184">
        <f>O185*H185</f>
        <v>0</v>
      </c>
      <c r="Q185" s="184">
        <v>0.00080000000000000004</v>
      </c>
      <c r="R185" s="184">
        <f>Q185*H185</f>
        <v>0.0016000000000000001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215</v>
      </c>
      <c r="AT185" s="186" t="s">
        <v>216</v>
      </c>
      <c r="AU185" s="186" t="s">
        <v>83</v>
      </c>
      <c r="AY185" s="21" t="s">
        <v>153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81</v>
      </c>
      <c r="BK185" s="187">
        <f>ROUND(I185*H185,2)</f>
        <v>0</v>
      </c>
      <c r="BL185" s="21" t="s">
        <v>160</v>
      </c>
      <c r="BM185" s="186" t="s">
        <v>2333</v>
      </c>
    </row>
    <row r="186" s="2" customFormat="1">
      <c r="A186" s="40"/>
      <c r="B186" s="41"/>
      <c r="C186" s="40"/>
      <c r="D186" s="188" t="s">
        <v>162</v>
      </c>
      <c r="E186" s="40"/>
      <c r="F186" s="189" t="s">
        <v>2005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162</v>
      </c>
      <c r="AU186" s="21" t="s">
        <v>83</v>
      </c>
    </row>
    <row r="187" s="13" customFormat="1">
      <c r="A187" s="13"/>
      <c r="B187" s="195"/>
      <c r="C187" s="13"/>
      <c r="D187" s="188" t="s">
        <v>166</v>
      </c>
      <c r="E187" s="196" t="s">
        <v>3</v>
      </c>
      <c r="F187" s="197" t="s">
        <v>83</v>
      </c>
      <c r="G187" s="13"/>
      <c r="H187" s="198">
        <v>2</v>
      </c>
      <c r="I187" s="199"/>
      <c r="J187" s="13"/>
      <c r="K187" s="13"/>
      <c r="L187" s="195"/>
      <c r="M187" s="200"/>
      <c r="N187" s="201"/>
      <c r="O187" s="201"/>
      <c r="P187" s="201"/>
      <c r="Q187" s="201"/>
      <c r="R187" s="201"/>
      <c r="S187" s="201"/>
      <c r="T187" s="20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6" t="s">
        <v>166</v>
      </c>
      <c r="AU187" s="196" t="s">
        <v>83</v>
      </c>
      <c r="AV187" s="13" t="s">
        <v>83</v>
      </c>
      <c r="AW187" s="13" t="s">
        <v>35</v>
      </c>
      <c r="AX187" s="13" t="s">
        <v>81</v>
      </c>
      <c r="AY187" s="196" t="s">
        <v>153</v>
      </c>
    </row>
    <row r="188" s="2" customFormat="1" ht="24.15" customHeight="1">
      <c r="A188" s="40"/>
      <c r="B188" s="174"/>
      <c r="C188" s="220" t="s">
        <v>8</v>
      </c>
      <c r="D188" s="220" t="s">
        <v>216</v>
      </c>
      <c r="E188" s="221" t="s">
        <v>2334</v>
      </c>
      <c r="F188" s="222" t="s">
        <v>2335</v>
      </c>
      <c r="G188" s="223" t="s">
        <v>488</v>
      </c>
      <c r="H188" s="224">
        <v>5</v>
      </c>
      <c r="I188" s="225"/>
      <c r="J188" s="226">
        <f>ROUND(I188*H188,2)</f>
        <v>0</v>
      </c>
      <c r="K188" s="222" t="s">
        <v>159</v>
      </c>
      <c r="L188" s="227"/>
      <c r="M188" s="228" t="s">
        <v>3</v>
      </c>
      <c r="N188" s="229" t="s">
        <v>44</v>
      </c>
      <c r="O188" s="74"/>
      <c r="P188" s="184">
        <f>O188*H188</f>
        <v>0</v>
      </c>
      <c r="Q188" s="184">
        <v>0.0016000000000000001</v>
      </c>
      <c r="R188" s="184">
        <f>Q188*H188</f>
        <v>0.0080000000000000002</v>
      </c>
      <c r="S188" s="184">
        <v>0</v>
      </c>
      <c r="T188" s="18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86" t="s">
        <v>215</v>
      </c>
      <c r="AT188" s="186" t="s">
        <v>216</v>
      </c>
      <c r="AU188" s="186" t="s">
        <v>83</v>
      </c>
      <c r="AY188" s="21" t="s">
        <v>153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21" t="s">
        <v>81</v>
      </c>
      <c r="BK188" s="187">
        <f>ROUND(I188*H188,2)</f>
        <v>0</v>
      </c>
      <c r="BL188" s="21" t="s">
        <v>160</v>
      </c>
      <c r="BM188" s="186" t="s">
        <v>2336</v>
      </c>
    </row>
    <row r="189" s="2" customFormat="1">
      <c r="A189" s="40"/>
      <c r="B189" s="41"/>
      <c r="C189" s="40"/>
      <c r="D189" s="188" t="s">
        <v>162</v>
      </c>
      <c r="E189" s="40"/>
      <c r="F189" s="189" t="s">
        <v>2335</v>
      </c>
      <c r="G189" s="40"/>
      <c r="H189" s="40"/>
      <c r="I189" s="190"/>
      <c r="J189" s="40"/>
      <c r="K189" s="40"/>
      <c r="L189" s="41"/>
      <c r="M189" s="191"/>
      <c r="N189" s="192"/>
      <c r="O189" s="74"/>
      <c r="P189" s="74"/>
      <c r="Q189" s="74"/>
      <c r="R189" s="74"/>
      <c r="S189" s="74"/>
      <c r="T189" s="75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21" t="s">
        <v>162</v>
      </c>
      <c r="AU189" s="21" t="s">
        <v>83</v>
      </c>
    </row>
    <row r="190" s="13" customFormat="1">
      <c r="A190" s="13"/>
      <c r="B190" s="195"/>
      <c r="C190" s="13"/>
      <c r="D190" s="188" t="s">
        <v>166</v>
      </c>
      <c r="E190" s="196" t="s">
        <v>3</v>
      </c>
      <c r="F190" s="197" t="s">
        <v>188</v>
      </c>
      <c r="G190" s="13"/>
      <c r="H190" s="198">
        <v>5</v>
      </c>
      <c r="I190" s="199"/>
      <c r="J190" s="13"/>
      <c r="K190" s="13"/>
      <c r="L190" s="195"/>
      <c r="M190" s="200"/>
      <c r="N190" s="201"/>
      <c r="O190" s="201"/>
      <c r="P190" s="201"/>
      <c r="Q190" s="201"/>
      <c r="R190" s="201"/>
      <c r="S190" s="201"/>
      <c r="T190" s="20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6" t="s">
        <v>166</v>
      </c>
      <c r="AU190" s="196" t="s">
        <v>83</v>
      </c>
      <c r="AV190" s="13" t="s">
        <v>83</v>
      </c>
      <c r="AW190" s="13" t="s">
        <v>35</v>
      </c>
      <c r="AX190" s="13" t="s">
        <v>81</v>
      </c>
      <c r="AY190" s="196" t="s">
        <v>153</v>
      </c>
    </row>
    <row r="191" s="2" customFormat="1" ht="33" customHeight="1">
      <c r="A191" s="40"/>
      <c r="B191" s="174"/>
      <c r="C191" s="175" t="s">
        <v>312</v>
      </c>
      <c r="D191" s="175" t="s">
        <v>155</v>
      </c>
      <c r="E191" s="176" t="s">
        <v>2007</v>
      </c>
      <c r="F191" s="177" t="s">
        <v>2008</v>
      </c>
      <c r="G191" s="178" t="s">
        <v>488</v>
      </c>
      <c r="H191" s="179">
        <v>1</v>
      </c>
      <c r="I191" s="180"/>
      <c r="J191" s="181">
        <f>ROUND(I191*H191,2)</f>
        <v>0</v>
      </c>
      <c r="K191" s="177" t="s">
        <v>159</v>
      </c>
      <c r="L191" s="41"/>
      <c r="M191" s="182" t="s">
        <v>3</v>
      </c>
      <c r="N191" s="183" t="s">
        <v>44</v>
      </c>
      <c r="O191" s="74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160</v>
      </c>
      <c r="AT191" s="186" t="s">
        <v>155</v>
      </c>
      <c r="AU191" s="186" t="s">
        <v>83</v>
      </c>
      <c r="AY191" s="21" t="s">
        <v>153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81</v>
      </c>
      <c r="BK191" s="187">
        <f>ROUND(I191*H191,2)</f>
        <v>0</v>
      </c>
      <c r="BL191" s="21" t="s">
        <v>160</v>
      </c>
      <c r="BM191" s="186" t="s">
        <v>2337</v>
      </c>
    </row>
    <row r="192" s="2" customFormat="1">
      <c r="A192" s="40"/>
      <c r="B192" s="41"/>
      <c r="C192" s="40"/>
      <c r="D192" s="188" t="s">
        <v>162</v>
      </c>
      <c r="E192" s="40"/>
      <c r="F192" s="189" t="s">
        <v>2010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162</v>
      </c>
      <c r="AU192" s="21" t="s">
        <v>83</v>
      </c>
    </row>
    <row r="193" s="2" customFormat="1">
      <c r="A193" s="40"/>
      <c r="B193" s="41"/>
      <c r="C193" s="40"/>
      <c r="D193" s="193" t="s">
        <v>164</v>
      </c>
      <c r="E193" s="40"/>
      <c r="F193" s="194" t="s">
        <v>2011</v>
      </c>
      <c r="G193" s="40"/>
      <c r="H193" s="40"/>
      <c r="I193" s="190"/>
      <c r="J193" s="40"/>
      <c r="K193" s="40"/>
      <c r="L193" s="41"/>
      <c r="M193" s="191"/>
      <c r="N193" s="192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164</v>
      </c>
      <c r="AU193" s="21" t="s">
        <v>83</v>
      </c>
    </row>
    <row r="194" s="13" customFormat="1">
      <c r="A194" s="13"/>
      <c r="B194" s="195"/>
      <c r="C194" s="13"/>
      <c r="D194" s="188" t="s">
        <v>166</v>
      </c>
      <c r="E194" s="196" t="s">
        <v>3</v>
      </c>
      <c r="F194" s="197" t="s">
        <v>81</v>
      </c>
      <c r="G194" s="13"/>
      <c r="H194" s="198">
        <v>1</v>
      </c>
      <c r="I194" s="199"/>
      <c r="J194" s="13"/>
      <c r="K194" s="13"/>
      <c r="L194" s="195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6" t="s">
        <v>166</v>
      </c>
      <c r="AU194" s="196" t="s">
        <v>83</v>
      </c>
      <c r="AV194" s="13" t="s">
        <v>83</v>
      </c>
      <c r="AW194" s="13" t="s">
        <v>35</v>
      </c>
      <c r="AX194" s="13" t="s">
        <v>81</v>
      </c>
      <c r="AY194" s="196" t="s">
        <v>153</v>
      </c>
    </row>
    <row r="195" s="2" customFormat="1" ht="24.15" customHeight="1">
      <c r="A195" s="40"/>
      <c r="B195" s="174"/>
      <c r="C195" s="220" t="s">
        <v>319</v>
      </c>
      <c r="D195" s="220" t="s">
        <v>216</v>
      </c>
      <c r="E195" s="221" t="s">
        <v>2013</v>
      </c>
      <c r="F195" s="222" t="s">
        <v>2014</v>
      </c>
      <c r="G195" s="223" t="s">
        <v>488</v>
      </c>
      <c r="H195" s="224">
        <v>1</v>
      </c>
      <c r="I195" s="225"/>
      <c r="J195" s="226">
        <f>ROUND(I195*H195,2)</f>
        <v>0</v>
      </c>
      <c r="K195" s="222" t="s">
        <v>159</v>
      </c>
      <c r="L195" s="227"/>
      <c r="M195" s="228" t="s">
        <v>3</v>
      </c>
      <c r="N195" s="229" t="s">
        <v>44</v>
      </c>
      <c r="O195" s="74"/>
      <c r="P195" s="184">
        <f>O195*H195</f>
        <v>0</v>
      </c>
      <c r="Q195" s="184">
        <v>0.0015</v>
      </c>
      <c r="R195" s="184">
        <f>Q195*H195</f>
        <v>0.0015</v>
      </c>
      <c r="S195" s="184">
        <v>0</v>
      </c>
      <c r="T195" s="18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86" t="s">
        <v>215</v>
      </c>
      <c r="AT195" s="186" t="s">
        <v>216</v>
      </c>
      <c r="AU195" s="186" t="s">
        <v>83</v>
      </c>
      <c r="AY195" s="21" t="s">
        <v>153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1" t="s">
        <v>81</v>
      </c>
      <c r="BK195" s="187">
        <f>ROUND(I195*H195,2)</f>
        <v>0</v>
      </c>
      <c r="BL195" s="21" t="s">
        <v>160</v>
      </c>
      <c r="BM195" s="186" t="s">
        <v>2338</v>
      </c>
    </row>
    <row r="196" s="2" customFormat="1">
      <c r="A196" s="40"/>
      <c r="B196" s="41"/>
      <c r="C196" s="40"/>
      <c r="D196" s="188" t="s">
        <v>162</v>
      </c>
      <c r="E196" s="40"/>
      <c r="F196" s="189" t="s">
        <v>2014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162</v>
      </c>
      <c r="AU196" s="21" t="s">
        <v>83</v>
      </c>
    </row>
    <row r="197" s="13" customFormat="1">
      <c r="A197" s="13"/>
      <c r="B197" s="195"/>
      <c r="C197" s="13"/>
      <c r="D197" s="188" t="s">
        <v>166</v>
      </c>
      <c r="E197" s="196" t="s">
        <v>3</v>
      </c>
      <c r="F197" s="197" t="s">
        <v>81</v>
      </c>
      <c r="G197" s="13"/>
      <c r="H197" s="198">
        <v>1</v>
      </c>
      <c r="I197" s="199"/>
      <c r="J197" s="13"/>
      <c r="K197" s="13"/>
      <c r="L197" s="195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6" t="s">
        <v>166</v>
      </c>
      <c r="AU197" s="196" t="s">
        <v>83</v>
      </c>
      <c r="AV197" s="13" t="s">
        <v>83</v>
      </c>
      <c r="AW197" s="13" t="s">
        <v>35</v>
      </c>
      <c r="AX197" s="13" t="s">
        <v>81</v>
      </c>
      <c r="AY197" s="196" t="s">
        <v>153</v>
      </c>
    </row>
    <row r="198" s="2" customFormat="1" ht="33" customHeight="1">
      <c r="A198" s="40"/>
      <c r="B198" s="174"/>
      <c r="C198" s="175" t="s">
        <v>326</v>
      </c>
      <c r="D198" s="175" t="s">
        <v>155</v>
      </c>
      <c r="E198" s="176" t="s">
        <v>2019</v>
      </c>
      <c r="F198" s="177" t="s">
        <v>2020</v>
      </c>
      <c r="G198" s="178" t="s">
        <v>488</v>
      </c>
      <c r="H198" s="179">
        <v>8</v>
      </c>
      <c r="I198" s="180"/>
      <c r="J198" s="181">
        <f>ROUND(I198*H198,2)</f>
        <v>0</v>
      </c>
      <c r="K198" s="177" t="s">
        <v>159</v>
      </c>
      <c r="L198" s="41"/>
      <c r="M198" s="182" t="s">
        <v>3</v>
      </c>
      <c r="N198" s="183" t="s">
        <v>44</v>
      </c>
      <c r="O198" s="74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186" t="s">
        <v>160</v>
      </c>
      <c r="AT198" s="186" t="s">
        <v>155</v>
      </c>
      <c r="AU198" s="186" t="s">
        <v>83</v>
      </c>
      <c r="AY198" s="21" t="s">
        <v>153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21" t="s">
        <v>81</v>
      </c>
      <c r="BK198" s="187">
        <f>ROUND(I198*H198,2)</f>
        <v>0</v>
      </c>
      <c r="BL198" s="21" t="s">
        <v>160</v>
      </c>
      <c r="BM198" s="186" t="s">
        <v>2339</v>
      </c>
    </row>
    <row r="199" s="2" customFormat="1">
      <c r="A199" s="40"/>
      <c r="B199" s="41"/>
      <c r="C199" s="40"/>
      <c r="D199" s="188" t="s">
        <v>162</v>
      </c>
      <c r="E199" s="40"/>
      <c r="F199" s="189" t="s">
        <v>2022</v>
      </c>
      <c r="G199" s="40"/>
      <c r="H199" s="40"/>
      <c r="I199" s="190"/>
      <c r="J199" s="40"/>
      <c r="K199" s="40"/>
      <c r="L199" s="41"/>
      <c r="M199" s="191"/>
      <c r="N199" s="192"/>
      <c r="O199" s="74"/>
      <c r="P199" s="74"/>
      <c r="Q199" s="74"/>
      <c r="R199" s="74"/>
      <c r="S199" s="74"/>
      <c r="T199" s="75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21" t="s">
        <v>162</v>
      </c>
      <c r="AU199" s="21" t="s">
        <v>83</v>
      </c>
    </row>
    <row r="200" s="2" customFormat="1">
      <c r="A200" s="40"/>
      <c r="B200" s="41"/>
      <c r="C200" s="40"/>
      <c r="D200" s="193" t="s">
        <v>164</v>
      </c>
      <c r="E200" s="40"/>
      <c r="F200" s="194" t="s">
        <v>2023</v>
      </c>
      <c r="G200" s="40"/>
      <c r="H200" s="40"/>
      <c r="I200" s="190"/>
      <c r="J200" s="40"/>
      <c r="K200" s="40"/>
      <c r="L200" s="41"/>
      <c r="M200" s="191"/>
      <c r="N200" s="192"/>
      <c r="O200" s="74"/>
      <c r="P200" s="74"/>
      <c r="Q200" s="74"/>
      <c r="R200" s="74"/>
      <c r="S200" s="74"/>
      <c r="T200" s="75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21" t="s">
        <v>164</v>
      </c>
      <c r="AU200" s="21" t="s">
        <v>83</v>
      </c>
    </row>
    <row r="201" s="13" customFormat="1">
      <c r="A201" s="13"/>
      <c r="B201" s="195"/>
      <c r="C201" s="13"/>
      <c r="D201" s="188" t="s">
        <v>166</v>
      </c>
      <c r="E201" s="196" t="s">
        <v>3</v>
      </c>
      <c r="F201" s="197" t="s">
        <v>215</v>
      </c>
      <c r="G201" s="13"/>
      <c r="H201" s="198">
        <v>8</v>
      </c>
      <c r="I201" s="199"/>
      <c r="J201" s="13"/>
      <c r="K201" s="13"/>
      <c r="L201" s="195"/>
      <c r="M201" s="200"/>
      <c r="N201" s="201"/>
      <c r="O201" s="201"/>
      <c r="P201" s="201"/>
      <c r="Q201" s="201"/>
      <c r="R201" s="201"/>
      <c r="S201" s="201"/>
      <c r="T201" s="20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6" t="s">
        <v>166</v>
      </c>
      <c r="AU201" s="196" t="s">
        <v>83</v>
      </c>
      <c r="AV201" s="13" t="s">
        <v>83</v>
      </c>
      <c r="AW201" s="13" t="s">
        <v>35</v>
      </c>
      <c r="AX201" s="13" t="s">
        <v>81</v>
      </c>
      <c r="AY201" s="196" t="s">
        <v>153</v>
      </c>
    </row>
    <row r="202" s="2" customFormat="1" ht="16.5" customHeight="1">
      <c r="A202" s="40"/>
      <c r="B202" s="174"/>
      <c r="C202" s="220" t="s">
        <v>333</v>
      </c>
      <c r="D202" s="220" t="s">
        <v>216</v>
      </c>
      <c r="E202" s="221" t="s">
        <v>2024</v>
      </c>
      <c r="F202" s="222" t="s">
        <v>2025</v>
      </c>
      <c r="G202" s="223" t="s">
        <v>488</v>
      </c>
      <c r="H202" s="224">
        <v>8</v>
      </c>
      <c r="I202" s="225"/>
      <c r="J202" s="226">
        <f>ROUND(I202*H202,2)</f>
        <v>0</v>
      </c>
      <c r="K202" s="222" t="s">
        <v>159</v>
      </c>
      <c r="L202" s="227"/>
      <c r="M202" s="228" t="s">
        <v>3</v>
      </c>
      <c r="N202" s="229" t="s">
        <v>44</v>
      </c>
      <c r="O202" s="74"/>
      <c r="P202" s="184">
        <f>O202*H202</f>
        <v>0</v>
      </c>
      <c r="Q202" s="184">
        <v>0.00050000000000000001</v>
      </c>
      <c r="R202" s="184">
        <f>Q202*H202</f>
        <v>0.0040000000000000001</v>
      </c>
      <c r="S202" s="184">
        <v>0</v>
      </c>
      <c r="T202" s="18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86" t="s">
        <v>215</v>
      </c>
      <c r="AT202" s="186" t="s">
        <v>216</v>
      </c>
      <c r="AU202" s="186" t="s">
        <v>83</v>
      </c>
      <c r="AY202" s="21" t="s">
        <v>153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1" t="s">
        <v>81</v>
      </c>
      <c r="BK202" s="187">
        <f>ROUND(I202*H202,2)</f>
        <v>0</v>
      </c>
      <c r="BL202" s="21" t="s">
        <v>160</v>
      </c>
      <c r="BM202" s="186" t="s">
        <v>2340</v>
      </c>
    </row>
    <row r="203" s="2" customFormat="1">
      <c r="A203" s="40"/>
      <c r="B203" s="41"/>
      <c r="C203" s="40"/>
      <c r="D203" s="188" t="s">
        <v>162</v>
      </c>
      <c r="E203" s="40"/>
      <c r="F203" s="189" t="s">
        <v>2025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162</v>
      </c>
      <c r="AU203" s="21" t="s">
        <v>83</v>
      </c>
    </row>
    <row r="204" s="13" customFormat="1">
      <c r="A204" s="13"/>
      <c r="B204" s="195"/>
      <c r="C204" s="13"/>
      <c r="D204" s="188" t="s">
        <v>166</v>
      </c>
      <c r="E204" s="196" t="s">
        <v>3</v>
      </c>
      <c r="F204" s="197" t="s">
        <v>215</v>
      </c>
      <c r="G204" s="13"/>
      <c r="H204" s="198">
        <v>8</v>
      </c>
      <c r="I204" s="199"/>
      <c r="J204" s="13"/>
      <c r="K204" s="13"/>
      <c r="L204" s="195"/>
      <c r="M204" s="200"/>
      <c r="N204" s="201"/>
      <c r="O204" s="201"/>
      <c r="P204" s="201"/>
      <c r="Q204" s="201"/>
      <c r="R204" s="201"/>
      <c r="S204" s="201"/>
      <c r="T204" s="20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6" t="s">
        <v>166</v>
      </c>
      <c r="AU204" s="196" t="s">
        <v>83</v>
      </c>
      <c r="AV204" s="13" t="s">
        <v>83</v>
      </c>
      <c r="AW204" s="13" t="s">
        <v>35</v>
      </c>
      <c r="AX204" s="13" t="s">
        <v>81</v>
      </c>
      <c r="AY204" s="196" t="s">
        <v>153</v>
      </c>
    </row>
    <row r="205" s="2" customFormat="1" ht="24.15" customHeight="1">
      <c r="A205" s="40"/>
      <c r="B205" s="174"/>
      <c r="C205" s="175" t="s">
        <v>340</v>
      </c>
      <c r="D205" s="175" t="s">
        <v>155</v>
      </c>
      <c r="E205" s="176" t="s">
        <v>2065</v>
      </c>
      <c r="F205" s="177" t="s">
        <v>2066</v>
      </c>
      <c r="G205" s="178" t="s">
        <v>488</v>
      </c>
      <c r="H205" s="179">
        <v>8</v>
      </c>
      <c r="I205" s="180"/>
      <c r="J205" s="181">
        <f>ROUND(I205*H205,2)</f>
        <v>0</v>
      </c>
      <c r="K205" s="177" t="s">
        <v>159</v>
      </c>
      <c r="L205" s="41"/>
      <c r="M205" s="182" t="s">
        <v>3</v>
      </c>
      <c r="N205" s="183" t="s">
        <v>44</v>
      </c>
      <c r="O205" s="74"/>
      <c r="P205" s="184">
        <f>O205*H205</f>
        <v>0</v>
      </c>
      <c r="Q205" s="184">
        <v>3.0000000000000001E-05</v>
      </c>
      <c r="R205" s="184">
        <f>Q205*H205</f>
        <v>0.00024000000000000001</v>
      </c>
      <c r="S205" s="184">
        <v>0</v>
      </c>
      <c r="T205" s="18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186" t="s">
        <v>160</v>
      </c>
      <c r="AT205" s="186" t="s">
        <v>155</v>
      </c>
      <c r="AU205" s="186" t="s">
        <v>83</v>
      </c>
      <c r="AY205" s="21" t="s">
        <v>153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21" t="s">
        <v>81</v>
      </c>
      <c r="BK205" s="187">
        <f>ROUND(I205*H205,2)</f>
        <v>0</v>
      </c>
      <c r="BL205" s="21" t="s">
        <v>160</v>
      </c>
      <c r="BM205" s="186" t="s">
        <v>2341</v>
      </c>
    </row>
    <row r="206" s="2" customFormat="1">
      <c r="A206" s="40"/>
      <c r="B206" s="41"/>
      <c r="C206" s="40"/>
      <c r="D206" s="188" t="s">
        <v>162</v>
      </c>
      <c r="E206" s="40"/>
      <c r="F206" s="189" t="s">
        <v>2068</v>
      </c>
      <c r="G206" s="40"/>
      <c r="H206" s="40"/>
      <c r="I206" s="190"/>
      <c r="J206" s="40"/>
      <c r="K206" s="40"/>
      <c r="L206" s="41"/>
      <c r="M206" s="191"/>
      <c r="N206" s="192"/>
      <c r="O206" s="74"/>
      <c r="P206" s="74"/>
      <c r="Q206" s="74"/>
      <c r="R206" s="74"/>
      <c r="S206" s="74"/>
      <c r="T206" s="75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21" t="s">
        <v>162</v>
      </c>
      <c r="AU206" s="21" t="s">
        <v>83</v>
      </c>
    </row>
    <row r="207" s="2" customFormat="1">
      <c r="A207" s="40"/>
      <c r="B207" s="41"/>
      <c r="C207" s="40"/>
      <c r="D207" s="193" t="s">
        <v>164</v>
      </c>
      <c r="E207" s="40"/>
      <c r="F207" s="194" t="s">
        <v>2069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164</v>
      </c>
      <c r="AU207" s="21" t="s">
        <v>83</v>
      </c>
    </row>
    <row r="208" s="13" customFormat="1">
      <c r="A208" s="13"/>
      <c r="B208" s="195"/>
      <c r="C208" s="13"/>
      <c r="D208" s="188" t="s">
        <v>166</v>
      </c>
      <c r="E208" s="196" t="s">
        <v>3</v>
      </c>
      <c r="F208" s="197" t="s">
        <v>2342</v>
      </c>
      <c r="G208" s="13"/>
      <c r="H208" s="198">
        <v>8</v>
      </c>
      <c r="I208" s="199"/>
      <c r="J208" s="13"/>
      <c r="K208" s="13"/>
      <c r="L208" s="195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166</v>
      </c>
      <c r="AU208" s="196" t="s">
        <v>83</v>
      </c>
      <c r="AV208" s="13" t="s">
        <v>83</v>
      </c>
      <c r="AW208" s="13" t="s">
        <v>35</v>
      </c>
      <c r="AX208" s="13" t="s">
        <v>81</v>
      </c>
      <c r="AY208" s="196" t="s">
        <v>153</v>
      </c>
    </row>
    <row r="209" s="2" customFormat="1" ht="16.5" customHeight="1">
      <c r="A209" s="40"/>
      <c r="B209" s="174"/>
      <c r="C209" s="220" t="s">
        <v>348</v>
      </c>
      <c r="D209" s="220" t="s">
        <v>216</v>
      </c>
      <c r="E209" s="221" t="s">
        <v>2343</v>
      </c>
      <c r="F209" s="222" t="s">
        <v>2344</v>
      </c>
      <c r="G209" s="223" t="s">
        <v>488</v>
      </c>
      <c r="H209" s="224">
        <v>1</v>
      </c>
      <c r="I209" s="225"/>
      <c r="J209" s="226">
        <f>ROUND(I209*H209,2)</f>
        <v>0</v>
      </c>
      <c r="K209" s="222" t="s">
        <v>3</v>
      </c>
      <c r="L209" s="227"/>
      <c r="M209" s="228" t="s">
        <v>3</v>
      </c>
      <c r="N209" s="229" t="s">
        <v>44</v>
      </c>
      <c r="O209" s="74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86" t="s">
        <v>215</v>
      </c>
      <c r="AT209" s="186" t="s">
        <v>216</v>
      </c>
      <c r="AU209" s="186" t="s">
        <v>83</v>
      </c>
      <c r="AY209" s="21" t="s">
        <v>153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21" t="s">
        <v>81</v>
      </c>
      <c r="BK209" s="187">
        <f>ROUND(I209*H209,2)</f>
        <v>0</v>
      </c>
      <c r="BL209" s="21" t="s">
        <v>160</v>
      </c>
      <c r="BM209" s="186" t="s">
        <v>2345</v>
      </c>
    </row>
    <row r="210" s="2" customFormat="1">
      <c r="A210" s="40"/>
      <c r="B210" s="41"/>
      <c r="C210" s="40"/>
      <c r="D210" s="188" t="s">
        <v>162</v>
      </c>
      <c r="E210" s="40"/>
      <c r="F210" s="189" t="s">
        <v>2344</v>
      </c>
      <c r="G210" s="40"/>
      <c r="H210" s="40"/>
      <c r="I210" s="190"/>
      <c r="J210" s="40"/>
      <c r="K210" s="40"/>
      <c r="L210" s="41"/>
      <c r="M210" s="191"/>
      <c r="N210" s="192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162</v>
      </c>
      <c r="AU210" s="21" t="s">
        <v>83</v>
      </c>
    </row>
    <row r="211" s="2" customFormat="1">
      <c r="A211" s="40"/>
      <c r="B211" s="41"/>
      <c r="C211" s="40"/>
      <c r="D211" s="188" t="s">
        <v>194</v>
      </c>
      <c r="E211" s="40"/>
      <c r="F211" s="211" t="s">
        <v>2074</v>
      </c>
      <c r="G211" s="40"/>
      <c r="H211" s="40"/>
      <c r="I211" s="190"/>
      <c r="J211" s="40"/>
      <c r="K211" s="40"/>
      <c r="L211" s="41"/>
      <c r="M211" s="191"/>
      <c r="N211" s="192"/>
      <c r="O211" s="74"/>
      <c r="P211" s="74"/>
      <c r="Q211" s="74"/>
      <c r="R211" s="74"/>
      <c r="S211" s="74"/>
      <c r="T211" s="75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21" t="s">
        <v>194</v>
      </c>
      <c r="AU211" s="21" t="s">
        <v>83</v>
      </c>
    </row>
    <row r="212" s="13" customFormat="1">
      <c r="A212" s="13"/>
      <c r="B212" s="195"/>
      <c r="C212" s="13"/>
      <c r="D212" s="188" t="s">
        <v>166</v>
      </c>
      <c r="E212" s="196" t="s">
        <v>3</v>
      </c>
      <c r="F212" s="197" t="s">
        <v>81</v>
      </c>
      <c r="G212" s="13"/>
      <c r="H212" s="198">
        <v>1</v>
      </c>
      <c r="I212" s="199"/>
      <c r="J212" s="13"/>
      <c r="K212" s="13"/>
      <c r="L212" s="195"/>
      <c r="M212" s="200"/>
      <c r="N212" s="201"/>
      <c r="O212" s="201"/>
      <c r="P212" s="201"/>
      <c r="Q212" s="201"/>
      <c r="R212" s="201"/>
      <c r="S212" s="201"/>
      <c r="T212" s="20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6" t="s">
        <v>166</v>
      </c>
      <c r="AU212" s="196" t="s">
        <v>83</v>
      </c>
      <c r="AV212" s="13" t="s">
        <v>83</v>
      </c>
      <c r="AW212" s="13" t="s">
        <v>35</v>
      </c>
      <c r="AX212" s="13" t="s">
        <v>81</v>
      </c>
      <c r="AY212" s="196" t="s">
        <v>153</v>
      </c>
    </row>
    <row r="213" s="2" customFormat="1" ht="16.5" customHeight="1">
      <c r="A213" s="40"/>
      <c r="B213" s="174"/>
      <c r="C213" s="220" t="s">
        <v>355</v>
      </c>
      <c r="D213" s="220" t="s">
        <v>216</v>
      </c>
      <c r="E213" s="221" t="s">
        <v>2075</v>
      </c>
      <c r="F213" s="222" t="s">
        <v>2346</v>
      </c>
      <c r="G213" s="223" t="s">
        <v>488</v>
      </c>
      <c r="H213" s="224">
        <v>7</v>
      </c>
      <c r="I213" s="225"/>
      <c r="J213" s="226">
        <f>ROUND(I213*H213,2)</f>
        <v>0</v>
      </c>
      <c r="K213" s="222" t="s">
        <v>3</v>
      </c>
      <c r="L213" s="227"/>
      <c r="M213" s="228" t="s">
        <v>3</v>
      </c>
      <c r="N213" s="229" t="s">
        <v>44</v>
      </c>
      <c r="O213" s="74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186" t="s">
        <v>215</v>
      </c>
      <c r="AT213" s="186" t="s">
        <v>216</v>
      </c>
      <c r="AU213" s="186" t="s">
        <v>83</v>
      </c>
      <c r="AY213" s="21" t="s">
        <v>153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21" t="s">
        <v>81</v>
      </c>
      <c r="BK213" s="187">
        <f>ROUND(I213*H213,2)</f>
        <v>0</v>
      </c>
      <c r="BL213" s="21" t="s">
        <v>160</v>
      </c>
      <c r="BM213" s="186" t="s">
        <v>2347</v>
      </c>
    </row>
    <row r="214" s="2" customFormat="1">
      <c r="A214" s="40"/>
      <c r="B214" s="41"/>
      <c r="C214" s="40"/>
      <c r="D214" s="188" t="s">
        <v>162</v>
      </c>
      <c r="E214" s="40"/>
      <c r="F214" s="189" t="s">
        <v>2346</v>
      </c>
      <c r="G214" s="40"/>
      <c r="H214" s="40"/>
      <c r="I214" s="190"/>
      <c r="J214" s="40"/>
      <c r="K214" s="40"/>
      <c r="L214" s="41"/>
      <c r="M214" s="191"/>
      <c r="N214" s="192"/>
      <c r="O214" s="74"/>
      <c r="P214" s="74"/>
      <c r="Q214" s="74"/>
      <c r="R214" s="74"/>
      <c r="S214" s="74"/>
      <c r="T214" s="75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21" t="s">
        <v>162</v>
      </c>
      <c r="AU214" s="21" t="s">
        <v>83</v>
      </c>
    </row>
    <row r="215" s="2" customFormat="1">
      <c r="A215" s="40"/>
      <c r="B215" s="41"/>
      <c r="C215" s="40"/>
      <c r="D215" s="188" t="s">
        <v>194</v>
      </c>
      <c r="E215" s="40"/>
      <c r="F215" s="211" t="s">
        <v>2074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194</v>
      </c>
      <c r="AU215" s="21" t="s">
        <v>83</v>
      </c>
    </row>
    <row r="216" s="13" customFormat="1">
      <c r="A216" s="13"/>
      <c r="B216" s="195"/>
      <c r="C216" s="13"/>
      <c r="D216" s="188" t="s">
        <v>166</v>
      </c>
      <c r="E216" s="196" t="s">
        <v>3</v>
      </c>
      <c r="F216" s="197" t="s">
        <v>208</v>
      </c>
      <c r="G216" s="13"/>
      <c r="H216" s="198">
        <v>7</v>
      </c>
      <c r="I216" s="199"/>
      <c r="J216" s="13"/>
      <c r="K216" s="13"/>
      <c r="L216" s="195"/>
      <c r="M216" s="200"/>
      <c r="N216" s="201"/>
      <c r="O216" s="201"/>
      <c r="P216" s="201"/>
      <c r="Q216" s="201"/>
      <c r="R216" s="201"/>
      <c r="S216" s="201"/>
      <c r="T216" s="20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6" t="s">
        <v>166</v>
      </c>
      <c r="AU216" s="196" t="s">
        <v>83</v>
      </c>
      <c r="AV216" s="13" t="s">
        <v>83</v>
      </c>
      <c r="AW216" s="13" t="s">
        <v>35</v>
      </c>
      <c r="AX216" s="13" t="s">
        <v>81</v>
      </c>
      <c r="AY216" s="196" t="s">
        <v>153</v>
      </c>
    </row>
    <row r="217" s="2" customFormat="1" ht="33" customHeight="1">
      <c r="A217" s="40"/>
      <c r="B217" s="174"/>
      <c r="C217" s="175" t="s">
        <v>362</v>
      </c>
      <c r="D217" s="175" t="s">
        <v>155</v>
      </c>
      <c r="E217" s="176" t="s">
        <v>2036</v>
      </c>
      <c r="F217" s="177" t="s">
        <v>2037</v>
      </c>
      <c r="G217" s="178" t="s">
        <v>488</v>
      </c>
      <c r="H217" s="179">
        <v>2</v>
      </c>
      <c r="I217" s="180"/>
      <c r="J217" s="181">
        <f>ROUND(I217*H217,2)</f>
        <v>0</v>
      </c>
      <c r="K217" s="177" t="s">
        <v>159</v>
      </c>
      <c r="L217" s="41"/>
      <c r="M217" s="182" t="s">
        <v>3</v>
      </c>
      <c r="N217" s="183" t="s">
        <v>44</v>
      </c>
      <c r="O217" s="74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186" t="s">
        <v>160</v>
      </c>
      <c r="AT217" s="186" t="s">
        <v>155</v>
      </c>
      <c r="AU217" s="186" t="s">
        <v>83</v>
      </c>
      <c r="AY217" s="21" t="s">
        <v>153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21" t="s">
        <v>81</v>
      </c>
      <c r="BK217" s="187">
        <f>ROUND(I217*H217,2)</f>
        <v>0</v>
      </c>
      <c r="BL217" s="21" t="s">
        <v>160</v>
      </c>
      <c r="BM217" s="186" t="s">
        <v>2348</v>
      </c>
    </row>
    <row r="218" s="2" customFormat="1">
      <c r="A218" s="40"/>
      <c r="B218" s="41"/>
      <c r="C218" s="40"/>
      <c r="D218" s="188" t="s">
        <v>162</v>
      </c>
      <c r="E218" s="40"/>
      <c r="F218" s="189" t="s">
        <v>2039</v>
      </c>
      <c r="G218" s="40"/>
      <c r="H218" s="40"/>
      <c r="I218" s="190"/>
      <c r="J218" s="40"/>
      <c r="K218" s="40"/>
      <c r="L218" s="41"/>
      <c r="M218" s="191"/>
      <c r="N218" s="192"/>
      <c r="O218" s="74"/>
      <c r="P218" s="74"/>
      <c r="Q218" s="74"/>
      <c r="R218" s="74"/>
      <c r="S218" s="74"/>
      <c r="T218" s="75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21" t="s">
        <v>162</v>
      </c>
      <c r="AU218" s="21" t="s">
        <v>83</v>
      </c>
    </row>
    <row r="219" s="2" customFormat="1">
      <c r="A219" s="40"/>
      <c r="B219" s="41"/>
      <c r="C219" s="40"/>
      <c r="D219" s="193" t="s">
        <v>164</v>
      </c>
      <c r="E219" s="40"/>
      <c r="F219" s="194" t="s">
        <v>2040</v>
      </c>
      <c r="G219" s="40"/>
      <c r="H219" s="40"/>
      <c r="I219" s="190"/>
      <c r="J219" s="40"/>
      <c r="K219" s="40"/>
      <c r="L219" s="41"/>
      <c r="M219" s="191"/>
      <c r="N219" s="192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164</v>
      </c>
      <c r="AU219" s="21" t="s">
        <v>83</v>
      </c>
    </row>
    <row r="220" s="13" customFormat="1">
      <c r="A220" s="13"/>
      <c r="B220" s="195"/>
      <c r="C220" s="13"/>
      <c r="D220" s="188" t="s">
        <v>166</v>
      </c>
      <c r="E220" s="196" t="s">
        <v>3</v>
      </c>
      <c r="F220" s="197" t="s">
        <v>83</v>
      </c>
      <c r="G220" s="13"/>
      <c r="H220" s="198">
        <v>2</v>
      </c>
      <c r="I220" s="199"/>
      <c r="J220" s="13"/>
      <c r="K220" s="13"/>
      <c r="L220" s="195"/>
      <c r="M220" s="200"/>
      <c r="N220" s="201"/>
      <c r="O220" s="201"/>
      <c r="P220" s="201"/>
      <c r="Q220" s="201"/>
      <c r="R220" s="201"/>
      <c r="S220" s="201"/>
      <c r="T220" s="20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6" t="s">
        <v>166</v>
      </c>
      <c r="AU220" s="196" t="s">
        <v>83</v>
      </c>
      <c r="AV220" s="13" t="s">
        <v>83</v>
      </c>
      <c r="AW220" s="13" t="s">
        <v>35</v>
      </c>
      <c r="AX220" s="13" t="s">
        <v>81</v>
      </c>
      <c r="AY220" s="196" t="s">
        <v>153</v>
      </c>
    </row>
    <row r="221" s="2" customFormat="1" ht="21.75" customHeight="1">
      <c r="A221" s="40"/>
      <c r="B221" s="174"/>
      <c r="C221" s="220" t="s">
        <v>370</v>
      </c>
      <c r="D221" s="220" t="s">
        <v>216</v>
      </c>
      <c r="E221" s="221" t="s">
        <v>2349</v>
      </c>
      <c r="F221" s="222" t="s">
        <v>2350</v>
      </c>
      <c r="G221" s="223" t="s">
        <v>488</v>
      </c>
      <c r="H221" s="224">
        <v>2</v>
      </c>
      <c r="I221" s="225"/>
      <c r="J221" s="226">
        <f>ROUND(I221*H221,2)</f>
        <v>0</v>
      </c>
      <c r="K221" s="222" t="s">
        <v>159</v>
      </c>
      <c r="L221" s="227"/>
      <c r="M221" s="228" t="s">
        <v>3</v>
      </c>
      <c r="N221" s="229" t="s">
        <v>44</v>
      </c>
      <c r="O221" s="74"/>
      <c r="P221" s="184">
        <f>O221*H221</f>
        <v>0</v>
      </c>
      <c r="Q221" s="184">
        <v>0.0016000000000000001</v>
      </c>
      <c r="R221" s="184">
        <f>Q221*H221</f>
        <v>0.0032000000000000002</v>
      </c>
      <c r="S221" s="184">
        <v>0</v>
      </c>
      <c r="T221" s="18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186" t="s">
        <v>215</v>
      </c>
      <c r="AT221" s="186" t="s">
        <v>216</v>
      </c>
      <c r="AU221" s="186" t="s">
        <v>83</v>
      </c>
      <c r="AY221" s="21" t="s">
        <v>153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1" t="s">
        <v>81</v>
      </c>
      <c r="BK221" s="187">
        <f>ROUND(I221*H221,2)</f>
        <v>0</v>
      </c>
      <c r="BL221" s="21" t="s">
        <v>160</v>
      </c>
      <c r="BM221" s="186" t="s">
        <v>2351</v>
      </c>
    </row>
    <row r="222" s="2" customFormat="1">
      <c r="A222" s="40"/>
      <c r="B222" s="41"/>
      <c r="C222" s="40"/>
      <c r="D222" s="188" t="s">
        <v>162</v>
      </c>
      <c r="E222" s="40"/>
      <c r="F222" s="189" t="s">
        <v>2350</v>
      </c>
      <c r="G222" s="40"/>
      <c r="H222" s="40"/>
      <c r="I222" s="190"/>
      <c r="J222" s="40"/>
      <c r="K222" s="40"/>
      <c r="L222" s="41"/>
      <c r="M222" s="191"/>
      <c r="N222" s="192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162</v>
      </c>
      <c r="AU222" s="21" t="s">
        <v>83</v>
      </c>
    </row>
    <row r="223" s="13" customFormat="1">
      <c r="A223" s="13"/>
      <c r="B223" s="195"/>
      <c r="C223" s="13"/>
      <c r="D223" s="188" t="s">
        <v>166</v>
      </c>
      <c r="E223" s="196" t="s">
        <v>3</v>
      </c>
      <c r="F223" s="197" t="s">
        <v>83</v>
      </c>
      <c r="G223" s="13"/>
      <c r="H223" s="198">
        <v>2</v>
      </c>
      <c r="I223" s="199"/>
      <c r="J223" s="13"/>
      <c r="K223" s="13"/>
      <c r="L223" s="195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6" t="s">
        <v>166</v>
      </c>
      <c r="AU223" s="196" t="s">
        <v>83</v>
      </c>
      <c r="AV223" s="13" t="s">
        <v>83</v>
      </c>
      <c r="AW223" s="13" t="s">
        <v>35</v>
      </c>
      <c r="AX223" s="13" t="s">
        <v>81</v>
      </c>
      <c r="AY223" s="196" t="s">
        <v>153</v>
      </c>
    </row>
    <row r="224" s="2" customFormat="1" ht="33" customHeight="1">
      <c r="A224" s="40"/>
      <c r="B224" s="174"/>
      <c r="C224" s="175" t="s">
        <v>377</v>
      </c>
      <c r="D224" s="175" t="s">
        <v>155</v>
      </c>
      <c r="E224" s="176" t="s">
        <v>2352</v>
      </c>
      <c r="F224" s="177" t="s">
        <v>2353</v>
      </c>
      <c r="G224" s="178" t="s">
        <v>488</v>
      </c>
      <c r="H224" s="179">
        <v>1</v>
      </c>
      <c r="I224" s="180"/>
      <c r="J224" s="181">
        <f>ROUND(I224*H224,2)</f>
        <v>0</v>
      </c>
      <c r="K224" s="177" t="s">
        <v>159</v>
      </c>
      <c r="L224" s="41"/>
      <c r="M224" s="182" t="s">
        <v>3</v>
      </c>
      <c r="N224" s="183" t="s">
        <v>44</v>
      </c>
      <c r="O224" s="74"/>
      <c r="P224" s="184">
        <f>O224*H224</f>
        <v>0</v>
      </c>
      <c r="Q224" s="184">
        <v>2.1158700000000001</v>
      </c>
      <c r="R224" s="184">
        <f>Q224*H224</f>
        <v>2.1158700000000001</v>
      </c>
      <c r="S224" s="184">
        <v>0</v>
      </c>
      <c r="T224" s="18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86" t="s">
        <v>160</v>
      </c>
      <c r="AT224" s="186" t="s">
        <v>155</v>
      </c>
      <c r="AU224" s="186" t="s">
        <v>83</v>
      </c>
      <c r="AY224" s="21" t="s">
        <v>153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21" t="s">
        <v>81</v>
      </c>
      <c r="BK224" s="187">
        <f>ROUND(I224*H224,2)</f>
        <v>0</v>
      </c>
      <c r="BL224" s="21" t="s">
        <v>160</v>
      </c>
      <c r="BM224" s="186" t="s">
        <v>2354</v>
      </c>
    </row>
    <row r="225" s="2" customFormat="1">
      <c r="A225" s="40"/>
      <c r="B225" s="41"/>
      <c r="C225" s="40"/>
      <c r="D225" s="188" t="s">
        <v>162</v>
      </c>
      <c r="E225" s="40"/>
      <c r="F225" s="189" t="s">
        <v>2355</v>
      </c>
      <c r="G225" s="40"/>
      <c r="H225" s="40"/>
      <c r="I225" s="190"/>
      <c r="J225" s="40"/>
      <c r="K225" s="40"/>
      <c r="L225" s="41"/>
      <c r="M225" s="191"/>
      <c r="N225" s="192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162</v>
      </c>
      <c r="AU225" s="21" t="s">
        <v>83</v>
      </c>
    </row>
    <row r="226" s="2" customFormat="1">
      <c r="A226" s="40"/>
      <c r="B226" s="41"/>
      <c r="C226" s="40"/>
      <c r="D226" s="193" t="s">
        <v>164</v>
      </c>
      <c r="E226" s="40"/>
      <c r="F226" s="194" t="s">
        <v>2356</v>
      </c>
      <c r="G226" s="40"/>
      <c r="H226" s="40"/>
      <c r="I226" s="190"/>
      <c r="J226" s="40"/>
      <c r="K226" s="40"/>
      <c r="L226" s="41"/>
      <c r="M226" s="191"/>
      <c r="N226" s="192"/>
      <c r="O226" s="74"/>
      <c r="P226" s="74"/>
      <c r="Q226" s="74"/>
      <c r="R226" s="74"/>
      <c r="S226" s="74"/>
      <c r="T226" s="75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21" t="s">
        <v>164</v>
      </c>
      <c r="AU226" s="21" t="s">
        <v>83</v>
      </c>
    </row>
    <row r="227" s="13" customFormat="1">
      <c r="A227" s="13"/>
      <c r="B227" s="195"/>
      <c r="C227" s="13"/>
      <c r="D227" s="188" t="s">
        <v>166</v>
      </c>
      <c r="E227" s="196" t="s">
        <v>3</v>
      </c>
      <c r="F227" s="197" t="s">
        <v>81</v>
      </c>
      <c r="G227" s="13"/>
      <c r="H227" s="198">
        <v>1</v>
      </c>
      <c r="I227" s="199"/>
      <c r="J227" s="13"/>
      <c r="K227" s="13"/>
      <c r="L227" s="195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6" t="s">
        <v>166</v>
      </c>
      <c r="AU227" s="196" t="s">
        <v>83</v>
      </c>
      <c r="AV227" s="13" t="s">
        <v>83</v>
      </c>
      <c r="AW227" s="13" t="s">
        <v>35</v>
      </c>
      <c r="AX227" s="13" t="s">
        <v>81</v>
      </c>
      <c r="AY227" s="196" t="s">
        <v>153</v>
      </c>
    </row>
    <row r="228" s="2" customFormat="1" ht="21.75" customHeight="1">
      <c r="A228" s="40"/>
      <c r="B228" s="174"/>
      <c r="C228" s="220" t="s">
        <v>385</v>
      </c>
      <c r="D228" s="220" t="s">
        <v>216</v>
      </c>
      <c r="E228" s="221" t="s">
        <v>2092</v>
      </c>
      <c r="F228" s="222" t="s">
        <v>2093</v>
      </c>
      <c r="G228" s="223" t="s">
        <v>488</v>
      </c>
      <c r="H228" s="224">
        <v>1</v>
      </c>
      <c r="I228" s="225"/>
      <c r="J228" s="226">
        <f>ROUND(I228*H228,2)</f>
        <v>0</v>
      </c>
      <c r="K228" s="222" t="s">
        <v>159</v>
      </c>
      <c r="L228" s="227"/>
      <c r="M228" s="228" t="s">
        <v>3</v>
      </c>
      <c r="N228" s="229" t="s">
        <v>44</v>
      </c>
      <c r="O228" s="74"/>
      <c r="P228" s="184">
        <f>O228*H228</f>
        <v>0</v>
      </c>
      <c r="Q228" s="184">
        <v>1.6000000000000001</v>
      </c>
      <c r="R228" s="184">
        <f>Q228*H228</f>
        <v>1.6000000000000001</v>
      </c>
      <c r="S228" s="184">
        <v>0</v>
      </c>
      <c r="T228" s="18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186" t="s">
        <v>215</v>
      </c>
      <c r="AT228" s="186" t="s">
        <v>216</v>
      </c>
      <c r="AU228" s="186" t="s">
        <v>83</v>
      </c>
      <c r="AY228" s="21" t="s">
        <v>153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21" t="s">
        <v>81</v>
      </c>
      <c r="BK228" s="187">
        <f>ROUND(I228*H228,2)</f>
        <v>0</v>
      </c>
      <c r="BL228" s="21" t="s">
        <v>160</v>
      </c>
      <c r="BM228" s="186" t="s">
        <v>2357</v>
      </c>
    </row>
    <row r="229" s="2" customFormat="1">
      <c r="A229" s="40"/>
      <c r="B229" s="41"/>
      <c r="C229" s="40"/>
      <c r="D229" s="188" t="s">
        <v>162</v>
      </c>
      <c r="E229" s="40"/>
      <c r="F229" s="189" t="s">
        <v>2093</v>
      </c>
      <c r="G229" s="40"/>
      <c r="H229" s="40"/>
      <c r="I229" s="190"/>
      <c r="J229" s="40"/>
      <c r="K229" s="40"/>
      <c r="L229" s="41"/>
      <c r="M229" s="191"/>
      <c r="N229" s="192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162</v>
      </c>
      <c r="AU229" s="21" t="s">
        <v>83</v>
      </c>
    </row>
    <row r="230" s="2" customFormat="1">
      <c r="A230" s="40"/>
      <c r="B230" s="41"/>
      <c r="C230" s="40"/>
      <c r="D230" s="188" t="s">
        <v>194</v>
      </c>
      <c r="E230" s="40"/>
      <c r="F230" s="211" t="s">
        <v>2358</v>
      </c>
      <c r="G230" s="40"/>
      <c r="H230" s="40"/>
      <c r="I230" s="190"/>
      <c r="J230" s="40"/>
      <c r="K230" s="40"/>
      <c r="L230" s="41"/>
      <c r="M230" s="191"/>
      <c r="N230" s="192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194</v>
      </c>
      <c r="AU230" s="21" t="s">
        <v>83</v>
      </c>
    </row>
    <row r="231" s="13" customFormat="1">
      <c r="A231" s="13"/>
      <c r="B231" s="195"/>
      <c r="C231" s="13"/>
      <c r="D231" s="188" t="s">
        <v>166</v>
      </c>
      <c r="E231" s="196" t="s">
        <v>3</v>
      </c>
      <c r="F231" s="197" t="s">
        <v>2359</v>
      </c>
      <c r="G231" s="13"/>
      <c r="H231" s="198">
        <v>1</v>
      </c>
      <c r="I231" s="199"/>
      <c r="J231" s="13"/>
      <c r="K231" s="13"/>
      <c r="L231" s="195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6" t="s">
        <v>166</v>
      </c>
      <c r="AU231" s="196" t="s">
        <v>83</v>
      </c>
      <c r="AV231" s="13" t="s">
        <v>83</v>
      </c>
      <c r="AW231" s="13" t="s">
        <v>35</v>
      </c>
      <c r="AX231" s="13" t="s">
        <v>73</v>
      </c>
      <c r="AY231" s="196" t="s">
        <v>153</v>
      </c>
    </row>
    <row r="232" s="14" customFormat="1">
      <c r="A232" s="14"/>
      <c r="B232" s="203"/>
      <c r="C232" s="14"/>
      <c r="D232" s="188" t="s">
        <v>166</v>
      </c>
      <c r="E232" s="204" t="s">
        <v>3</v>
      </c>
      <c r="F232" s="205" t="s">
        <v>181</v>
      </c>
      <c r="G232" s="14"/>
      <c r="H232" s="206">
        <v>1</v>
      </c>
      <c r="I232" s="207"/>
      <c r="J232" s="14"/>
      <c r="K232" s="14"/>
      <c r="L232" s="203"/>
      <c r="M232" s="208"/>
      <c r="N232" s="209"/>
      <c r="O232" s="209"/>
      <c r="P232" s="209"/>
      <c r="Q232" s="209"/>
      <c r="R232" s="209"/>
      <c r="S232" s="209"/>
      <c r="T232" s="21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4" t="s">
        <v>166</v>
      </c>
      <c r="AU232" s="204" t="s">
        <v>83</v>
      </c>
      <c r="AV232" s="14" t="s">
        <v>160</v>
      </c>
      <c r="AW232" s="14" t="s">
        <v>35</v>
      </c>
      <c r="AX232" s="14" t="s">
        <v>81</v>
      </c>
      <c r="AY232" s="204" t="s">
        <v>153</v>
      </c>
    </row>
    <row r="233" s="2" customFormat="1" ht="24.15" customHeight="1">
      <c r="A233" s="40"/>
      <c r="B233" s="174"/>
      <c r="C233" s="220" t="s">
        <v>392</v>
      </c>
      <c r="D233" s="220" t="s">
        <v>216</v>
      </c>
      <c r="E233" s="221" t="s">
        <v>2105</v>
      </c>
      <c r="F233" s="222" t="s">
        <v>2106</v>
      </c>
      <c r="G233" s="223" t="s">
        <v>488</v>
      </c>
      <c r="H233" s="224">
        <v>1</v>
      </c>
      <c r="I233" s="225"/>
      <c r="J233" s="226">
        <f>ROUND(I233*H233,2)</f>
        <v>0</v>
      </c>
      <c r="K233" s="222" t="s">
        <v>159</v>
      </c>
      <c r="L233" s="227"/>
      <c r="M233" s="228" t="s">
        <v>3</v>
      </c>
      <c r="N233" s="229" t="s">
        <v>44</v>
      </c>
      <c r="O233" s="74"/>
      <c r="P233" s="184">
        <f>O233*H233</f>
        <v>0</v>
      </c>
      <c r="Q233" s="184">
        <v>0.42999999999999999</v>
      </c>
      <c r="R233" s="184">
        <f>Q233*H233</f>
        <v>0.42999999999999999</v>
      </c>
      <c r="S233" s="184">
        <v>0</v>
      </c>
      <c r="T233" s="18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86" t="s">
        <v>215</v>
      </c>
      <c r="AT233" s="186" t="s">
        <v>216</v>
      </c>
      <c r="AU233" s="186" t="s">
        <v>83</v>
      </c>
      <c r="AY233" s="21" t="s">
        <v>153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21" t="s">
        <v>81</v>
      </c>
      <c r="BK233" s="187">
        <f>ROUND(I233*H233,2)</f>
        <v>0</v>
      </c>
      <c r="BL233" s="21" t="s">
        <v>160</v>
      </c>
      <c r="BM233" s="186" t="s">
        <v>2360</v>
      </c>
    </row>
    <row r="234" s="2" customFormat="1">
      <c r="A234" s="40"/>
      <c r="B234" s="41"/>
      <c r="C234" s="40"/>
      <c r="D234" s="188" t="s">
        <v>162</v>
      </c>
      <c r="E234" s="40"/>
      <c r="F234" s="189" t="s">
        <v>2106</v>
      </c>
      <c r="G234" s="40"/>
      <c r="H234" s="40"/>
      <c r="I234" s="190"/>
      <c r="J234" s="40"/>
      <c r="K234" s="40"/>
      <c r="L234" s="41"/>
      <c r="M234" s="191"/>
      <c r="N234" s="192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162</v>
      </c>
      <c r="AU234" s="21" t="s">
        <v>83</v>
      </c>
    </row>
    <row r="235" s="13" customFormat="1">
      <c r="A235" s="13"/>
      <c r="B235" s="195"/>
      <c r="C235" s="13"/>
      <c r="D235" s="188" t="s">
        <v>166</v>
      </c>
      <c r="E235" s="196" t="s">
        <v>3</v>
      </c>
      <c r="F235" s="197" t="s">
        <v>81</v>
      </c>
      <c r="G235" s="13"/>
      <c r="H235" s="198">
        <v>1</v>
      </c>
      <c r="I235" s="199"/>
      <c r="J235" s="13"/>
      <c r="K235" s="13"/>
      <c r="L235" s="195"/>
      <c r="M235" s="200"/>
      <c r="N235" s="201"/>
      <c r="O235" s="201"/>
      <c r="P235" s="201"/>
      <c r="Q235" s="201"/>
      <c r="R235" s="201"/>
      <c r="S235" s="201"/>
      <c r="T235" s="20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6" t="s">
        <v>166</v>
      </c>
      <c r="AU235" s="196" t="s">
        <v>83</v>
      </c>
      <c r="AV235" s="13" t="s">
        <v>83</v>
      </c>
      <c r="AW235" s="13" t="s">
        <v>35</v>
      </c>
      <c r="AX235" s="13" t="s">
        <v>81</v>
      </c>
      <c r="AY235" s="196" t="s">
        <v>153</v>
      </c>
    </row>
    <row r="236" s="2" customFormat="1" ht="24.15" customHeight="1">
      <c r="A236" s="40"/>
      <c r="B236" s="174"/>
      <c r="C236" s="220" t="s">
        <v>397</v>
      </c>
      <c r="D236" s="220" t="s">
        <v>216</v>
      </c>
      <c r="E236" s="221" t="s">
        <v>2114</v>
      </c>
      <c r="F236" s="222" t="s">
        <v>2115</v>
      </c>
      <c r="G236" s="223" t="s">
        <v>488</v>
      </c>
      <c r="H236" s="224">
        <v>1</v>
      </c>
      <c r="I236" s="225"/>
      <c r="J236" s="226">
        <f>ROUND(I236*H236,2)</f>
        <v>0</v>
      </c>
      <c r="K236" s="222" t="s">
        <v>159</v>
      </c>
      <c r="L236" s="227"/>
      <c r="M236" s="228" t="s">
        <v>3</v>
      </c>
      <c r="N236" s="229" t="s">
        <v>44</v>
      </c>
      <c r="O236" s="74"/>
      <c r="P236" s="184">
        <f>O236*H236</f>
        <v>0</v>
      </c>
      <c r="Q236" s="184">
        <v>0.028000000000000001</v>
      </c>
      <c r="R236" s="184">
        <f>Q236*H236</f>
        <v>0.028000000000000001</v>
      </c>
      <c r="S236" s="184">
        <v>0</v>
      </c>
      <c r="T236" s="18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186" t="s">
        <v>215</v>
      </c>
      <c r="AT236" s="186" t="s">
        <v>216</v>
      </c>
      <c r="AU236" s="186" t="s">
        <v>83</v>
      </c>
      <c r="AY236" s="21" t="s">
        <v>153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21" t="s">
        <v>81</v>
      </c>
      <c r="BK236" s="187">
        <f>ROUND(I236*H236,2)</f>
        <v>0</v>
      </c>
      <c r="BL236" s="21" t="s">
        <v>160</v>
      </c>
      <c r="BM236" s="186" t="s">
        <v>2361</v>
      </c>
    </row>
    <row r="237" s="2" customFormat="1">
      <c r="A237" s="40"/>
      <c r="B237" s="41"/>
      <c r="C237" s="40"/>
      <c r="D237" s="188" t="s">
        <v>162</v>
      </c>
      <c r="E237" s="40"/>
      <c r="F237" s="189" t="s">
        <v>2115</v>
      </c>
      <c r="G237" s="40"/>
      <c r="H237" s="40"/>
      <c r="I237" s="190"/>
      <c r="J237" s="40"/>
      <c r="K237" s="40"/>
      <c r="L237" s="41"/>
      <c r="M237" s="191"/>
      <c r="N237" s="192"/>
      <c r="O237" s="74"/>
      <c r="P237" s="74"/>
      <c r="Q237" s="74"/>
      <c r="R237" s="74"/>
      <c r="S237" s="74"/>
      <c r="T237" s="75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21" t="s">
        <v>162</v>
      </c>
      <c r="AU237" s="21" t="s">
        <v>83</v>
      </c>
    </row>
    <row r="238" s="13" customFormat="1">
      <c r="A238" s="13"/>
      <c r="B238" s="195"/>
      <c r="C238" s="13"/>
      <c r="D238" s="188" t="s">
        <v>166</v>
      </c>
      <c r="E238" s="196" t="s">
        <v>3</v>
      </c>
      <c r="F238" s="197" t="s">
        <v>81</v>
      </c>
      <c r="G238" s="13"/>
      <c r="H238" s="198">
        <v>1</v>
      </c>
      <c r="I238" s="199"/>
      <c r="J238" s="13"/>
      <c r="K238" s="13"/>
      <c r="L238" s="195"/>
      <c r="M238" s="200"/>
      <c r="N238" s="201"/>
      <c r="O238" s="201"/>
      <c r="P238" s="201"/>
      <c r="Q238" s="201"/>
      <c r="R238" s="201"/>
      <c r="S238" s="201"/>
      <c r="T238" s="20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6" t="s">
        <v>166</v>
      </c>
      <c r="AU238" s="196" t="s">
        <v>83</v>
      </c>
      <c r="AV238" s="13" t="s">
        <v>83</v>
      </c>
      <c r="AW238" s="13" t="s">
        <v>35</v>
      </c>
      <c r="AX238" s="13" t="s">
        <v>81</v>
      </c>
      <c r="AY238" s="196" t="s">
        <v>153</v>
      </c>
    </row>
    <row r="239" s="2" customFormat="1" ht="24.15" customHeight="1">
      <c r="A239" s="40"/>
      <c r="B239" s="174"/>
      <c r="C239" s="220" t="s">
        <v>404</v>
      </c>
      <c r="D239" s="220" t="s">
        <v>216</v>
      </c>
      <c r="E239" s="221" t="s">
        <v>2120</v>
      </c>
      <c r="F239" s="222" t="s">
        <v>2121</v>
      </c>
      <c r="G239" s="223" t="s">
        <v>488</v>
      </c>
      <c r="H239" s="224">
        <v>1</v>
      </c>
      <c r="I239" s="225"/>
      <c r="J239" s="226">
        <f>ROUND(I239*H239,2)</f>
        <v>0</v>
      </c>
      <c r="K239" s="222" t="s">
        <v>159</v>
      </c>
      <c r="L239" s="227"/>
      <c r="M239" s="228" t="s">
        <v>3</v>
      </c>
      <c r="N239" s="229" t="s">
        <v>44</v>
      </c>
      <c r="O239" s="74"/>
      <c r="P239" s="184">
        <f>O239*H239</f>
        <v>0</v>
      </c>
      <c r="Q239" s="184">
        <v>0.52100000000000002</v>
      </c>
      <c r="R239" s="184">
        <f>Q239*H239</f>
        <v>0.52100000000000002</v>
      </c>
      <c r="S239" s="184">
        <v>0</v>
      </c>
      <c r="T239" s="185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86" t="s">
        <v>215</v>
      </c>
      <c r="AT239" s="186" t="s">
        <v>216</v>
      </c>
      <c r="AU239" s="186" t="s">
        <v>83</v>
      </c>
      <c r="AY239" s="21" t="s">
        <v>153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21" t="s">
        <v>81</v>
      </c>
      <c r="BK239" s="187">
        <f>ROUND(I239*H239,2)</f>
        <v>0</v>
      </c>
      <c r="BL239" s="21" t="s">
        <v>160</v>
      </c>
      <c r="BM239" s="186" t="s">
        <v>2362</v>
      </c>
    </row>
    <row r="240" s="2" customFormat="1">
      <c r="A240" s="40"/>
      <c r="B240" s="41"/>
      <c r="C240" s="40"/>
      <c r="D240" s="188" t="s">
        <v>162</v>
      </c>
      <c r="E240" s="40"/>
      <c r="F240" s="189" t="s">
        <v>2121</v>
      </c>
      <c r="G240" s="40"/>
      <c r="H240" s="40"/>
      <c r="I240" s="190"/>
      <c r="J240" s="40"/>
      <c r="K240" s="40"/>
      <c r="L240" s="41"/>
      <c r="M240" s="191"/>
      <c r="N240" s="192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162</v>
      </c>
      <c r="AU240" s="21" t="s">
        <v>83</v>
      </c>
    </row>
    <row r="241" s="13" customFormat="1">
      <c r="A241" s="13"/>
      <c r="B241" s="195"/>
      <c r="C241" s="13"/>
      <c r="D241" s="188" t="s">
        <v>166</v>
      </c>
      <c r="E241" s="196" t="s">
        <v>3</v>
      </c>
      <c r="F241" s="197" t="s">
        <v>81</v>
      </c>
      <c r="G241" s="13"/>
      <c r="H241" s="198">
        <v>1</v>
      </c>
      <c r="I241" s="199"/>
      <c r="J241" s="13"/>
      <c r="K241" s="13"/>
      <c r="L241" s="195"/>
      <c r="M241" s="200"/>
      <c r="N241" s="201"/>
      <c r="O241" s="201"/>
      <c r="P241" s="201"/>
      <c r="Q241" s="201"/>
      <c r="R241" s="201"/>
      <c r="S241" s="201"/>
      <c r="T241" s="20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6" t="s">
        <v>166</v>
      </c>
      <c r="AU241" s="196" t="s">
        <v>83</v>
      </c>
      <c r="AV241" s="13" t="s">
        <v>83</v>
      </c>
      <c r="AW241" s="13" t="s">
        <v>35</v>
      </c>
      <c r="AX241" s="13" t="s">
        <v>81</v>
      </c>
      <c r="AY241" s="196" t="s">
        <v>153</v>
      </c>
    </row>
    <row r="242" s="2" customFormat="1" ht="24.15" customHeight="1">
      <c r="A242" s="40"/>
      <c r="B242" s="174"/>
      <c r="C242" s="220" t="s">
        <v>411</v>
      </c>
      <c r="D242" s="220" t="s">
        <v>216</v>
      </c>
      <c r="E242" s="221" t="s">
        <v>2124</v>
      </c>
      <c r="F242" s="222" t="s">
        <v>2125</v>
      </c>
      <c r="G242" s="223" t="s">
        <v>488</v>
      </c>
      <c r="H242" s="224">
        <v>2</v>
      </c>
      <c r="I242" s="225"/>
      <c r="J242" s="226">
        <f>ROUND(I242*H242,2)</f>
        <v>0</v>
      </c>
      <c r="K242" s="222" t="s">
        <v>159</v>
      </c>
      <c r="L242" s="227"/>
      <c r="M242" s="228" t="s">
        <v>3</v>
      </c>
      <c r="N242" s="229" t="s">
        <v>44</v>
      </c>
      <c r="O242" s="74"/>
      <c r="P242" s="184">
        <f>O242*H242</f>
        <v>0</v>
      </c>
      <c r="Q242" s="184">
        <v>0.002</v>
      </c>
      <c r="R242" s="184">
        <f>Q242*H242</f>
        <v>0.0040000000000000001</v>
      </c>
      <c r="S242" s="184">
        <v>0</v>
      </c>
      <c r="T242" s="185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186" t="s">
        <v>215</v>
      </c>
      <c r="AT242" s="186" t="s">
        <v>216</v>
      </c>
      <c r="AU242" s="186" t="s">
        <v>83</v>
      </c>
      <c r="AY242" s="21" t="s">
        <v>153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21" t="s">
        <v>81</v>
      </c>
      <c r="BK242" s="187">
        <f>ROUND(I242*H242,2)</f>
        <v>0</v>
      </c>
      <c r="BL242" s="21" t="s">
        <v>160</v>
      </c>
      <c r="BM242" s="186" t="s">
        <v>2363</v>
      </c>
    </row>
    <row r="243" s="2" customFormat="1">
      <c r="A243" s="40"/>
      <c r="B243" s="41"/>
      <c r="C243" s="40"/>
      <c r="D243" s="188" t="s">
        <v>162</v>
      </c>
      <c r="E243" s="40"/>
      <c r="F243" s="189" t="s">
        <v>2125</v>
      </c>
      <c r="G243" s="40"/>
      <c r="H243" s="40"/>
      <c r="I243" s="190"/>
      <c r="J243" s="40"/>
      <c r="K243" s="40"/>
      <c r="L243" s="41"/>
      <c r="M243" s="191"/>
      <c r="N243" s="192"/>
      <c r="O243" s="74"/>
      <c r="P243" s="74"/>
      <c r="Q243" s="74"/>
      <c r="R243" s="74"/>
      <c r="S243" s="74"/>
      <c r="T243" s="75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21" t="s">
        <v>162</v>
      </c>
      <c r="AU243" s="21" t="s">
        <v>83</v>
      </c>
    </row>
    <row r="244" s="13" customFormat="1">
      <c r="A244" s="13"/>
      <c r="B244" s="195"/>
      <c r="C244" s="13"/>
      <c r="D244" s="188" t="s">
        <v>166</v>
      </c>
      <c r="E244" s="196" t="s">
        <v>3</v>
      </c>
      <c r="F244" s="197" t="s">
        <v>83</v>
      </c>
      <c r="G244" s="13"/>
      <c r="H244" s="198">
        <v>2</v>
      </c>
      <c r="I244" s="199"/>
      <c r="J244" s="13"/>
      <c r="K244" s="13"/>
      <c r="L244" s="195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166</v>
      </c>
      <c r="AU244" s="196" t="s">
        <v>83</v>
      </c>
      <c r="AV244" s="13" t="s">
        <v>83</v>
      </c>
      <c r="AW244" s="13" t="s">
        <v>35</v>
      </c>
      <c r="AX244" s="13" t="s">
        <v>81</v>
      </c>
      <c r="AY244" s="196" t="s">
        <v>153</v>
      </c>
    </row>
    <row r="245" s="2" customFormat="1" ht="24.15" customHeight="1">
      <c r="A245" s="40"/>
      <c r="B245" s="174"/>
      <c r="C245" s="175" t="s">
        <v>421</v>
      </c>
      <c r="D245" s="175" t="s">
        <v>155</v>
      </c>
      <c r="E245" s="176" t="s">
        <v>2148</v>
      </c>
      <c r="F245" s="177" t="s">
        <v>2149</v>
      </c>
      <c r="G245" s="178" t="s">
        <v>488</v>
      </c>
      <c r="H245" s="179">
        <v>5</v>
      </c>
      <c r="I245" s="180"/>
      <c r="J245" s="181">
        <f>ROUND(I245*H245,2)</f>
        <v>0</v>
      </c>
      <c r="K245" s="177" t="s">
        <v>159</v>
      </c>
      <c r="L245" s="41"/>
      <c r="M245" s="182" t="s">
        <v>3</v>
      </c>
      <c r="N245" s="183" t="s">
        <v>44</v>
      </c>
      <c r="O245" s="74"/>
      <c r="P245" s="184">
        <f>O245*H245</f>
        <v>0</v>
      </c>
      <c r="Q245" s="184">
        <v>0.12422</v>
      </c>
      <c r="R245" s="184">
        <f>Q245*H245</f>
        <v>0.62109999999999999</v>
      </c>
      <c r="S245" s="184">
        <v>0</v>
      </c>
      <c r="T245" s="185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86" t="s">
        <v>160</v>
      </c>
      <c r="AT245" s="186" t="s">
        <v>155</v>
      </c>
      <c r="AU245" s="186" t="s">
        <v>83</v>
      </c>
      <c r="AY245" s="21" t="s">
        <v>153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21" t="s">
        <v>81</v>
      </c>
      <c r="BK245" s="187">
        <f>ROUND(I245*H245,2)</f>
        <v>0</v>
      </c>
      <c r="BL245" s="21" t="s">
        <v>160</v>
      </c>
      <c r="BM245" s="186" t="s">
        <v>2364</v>
      </c>
    </row>
    <row r="246" s="2" customFormat="1">
      <c r="A246" s="40"/>
      <c r="B246" s="41"/>
      <c r="C246" s="40"/>
      <c r="D246" s="188" t="s">
        <v>162</v>
      </c>
      <c r="E246" s="40"/>
      <c r="F246" s="189" t="s">
        <v>2151</v>
      </c>
      <c r="G246" s="40"/>
      <c r="H246" s="40"/>
      <c r="I246" s="190"/>
      <c r="J246" s="40"/>
      <c r="K246" s="40"/>
      <c r="L246" s="41"/>
      <c r="M246" s="191"/>
      <c r="N246" s="192"/>
      <c r="O246" s="74"/>
      <c r="P246" s="74"/>
      <c r="Q246" s="74"/>
      <c r="R246" s="74"/>
      <c r="S246" s="74"/>
      <c r="T246" s="75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21" t="s">
        <v>162</v>
      </c>
      <c r="AU246" s="21" t="s">
        <v>83</v>
      </c>
    </row>
    <row r="247" s="2" customFormat="1">
      <c r="A247" s="40"/>
      <c r="B247" s="41"/>
      <c r="C247" s="40"/>
      <c r="D247" s="193" t="s">
        <v>164</v>
      </c>
      <c r="E247" s="40"/>
      <c r="F247" s="194" t="s">
        <v>2152</v>
      </c>
      <c r="G247" s="40"/>
      <c r="H247" s="40"/>
      <c r="I247" s="190"/>
      <c r="J247" s="40"/>
      <c r="K247" s="40"/>
      <c r="L247" s="41"/>
      <c r="M247" s="191"/>
      <c r="N247" s="192"/>
      <c r="O247" s="74"/>
      <c r="P247" s="74"/>
      <c r="Q247" s="74"/>
      <c r="R247" s="74"/>
      <c r="S247" s="74"/>
      <c r="T247" s="75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21" t="s">
        <v>164</v>
      </c>
      <c r="AU247" s="21" t="s">
        <v>83</v>
      </c>
    </row>
    <row r="248" s="13" customFormat="1">
      <c r="A248" s="13"/>
      <c r="B248" s="195"/>
      <c r="C248" s="13"/>
      <c r="D248" s="188" t="s">
        <v>166</v>
      </c>
      <c r="E248" s="196" t="s">
        <v>3</v>
      </c>
      <c r="F248" s="197" t="s">
        <v>188</v>
      </c>
      <c r="G248" s="13"/>
      <c r="H248" s="198">
        <v>5</v>
      </c>
      <c r="I248" s="199"/>
      <c r="J248" s="13"/>
      <c r="K248" s="13"/>
      <c r="L248" s="195"/>
      <c r="M248" s="200"/>
      <c r="N248" s="201"/>
      <c r="O248" s="201"/>
      <c r="P248" s="201"/>
      <c r="Q248" s="201"/>
      <c r="R248" s="201"/>
      <c r="S248" s="201"/>
      <c r="T248" s="20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6" t="s">
        <v>166</v>
      </c>
      <c r="AU248" s="196" t="s">
        <v>83</v>
      </c>
      <c r="AV248" s="13" t="s">
        <v>83</v>
      </c>
      <c r="AW248" s="13" t="s">
        <v>35</v>
      </c>
      <c r="AX248" s="13" t="s">
        <v>81</v>
      </c>
      <c r="AY248" s="196" t="s">
        <v>153</v>
      </c>
    </row>
    <row r="249" s="2" customFormat="1" ht="21.75" customHeight="1">
      <c r="A249" s="40"/>
      <c r="B249" s="174"/>
      <c r="C249" s="220" t="s">
        <v>428</v>
      </c>
      <c r="D249" s="220" t="s">
        <v>216</v>
      </c>
      <c r="E249" s="221" t="s">
        <v>2153</v>
      </c>
      <c r="F249" s="222" t="s">
        <v>2154</v>
      </c>
      <c r="G249" s="223" t="s">
        <v>488</v>
      </c>
      <c r="H249" s="224">
        <v>5</v>
      </c>
      <c r="I249" s="225"/>
      <c r="J249" s="226">
        <f>ROUND(I249*H249,2)</f>
        <v>0</v>
      </c>
      <c r="K249" s="222" t="s">
        <v>159</v>
      </c>
      <c r="L249" s="227"/>
      <c r="M249" s="228" t="s">
        <v>3</v>
      </c>
      <c r="N249" s="229" t="s">
        <v>44</v>
      </c>
      <c r="O249" s="74"/>
      <c r="P249" s="184">
        <f>O249*H249</f>
        <v>0</v>
      </c>
      <c r="Q249" s="184">
        <v>0.067000000000000004</v>
      </c>
      <c r="R249" s="184">
        <f>Q249*H249</f>
        <v>0.33500000000000002</v>
      </c>
      <c r="S249" s="184">
        <v>0</v>
      </c>
      <c r="T249" s="18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186" t="s">
        <v>215</v>
      </c>
      <c r="AT249" s="186" t="s">
        <v>216</v>
      </c>
      <c r="AU249" s="186" t="s">
        <v>83</v>
      </c>
      <c r="AY249" s="21" t="s">
        <v>153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21" t="s">
        <v>81</v>
      </c>
      <c r="BK249" s="187">
        <f>ROUND(I249*H249,2)</f>
        <v>0</v>
      </c>
      <c r="BL249" s="21" t="s">
        <v>160</v>
      </c>
      <c r="BM249" s="186" t="s">
        <v>2365</v>
      </c>
    </row>
    <row r="250" s="2" customFormat="1">
      <c r="A250" s="40"/>
      <c r="B250" s="41"/>
      <c r="C250" s="40"/>
      <c r="D250" s="188" t="s">
        <v>162</v>
      </c>
      <c r="E250" s="40"/>
      <c r="F250" s="189" t="s">
        <v>2154</v>
      </c>
      <c r="G250" s="40"/>
      <c r="H250" s="40"/>
      <c r="I250" s="190"/>
      <c r="J250" s="40"/>
      <c r="K250" s="40"/>
      <c r="L250" s="41"/>
      <c r="M250" s="191"/>
      <c r="N250" s="192"/>
      <c r="O250" s="74"/>
      <c r="P250" s="74"/>
      <c r="Q250" s="74"/>
      <c r="R250" s="74"/>
      <c r="S250" s="74"/>
      <c r="T250" s="75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162</v>
      </c>
      <c r="AU250" s="21" t="s">
        <v>83</v>
      </c>
    </row>
    <row r="251" s="13" customFormat="1">
      <c r="A251" s="13"/>
      <c r="B251" s="195"/>
      <c r="C251" s="13"/>
      <c r="D251" s="188" t="s">
        <v>166</v>
      </c>
      <c r="E251" s="196" t="s">
        <v>3</v>
      </c>
      <c r="F251" s="197" t="s">
        <v>188</v>
      </c>
      <c r="G251" s="13"/>
      <c r="H251" s="198">
        <v>5</v>
      </c>
      <c r="I251" s="199"/>
      <c r="J251" s="13"/>
      <c r="K251" s="13"/>
      <c r="L251" s="195"/>
      <c r="M251" s="200"/>
      <c r="N251" s="201"/>
      <c r="O251" s="201"/>
      <c r="P251" s="201"/>
      <c r="Q251" s="201"/>
      <c r="R251" s="201"/>
      <c r="S251" s="201"/>
      <c r="T251" s="20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6" t="s">
        <v>166</v>
      </c>
      <c r="AU251" s="196" t="s">
        <v>83</v>
      </c>
      <c r="AV251" s="13" t="s">
        <v>83</v>
      </c>
      <c r="AW251" s="13" t="s">
        <v>35</v>
      </c>
      <c r="AX251" s="13" t="s">
        <v>81</v>
      </c>
      <c r="AY251" s="196" t="s">
        <v>153</v>
      </c>
    </row>
    <row r="252" s="2" customFormat="1" ht="24.15" customHeight="1">
      <c r="A252" s="40"/>
      <c r="B252" s="174"/>
      <c r="C252" s="175" t="s">
        <v>435</v>
      </c>
      <c r="D252" s="175" t="s">
        <v>155</v>
      </c>
      <c r="E252" s="176" t="s">
        <v>2156</v>
      </c>
      <c r="F252" s="177" t="s">
        <v>2157</v>
      </c>
      <c r="G252" s="178" t="s">
        <v>488</v>
      </c>
      <c r="H252" s="179">
        <v>3</v>
      </c>
      <c r="I252" s="180"/>
      <c r="J252" s="181">
        <f>ROUND(I252*H252,2)</f>
        <v>0</v>
      </c>
      <c r="K252" s="177" t="s">
        <v>159</v>
      </c>
      <c r="L252" s="41"/>
      <c r="M252" s="182" t="s">
        <v>3</v>
      </c>
      <c r="N252" s="183" t="s">
        <v>44</v>
      </c>
      <c r="O252" s="74"/>
      <c r="P252" s="184">
        <f>O252*H252</f>
        <v>0</v>
      </c>
      <c r="Q252" s="184">
        <v>0.02972</v>
      </c>
      <c r="R252" s="184">
        <f>Q252*H252</f>
        <v>0.089160000000000003</v>
      </c>
      <c r="S252" s="184">
        <v>0</v>
      </c>
      <c r="T252" s="185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186" t="s">
        <v>160</v>
      </c>
      <c r="AT252" s="186" t="s">
        <v>155</v>
      </c>
      <c r="AU252" s="186" t="s">
        <v>83</v>
      </c>
      <c r="AY252" s="21" t="s">
        <v>153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21" t="s">
        <v>81</v>
      </c>
      <c r="BK252" s="187">
        <f>ROUND(I252*H252,2)</f>
        <v>0</v>
      </c>
      <c r="BL252" s="21" t="s">
        <v>160</v>
      </c>
      <c r="BM252" s="186" t="s">
        <v>2366</v>
      </c>
    </row>
    <row r="253" s="2" customFormat="1">
      <c r="A253" s="40"/>
      <c r="B253" s="41"/>
      <c r="C253" s="40"/>
      <c r="D253" s="188" t="s">
        <v>162</v>
      </c>
      <c r="E253" s="40"/>
      <c r="F253" s="189" t="s">
        <v>2159</v>
      </c>
      <c r="G253" s="40"/>
      <c r="H253" s="40"/>
      <c r="I253" s="190"/>
      <c r="J253" s="40"/>
      <c r="K253" s="40"/>
      <c r="L253" s="41"/>
      <c r="M253" s="191"/>
      <c r="N253" s="192"/>
      <c r="O253" s="74"/>
      <c r="P253" s="74"/>
      <c r="Q253" s="74"/>
      <c r="R253" s="74"/>
      <c r="S253" s="74"/>
      <c r="T253" s="75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21" t="s">
        <v>162</v>
      </c>
      <c r="AU253" s="21" t="s">
        <v>83</v>
      </c>
    </row>
    <row r="254" s="2" customFormat="1">
      <c r="A254" s="40"/>
      <c r="B254" s="41"/>
      <c r="C254" s="40"/>
      <c r="D254" s="193" t="s">
        <v>164</v>
      </c>
      <c r="E254" s="40"/>
      <c r="F254" s="194" t="s">
        <v>2160</v>
      </c>
      <c r="G254" s="40"/>
      <c r="H254" s="40"/>
      <c r="I254" s="190"/>
      <c r="J254" s="40"/>
      <c r="K254" s="40"/>
      <c r="L254" s="41"/>
      <c r="M254" s="191"/>
      <c r="N254" s="192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164</v>
      </c>
      <c r="AU254" s="21" t="s">
        <v>83</v>
      </c>
    </row>
    <row r="255" s="13" customFormat="1">
      <c r="A255" s="13"/>
      <c r="B255" s="195"/>
      <c r="C255" s="13"/>
      <c r="D255" s="188" t="s">
        <v>166</v>
      </c>
      <c r="E255" s="196" t="s">
        <v>3</v>
      </c>
      <c r="F255" s="197" t="s">
        <v>174</v>
      </c>
      <c r="G255" s="13"/>
      <c r="H255" s="198">
        <v>3</v>
      </c>
      <c r="I255" s="199"/>
      <c r="J255" s="13"/>
      <c r="K255" s="13"/>
      <c r="L255" s="195"/>
      <c r="M255" s="200"/>
      <c r="N255" s="201"/>
      <c r="O255" s="201"/>
      <c r="P255" s="201"/>
      <c r="Q255" s="201"/>
      <c r="R255" s="201"/>
      <c r="S255" s="201"/>
      <c r="T255" s="20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6" t="s">
        <v>166</v>
      </c>
      <c r="AU255" s="196" t="s">
        <v>83</v>
      </c>
      <c r="AV255" s="13" t="s">
        <v>83</v>
      </c>
      <c r="AW255" s="13" t="s">
        <v>35</v>
      </c>
      <c r="AX255" s="13" t="s">
        <v>81</v>
      </c>
      <c r="AY255" s="196" t="s">
        <v>153</v>
      </c>
    </row>
    <row r="256" s="2" customFormat="1" ht="24.15" customHeight="1">
      <c r="A256" s="40"/>
      <c r="B256" s="174"/>
      <c r="C256" s="220" t="s">
        <v>441</v>
      </c>
      <c r="D256" s="220" t="s">
        <v>216</v>
      </c>
      <c r="E256" s="221" t="s">
        <v>2161</v>
      </c>
      <c r="F256" s="222" t="s">
        <v>2162</v>
      </c>
      <c r="G256" s="223" t="s">
        <v>488</v>
      </c>
      <c r="H256" s="224">
        <v>3</v>
      </c>
      <c r="I256" s="225"/>
      <c r="J256" s="226">
        <f>ROUND(I256*H256,2)</f>
        <v>0</v>
      </c>
      <c r="K256" s="222" t="s">
        <v>159</v>
      </c>
      <c r="L256" s="227"/>
      <c r="M256" s="228" t="s">
        <v>3</v>
      </c>
      <c r="N256" s="229" t="s">
        <v>44</v>
      </c>
      <c r="O256" s="74"/>
      <c r="P256" s="184">
        <f>O256*H256</f>
        <v>0</v>
      </c>
      <c r="Q256" s="184">
        <v>0.040000000000000001</v>
      </c>
      <c r="R256" s="184">
        <f>Q256*H256</f>
        <v>0.12</v>
      </c>
      <c r="S256" s="184">
        <v>0</v>
      </c>
      <c r="T256" s="185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186" t="s">
        <v>215</v>
      </c>
      <c r="AT256" s="186" t="s">
        <v>216</v>
      </c>
      <c r="AU256" s="186" t="s">
        <v>83</v>
      </c>
      <c r="AY256" s="21" t="s">
        <v>153</v>
      </c>
      <c r="BE256" s="187">
        <f>IF(N256="základní",J256,0)</f>
        <v>0</v>
      </c>
      <c r="BF256" s="187">
        <f>IF(N256="snížená",J256,0)</f>
        <v>0</v>
      </c>
      <c r="BG256" s="187">
        <f>IF(N256="zákl. přenesená",J256,0)</f>
        <v>0</v>
      </c>
      <c r="BH256" s="187">
        <f>IF(N256="sníž. přenesená",J256,0)</f>
        <v>0</v>
      </c>
      <c r="BI256" s="187">
        <f>IF(N256="nulová",J256,0)</f>
        <v>0</v>
      </c>
      <c r="BJ256" s="21" t="s">
        <v>81</v>
      </c>
      <c r="BK256" s="187">
        <f>ROUND(I256*H256,2)</f>
        <v>0</v>
      </c>
      <c r="BL256" s="21" t="s">
        <v>160</v>
      </c>
      <c r="BM256" s="186" t="s">
        <v>2367</v>
      </c>
    </row>
    <row r="257" s="2" customFormat="1">
      <c r="A257" s="40"/>
      <c r="B257" s="41"/>
      <c r="C257" s="40"/>
      <c r="D257" s="188" t="s">
        <v>162</v>
      </c>
      <c r="E257" s="40"/>
      <c r="F257" s="189" t="s">
        <v>2162</v>
      </c>
      <c r="G257" s="40"/>
      <c r="H257" s="40"/>
      <c r="I257" s="190"/>
      <c r="J257" s="40"/>
      <c r="K257" s="40"/>
      <c r="L257" s="41"/>
      <c r="M257" s="191"/>
      <c r="N257" s="192"/>
      <c r="O257" s="74"/>
      <c r="P257" s="74"/>
      <c r="Q257" s="74"/>
      <c r="R257" s="74"/>
      <c r="S257" s="74"/>
      <c r="T257" s="75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21" t="s">
        <v>162</v>
      </c>
      <c r="AU257" s="21" t="s">
        <v>83</v>
      </c>
    </row>
    <row r="258" s="13" customFormat="1">
      <c r="A258" s="13"/>
      <c r="B258" s="195"/>
      <c r="C258" s="13"/>
      <c r="D258" s="188" t="s">
        <v>166</v>
      </c>
      <c r="E258" s="196" t="s">
        <v>3</v>
      </c>
      <c r="F258" s="197" t="s">
        <v>174</v>
      </c>
      <c r="G258" s="13"/>
      <c r="H258" s="198">
        <v>3</v>
      </c>
      <c r="I258" s="199"/>
      <c r="J258" s="13"/>
      <c r="K258" s="13"/>
      <c r="L258" s="195"/>
      <c r="M258" s="200"/>
      <c r="N258" s="201"/>
      <c r="O258" s="201"/>
      <c r="P258" s="201"/>
      <c r="Q258" s="201"/>
      <c r="R258" s="201"/>
      <c r="S258" s="201"/>
      <c r="T258" s="20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6" t="s">
        <v>166</v>
      </c>
      <c r="AU258" s="196" t="s">
        <v>83</v>
      </c>
      <c r="AV258" s="13" t="s">
        <v>83</v>
      </c>
      <c r="AW258" s="13" t="s">
        <v>35</v>
      </c>
      <c r="AX258" s="13" t="s">
        <v>81</v>
      </c>
      <c r="AY258" s="196" t="s">
        <v>153</v>
      </c>
    </row>
    <row r="259" s="2" customFormat="1" ht="24.15" customHeight="1">
      <c r="A259" s="40"/>
      <c r="B259" s="174"/>
      <c r="C259" s="175" t="s">
        <v>447</v>
      </c>
      <c r="D259" s="175" t="s">
        <v>155</v>
      </c>
      <c r="E259" s="176" t="s">
        <v>2164</v>
      </c>
      <c r="F259" s="177" t="s">
        <v>2165</v>
      </c>
      <c r="G259" s="178" t="s">
        <v>488</v>
      </c>
      <c r="H259" s="179">
        <v>3</v>
      </c>
      <c r="I259" s="180"/>
      <c r="J259" s="181">
        <f>ROUND(I259*H259,2)</f>
        <v>0</v>
      </c>
      <c r="K259" s="177" t="s">
        <v>159</v>
      </c>
      <c r="L259" s="41"/>
      <c r="M259" s="182" t="s">
        <v>3</v>
      </c>
      <c r="N259" s="183" t="s">
        <v>44</v>
      </c>
      <c r="O259" s="74"/>
      <c r="P259" s="184">
        <f>O259*H259</f>
        <v>0</v>
      </c>
      <c r="Q259" s="184">
        <v>0.02972</v>
      </c>
      <c r="R259" s="184">
        <f>Q259*H259</f>
        <v>0.089160000000000003</v>
      </c>
      <c r="S259" s="184">
        <v>0</v>
      </c>
      <c r="T259" s="18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86" t="s">
        <v>160</v>
      </c>
      <c r="AT259" s="186" t="s">
        <v>155</v>
      </c>
      <c r="AU259" s="186" t="s">
        <v>83</v>
      </c>
      <c r="AY259" s="21" t="s">
        <v>153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21" t="s">
        <v>81</v>
      </c>
      <c r="BK259" s="187">
        <f>ROUND(I259*H259,2)</f>
        <v>0</v>
      </c>
      <c r="BL259" s="21" t="s">
        <v>160</v>
      </c>
      <c r="BM259" s="186" t="s">
        <v>2368</v>
      </c>
    </row>
    <row r="260" s="2" customFormat="1">
      <c r="A260" s="40"/>
      <c r="B260" s="41"/>
      <c r="C260" s="40"/>
      <c r="D260" s="188" t="s">
        <v>162</v>
      </c>
      <c r="E260" s="40"/>
      <c r="F260" s="189" t="s">
        <v>2167</v>
      </c>
      <c r="G260" s="40"/>
      <c r="H260" s="40"/>
      <c r="I260" s="190"/>
      <c r="J260" s="40"/>
      <c r="K260" s="40"/>
      <c r="L260" s="41"/>
      <c r="M260" s="191"/>
      <c r="N260" s="192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162</v>
      </c>
      <c r="AU260" s="21" t="s">
        <v>83</v>
      </c>
    </row>
    <row r="261" s="2" customFormat="1">
      <c r="A261" s="40"/>
      <c r="B261" s="41"/>
      <c r="C261" s="40"/>
      <c r="D261" s="193" t="s">
        <v>164</v>
      </c>
      <c r="E261" s="40"/>
      <c r="F261" s="194" t="s">
        <v>2168</v>
      </c>
      <c r="G261" s="40"/>
      <c r="H261" s="40"/>
      <c r="I261" s="190"/>
      <c r="J261" s="40"/>
      <c r="K261" s="40"/>
      <c r="L261" s="41"/>
      <c r="M261" s="191"/>
      <c r="N261" s="192"/>
      <c r="O261" s="74"/>
      <c r="P261" s="74"/>
      <c r="Q261" s="74"/>
      <c r="R261" s="74"/>
      <c r="S261" s="74"/>
      <c r="T261" s="75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21" t="s">
        <v>164</v>
      </c>
      <c r="AU261" s="21" t="s">
        <v>83</v>
      </c>
    </row>
    <row r="262" s="13" customFormat="1">
      <c r="A262" s="13"/>
      <c r="B262" s="195"/>
      <c r="C262" s="13"/>
      <c r="D262" s="188" t="s">
        <v>166</v>
      </c>
      <c r="E262" s="196" t="s">
        <v>3</v>
      </c>
      <c r="F262" s="197" t="s">
        <v>174</v>
      </c>
      <c r="G262" s="13"/>
      <c r="H262" s="198">
        <v>3</v>
      </c>
      <c r="I262" s="199"/>
      <c r="J262" s="13"/>
      <c r="K262" s="13"/>
      <c r="L262" s="195"/>
      <c r="M262" s="200"/>
      <c r="N262" s="201"/>
      <c r="O262" s="201"/>
      <c r="P262" s="201"/>
      <c r="Q262" s="201"/>
      <c r="R262" s="201"/>
      <c r="S262" s="201"/>
      <c r="T262" s="20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6" t="s">
        <v>166</v>
      </c>
      <c r="AU262" s="196" t="s">
        <v>83</v>
      </c>
      <c r="AV262" s="13" t="s">
        <v>83</v>
      </c>
      <c r="AW262" s="13" t="s">
        <v>35</v>
      </c>
      <c r="AX262" s="13" t="s">
        <v>81</v>
      </c>
      <c r="AY262" s="196" t="s">
        <v>153</v>
      </c>
    </row>
    <row r="263" s="2" customFormat="1" ht="24.15" customHeight="1">
      <c r="A263" s="40"/>
      <c r="B263" s="174"/>
      <c r="C263" s="220" t="s">
        <v>453</v>
      </c>
      <c r="D263" s="220" t="s">
        <v>216</v>
      </c>
      <c r="E263" s="221" t="s">
        <v>2169</v>
      </c>
      <c r="F263" s="222" t="s">
        <v>2170</v>
      </c>
      <c r="G263" s="223" t="s">
        <v>488</v>
      </c>
      <c r="H263" s="224">
        <v>3</v>
      </c>
      <c r="I263" s="225"/>
      <c r="J263" s="226">
        <f>ROUND(I263*H263,2)</f>
        <v>0</v>
      </c>
      <c r="K263" s="222" t="s">
        <v>159</v>
      </c>
      <c r="L263" s="227"/>
      <c r="M263" s="228" t="s">
        <v>3</v>
      </c>
      <c r="N263" s="229" t="s">
        <v>44</v>
      </c>
      <c r="O263" s="74"/>
      <c r="P263" s="184">
        <f>O263*H263</f>
        <v>0</v>
      </c>
      <c r="Q263" s="184">
        <v>0.057000000000000002</v>
      </c>
      <c r="R263" s="184">
        <f>Q263*H263</f>
        <v>0.17100000000000001</v>
      </c>
      <c r="S263" s="184">
        <v>0</v>
      </c>
      <c r="T263" s="18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186" t="s">
        <v>215</v>
      </c>
      <c r="AT263" s="186" t="s">
        <v>216</v>
      </c>
      <c r="AU263" s="186" t="s">
        <v>83</v>
      </c>
      <c r="AY263" s="21" t="s">
        <v>153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21" t="s">
        <v>81</v>
      </c>
      <c r="BK263" s="187">
        <f>ROUND(I263*H263,2)</f>
        <v>0</v>
      </c>
      <c r="BL263" s="21" t="s">
        <v>160</v>
      </c>
      <c r="BM263" s="186" t="s">
        <v>2369</v>
      </c>
    </row>
    <row r="264" s="2" customFormat="1">
      <c r="A264" s="40"/>
      <c r="B264" s="41"/>
      <c r="C264" s="40"/>
      <c r="D264" s="188" t="s">
        <v>162</v>
      </c>
      <c r="E264" s="40"/>
      <c r="F264" s="189" t="s">
        <v>2170</v>
      </c>
      <c r="G264" s="40"/>
      <c r="H264" s="40"/>
      <c r="I264" s="190"/>
      <c r="J264" s="40"/>
      <c r="K264" s="40"/>
      <c r="L264" s="41"/>
      <c r="M264" s="191"/>
      <c r="N264" s="192"/>
      <c r="O264" s="74"/>
      <c r="P264" s="74"/>
      <c r="Q264" s="74"/>
      <c r="R264" s="74"/>
      <c r="S264" s="74"/>
      <c r="T264" s="75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21" t="s">
        <v>162</v>
      </c>
      <c r="AU264" s="21" t="s">
        <v>83</v>
      </c>
    </row>
    <row r="265" s="13" customFormat="1">
      <c r="A265" s="13"/>
      <c r="B265" s="195"/>
      <c r="C265" s="13"/>
      <c r="D265" s="188" t="s">
        <v>166</v>
      </c>
      <c r="E265" s="196" t="s">
        <v>3</v>
      </c>
      <c r="F265" s="197" t="s">
        <v>174</v>
      </c>
      <c r="G265" s="13"/>
      <c r="H265" s="198">
        <v>3</v>
      </c>
      <c r="I265" s="199"/>
      <c r="J265" s="13"/>
      <c r="K265" s="13"/>
      <c r="L265" s="195"/>
      <c r="M265" s="200"/>
      <c r="N265" s="201"/>
      <c r="O265" s="201"/>
      <c r="P265" s="201"/>
      <c r="Q265" s="201"/>
      <c r="R265" s="201"/>
      <c r="S265" s="201"/>
      <c r="T265" s="20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6" t="s">
        <v>166</v>
      </c>
      <c r="AU265" s="196" t="s">
        <v>83</v>
      </c>
      <c r="AV265" s="13" t="s">
        <v>83</v>
      </c>
      <c r="AW265" s="13" t="s">
        <v>35</v>
      </c>
      <c r="AX265" s="13" t="s">
        <v>81</v>
      </c>
      <c r="AY265" s="196" t="s">
        <v>153</v>
      </c>
    </row>
    <row r="266" s="2" customFormat="1" ht="24.15" customHeight="1">
      <c r="A266" s="40"/>
      <c r="B266" s="174"/>
      <c r="C266" s="175" t="s">
        <v>464</v>
      </c>
      <c r="D266" s="175" t="s">
        <v>155</v>
      </c>
      <c r="E266" s="176" t="s">
        <v>2172</v>
      </c>
      <c r="F266" s="177" t="s">
        <v>2173</v>
      </c>
      <c r="G266" s="178" t="s">
        <v>488</v>
      </c>
      <c r="H266" s="179">
        <v>2</v>
      </c>
      <c r="I266" s="180"/>
      <c r="J266" s="181">
        <f>ROUND(I266*H266,2)</f>
        <v>0</v>
      </c>
      <c r="K266" s="177" t="s">
        <v>159</v>
      </c>
      <c r="L266" s="41"/>
      <c r="M266" s="182" t="s">
        <v>3</v>
      </c>
      <c r="N266" s="183" t="s">
        <v>44</v>
      </c>
      <c r="O266" s="74"/>
      <c r="P266" s="184">
        <f>O266*H266</f>
        <v>0</v>
      </c>
      <c r="Q266" s="184">
        <v>0.02972</v>
      </c>
      <c r="R266" s="184">
        <f>Q266*H266</f>
        <v>0.05944</v>
      </c>
      <c r="S266" s="184">
        <v>0</v>
      </c>
      <c r="T266" s="185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186" t="s">
        <v>160</v>
      </c>
      <c r="AT266" s="186" t="s">
        <v>155</v>
      </c>
      <c r="AU266" s="186" t="s">
        <v>83</v>
      </c>
      <c r="AY266" s="21" t="s">
        <v>153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21" t="s">
        <v>81</v>
      </c>
      <c r="BK266" s="187">
        <f>ROUND(I266*H266,2)</f>
        <v>0</v>
      </c>
      <c r="BL266" s="21" t="s">
        <v>160</v>
      </c>
      <c r="BM266" s="186" t="s">
        <v>2370</v>
      </c>
    </row>
    <row r="267" s="2" customFormat="1">
      <c r="A267" s="40"/>
      <c r="B267" s="41"/>
      <c r="C267" s="40"/>
      <c r="D267" s="188" t="s">
        <v>162</v>
      </c>
      <c r="E267" s="40"/>
      <c r="F267" s="189" t="s">
        <v>2175</v>
      </c>
      <c r="G267" s="40"/>
      <c r="H267" s="40"/>
      <c r="I267" s="190"/>
      <c r="J267" s="40"/>
      <c r="K267" s="40"/>
      <c r="L267" s="41"/>
      <c r="M267" s="191"/>
      <c r="N267" s="192"/>
      <c r="O267" s="74"/>
      <c r="P267" s="74"/>
      <c r="Q267" s="74"/>
      <c r="R267" s="74"/>
      <c r="S267" s="74"/>
      <c r="T267" s="75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21" t="s">
        <v>162</v>
      </c>
      <c r="AU267" s="21" t="s">
        <v>83</v>
      </c>
    </row>
    <row r="268" s="2" customFormat="1">
      <c r="A268" s="40"/>
      <c r="B268" s="41"/>
      <c r="C268" s="40"/>
      <c r="D268" s="193" t="s">
        <v>164</v>
      </c>
      <c r="E268" s="40"/>
      <c r="F268" s="194" t="s">
        <v>2176</v>
      </c>
      <c r="G268" s="40"/>
      <c r="H268" s="40"/>
      <c r="I268" s="190"/>
      <c r="J268" s="40"/>
      <c r="K268" s="40"/>
      <c r="L268" s="41"/>
      <c r="M268" s="191"/>
      <c r="N268" s="192"/>
      <c r="O268" s="74"/>
      <c r="P268" s="74"/>
      <c r="Q268" s="74"/>
      <c r="R268" s="74"/>
      <c r="S268" s="74"/>
      <c r="T268" s="75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21" t="s">
        <v>164</v>
      </c>
      <c r="AU268" s="21" t="s">
        <v>83</v>
      </c>
    </row>
    <row r="269" s="13" customFormat="1">
      <c r="A269" s="13"/>
      <c r="B269" s="195"/>
      <c r="C269" s="13"/>
      <c r="D269" s="188" t="s">
        <v>166</v>
      </c>
      <c r="E269" s="196" t="s">
        <v>3</v>
      </c>
      <c r="F269" s="197" t="s">
        <v>83</v>
      </c>
      <c r="G269" s="13"/>
      <c r="H269" s="198">
        <v>2</v>
      </c>
      <c r="I269" s="199"/>
      <c r="J269" s="13"/>
      <c r="K269" s="13"/>
      <c r="L269" s="195"/>
      <c r="M269" s="200"/>
      <c r="N269" s="201"/>
      <c r="O269" s="201"/>
      <c r="P269" s="201"/>
      <c r="Q269" s="201"/>
      <c r="R269" s="201"/>
      <c r="S269" s="201"/>
      <c r="T269" s="20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6" t="s">
        <v>166</v>
      </c>
      <c r="AU269" s="196" t="s">
        <v>83</v>
      </c>
      <c r="AV269" s="13" t="s">
        <v>83</v>
      </c>
      <c r="AW269" s="13" t="s">
        <v>35</v>
      </c>
      <c r="AX269" s="13" t="s">
        <v>81</v>
      </c>
      <c r="AY269" s="196" t="s">
        <v>153</v>
      </c>
    </row>
    <row r="270" s="2" customFormat="1" ht="24.15" customHeight="1">
      <c r="A270" s="40"/>
      <c r="B270" s="174"/>
      <c r="C270" s="220" t="s">
        <v>471</v>
      </c>
      <c r="D270" s="220" t="s">
        <v>216</v>
      </c>
      <c r="E270" s="221" t="s">
        <v>2177</v>
      </c>
      <c r="F270" s="222" t="s">
        <v>2178</v>
      </c>
      <c r="G270" s="223" t="s">
        <v>488</v>
      </c>
      <c r="H270" s="224">
        <v>2</v>
      </c>
      <c r="I270" s="225"/>
      <c r="J270" s="226">
        <f>ROUND(I270*H270,2)</f>
        <v>0</v>
      </c>
      <c r="K270" s="222" t="s">
        <v>159</v>
      </c>
      <c r="L270" s="227"/>
      <c r="M270" s="228" t="s">
        <v>3</v>
      </c>
      <c r="N270" s="229" t="s">
        <v>44</v>
      </c>
      <c r="O270" s="74"/>
      <c r="P270" s="184">
        <f>O270*H270</f>
        <v>0</v>
      </c>
      <c r="Q270" s="184">
        <v>0.11</v>
      </c>
      <c r="R270" s="184">
        <f>Q270*H270</f>
        <v>0.22</v>
      </c>
      <c r="S270" s="184">
        <v>0</v>
      </c>
      <c r="T270" s="185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186" t="s">
        <v>215</v>
      </c>
      <c r="AT270" s="186" t="s">
        <v>216</v>
      </c>
      <c r="AU270" s="186" t="s">
        <v>83</v>
      </c>
      <c r="AY270" s="21" t="s">
        <v>153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21" t="s">
        <v>81</v>
      </c>
      <c r="BK270" s="187">
        <f>ROUND(I270*H270,2)</f>
        <v>0</v>
      </c>
      <c r="BL270" s="21" t="s">
        <v>160</v>
      </c>
      <c r="BM270" s="186" t="s">
        <v>2371</v>
      </c>
    </row>
    <row r="271" s="2" customFormat="1">
      <c r="A271" s="40"/>
      <c r="B271" s="41"/>
      <c r="C271" s="40"/>
      <c r="D271" s="188" t="s">
        <v>162</v>
      </c>
      <c r="E271" s="40"/>
      <c r="F271" s="189" t="s">
        <v>2178</v>
      </c>
      <c r="G271" s="40"/>
      <c r="H271" s="40"/>
      <c r="I271" s="190"/>
      <c r="J271" s="40"/>
      <c r="K271" s="40"/>
      <c r="L271" s="41"/>
      <c r="M271" s="191"/>
      <c r="N271" s="192"/>
      <c r="O271" s="74"/>
      <c r="P271" s="74"/>
      <c r="Q271" s="74"/>
      <c r="R271" s="74"/>
      <c r="S271" s="74"/>
      <c r="T271" s="75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21" t="s">
        <v>162</v>
      </c>
      <c r="AU271" s="21" t="s">
        <v>83</v>
      </c>
    </row>
    <row r="272" s="13" customFormat="1">
      <c r="A272" s="13"/>
      <c r="B272" s="195"/>
      <c r="C272" s="13"/>
      <c r="D272" s="188" t="s">
        <v>166</v>
      </c>
      <c r="E272" s="196" t="s">
        <v>3</v>
      </c>
      <c r="F272" s="197" t="s">
        <v>83</v>
      </c>
      <c r="G272" s="13"/>
      <c r="H272" s="198">
        <v>2</v>
      </c>
      <c r="I272" s="199"/>
      <c r="J272" s="13"/>
      <c r="K272" s="13"/>
      <c r="L272" s="195"/>
      <c r="M272" s="200"/>
      <c r="N272" s="201"/>
      <c r="O272" s="201"/>
      <c r="P272" s="201"/>
      <c r="Q272" s="201"/>
      <c r="R272" s="201"/>
      <c r="S272" s="201"/>
      <c r="T272" s="20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6" t="s">
        <v>166</v>
      </c>
      <c r="AU272" s="196" t="s">
        <v>83</v>
      </c>
      <c r="AV272" s="13" t="s">
        <v>83</v>
      </c>
      <c r="AW272" s="13" t="s">
        <v>35</v>
      </c>
      <c r="AX272" s="13" t="s">
        <v>81</v>
      </c>
      <c r="AY272" s="196" t="s">
        <v>153</v>
      </c>
    </row>
    <row r="273" s="2" customFormat="1" ht="24.15" customHeight="1">
      <c r="A273" s="40"/>
      <c r="B273" s="174"/>
      <c r="C273" s="175" t="s">
        <v>478</v>
      </c>
      <c r="D273" s="175" t="s">
        <v>155</v>
      </c>
      <c r="E273" s="176" t="s">
        <v>2180</v>
      </c>
      <c r="F273" s="177" t="s">
        <v>2181</v>
      </c>
      <c r="G273" s="178" t="s">
        <v>488</v>
      </c>
      <c r="H273" s="179">
        <v>8</v>
      </c>
      <c r="I273" s="180"/>
      <c r="J273" s="181">
        <f>ROUND(I273*H273,2)</f>
        <v>0</v>
      </c>
      <c r="K273" s="177" t="s">
        <v>159</v>
      </c>
      <c r="L273" s="41"/>
      <c r="M273" s="182" t="s">
        <v>3</v>
      </c>
      <c r="N273" s="183" t="s">
        <v>44</v>
      </c>
      <c r="O273" s="74"/>
      <c r="P273" s="184">
        <f>O273*H273</f>
        <v>0</v>
      </c>
      <c r="Q273" s="184">
        <v>0.02972</v>
      </c>
      <c r="R273" s="184">
        <f>Q273*H273</f>
        <v>0.23776</v>
      </c>
      <c r="S273" s="184">
        <v>0</v>
      </c>
      <c r="T273" s="185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86" t="s">
        <v>160</v>
      </c>
      <c r="AT273" s="186" t="s">
        <v>155</v>
      </c>
      <c r="AU273" s="186" t="s">
        <v>83</v>
      </c>
      <c r="AY273" s="21" t="s">
        <v>153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21" t="s">
        <v>81</v>
      </c>
      <c r="BK273" s="187">
        <f>ROUND(I273*H273,2)</f>
        <v>0</v>
      </c>
      <c r="BL273" s="21" t="s">
        <v>160</v>
      </c>
      <c r="BM273" s="186" t="s">
        <v>2372</v>
      </c>
    </row>
    <row r="274" s="2" customFormat="1">
      <c r="A274" s="40"/>
      <c r="B274" s="41"/>
      <c r="C274" s="40"/>
      <c r="D274" s="188" t="s">
        <v>162</v>
      </c>
      <c r="E274" s="40"/>
      <c r="F274" s="189" t="s">
        <v>2183</v>
      </c>
      <c r="G274" s="40"/>
      <c r="H274" s="40"/>
      <c r="I274" s="190"/>
      <c r="J274" s="40"/>
      <c r="K274" s="40"/>
      <c r="L274" s="41"/>
      <c r="M274" s="191"/>
      <c r="N274" s="192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162</v>
      </c>
      <c r="AU274" s="21" t="s">
        <v>83</v>
      </c>
    </row>
    <row r="275" s="2" customFormat="1">
      <c r="A275" s="40"/>
      <c r="B275" s="41"/>
      <c r="C275" s="40"/>
      <c r="D275" s="193" t="s">
        <v>164</v>
      </c>
      <c r="E275" s="40"/>
      <c r="F275" s="194" t="s">
        <v>2184</v>
      </c>
      <c r="G275" s="40"/>
      <c r="H275" s="40"/>
      <c r="I275" s="190"/>
      <c r="J275" s="40"/>
      <c r="K275" s="40"/>
      <c r="L275" s="41"/>
      <c r="M275" s="191"/>
      <c r="N275" s="192"/>
      <c r="O275" s="74"/>
      <c r="P275" s="74"/>
      <c r="Q275" s="74"/>
      <c r="R275" s="74"/>
      <c r="S275" s="74"/>
      <c r="T275" s="75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21" t="s">
        <v>164</v>
      </c>
      <c r="AU275" s="21" t="s">
        <v>83</v>
      </c>
    </row>
    <row r="276" s="13" customFormat="1">
      <c r="A276" s="13"/>
      <c r="B276" s="195"/>
      <c r="C276" s="13"/>
      <c r="D276" s="188" t="s">
        <v>166</v>
      </c>
      <c r="E276" s="196" t="s">
        <v>3</v>
      </c>
      <c r="F276" s="197" t="s">
        <v>215</v>
      </c>
      <c r="G276" s="13"/>
      <c r="H276" s="198">
        <v>8</v>
      </c>
      <c r="I276" s="199"/>
      <c r="J276" s="13"/>
      <c r="K276" s="13"/>
      <c r="L276" s="195"/>
      <c r="M276" s="200"/>
      <c r="N276" s="201"/>
      <c r="O276" s="201"/>
      <c r="P276" s="201"/>
      <c r="Q276" s="201"/>
      <c r="R276" s="201"/>
      <c r="S276" s="201"/>
      <c r="T276" s="20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6" t="s">
        <v>166</v>
      </c>
      <c r="AU276" s="196" t="s">
        <v>83</v>
      </c>
      <c r="AV276" s="13" t="s">
        <v>83</v>
      </c>
      <c r="AW276" s="13" t="s">
        <v>35</v>
      </c>
      <c r="AX276" s="13" t="s">
        <v>81</v>
      </c>
      <c r="AY276" s="196" t="s">
        <v>153</v>
      </c>
    </row>
    <row r="277" s="2" customFormat="1" ht="24.15" customHeight="1">
      <c r="A277" s="40"/>
      <c r="B277" s="174"/>
      <c r="C277" s="220" t="s">
        <v>485</v>
      </c>
      <c r="D277" s="220" t="s">
        <v>216</v>
      </c>
      <c r="E277" s="221" t="s">
        <v>2185</v>
      </c>
      <c r="F277" s="222" t="s">
        <v>2186</v>
      </c>
      <c r="G277" s="223" t="s">
        <v>488</v>
      </c>
      <c r="H277" s="224">
        <v>8</v>
      </c>
      <c r="I277" s="225"/>
      <c r="J277" s="226">
        <f>ROUND(I277*H277,2)</f>
        <v>0</v>
      </c>
      <c r="K277" s="222" t="s">
        <v>159</v>
      </c>
      <c r="L277" s="227"/>
      <c r="M277" s="228" t="s">
        <v>3</v>
      </c>
      <c r="N277" s="229" t="s">
        <v>44</v>
      </c>
      <c r="O277" s="74"/>
      <c r="P277" s="184">
        <f>O277*H277</f>
        <v>0</v>
      </c>
      <c r="Q277" s="184">
        <v>0.080000000000000002</v>
      </c>
      <c r="R277" s="184">
        <f>Q277*H277</f>
        <v>0.64000000000000001</v>
      </c>
      <c r="S277" s="184">
        <v>0</v>
      </c>
      <c r="T277" s="185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186" t="s">
        <v>215</v>
      </c>
      <c r="AT277" s="186" t="s">
        <v>216</v>
      </c>
      <c r="AU277" s="186" t="s">
        <v>83</v>
      </c>
      <c r="AY277" s="21" t="s">
        <v>153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21" t="s">
        <v>81</v>
      </c>
      <c r="BK277" s="187">
        <f>ROUND(I277*H277,2)</f>
        <v>0</v>
      </c>
      <c r="BL277" s="21" t="s">
        <v>160</v>
      </c>
      <c r="BM277" s="186" t="s">
        <v>2373</v>
      </c>
    </row>
    <row r="278" s="2" customFormat="1">
      <c r="A278" s="40"/>
      <c r="B278" s="41"/>
      <c r="C278" s="40"/>
      <c r="D278" s="188" t="s">
        <v>162</v>
      </c>
      <c r="E278" s="40"/>
      <c r="F278" s="189" t="s">
        <v>2186</v>
      </c>
      <c r="G278" s="40"/>
      <c r="H278" s="40"/>
      <c r="I278" s="190"/>
      <c r="J278" s="40"/>
      <c r="K278" s="40"/>
      <c r="L278" s="41"/>
      <c r="M278" s="191"/>
      <c r="N278" s="192"/>
      <c r="O278" s="74"/>
      <c r="P278" s="74"/>
      <c r="Q278" s="74"/>
      <c r="R278" s="74"/>
      <c r="S278" s="74"/>
      <c r="T278" s="75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21" t="s">
        <v>162</v>
      </c>
      <c r="AU278" s="21" t="s">
        <v>83</v>
      </c>
    </row>
    <row r="279" s="13" customFormat="1">
      <c r="A279" s="13"/>
      <c r="B279" s="195"/>
      <c r="C279" s="13"/>
      <c r="D279" s="188" t="s">
        <v>166</v>
      </c>
      <c r="E279" s="196" t="s">
        <v>3</v>
      </c>
      <c r="F279" s="197" t="s">
        <v>215</v>
      </c>
      <c r="G279" s="13"/>
      <c r="H279" s="198">
        <v>8</v>
      </c>
      <c r="I279" s="199"/>
      <c r="J279" s="13"/>
      <c r="K279" s="13"/>
      <c r="L279" s="195"/>
      <c r="M279" s="200"/>
      <c r="N279" s="201"/>
      <c r="O279" s="201"/>
      <c r="P279" s="201"/>
      <c r="Q279" s="201"/>
      <c r="R279" s="201"/>
      <c r="S279" s="201"/>
      <c r="T279" s="20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6" t="s">
        <v>166</v>
      </c>
      <c r="AU279" s="196" t="s">
        <v>83</v>
      </c>
      <c r="AV279" s="13" t="s">
        <v>83</v>
      </c>
      <c r="AW279" s="13" t="s">
        <v>35</v>
      </c>
      <c r="AX279" s="13" t="s">
        <v>81</v>
      </c>
      <c r="AY279" s="196" t="s">
        <v>153</v>
      </c>
    </row>
    <row r="280" s="2" customFormat="1" ht="37.8" customHeight="1">
      <c r="A280" s="40"/>
      <c r="B280" s="174"/>
      <c r="C280" s="175" t="s">
        <v>492</v>
      </c>
      <c r="D280" s="175" t="s">
        <v>155</v>
      </c>
      <c r="E280" s="176" t="s">
        <v>2136</v>
      </c>
      <c r="F280" s="177" t="s">
        <v>2137</v>
      </c>
      <c r="G280" s="178" t="s">
        <v>488</v>
      </c>
      <c r="H280" s="179">
        <v>1</v>
      </c>
      <c r="I280" s="180"/>
      <c r="J280" s="181">
        <f>ROUND(I280*H280,2)</f>
        <v>0</v>
      </c>
      <c r="K280" s="177" t="s">
        <v>159</v>
      </c>
      <c r="L280" s="41"/>
      <c r="M280" s="182" t="s">
        <v>3</v>
      </c>
      <c r="N280" s="183" t="s">
        <v>44</v>
      </c>
      <c r="O280" s="74"/>
      <c r="P280" s="184">
        <f>O280*H280</f>
        <v>0</v>
      </c>
      <c r="Q280" s="184">
        <v>0.089999999999999997</v>
      </c>
      <c r="R280" s="184">
        <f>Q280*H280</f>
        <v>0.089999999999999997</v>
      </c>
      <c r="S280" s="184">
        <v>0</v>
      </c>
      <c r="T280" s="185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186" t="s">
        <v>160</v>
      </c>
      <c r="AT280" s="186" t="s">
        <v>155</v>
      </c>
      <c r="AU280" s="186" t="s">
        <v>83</v>
      </c>
      <c r="AY280" s="21" t="s">
        <v>153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21" t="s">
        <v>81</v>
      </c>
      <c r="BK280" s="187">
        <f>ROUND(I280*H280,2)</f>
        <v>0</v>
      </c>
      <c r="BL280" s="21" t="s">
        <v>160</v>
      </c>
      <c r="BM280" s="186" t="s">
        <v>2374</v>
      </c>
    </row>
    <row r="281" s="2" customFormat="1">
      <c r="A281" s="40"/>
      <c r="B281" s="41"/>
      <c r="C281" s="40"/>
      <c r="D281" s="188" t="s">
        <v>162</v>
      </c>
      <c r="E281" s="40"/>
      <c r="F281" s="189" t="s">
        <v>2139</v>
      </c>
      <c r="G281" s="40"/>
      <c r="H281" s="40"/>
      <c r="I281" s="190"/>
      <c r="J281" s="40"/>
      <c r="K281" s="40"/>
      <c r="L281" s="41"/>
      <c r="M281" s="191"/>
      <c r="N281" s="192"/>
      <c r="O281" s="74"/>
      <c r="P281" s="74"/>
      <c r="Q281" s="74"/>
      <c r="R281" s="74"/>
      <c r="S281" s="74"/>
      <c r="T281" s="75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21" t="s">
        <v>162</v>
      </c>
      <c r="AU281" s="21" t="s">
        <v>83</v>
      </c>
    </row>
    <row r="282" s="2" customFormat="1">
      <c r="A282" s="40"/>
      <c r="B282" s="41"/>
      <c r="C282" s="40"/>
      <c r="D282" s="193" t="s">
        <v>164</v>
      </c>
      <c r="E282" s="40"/>
      <c r="F282" s="194" t="s">
        <v>2140</v>
      </c>
      <c r="G282" s="40"/>
      <c r="H282" s="40"/>
      <c r="I282" s="190"/>
      <c r="J282" s="40"/>
      <c r="K282" s="40"/>
      <c r="L282" s="41"/>
      <c r="M282" s="191"/>
      <c r="N282" s="192"/>
      <c r="O282" s="74"/>
      <c r="P282" s="74"/>
      <c r="Q282" s="74"/>
      <c r="R282" s="74"/>
      <c r="S282" s="74"/>
      <c r="T282" s="75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21" t="s">
        <v>164</v>
      </c>
      <c r="AU282" s="21" t="s">
        <v>83</v>
      </c>
    </row>
    <row r="283" s="13" customFormat="1">
      <c r="A283" s="13"/>
      <c r="B283" s="195"/>
      <c r="C283" s="13"/>
      <c r="D283" s="188" t="s">
        <v>166</v>
      </c>
      <c r="E283" s="196" t="s">
        <v>3</v>
      </c>
      <c r="F283" s="197" t="s">
        <v>81</v>
      </c>
      <c r="G283" s="13"/>
      <c r="H283" s="198">
        <v>1</v>
      </c>
      <c r="I283" s="199"/>
      <c r="J283" s="13"/>
      <c r="K283" s="13"/>
      <c r="L283" s="195"/>
      <c r="M283" s="200"/>
      <c r="N283" s="201"/>
      <c r="O283" s="201"/>
      <c r="P283" s="201"/>
      <c r="Q283" s="201"/>
      <c r="R283" s="201"/>
      <c r="S283" s="201"/>
      <c r="T283" s="20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6" t="s">
        <v>166</v>
      </c>
      <c r="AU283" s="196" t="s">
        <v>83</v>
      </c>
      <c r="AV283" s="13" t="s">
        <v>83</v>
      </c>
      <c r="AW283" s="13" t="s">
        <v>35</v>
      </c>
      <c r="AX283" s="13" t="s">
        <v>81</v>
      </c>
      <c r="AY283" s="196" t="s">
        <v>153</v>
      </c>
    </row>
    <row r="284" s="2" customFormat="1" ht="21.75" customHeight="1">
      <c r="A284" s="40"/>
      <c r="B284" s="174"/>
      <c r="C284" s="220" t="s">
        <v>499</v>
      </c>
      <c r="D284" s="220" t="s">
        <v>216</v>
      </c>
      <c r="E284" s="221" t="s">
        <v>2142</v>
      </c>
      <c r="F284" s="222" t="s">
        <v>2143</v>
      </c>
      <c r="G284" s="223" t="s">
        <v>488</v>
      </c>
      <c r="H284" s="224">
        <v>1</v>
      </c>
      <c r="I284" s="225"/>
      <c r="J284" s="226">
        <f>ROUND(I284*H284,2)</f>
        <v>0</v>
      </c>
      <c r="K284" s="222" t="s">
        <v>159</v>
      </c>
      <c r="L284" s="227"/>
      <c r="M284" s="228" t="s">
        <v>3</v>
      </c>
      <c r="N284" s="229" t="s">
        <v>44</v>
      </c>
      <c r="O284" s="74"/>
      <c r="P284" s="184">
        <f>O284*H284</f>
        <v>0</v>
      </c>
      <c r="Q284" s="184">
        <v>0.19600000000000001</v>
      </c>
      <c r="R284" s="184">
        <f>Q284*H284</f>
        <v>0.19600000000000001</v>
      </c>
      <c r="S284" s="184">
        <v>0</v>
      </c>
      <c r="T284" s="185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186" t="s">
        <v>215</v>
      </c>
      <c r="AT284" s="186" t="s">
        <v>216</v>
      </c>
      <c r="AU284" s="186" t="s">
        <v>83</v>
      </c>
      <c r="AY284" s="21" t="s">
        <v>153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21" t="s">
        <v>81</v>
      </c>
      <c r="BK284" s="187">
        <f>ROUND(I284*H284,2)</f>
        <v>0</v>
      </c>
      <c r="BL284" s="21" t="s">
        <v>160</v>
      </c>
      <c r="BM284" s="186" t="s">
        <v>2375</v>
      </c>
    </row>
    <row r="285" s="2" customFormat="1">
      <c r="A285" s="40"/>
      <c r="B285" s="41"/>
      <c r="C285" s="40"/>
      <c r="D285" s="188" t="s">
        <v>162</v>
      </c>
      <c r="E285" s="40"/>
      <c r="F285" s="189" t="s">
        <v>2143</v>
      </c>
      <c r="G285" s="40"/>
      <c r="H285" s="40"/>
      <c r="I285" s="190"/>
      <c r="J285" s="40"/>
      <c r="K285" s="40"/>
      <c r="L285" s="41"/>
      <c r="M285" s="191"/>
      <c r="N285" s="192"/>
      <c r="O285" s="74"/>
      <c r="P285" s="74"/>
      <c r="Q285" s="74"/>
      <c r="R285" s="74"/>
      <c r="S285" s="74"/>
      <c r="T285" s="75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21" t="s">
        <v>162</v>
      </c>
      <c r="AU285" s="21" t="s">
        <v>83</v>
      </c>
    </row>
    <row r="286" s="13" customFormat="1">
      <c r="A286" s="13"/>
      <c r="B286" s="195"/>
      <c r="C286" s="13"/>
      <c r="D286" s="188" t="s">
        <v>166</v>
      </c>
      <c r="E286" s="196" t="s">
        <v>3</v>
      </c>
      <c r="F286" s="197" t="s">
        <v>81</v>
      </c>
      <c r="G286" s="13"/>
      <c r="H286" s="198">
        <v>1</v>
      </c>
      <c r="I286" s="199"/>
      <c r="J286" s="13"/>
      <c r="K286" s="13"/>
      <c r="L286" s="195"/>
      <c r="M286" s="200"/>
      <c r="N286" s="201"/>
      <c r="O286" s="201"/>
      <c r="P286" s="201"/>
      <c r="Q286" s="201"/>
      <c r="R286" s="201"/>
      <c r="S286" s="201"/>
      <c r="T286" s="20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6" t="s">
        <v>166</v>
      </c>
      <c r="AU286" s="196" t="s">
        <v>83</v>
      </c>
      <c r="AV286" s="13" t="s">
        <v>83</v>
      </c>
      <c r="AW286" s="13" t="s">
        <v>35</v>
      </c>
      <c r="AX286" s="13" t="s">
        <v>81</v>
      </c>
      <c r="AY286" s="196" t="s">
        <v>153</v>
      </c>
    </row>
    <row r="287" s="2" customFormat="1" ht="24.15" customHeight="1">
      <c r="A287" s="40"/>
      <c r="B287" s="174"/>
      <c r="C287" s="175" t="s">
        <v>505</v>
      </c>
      <c r="D287" s="175" t="s">
        <v>155</v>
      </c>
      <c r="E287" s="176" t="s">
        <v>2206</v>
      </c>
      <c r="F287" s="177" t="s">
        <v>2207</v>
      </c>
      <c r="G287" s="178" t="s">
        <v>488</v>
      </c>
      <c r="H287" s="179">
        <v>1</v>
      </c>
      <c r="I287" s="180"/>
      <c r="J287" s="181">
        <f>ROUND(I287*H287,2)</f>
        <v>0</v>
      </c>
      <c r="K287" s="177" t="s">
        <v>159</v>
      </c>
      <c r="L287" s="41"/>
      <c r="M287" s="182" t="s">
        <v>3</v>
      </c>
      <c r="N287" s="183" t="s">
        <v>44</v>
      </c>
      <c r="O287" s="74"/>
      <c r="P287" s="184">
        <f>O287*H287</f>
        <v>0</v>
      </c>
      <c r="Q287" s="184">
        <v>0.21734000000000001</v>
      </c>
      <c r="R287" s="184">
        <f>Q287*H287</f>
        <v>0.21734000000000001</v>
      </c>
      <c r="S287" s="184">
        <v>0</v>
      </c>
      <c r="T287" s="18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186" t="s">
        <v>160</v>
      </c>
      <c r="AT287" s="186" t="s">
        <v>155</v>
      </c>
      <c r="AU287" s="186" t="s">
        <v>83</v>
      </c>
      <c r="AY287" s="21" t="s">
        <v>153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21" t="s">
        <v>81</v>
      </c>
      <c r="BK287" s="187">
        <f>ROUND(I287*H287,2)</f>
        <v>0</v>
      </c>
      <c r="BL287" s="21" t="s">
        <v>160</v>
      </c>
      <c r="BM287" s="186" t="s">
        <v>2376</v>
      </c>
    </row>
    <row r="288" s="2" customFormat="1">
      <c r="A288" s="40"/>
      <c r="B288" s="41"/>
      <c r="C288" s="40"/>
      <c r="D288" s="188" t="s">
        <v>162</v>
      </c>
      <c r="E288" s="40"/>
      <c r="F288" s="189" t="s">
        <v>2207</v>
      </c>
      <c r="G288" s="40"/>
      <c r="H288" s="40"/>
      <c r="I288" s="190"/>
      <c r="J288" s="40"/>
      <c r="K288" s="40"/>
      <c r="L288" s="41"/>
      <c r="M288" s="191"/>
      <c r="N288" s="192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162</v>
      </c>
      <c r="AU288" s="21" t="s">
        <v>83</v>
      </c>
    </row>
    <row r="289" s="2" customFormat="1">
      <c r="A289" s="40"/>
      <c r="B289" s="41"/>
      <c r="C289" s="40"/>
      <c r="D289" s="193" t="s">
        <v>164</v>
      </c>
      <c r="E289" s="40"/>
      <c r="F289" s="194" t="s">
        <v>2209</v>
      </c>
      <c r="G289" s="40"/>
      <c r="H289" s="40"/>
      <c r="I289" s="190"/>
      <c r="J289" s="40"/>
      <c r="K289" s="40"/>
      <c r="L289" s="41"/>
      <c r="M289" s="191"/>
      <c r="N289" s="192"/>
      <c r="O289" s="74"/>
      <c r="P289" s="74"/>
      <c r="Q289" s="74"/>
      <c r="R289" s="74"/>
      <c r="S289" s="74"/>
      <c r="T289" s="75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21" t="s">
        <v>164</v>
      </c>
      <c r="AU289" s="21" t="s">
        <v>83</v>
      </c>
    </row>
    <row r="290" s="13" customFormat="1">
      <c r="A290" s="13"/>
      <c r="B290" s="195"/>
      <c r="C290" s="13"/>
      <c r="D290" s="188" t="s">
        <v>166</v>
      </c>
      <c r="E290" s="196" t="s">
        <v>3</v>
      </c>
      <c r="F290" s="197" t="s">
        <v>81</v>
      </c>
      <c r="G290" s="13"/>
      <c r="H290" s="198">
        <v>1</v>
      </c>
      <c r="I290" s="199"/>
      <c r="J290" s="13"/>
      <c r="K290" s="13"/>
      <c r="L290" s="195"/>
      <c r="M290" s="200"/>
      <c r="N290" s="201"/>
      <c r="O290" s="201"/>
      <c r="P290" s="201"/>
      <c r="Q290" s="201"/>
      <c r="R290" s="201"/>
      <c r="S290" s="201"/>
      <c r="T290" s="20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6" t="s">
        <v>166</v>
      </c>
      <c r="AU290" s="196" t="s">
        <v>83</v>
      </c>
      <c r="AV290" s="13" t="s">
        <v>83</v>
      </c>
      <c r="AW290" s="13" t="s">
        <v>35</v>
      </c>
      <c r="AX290" s="13" t="s">
        <v>81</v>
      </c>
      <c r="AY290" s="196" t="s">
        <v>153</v>
      </c>
    </row>
    <row r="291" s="2" customFormat="1" ht="16.5" customHeight="1">
      <c r="A291" s="40"/>
      <c r="B291" s="174"/>
      <c r="C291" s="220" t="s">
        <v>514</v>
      </c>
      <c r="D291" s="220" t="s">
        <v>216</v>
      </c>
      <c r="E291" s="221" t="s">
        <v>2210</v>
      </c>
      <c r="F291" s="222" t="s">
        <v>2211</v>
      </c>
      <c r="G291" s="223" t="s">
        <v>488</v>
      </c>
      <c r="H291" s="224">
        <v>1</v>
      </c>
      <c r="I291" s="225"/>
      <c r="J291" s="226">
        <f>ROUND(I291*H291,2)</f>
        <v>0</v>
      </c>
      <c r="K291" s="222" t="s">
        <v>3</v>
      </c>
      <c r="L291" s="227"/>
      <c r="M291" s="228" t="s">
        <v>3</v>
      </c>
      <c r="N291" s="229" t="s">
        <v>44</v>
      </c>
      <c r="O291" s="74"/>
      <c r="P291" s="184">
        <f>O291*H291</f>
        <v>0</v>
      </c>
      <c r="Q291" s="184">
        <v>0.157</v>
      </c>
      <c r="R291" s="184">
        <f>Q291*H291</f>
        <v>0.157</v>
      </c>
      <c r="S291" s="184">
        <v>0</v>
      </c>
      <c r="T291" s="185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186" t="s">
        <v>215</v>
      </c>
      <c r="AT291" s="186" t="s">
        <v>216</v>
      </c>
      <c r="AU291" s="186" t="s">
        <v>83</v>
      </c>
      <c r="AY291" s="21" t="s">
        <v>153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21" t="s">
        <v>81</v>
      </c>
      <c r="BK291" s="187">
        <f>ROUND(I291*H291,2)</f>
        <v>0</v>
      </c>
      <c r="BL291" s="21" t="s">
        <v>160</v>
      </c>
      <c r="BM291" s="186" t="s">
        <v>2377</v>
      </c>
    </row>
    <row r="292" s="2" customFormat="1">
      <c r="A292" s="40"/>
      <c r="B292" s="41"/>
      <c r="C292" s="40"/>
      <c r="D292" s="188" t="s">
        <v>162</v>
      </c>
      <c r="E292" s="40"/>
      <c r="F292" s="189" t="s">
        <v>2211</v>
      </c>
      <c r="G292" s="40"/>
      <c r="H292" s="40"/>
      <c r="I292" s="190"/>
      <c r="J292" s="40"/>
      <c r="K292" s="40"/>
      <c r="L292" s="41"/>
      <c r="M292" s="191"/>
      <c r="N292" s="192"/>
      <c r="O292" s="74"/>
      <c r="P292" s="74"/>
      <c r="Q292" s="74"/>
      <c r="R292" s="74"/>
      <c r="S292" s="74"/>
      <c r="T292" s="75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21" t="s">
        <v>162</v>
      </c>
      <c r="AU292" s="21" t="s">
        <v>83</v>
      </c>
    </row>
    <row r="293" s="13" customFormat="1">
      <c r="A293" s="13"/>
      <c r="B293" s="195"/>
      <c r="C293" s="13"/>
      <c r="D293" s="188" t="s">
        <v>166</v>
      </c>
      <c r="E293" s="196" t="s">
        <v>3</v>
      </c>
      <c r="F293" s="197" t="s">
        <v>81</v>
      </c>
      <c r="G293" s="13"/>
      <c r="H293" s="198">
        <v>1</v>
      </c>
      <c r="I293" s="199"/>
      <c r="J293" s="13"/>
      <c r="K293" s="13"/>
      <c r="L293" s="195"/>
      <c r="M293" s="200"/>
      <c r="N293" s="201"/>
      <c r="O293" s="201"/>
      <c r="P293" s="201"/>
      <c r="Q293" s="201"/>
      <c r="R293" s="201"/>
      <c r="S293" s="201"/>
      <c r="T293" s="20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6" t="s">
        <v>166</v>
      </c>
      <c r="AU293" s="196" t="s">
        <v>83</v>
      </c>
      <c r="AV293" s="13" t="s">
        <v>83</v>
      </c>
      <c r="AW293" s="13" t="s">
        <v>35</v>
      </c>
      <c r="AX293" s="13" t="s">
        <v>81</v>
      </c>
      <c r="AY293" s="196" t="s">
        <v>153</v>
      </c>
    </row>
    <row r="294" s="2" customFormat="1" ht="24.15" customHeight="1">
      <c r="A294" s="40"/>
      <c r="B294" s="174"/>
      <c r="C294" s="175" t="s">
        <v>519</v>
      </c>
      <c r="D294" s="175" t="s">
        <v>155</v>
      </c>
      <c r="E294" s="176" t="s">
        <v>2213</v>
      </c>
      <c r="F294" s="177" t="s">
        <v>2214</v>
      </c>
      <c r="G294" s="178" t="s">
        <v>488</v>
      </c>
      <c r="H294" s="179">
        <v>4</v>
      </c>
      <c r="I294" s="180"/>
      <c r="J294" s="181">
        <f>ROUND(I294*H294,2)</f>
        <v>0</v>
      </c>
      <c r="K294" s="177" t="s">
        <v>159</v>
      </c>
      <c r="L294" s="41"/>
      <c r="M294" s="182" t="s">
        <v>3</v>
      </c>
      <c r="N294" s="183" t="s">
        <v>44</v>
      </c>
      <c r="O294" s="74"/>
      <c r="P294" s="184">
        <f>O294*H294</f>
        <v>0</v>
      </c>
      <c r="Q294" s="184">
        <v>0.21734000000000001</v>
      </c>
      <c r="R294" s="184">
        <f>Q294*H294</f>
        <v>0.86936000000000002</v>
      </c>
      <c r="S294" s="184">
        <v>0</v>
      </c>
      <c r="T294" s="185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186" t="s">
        <v>160</v>
      </c>
      <c r="AT294" s="186" t="s">
        <v>155</v>
      </c>
      <c r="AU294" s="186" t="s">
        <v>83</v>
      </c>
      <c r="AY294" s="21" t="s">
        <v>153</v>
      </c>
      <c r="BE294" s="187">
        <f>IF(N294="základní",J294,0)</f>
        <v>0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21" t="s">
        <v>81</v>
      </c>
      <c r="BK294" s="187">
        <f>ROUND(I294*H294,2)</f>
        <v>0</v>
      </c>
      <c r="BL294" s="21" t="s">
        <v>160</v>
      </c>
      <c r="BM294" s="186" t="s">
        <v>2378</v>
      </c>
    </row>
    <row r="295" s="2" customFormat="1">
      <c r="A295" s="40"/>
      <c r="B295" s="41"/>
      <c r="C295" s="40"/>
      <c r="D295" s="188" t="s">
        <v>162</v>
      </c>
      <c r="E295" s="40"/>
      <c r="F295" s="189" t="s">
        <v>2214</v>
      </c>
      <c r="G295" s="40"/>
      <c r="H295" s="40"/>
      <c r="I295" s="190"/>
      <c r="J295" s="40"/>
      <c r="K295" s="40"/>
      <c r="L295" s="41"/>
      <c r="M295" s="191"/>
      <c r="N295" s="192"/>
      <c r="O295" s="74"/>
      <c r="P295" s="74"/>
      <c r="Q295" s="74"/>
      <c r="R295" s="74"/>
      <c r="S295" s="74"/>
      <c r="T295" s="75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21" t="s">
        <v>162</v>
      </c>
      <c r="AU295" s="21" t="s">
        <v>83</v>
      </c>
    </row>
    <row r="296" s="2" customFormat="1">
      <c r="A296" s="40"/>
      <c r="B296" s="41"/>
      <c r="C296" s="40"/>
      <c r="D296" s="193" t="s">
        <v>164</v>
      </c>
      <c r="E296" s="40"/>
      <c r="F296" s="194" t="s">
        <v>2216</v>
      </c>
      <c r="G296" s="40"/>
      <c r="H296" s="40"/>
      <c r="I296" s="190"/>
      <c r="J296" s="40"/>
      <c r="K296" s="40"/>
      <c r="L296" s="41"/>
      <c r="M296" s="191"/>
      <c r="N296" s="192"/>
      <c r="O296" s="74"/>
      <c r="P296" s="74"/>
      <c r="Q296" s="74"/>
      <c r="R296" s="74"/>
      <c r="S296" s="74"/>
      <c r="T296" s="75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21" t="s">
        <v>164</v>
      </c>
      <c r="AU296" s="21" t="s">
        <v>83</v>
      </c>
    </row>
    <row r="297" s="13" customFormat="1">
      <c r="A297" s="13"/>
      <c r="B297" s="195"/>
      <c r="C297" s="13"/>
      <c r="D297" s="188" t="s">
        <v>166</v>
      </c>
      <c r="E297" s="196" t="s">
        <v>3</v>
      </c>
      <c r="F297" s="197" t="s">
        <v>160</v>
      </c>
      <c r="G297" s="13"/>
      <c r="H297" s="198">
        <v>4</v>
      </c>
      <c r="I297" s="199"/>
      <c r="J297" s="13"/>
      <c r="K297" s="13"/>
      <c r="L297" s="195"/>
      <c r="M297" s="200"/>
      <c r="N297" s="201"/>
      <c r="O297" s="201"/>
      <c r="P297" s="201"/>
      <c r="Q297" s="201"/>
      <c r="R297" s="201"/>
      <c r="S297" s="201"/>
      <c r="T297" s="20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6" t="s">
        <v>166</v>
      </c>
      <c r="AU297" s="196" t="s">
        <v>83</v>
      </c>
      <c r="AV297" s="13" t="s">
        <v>83</v>
      </c>
      <c r="AW297" s="13" t="s">
        <v>35</v>
      </c>
      <c r="AX297" s="13" t="s">
        <v>81</v>
      </c>
      <c r="AY297" s="196" t="s">
        <v>153</v>
      </c>
    </row>
    <row r="298" s="2" customFormat="1" ht="24.15" customHeight="1">
      <c r="A298" s="40"/>
      <c r="B298" s="174"/>
      <c r="C298" s="220" t="s">
        <v>526</v>
      </c>
      <c r="D298" s="220" t="s">
        <v>216</v>
      </c>
      <c r="E298" s="221" t="s">
        <v>2217</v>
      </c>
      <c r="F298" s="222" t="s">
        <v>2218</v>
      </c>
      <c r="G298" s="223" t="s">
        <v>488</v>
      </c>
      <c r="H298" s="224">
        <v>5</v>
      </c>
      <c r="I298" s="225"/>
      <c r="J298" s="226">
        <f>ROUND(I298*H298,2)</f>
        <v>0</v>
      </c>
      <c r="K298" s="222" t="s">
        <v>159</v>
      </c>
      <c r="L298" s="227"/>
      <c r="M298" s="228" t="s">
        <v>3</v>
      </c>
      <c r="N298" s="229" t="s">
        <v>44</v>
      </c>
      <c r="O298" s="74"/>
      <c r="P298" s="184">
        <f>O298*H298</f>
        <v>0</v>
      </c>
      <c r="Q298" s="184">
        <v>0.027</v>
      </c>
      <c r="R298" s="184">
        <f>Q298*H298</f>
        <v>0.13500000000000001</v>
      </c>
      <c r="S298" s="184">
        <v>0</v>
      </c>
      <c r="T298" s="185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186" t="s">
        <v>215</v>
      </c>
      <c r="AT298" s="186" t="s">
        <v>216</v>
      </c>
      <c r="AU298" s="186" t="s">
        <v>83</v>
      </c>
      <c r="AY298" s="21" t="s">
        <v>153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21" t="s">
        <v>81</v>
      </c>
      <c r="BK298" s="187">
        <f>ROUND(I298*H298,2)</f>
        <v>0</v>
      </c>
      <c r="BL298" s="21" t="s">
        <v>160</v>
      </c>
      <c r="BM298" s="186" t="s">
        <v>2379</v>
      </c>
    </row>
    <row r="299" s="2" customFormat="1">
      <c r="A299" s="40"/>
      <c r="B299" s="41"/>
      <c r="C299" s="40"/>
      <c r="D299" s="188" t="s">
        <v>162</v>
      </c>
      <c r="E299" s="40"/>
      <c r="F299" s="189" t="s">
        <v>2218</v>
      </c>
      <c r="G299" s="40"/>
      <c r="H299" s="40"/>
      <c r="I299" s="190"/>
      <c r="J299" s="40"/>
      <c r="K299" s="40"/>
      <c r="L299" s="41"/>
      <c r="M299" s="191"/>
      <c r="N299" s="192"/>
      <c r="O299" s="74"/>
      <c r="P299" s="74"/>
      <c r="Q299" s="74"/>
      <c r="R299" s="74"/>
      <c r="S299" s="74"/>
      <c r="T299" s="75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21" t="s">
        <v>162</v>
      </c>
      <c r="AU299" s="21" t="s">
        <v>83</v>
      </c>
    </row>
    <row r="300" s="13" customFormat="1">
      <c r="A300" s="13"/>
      <c r="B300" s="195"/>
      <c r="C300" s="13"/>
      <c r="D300" s="188" t="s">
        <v>166</v>
      </c>
      <c r="E300" s="196" t="s">
        <v>3</v>
      </c>
      <c r="F300" s="197" t="s">
        <v>188</v>
      </c>
      <c r="G300" s="13"/>
      <c r="H300" s="198">
        <v>5</v>
      </c>
      <c r="I300" s="199"/>
      <c r="J300" s="13"/>
      <c r="K300" s="13"/>
      <c r="L300" s="195"/>
      <c r="M300" s="200"/>
      <c r="N300" s="201"/>
      <c r="O300" s="201"/>
      <c r="P300" s="201"/>
      <c r="Q300" s="201"/>
      <c r="R300" s="201"/>
      <c r="S300" s="201"/>
      <c r="T300" s="20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6" t="s">
        <v>166</v>
      </c>
      <c r="AU300" s="196" t="s">
        <v>83</v>
      </c>
      <c r="AV300" s="13" t="s">
        <v>83</v>
      </c>
      <c r="AW300" s="13" t="s">
        <v>35</v>
      </c>
      <c r="AX300" s="13" t="s">
        <v>81</v>
      </c>
      <c r="AY300" s="196" t="s">
        <v>153</v>
      </c>
    </row>
    <row r="301" s="2" customFormat="1" ht="16.5" customHeight="1">
      <c r="A301" s="40"/>
      <c r="B301" s="174"/>
      <c r="C301" s="220" t="s">
        <v>533</v>
      </c>
      <c r="D301" s="220" t="s">
        <v>216</v>
      </c>
      <c r="E301" s="221" t="s">
        <v>2220</v>
      </c>
      <c r="F301" s="222" t="s">
        <v>2221</v>
      </c>
      <c r="G301" s="223" t="s">
        <v>488</v>
      </c>
      <c r="H301" s="224">
        <v>4</v>
      </c>
      <c r="I301" s="225"/>
      <c r="J301" s="226">
        <f>ROUND(I301*H301,2)</f>
        <v>0</v>
      </c>
      <c r="K301" s="222" t="s">
        <v>159</v>
      </c>
      <c r="L301" s="227"/>
      <c r="M301" s="228" t="s">
        <v>3</v>
      </c>
      <c r="N301" s="229" t="s">
        <v>44</v>
      </c>
      <c r="O301" s="74"/>
      <c r="P301" s="184">
        <f>O301*H301</f>
        <v>0</v>
      </c>
      <c r="Q301" s="184">
        <v>0.050599999999999999</v>
      </c>
      <c r="R301" s="184">
        <f>Q301*H301</f>
        <v>0.2024</v>
      </c>
      <c r="S301" s="184">
        <v>0</v>
      </c>
      <c r="T301" s="185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86" t="s">
        <v>215</v>
      </c>
      <c r="AT301" s="186" t="s">
        <v>216</v>
      </c>
      <c r="AU301" s="186" t="s">
        <v>83</v>
      </c>
      <c r="AY301" s="21" t="s">
        <v>153</v>
      </c>
      <c r="BE301" s="187">
        <f>IF(N301="základní",J301,0)</f>
        <v>0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21" t="s">
        <v>81</v>
      </c>
      <c r="BK301" s="187">
        <f>ROUND(I301*H301,2)</f>
        <v>0</v>
      </c>
      <c r="BL301" s="21" t="s">
        <v>160</v>
      </c>
      <c r="BM301" s="186" t="s">
        <v>2380</v>
      </c>
    </row>
    <row r="302" s="2" customFormat="1">
      <c r="A302" s="40"/>
      <c r="B302" s="41"/>
      <c r="C302" s="40"/>
      <c r="D302" s="188" t="s">
        <v>162</v>
      </c>
      <c r="E302" s="40"/>
      <c r="F302" s="189" t="s">
        <v>2221</v>
      </c>
      <c r="G302" s="40"/>
      <c r="H302" s="40"/>
      <c r="I302" s="190"/>
      <c r="J302" s="40"/>
      <c r="K302" s="40"/>
      <c r="L302" s="41"/>
      <c r="M302" s="191"/>
      <c r="N302" s="192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162</v>
      </c>
      <c r="AU302" s="21" t="s">
        <v>83</v>
      </c>
    </row>
    <row r="303" s="2" customFormat="1">
      <c r="A303" s="40"/>
      <c r="B303" s="41"/>
      <c r="C303" s="40"/>
      <c r="D303" s="188" t="s">
        <v>194</v>
      </c>
      <c r="E303" s="40"/>
      <c r="F303" s="211" t="s">
        <v>2223</v>
      </c>
      <c r="G303" s="40"/>
      <c r="H303" s="40"/>
      <c r="I303" s="190"/>
      <c r="J303" s="40"/>
      <c r="K303" s="40"/>
      <c r="L303" s="41"/>
      <c r="M303" s="191"/>
      <c r="N303" s="192"/>
      <c r="O303" s="74"/>
      <c r="P303" s="74"/>
      <c r="Q303" s="74"/>
      <c r="R303" s="74"/>
      <c r="S303" s="74"/>
      <c r="T303" s="75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21" t="s">
        <v>194</v>
      </c>
      <c r="AU303" s="21" t="s">
        <v>83</v>
      </c>
    </row>
    <row r="304" s="13" customFormat="1">
      <c r="A304" s="13"/>
      <c r="B304" s="195"/>
      <c r="C304" s="13"/>
      <c r="D304" s="188" t="s">
        <v>166</v>
      </c>
      <c r="E304" s="196" t="s">
        <v>3</v>
      </c>
      <c r="F304" s="197" t="s">
        <v>160</v>
      </c>
      <c r="G304" s="13"/>
      <c r="H304" s="198">
        <v>4</v>
      </c>
      <c r="I304" s="199"/>
      <c r="J304" s="13"/>
      <c r="K304" s="13"/>
      <c r="L304" s="195"/>
      <c r="M304" s="200"/>
      <c r="N304" s="201"/>
      <c r="O304" s="201"/>
      <c r="P304" s="201"/>
      <c r="Q304" s="201"/>
      <c r="R304" s="201"/>
      <c r="S304" s="201"/>
      <c r="T304" s="20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6" t="s">
        <v>166</v>
      </c>
      <c r="AU304" s="196" t="s">
        <v>83</v>
      </c>
      <c r="AV304" s="13" t="s">
        <v>83</v>
      </c>
      <c r="AW304" s="13" t="s">
        <v>35</v>
      </c>
      <c r="AX304" s="13" t="s">
        <v>81</v>
      </c>
      <c r="AY304" s="196" t="s">
        <v>153</v>
      </c>
    </row>
    <row r="305" s="2" customFormat="1" ht="24.15" customHeight="1">
      <c r="A305" s="40"/>
      <c r="B305" s="174"/>
      <c r="C305" s="220" t="s">
        <v>540</v>
      </c>
      <c r="D305" s="220" t="s">
        <v>216</v>
      </c>
      <c r="E305" s="221" t="s">
        <v>2224</v>
      </c>
      <c r="F305" s="222" t="s">
        <v>2225</v>
      </c>
      <c r="G305" s="223" t="s">
        <v>488</v>
      </c>
      <c r="H305" s="224">
        <v>5</v>
      </c>
      <c r="I305" s="225"/>
      <c r="J305" s="226">
        <f>ROUND(I305*H305,2)</f>
        <v>0</v>
      </c>
      <c r="K305" s="222" t="s">
        <v>159</v>
      </c>
      <c r="L305" s="227"/>
      <c r="M305" s="228" t="s">
        <v>3</v>
      </c>
      <c r="N305" s="229" t="s">
        <v>44</v>
      </c>
      <c r="O305" s="74"/>
      <c r="P305" s="184">
        <f>O305*H305</f>
        <v>0</v>
      </c>
      <c r="Q305" s="184">
        <v>0.0060000000000000001</v>
      </c>
      <c r="R305" s="184">
        <f>Q305*H305</f>
        <v>0.029999999999999999</v>
      </c>
      <c r="S305" s="184">
        <v>0</v>
      </c>
      <c r="T305" s="185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186" t="s">
        <v>215</v>
      </c>
      <c r="AT305" s="186" t="s">
        <v>216</v>
      </c>
      <c r="AU305" s="186" t="s">
        <v>83</v>
      </c>
      <c r="AY305" s="21" t="s">
        <v>153</v>
      </c>
      <c r="BE305" s="187">
        <f>IF(N305="základní",J305,0)</f>
        <v>0</v>
      </c>
      <c r="BF305" s="187">
        <f>IF(N305="snížená",J305,0)</f>
        <v>0</v>
      </c>
      <c r="BG305" s="187">
        <f>IF(N305="zákl. přenesená",J305,0)</f>
        <v>0</v>
      </c>
      <c r="BH305" s="187">
        <f>IF(N305="sníž. přenesená",J305,0)</f>
        <v>0</v>
      </c>
      <c r="BI305" s="187">
        <f>IF(N305="nulová",J305,0)</f>
        <v>0</v>
      </c>
      <c r="BJ305" s="21" t="s">
        <v>81</v>
      </c>
      <c r="BK305" s="187">
        <f>ROUND(I305*H305,2)</f>
        <v>0</v>
      </c>
      <c r="BL305" s="21" t="s">
        <v>160</v>
      </c>
      <c r="BM305" s="186" t="s">
        <v>2381</v>
      </c>
    </row>
    <row r="306" s="2" customFormat="1">
      <c r="A306" s="40"/>
      <c r="B306" s="41"/>
      <c r="C306" s="40"/>
      <c r="D306" s="188" t="s">
        <v>162</v>
      </c>
      <c r="E306" s="40"/>
      <c r="F306" s="189" t="s">
        <v>2225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162</v>
      </c>
      <c r="AU306" s="21" t="s">
        <v>83</v>
      </c>
    </row>
    <row r="307" s="13" customFormat="1">
      <c r="A307" s="13"/>
      <c r="B307" s="195"/>
      <c r="C307" s="13"/>
      <c r="D307" s="188" t="s">
        <v>166</v>
      </c>
      <c r="E307" s="196" t="s">
        <v>3</v>
      </c>
      <c r="F307" s="197" t="s">
        <v>188</v>
      </c>
      <c r="G307" s="13"/>
      <c r="H307" s="198">
        <v>5</v>
      </c>
      <c r="I307" s="199"/>
      <c r="J307" s="13"/>
      <c r="K307" s="13"/>
      <c r="L307" s="195"/>
      <c r="M307" s="200"/>
      <c r="N307" s="201"/>
      <c r="O307" s="201"/>
      <c r="P307" s="201"/>
      <c r="Q307" s="201"/>
      <c r="R307" s="201"/>
      <c r="S307" s="201"/>
      <c r="T307" s="20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6" t="s">
        <v>166</v>
      </c>
      <c r="AU307" s="196" t="s">
        <v>83</v>
      </c>
      <c r="AV307" s="13" t="s">
        <v>83</v>
      </c>
      <c r="AW307" s="13" t="s">
        <v>35</v>
      </c>
      <c r="AX307" s="13" t="s">
        <v>81</v>
      </c>
      <c r="AY307" s="196" t="s">
        <v>153</v>
      </c>
    </row>
    <row r="308" s="2" customFormat="1" ht="33" customHeight="1">
      <c r="A308" s="40"/>
      <c r="B308" s="174"/>
      <c r="C308" s="175" t="s">
        <v>547</v>
      </c>
      <c r="D308" s="175" t="s">
        <v>155</v>
      </c>
      <c r="E308" s="176" t="s">
        <v>2234</v>
      </c>
      <c r="F308" s="177" t="s">
        <v>2235</v>
      </c>
      <c r="G308" s="178" t="s">
        <v>158</v>
      </c>
      <c r="H308" s="179">
        <v>1.5600000000000001</v>
      </c>
      <c r="I308" s="180"/>
      <c r="J308" s="181">
        <f>ROUND(I308*H308,2)</f>
        <v>0</v>
      </c>
      <c r="K308" s="177" t="s">
        <v>159</v>
      </c>
      <c r="L308" s="41"/>
      <c r="M308" s="182" t="s">
        <v>3</v>
      </c>
      <c r="N308" s="183" t="s">
        <v>44</v>
      </c>
      <c r="O308" s="74"/>
      <c r="P308" s="184">
        <f>O308*H308</f>
        <v>0</v>
      </c>
      <c r="Q308" s="184">
        <v>2.3010199999999998</v>
      </c>
      <c r="R308" s="184">
        <f>Q308*H308</f>
        <v>3.5895912000000001</v>
      </c>
      <c r="S308" s="184">
        <v>0</v>
      </c>
      <c r="T308" s="185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186" t="s">
        <v>160</v>
      </c>
      <c r="AT308" s="186" t="s">
        <v>155</v>
      </c>
      <c r="AU308" s="186" t="s">
        <v>83</v>
      </c>
      <c r="AY308" s="21" t="s">
        <v>153</v>
      </c>
      <c r="BE308" s="187">
        <f>IF(N308="základní",J308,0)</f>
        <v>0</v>
      </c>
      <c r="BF308" s="187">
        <f>IF(N308="snížená",J308,0)</f>
        <v>0</v>
      </c>
      <c r="BG308" s="187">
        <f>IF(N308="zákl. přenesená",J308,0)</f>
        <v>0</v>
      </c>
      <c r="BH308" s="187">
        <f>IF(N308="sníž. přenesená",J308,0)</f>
        <v>0</v>
      </c>
      <c r="BI308" s="187">
        <f>IF(N308="nulová",J308,0)</f>
        <v>0</v>
      </c>
      <c r="BJ308" s="21" t="s">
        <v>81</v>
      </c>
      <c r="BK308" s="187">
        <f>ROUND(I308*H308,2)</f>
        <v>0</v>
      </c>
      <c r="BL308" s="21" t="s">
        <v>160</v>
      </c>
      <c r="BM308" s="186" t="s">
        <v>2382</v>
      </c>
    </row>
    <row r="309" s="2" customFormat="1">
      <c r="A309" s="40"/>
      <c r="B309" s="41"/>
      <c r="C309" s="40"/>
      <c r="D309" s="188" t="s">
        <v>162</v>
      </c>
      <c r="E309" s="40"/>
      <c r="F309" s="189" t="s">
        <v>2237</v>
      </c>
      <c r="G309" s="40"/>
      <c r="H309" s="40"/>
      <c r="I309" s="190"/>
      <c r="J309" s="40"/>
      <c r="K309" s="40"/>
      <c r="L309" s="41"/>
      <c r="M309" s="191"/>
      <c r="N309" s="192"/>
      <c r="O309" s="74"/>
      <c r="P309" s="74"/>
      <c r="Q309" s="74"/>
      <c r="R309" s="74"/>
      <c r="S309" s="74"/>
      <c r="T309" s="75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21" t="s">
        <v>162</v>
      </c>
      <c r="AU309" s="21" t="s">
        <v>83</v>
      </c>
    </row>
    <row r="310" s="2" customFormat="1">
      <c r="A310" s="40"/>
      <c r="B310" s="41"/>
      <c r="C310" s="40"/>
      <c r="D310" s="193" t="s">
        <v>164</v>
      </c>
      <c r="E310" s="40"/>
      <c r="F310" s="194" t="s">
        <v>2238</v>
      </c>
      <c r="G310" s="40"/>
      <c r="H310" s="40"/>
      <c r="I310" s="190"/>
      <c r="J310" s="40"/>
      <c r="K310" s="40"/>
      <c r="L310" s="41"/>
      <c r="M310" s="191"/>
      <c r="N310" s="192"/>
      <c r="O310" s="74"/>
      <c r="P310" s="74"/>
      <c r="Q310" s="74"/>
      <c r="R310" s="74"/>
      <c r="S310" s="74"/>
      <c r="T310" s="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21" t="s">
        <v>164</v>
      </c>
      <c r="AU310" s="21" t="s">
        <v>83</v>
      </c>
    </row>
    <row r="311" s="13" customFormat="1">
      <c r="A311" s="13"/>
      <c r="B311" s="195"/>
      <c r="C311" s="13"/>
      <c r="D311" s="188" t="s">
        <v>166</v>
      </c>
      <c r="E311" s="196" t="s">
        <v>3</v>
      </c>
      <c r="F311" s="197" t="s">
        <v>2383</v>
      </c>
      <c r="G311" s="13"/>
      <c r="H311" s="198">
        <v>1.5600000000000001</v>
      </c>
      <c r="I311" s="199"/>
      <c r="J311" s="13"/>
      <c r="K311" s="13"/>
      <c r="L311" s="195"/>
      <c r="M311" s="200"/>
      <c r="N311" s="201"/>
      <c r="O311" s="201"/>
      <c r="P311" s="201"/>
      <c r="Q311" s="201"/>
      <c r="R311" s="201"/>
      <c r="S311" s="201"/>
      <c r="T311" s="20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6" t="s">
        <v>166</v>
      </c>
      <c r="AU311" s="196" t="s">
        <v>83</v>
      </c>
      <c r="AV311" s="13" t="s">
        <v>83</v>
      </c>
      <c r="AW311" s="13" t="s">
        <v>35</v>
      </c>
      <c r="AX311" s="13" t="s">
        <v>81</v>
      </c>
      <c r="AY311" s="196" t="s">
        <v>153</v>
      </c>
    </row>
    <row r="312" s="2" customFormat="1" ht="24.15" customHeight="1">
      <c r="A312" s="40"/>
      <c r="B312" s="174"/>
      <c r="C312" s="175" t="s">
        <v>552</v>
      </c>
      <c r="D312" s="175" t="s">
        <v>155</v>
      </c>
      <c r="E312" s="176" t="s">
        <v>2240</v>
      </c>
      <c r="F312" s="177" t="s">
        <v>2241</v>
      </c>
      <c r="G312" s="178" t="s">
        <v>219</v>
      </c>
      <c r="H312" s="179">
        <v>0.012999999999999999</v>
      </c>
      <c r="I312" s="180"/>
      <c r="J312" s="181">
        <f>ROUND(I312*H312,2)</f>
        <v>0</v>
      </c>
      <c r="K312" s="177" t="s">
        <v>159</v>
      </c>
      <c r="L312" s="41"/>
      <c r="M312" s="182" t="s">
        <v>3</v>
      </c>
      <c r="N312" s="183" t="s">
        <v>44</v>
      </c>
      <c r="O312" s="74"/>
      <c r="P312" s="184">
        <f>O312*H312</f>
        <v>0</v>
      </c>
      <c r="Q312" s="184">
        <v>0.99734999999999996</v>
      </c>
      <c r="R312" s="184">
        <f>Q312*H312</f>
        <v>0.012965549999999999</v>
      </c>
      <c r="S312" s="184">
        <v>0</v>
      </c>
      <c r="T312" s="185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186" t="s">
        <v>160</v>
      </c>
      <c r="AT312" s="186" t="s">
        <v>155</v>
      </c>
      <c r="AU312" s="186" t="s">
        <v>83</v>
      </c>
      <c r="AY312" s="21" t="s">
        <v>153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21" t="s">
        <v>81</v>
      </c>
      <c r="BK312" s="187">
        <f>ROUND(I312*H312,2)</f>
        <v>0</v>
      </c>
      <c r="BL312" s="21" t="s">
        <v>160</v>
      </c>
      <c r="BM312" s="186" t="s">
        <v>2384</v>
      </c>
    </row>
    <row r="313" s="2" customFormat="1">
      <c r="A313" s="40"/>
      <c r="B313" s="41"/>
      <c r="C313" s="40"/>
      <c r="D313" s="188" t="s">
        <v>162</v>
      </c>
      <c r="E313" s="40"/>
      <c r="F313" s="189" t="s">
        <v>2241</v>
      </c>
      <c r="G313" s="40"/>
      <c r="H313" s="40"/>
      <c r="I313" s="190"/>
      <c r="J313" s="40"/>
      <c r="K313" s="40"/>
      <c r="L313" s="41"/>
      <c r="M313" s="191"/>
      <c r="N313" s="192"/>
      <c r="O313" s="74"/>
      <c r="P313" s="74"/>
      <c r="Q313" s="74"/>
      <c r="R313" s="74"/>
      <c r="S313" s="74"/>
      <c r="T313" s="75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21" t="s">
        <v>162</v>
      </c>
      <c r="AU313" s="21" t="s">
        <v>83</v>
      </c>
    </row>
    <row r="314" s="2" customFormat="1">
      <c r="A314" s="40"/>
      <c r="B314" s="41"/>
      <c r="C314" s="40"/>
      <c r="D314" s="193" t="s">
        <v>164</v>
      </c>
      <c r="E314" s="40"/>
      <c r="F314" s="194" t="s">
        <v>2243</v>
      </c>
      <c r="G314" s="40"/>
      <c r="H314" s="40"/>
      <c r="I314" s="190"/>
      <c r="J314" s="40"/>
      <c r="K314" s="40"/>
      <c r="L314" s="41"/>
      <c r="M314" s="191"/>
      <c r="N314" s="192"/>
      <c r="O314" s="74"/>
      <c r="P314" s="74"/>
      <c r="Q314" s="74"/>
      <c r="R314" s="74"/>
      <c r="S314" s="74"/>
      <c r="T314" s="75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21" t="s">
        <v>164</v>
      </c>
      <c r="AU314" s="21" t="s">
        <v>83</v>
      </c>
    </row>
    <row r="315" s="13" customFormat="1">
      <c r="A315" s="13"/>
      <c r="B315" s="195"/>
      <c r="C315" s="13"/>
      <c r="D315" s="188" t="s">
        <v>166</v>
      </c>
      <c r="E315" s="196" t="s">
        <v>3</v>
      </c>
      <c r="F315" s="197" t="s">
        <v>2385</v>
      </c>
      <c r="G315" s="13"/>
      <c r="H315" s="198">
        <v>0.012</v>
      </c>
      <c r="I315" s="199"/>
      <c r="J315" s="13"/>
      <c r="K315" s="13"/>
      <c r="L315" s="195"/>
      <c r="M315" s="200"/>
      <c r="N315" s="201"/>
      <c r="O315" s="201"/>
      <c r="P315" s="201"/>
      <c r="Q315" s="201"/>
      <c r="R315" s="201"/>
      <c r="S315" s="201"/>
      <c r="T315" s="20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6" t="s">
        <v>166</v>
      </c>
      <c r="AU315" s="196" t="s">
        <v>83</v>
      </c>
      <c r="AV315" s="13" t="s">
        <v>83</v>
      </c>
      <c r="AW315" s="13" t="s">
        <v>35</v>
      </c>
      <c r="AX315" s="13" t="s">
        <v>81</v>
      </c>
      <c r="AY315" s="196" t="s">
        <v>153</v>
      </c>
    </row>
    <row r="316" s="13" customFormat="1">
      <c r="A316" s="13"/>
      <c r="B316" s="195"/>
      <c r="C316" s="13"/>
      <c r="D316" s="188" t="s">
        <v>166</v>
      </c>
      <c r="E316" s="13"/>
      <c r="F316" s="197" t="s">
        <v>2386</v>
      </c>
      <c r="G316" s="13"/>
      <c r="H316" s="198">
        <v>0.012999999999999999</v>
      </c>
      <c r="I316" s="199"/>
      <c r="J316" s="13"/>
      <c r="K316" s="13"/>
      <c r="L316" s="195"/>
      <c r="M316" s="200"/>
      <c r="N316" s="201"/>
      <c r="O316" s="201"/>
      <c r="P316" s="201"/>
      <c r="Q316" s="201"/>
      <c r="R316" s="201"/>
      <c r="S316" s="201"/>
      <c r="T316" s="20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6" t="s">
        <v>166</v>
      </c>
      <c r="AU316" s="196" t="s">
        <v>83</v>
      </c>
      <c r="AV316" s="13" t="s">
        <v>83</v>
      </c>
      <c r="AW316" s="13" t="s">
        <v>4</v>
      </c>
      <c r="AX316" s="13" t="s">
        <v>81</v>
      </c>
      <c r="AY316" s="196" t="s">
        <v>153</v>
      </c>
    </row>
    <row r="317" s="2" customFormat="1" ht="24.15" customHeight="1">
      <c r="A317" s="40"/>
      <c r="B317" s="174"/>
      <c r="C317" s="175" t="s">
        <v>562</v>
      </c>
      <c r="D317" s="175" t="s">
        <v>155</v>
      </c>
      <c r="E317" s="176" t="s">
        <v>2245</v>
      </c>
      <c r="F317" s="177" t="s">
        <v>2246</v>
      </c>
      <c r="G317" s="178" t="s">
        <v>614</v>
      </c>
      <c r="H317" s="179">
        <v>83.629999999999995</v>
      </c>
      <c r="I317" s="180"/>
      <c r="J317" s="181">
        <f>ROUND(I317*H317,2)</f>
        <v>0</v>
      </c>
      <c r="K317" s="177" t="s">
        <v>159</v>
      </c>
      <c r="L317" s="41"/>
      <c r="M317" s="182" t="s">
        <v>3</v>
      </c>
      <c r="N317" s="183" t="s">
        <v>44</v>
      </c>
      <c r="O317" s="74"/>
      <c r="P317" s="184">
        <f>O317*H317</f>
        <v>0</v>
      </c>
      <c r="Q317" s="184">
        <v>9.0000000000000006E-05</v>
      </c>
      <c r="R317" s="184">
        <f>Q317*H317</f>
        <v>0.0075266999999999999</v>
      </c>
      <c r="S317" s="184">
        <v>0</v>
      </c>
      <c r="T317" s="185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186" t="s">
        <v>160</v>
      </c>
      <c r="AT317" s="186" t="s">
        <v>155</v>
      </c>
      <c r="AU317" s="186" t="s">
        <v>83</v>
      </c>
      <c r="AY317" s="21" t="s">
        <v>153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21" t="s">
        <v>81</v>
      </c>
      <c r="BK317" s="187">
        <f>ROUND(I317*H317,2)</f>
        <v>0</v>
      </c>
      <c r="BL317" s="21" t="s">
        <v>160</v>
      </c>
      <c r="BM317" s="186" t="s">
        <v>2387</v>
      </c>
    </row>
    <row r="318" s="2" customFormat="1">
      <c r="A318" s="40"/>
      <c r="B318" s="41"/>
      <c r="C318" s="40"/>
      <c r="D318" s="188" t="s">
        <v>162</v>
      </c>
      <c r="E318" s="40"/>
      <c r="F318" s="189" t="s">
        <v>2248</v>
      </c>
      <c r="G318" s="40"/>
      <c r="H318" s="40"/>
      <c r="I318" s="190"/>
      <c r="J318" s="40"/>
      <c r="K318" s="40"/>
      <c r="L318" s="41"/>
      <c r="M318" s="191"/>
      <c r="N318" s="192"/>
      <c r="O318" s="74"/>
      <c r="P318" s="74"/>
      <c r="Q318" s="74"/>
      <c r="R318" s="74"/>
      <c r="S318" s="74"/>
      <c r="T318" s="75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21" t="s">
        <v>162</v>
      </c>
      <c r="AU318" s="21" t="s">
        <v>83</v>
      </c>
    </row>
    <row r="319" s="2" customFormat="1">
      <c r="A319" s="40"/>
      <c r="B319" s="41"/>
      <c r="C319" s="40"/>
      <c r="D319" s="193" t="s">
        <v>164</v>
      </c>
      <c r="E319" s="40"/>
      <c r="F319" s="194" t="s">
        <v>2249</v>
      </c>
      <c r="G319" s="40"/>
      <c r="H319" s="40"/>
      <c r="I319" s="190"/>
      <c r="J319" s="40"/>
      <c r="K319" s="40"/>
      <c r="L319" s="41"/>
      <c r="M319" s="191"/>
      <c r="N319" s="192"/>
      <c r="O319" s="74"/>
      <c r="P319" s="74"/>
      <c r="Q319" s="74"/>
      <c r="R319" s="74"/>
      <c r="S319" s="74"/>
      <c r="T319" s="75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21" t="s">
        <v>164</v>
      </c>
      <c r="AU319" s="21" t="s">
        <v>83</v>
      </c>
    </row>
    <row r="320" s="13" customFormat="1">
      <c r="A320" s="13"/>
      <c r="B320" s="195"/>
      <c r="C320" s="13"/>
      <c r="D320" s="188" t="s">
        <v>166</v>
      </c>
      <c r="E320" s="196" t="s">
        <v>3</v>
      </c>
      <c r="F320" s="197" t="s">
        <v>2388</v>
      </c>
      <c r="G320" s="13"/>
      <c r="H320" s="198">
        <v>83.629999999999995</v>
      </c>
      <c r="I320" s="199"/>
      <c r="J320" s="13"/>
      <c r="K320" s="13"/>
      <c r="L320" s="195"/>
      <c r="M320" s="200"/>
      <c r="N320" s="201"/>
      <c r="O320" s="201"/>
      <c r="P320" s="201"/>
      <c r="Q320" s="201"/>
      <c r="R320" s="201"/>
      <c r="S320" s="201"/>
      <c r="T320" s="20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6" t="s">
        <v>166</v>
      </c>
      <c r="AU320" s="196" t="s">
        <v>83</v>
      </c>
      <c r="AV320" s="13" t="s">
        <v>83</v>
      </c>
      <c r="AW320" s="13" t="s">
        <v>35</v>
      </c>
      <c r="AX320" s="13" t="s">
        <v>73</v>
      </c>
      <c r="AY320" s="196" t="s">
        <v>153</v>
      </c>
    </row>
    <row r="321" s="14" customFormat="1">
      <c r="A321" s="14"/>
      <c r="B321" s="203"/>
      <c r="C321" s="14"/>
      <c r="D321" s="188" t="s">
        <v>166</v>
      </c>
      <c r="E321" s="204" t="s">
        <v>3</v>
      </c>
      <c r="F321" s="205" t="s">
        <v>181</v>
      </c>
      <c r="G321" s="14"/>
      <c r="H321" s="206">
        <v>83.629999999999995</v>
      </c>
      <c r="I321" s="207"/>
      <c r="J321" s="14"/>
      <c r="K321" s="14"/>
      <c r="L321" s="203"/>
      <c r="M321" s="208"/>
      <c r="N321" s="209"/>
      <c r="O321" s="209"/>
      <c r="P321" s="209"/>
      <c r="Q321" s="209"/>
      <c r="R321" s="209"/>
      <c r="S321" s="209"/>
      <c r="T321" s="21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4" t="s">
        <v>166</v>
      </c>
      <c r="AU321" s="204" t="s">
        <v>83</v>
      </c>
      <c r="AV321" s="14" t="s">
        <v>160</v>
      </c>
      <c r="AW321" s="14" t="s">
        <v>35</v>
      </c>
      <c r="AX321" s="14" t="s">
        <v>81</v>
      </c>
      <c r="AY321" s="204" t="s">
        <v>153</v>
      </c>
    </row>
    <row r="322" s="2" customFormat="1" ht="21.75" customHeight="1">
      <c r="A322" s="40"/>
      <c r="B322" s="174"/>
      <c r="C322" s="175" t="s">
        <v>567</v>
      </c>
      <c r="D322" s="175" t="s">
        <v>155</v>
      </c>
      <c r="E322" s="176" t="s">
        <v>2269</v>
      </c>
      <c r="F322" s="177" t="s">
        <v>2389</v>
      </c>
      <c r="G322" s="178" t="s">
        <v>488</v>
      </c>
      <c r="H322" s="179">
        <v>1</v>
      </c>
      <c r="I322" s="180"/>
      <c r="J322" s="181">
        <f>ROUND(I322*H322,2)</f>
        <v>0</v>
      </c>
      <c r="K322" s="177" t="s">
        <v>3</v>
      </c>
      <c r="L322" s="41"/>
      <c r="M322" s="182" t="s">
        <v>3</v>
      </c>
      <c r="N322" s="183" t="s">
        <v>44</v>
      </c>
      <c r="O322" s="74"/>
      <c r="P322" s="184">
        <f>O322*H322</f>
        <v>0</v>
      </c>
      <c r="Q322" s="184">
        <v>0</v>
      </c>
      <c r="R322" s="184">
        <f>Q322*H322</f>
        <v>0</v>
      </c>
      <c r="S322" s="184">
        <v>0</v>
      </c>
      <c r="T322" s="185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186" t="s">
        <v>160</v>
      </c>
      <c r="AT322" s="186" t="s">
        <v>155</v>
      </c>
      <c r="AU322" s="186" t="s">
        <v>83</v>
      </c>
      <c r="AY322" s="21" t="s">
        <v>153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21" t="s">
        <v>81</v>
      </c>
      <c r="BK322" s="187">
        <f>ROUND(I322*H322,2)</f>
        <v>0</v>
      </c>
      <c r="BL322" s="21" t="s">
        <v>160</v>
      </c>
      <c r="BM322" s="186" t="s">
        <v>2390</v>
      </c>
    </row>
    <row r="323" s="2" customFormat="1">
      <c r="A323" s="40"/>
      <c r="B323" s="41"/>
      <c r="C323" s="40"/>
      <c r="D323" s="188" t="s">
        <v>162</v>
      </c>
      <c r="E323" s="40"/>
      <c r="F323" s="189" t="s">
        <v>2389</v>
      </c>
      <c r="G323" s="40"/>
      <c r="H323" s="40"/>
      <c r="I323" s="190"/>
      <c r="J323" s="40"/>
      <c r="K323" s="40"/>
      <c r="L323" s="41"/>
      <c r="M323" s="191"/>
      <c r="N323" s="192"/>
      <c r="O323" s="74"/>
      <c r="P323" s="74"/>
      <c r="Q323" s="74"/>
      <c r="R323" s="74"/>
      <c r="S323" s="74"/>
      <c r="T323" s="75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21" t="s">
        <v>162</v>
      </c>
      <c r="AU323" s="21" t="s">
        <v>83</v>
      </c>
    </row>
    <row r="324" s="16" customFormat="1">
      <c r="A324" s="16"/>
      <c r="B324" s="230"/>
      <c r="C324" s="16"/>
      <c r="D324" s="188" t="s">
        <v>166</v>
      </c>
      <c r="E324" s="231" t="s">
        <v>3</v>
      </c>
      <c r="F324" s="232" t="s">
        <v>2266</v>
      </c>
      <c r="G324" s="16"/>
      <c r="H324" s="231" t="s">
        <v>3</v>
      </c>
      <c r="I324" s="233"/>
      <c r="J324" s="16"/>
      <c r="K324" s="16"/>
      <c r="L324" s="230"/>
      <c r="M324" s="234"/>
      <c r="N324" s="235"/>
      <c r="O324" s="235"/>
      <c r="P324" s="235"/>
      <c r="Q324" s="235"/>
      <c r="R324" s="235"/>
      <c r="S324" s="235"/>
      <c r="T324" s="23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31" t="s">
        <v>166</v>
      </c>
      <c r="AU324" s="231" t="s">
        <v>83</v>
      </c>
      <c r="AV324" s="16" t="s">
        <v>81</v>
      </c>
      <c r="AW324" s="16" t="s">
        <v>35</v>
      </c>
      <c r="AX324" s="16" t="s">
        <v>73</v>
      </c>
      <c r="AY324" s="231" t="s">
        <v>153</v>
      </c>
    </row>
    <row r="325" s="13" customFormat="1">
      <c r="A325" s="13"/>
      <c r="B325" s="195"/>
      <c r="C325" s="13"/>
      <c r="D325" s="188" t="s">
        <v>166</v>
      </c>
      <c r="E325" s="196" t="s">
        <v>3</v>
      </c>
      <c r="F325" s="197" t="s">
        <v>2391</v>
      </c>
      <c r="G325" s="13"/>
      <c r="H325" s="198">
        <v>1</v>
      </c>
      <c r="I325" s="199"/>
      <c r="J325" s="13"/>
      <c r="K325" s="13"/>
      <c r="L325" s="195"/>
      <c r="M325" s="200"/>
      <c r="N325" s="201"/>
      <c r="O325" s="201"/>
      <c r="P325" s="201"/>
      <c r="Q325" s="201"/>
      <c r="R325" s="201"/>
      <c r="S325" s="201"/>
      <c r="T325" s="20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96" t="s">
        <v>166</v>
      </c>
      <c r="AU325" s="196" t="s">
        <v>83</v>
      </c>
      <c r="AV325" s="13" t="s">
        <v>83</v>
      </c>
      <c r="AW325" s="13" t="s">
        <v>35</v>
      </c>
      <c r="AX325" s="13" t="s">
        <v>73</v>
      </c>
      <c r="AY325" s="196" t="s">
        <v>153</v>
      </c>
    </row>
    <row r="326" s="2" customFormat="1" ht="21.75" customHeight="1">
      <c r="A326" s="40"/>
      <c r="B326" s="174"/>
      <c r="C326" s="175" t="s">
        <v>574</v>
      </c>
      <c r="D326" s="175" t="s">
        <v>155</v>
      </c>
      <c r="E326" s="176" t="s">
        <v>2273</v>
      </c>
      <c r="F326" s="177" t="s">
        <v>2274</v>
      </c>
      <c r="G326" s="178" t="s">
        <v>488</v>
      </c>
      <c r="H326" s="179">
        <v>7</v>
      </c>
      <c r="I326" s="180"/>
      <c r="J326" s="181">
        <f>ROUND(I326*H326,2)</f>
        <v>0</v>
      </c>
      <c r="K326" s="177" t="s">
        <v>3</v>
      </c>
      <c r="L326" s="41"/>
      <c r="M326" s="182" t="s">
        <v>3</v>
      </c>
      <c r="N326" s="183" t="s">
        <v>44</v>
      </c>
      <c r="O326" s="74"/>
      <c r="P326" s="184">
        <f>O326*H326</f>
        <v>0</v>
      </c>
      <c r="Q326" s="184">
        <v>0</v>
      </c>
      <c r="R326" s="184">
        <f>Q326*H326</f>
        <v>0</v>
      </c>
      <c r="S326" s="184">
        <v>0</v>
      </c>
      <c r="T326" s="185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186" t="s">
        <v>160</v>
      </c>
      <c r="AT326" s="186" t="s">
        <v>155</v>
      </c>
      <c r="AU326" s="186" t="s">
        <v>83</v>
      </c>
      <c r="AY326" s="21" t="s">
        <v>153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21" t="s">
        <v>81</v>
      </c>
      <c r="BK326" s="187">
        <f>ROUND(I326*H326,2)</f>
        <v>0</v>
      </c>
      <c r="BL326" s="21" t="s">
        <v>160</v>
      </c>
      <c r="BM326" s="186" t="s">
        <v>2392</v>
      </c>
    </row>
    <row r="327" s="2" customFormat="1">
      <c r="A327" s="40"/>
      <c r="B327" s="41"/>
      <c r="C327" s="40"/>
      <c r="D327" s="188" t="s">
        <v>162</v>
      </c>
      <c r="E327" s="40"/>
      <c r="F327" s="189" t="s">
        <v>2393</v>
      </c>
      <c r="G327" s="40"/>
      <c r="H327" s="40"/>
      <c r="I327" s="190"/>
      <c r="J327" s="40"/>
      <c r="K327" s="40"/>
      <c r="L327" s="41"/>
      <c r="M327" s="191"/>
      <c r="N327" s="192"/>
      <c r="O327" s="74"/>
      <c r="P327" s="74"/>
      <c r="Q327" s="74"/>
      <c r="R327" s="74"/>
      <c r="S327" s="74"/>
      <c r="T327" s="75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21" t="s">
        <v>162</v>
      </c>
      <c r="AU327" s="21" t="s">
        <v>83</v>
      </c>
    </row>
    <row r="328" s="16" customFormat="1">
      <c r="A328" s="16"/>
      <c r="B328" s="230"/>
      <c r="C328" s="16"/>
      <c r="D328" s="188" t="s">
        <v>166</v>
      </c>
      <c r="E328" s="231" t="s">
        <v>3</v>
      </c>
      <c r="F328" s="232" t="s">
        <v>2266</v>
      </c>
      <c r="G328" s="16"/>
      <c r="H328" s="231" t="s">
        <v>3</v>
      </c>
      <c r="I328" s="233"/>
      <c r="J328" s="16"/>
      <c r="K328" s="16"/>
      <c r="L328" s="230"/>
      <c r="M328" s="234"/>
      <c r="N328" s="235"/>
      <c r="O328" s="235"/>
      <c r="P328" s="235"/>
      <c r="Q328" s="235"/>
      <c r="R328" s="235"/>
      <c r="S328" s="235"/>
      <c r="T328" s="23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31" t="s">
        <v>166</v>
      </c>
      <c r="AU328" s="231" t="s">
        <v>83</v>
      </c>
      <c r="AV328" s="16" t="s">
        <v>81</v>
      </c>
      <c r="AW328" s="16" t="s">
        <v>35</v>
      </c>
      <c r="AX328" s="16" t="s">
        <v>73</v>
      </c>
      <c r="AY328" s="231" t="s">
        <v>153</v>
      </c>
    </row>
    <row r="329" s="13" customFormat="1">
      <c r="A329" s="13"/>
      <c r="B329" s="195"/>
      <c r="C329" s="13"/>
      <c r="D329" s="188" t="s">
        <v>166</v>
      </c>
      <c r="E329" s="196" t="s">
        <v>3</v>
      </c>
      <c r="F329" s="197" t="s">
        <v>2394</v>
      </c>
      <c r="G329" s="13"/>
      <c r="H329" s="198">
        <v>7</v>
      </c>
      <c r="I329" s="199"/>
      <c r="J329" s="13"/>
      <c r="K329" s="13"/>
      <c r="L329" s="195"/>
      <c r="M329" s="200"/>
      <c r="N329" s="201"/>
      <c r="O329" s="201"/>
      <c r="P329" s="201"/>
      <c r="Q329" s="201"/>
      <c r="R329" s="201"/>
      <c r="S329" s="201"/>
      <c r="T329" s="20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6" t="s">
        <v>166</v>
      </c>
      <c r="AU329" s="196" t="s">
        <v>83</v>
      </c>
      <c r="AV329" s="13" t="s">
        <v>83</v>
      </c>
      <c r="AW329" s="13" t="s">
        <v>35</v>
      </c>
      <c r="AX329" s="13" t="s">
        <v>73</v>
      </c>
      <c r="AY329" s="196" t="s">
        <v>153</v>
      </c>
    </row>
    <row r="330" s="2" customFormat="1" ht="21.75" customHeight="1">
      <c r="A330" s="40"/>
      <c r="B330" s="174"/>
      <c r="C330" s="175" t="s">
        <v>579</v>
      </c>
      <c r="D330" s="175" t="s">
        <v>155</v>
      </c>
      <c r="E330" s="176" t="s">
        <v>2395</v>
      </c>
      <c r="F330" s="177" t="s">
        <v>2396</v>
      </c>
      <c r="G330" s="178" t="s">
        <v>488</v>
      </c>
      <c r="H330" s="179">
        <v>2</v>
      </c>
      <c r="I330" s="180"/>
      <c r="J330" s="181">
        <f>ROUND(I330*H330,2)</f>
        <v>0</v>
      </c>
      <c r="K330" s="177" t="s">
        <v>3</v>
      </c>
      <c r="L330" s="41"/>
      <c r="M330" s="182" t="s">
        <v>3</v>
      </c>
      <c r="N330" s="183" t="s">
        <v>44</v>
      </c>
      <c r="O330" s="74"/>
      <c r="P330" s="184">
        <f>O330*H330</f>
        <v>0</v>
      </c>
      <c r="Q330" s="184">
        <v>0</v>
      </c>
      <c r="R330" s="184">
        <f>Q330*H330</f>
        <v>0</v>
      </c>
      <c r="S330" s="184">
        <v>0</v>
      </c>
      <c r="T330" s="185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186" t="s">
        <v>160</v>
      </c>
      <c r="AT330" s="186" t="s">
        <v>155</v>
      </c>
      <c r="AU330" s="186" t="s">
        <v>83</v>
      </c>
      <c r="AY330" s="21" t="s">
        <v>153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21" t="s">
        <v>81</v>
      </c>
      <c r="BK330" s="187">
        <f>ROUND(I330*H330,2)</f>
        <v>0</v>
      </c>
      <c r="BL330" s="21" t="s">
        <v>160</v>
      </c>
      <c r="BM330" s="186" t="s">
        <v>2397</v>
      </c>
    </row>
    <row r="331" s="2" customFormat="1">
      <c r="A331" s="40"/>
      <c r="B331" s="41"/>
      <c r="C331" s="40"/>
      <c r="D331" s="188" t="s">
        <v>162</v>
      </c>
      <c r="E331" s="40"/>
      <c r="F331" s="189" t="s">
        <v>2396</v>
      </c>
      <c r="G331" s="40"/>
      <c r="H331" s="40"/>
      <c r="I331" s="190"/>
      <c r="J331" s="40"/>
      <c r="K331" s="40"/>
      <c r="L331" s="41"/>
      <c r="M331" s="191"/>
      <c r="N331" s="192"/>
      <c r="O331" s="74"/>
      <c r="P331" s="74"/>
      <c r="Q331" s="74"/>
      <c r="R331" s="74"/>
      <c r="S331" s="74"/>
      <c r="T331" s="75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21" t="s">
        <v>162</v>
      </c>
      <c r="AU331" s="21" t="s">
        <v>83</v>
      </c>
    </row>
    <row r="332" s="2" customFormat="1">
      <c r="A332" s="40"/>
      <c r="B332" s="41"/>
      <c r="C332" s="40"/>
      <c r="D332" s="188" t="s">
        <v>194</v>
      </c>
      <c r="E332" s="40"/>
      <c r="F332" s="211" t="s">
        <v>2398</v>
      </c>
      <c r="G332" s="40"/>
      <c r="H332" s="40"/>
      <c r="I332" s="190"/>
      <c r="J332" s="40"/>
      <c r="K332" s="40"/>
      <c r="L332" s="41"/>
      <c r="M332" s="191"/>
      <c r="N332" s="192"/>
      <c r="O332" s="74"/>
      <c r="P332" s="74"/>
      <c r="Q332" s="74"/>
      <c r="R332" s="74"/>
      <c r="S332" s="74"/>
      <c r="T332" s="75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21" t="s">
        <v>194</v>
      </c>
      <c r="AU332" s="21" t="s">
        <v>83</v>
      </c>
    </row>
    <row r="333" s="16" customFormat="1">
      <c r="A333" s="16"/>
      <c r="B333" s="230"/>
      <c r="C333" s="16"/>
      <c r="D333" s="188" t="s">
        <v>166</v>
      </c>
      <c r="E333" s="231" t="s">
        <v>3</v>
      </c>
      <c r="F333" s="232" t="s">
        <v>2399</v>
      </c>
      <c r="G333" s="16"/>
      <c r="H333" s="231" t="s">
        <v>3</v>
      </c>
      <c r="I333" s="233"/>
      <c r="J333" s="16"/>
      <c r="K333" s="16"/>
      <c r="L333" s="230"/>
      <c r="M333" s="234"/>
      <c r="N333" s="235"/>
      <c r="O333" s="235"/>
      <c r="P333" s="235"/>
      <c r="Q333" s="235"/>
      <c r="R333" s="235"/>
      <c r="S333" s="235"/>
      <c r="T333" s="23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231" t="s">
        <v>166</v>
      </c>
      <c r="AU333" s="231" t="s">
        <v>83</v>
      </c>
      <c r="AV333" s="16" t="s">
        <v>81</v>
      </c>
      <c r="AW333" s="16" t="s">
        <v>35</v>
      </c>
      <c r="AX333" s="16" t="s">
        <v>73</v>
      </c>
      <c r="AY333" s="231" t="s">
        <v>153</v>
      </c>
    </row>
    <row r="334" s="13" customFormat="1">
      <c r="A334" s="13"/>
      <c r="B334" s="195"/>
      <c r="C334" s="13"/>
      <c r="D334" s="188" t="s">
        <v>166</v>
      </c>
      <c r="E334" s="196" t="s">
        <v>3</v>
      </c>
      <c r="F334" s="197" t="s">
        <v>2400</v>
      </c>
      <c r="G334" s="13"/>
      <c r="H334" s="198">
        <v>2</v>
      </c>
      <c r="I334" s="199"/>
      <c r="J334" s="13"/>
      <c r="K334" s="13"/>
      <c r="L334" s="195"/>
      <c r="M334" s="200"/>
      <c r="N334" s="201"/>
      <c r="O334" s="201"/>
      <c r="P334" s="201"/>
      <c r="Q334" s="201"/>
      <c r="R334" s="201"/>
      <c r="S334" s="201"/>
      <c r="T334" s="20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6" t="s">
        <v>166</v>
      </c>
      <c r="AU334" s="196" t="s">
        <v>83</v>
      </c>
      <c r="AV334" s="13" t="s">
        <v>83</v>
      </c>
      <c r="AW334" s="13" t="s">
        <v>35</v>
      </c>
      <c r="AX334" s="13" t="s">
        <v>73</v>
      </c>
      <c r="AY334" s="196" t="s">
        <v>153</v>
      </c>
    </row>
    <row r="335" s="12" customFormat="1" ht="22.8" customHeight="1">
      <c r="A335" s="12"/>
      <c r="B335" s="161"/>
      <c r="C335" s="12"/>
      <c r="D335" s="162" t="s">
        <v>72</v>
      </c>
      <c r="E335" s="172" t="s">
        <v>223</v>
      </c>
      <c r="F335" s="172" t="s">
        <v>532</v>
      </c>
      <c r="G335" s="12"/>
      <c r="H335" s="12"/>
      <c r="I335" s="164"/>
      <c r="J335" s="173">
        <f>BK335</f>
        <v>0</v>
      </c>
      <c r="K335" s="12"/>
      <c r="L335" s="161"/>
      <c r="M335" s="166"/>
      <c r="N335" s="167"/>
      <c r="O335" s="167"/>
      <c r="P335" s="168">
        <f>SUM(P336:P385)</f>
        <v>0</v>
      </c>
      <c r="Q335" s="167"/>
      <c r="R335" s="168">
        <f>SUM(R336:R385)</f>
        <v>10.083300000000001</v>
      </c>
      <c r="S335" s="167"/>
      <c r="T335" s="169">
        <f>SUM(T336:T385)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62" t="s">
        <v>81</v>
      </c>
      <c r="AT335" s="170" t="s">
        <v>72</v>
      </c>
      <c r="AU335" s="170" t="s">
        <v>81</v>
      </c>
      <c r="AY335" s="162" t="s">
        <v>153</v>
      </c>
      <c r="BK335" s="171">
        <f>SUM(BK336:BK385)</f>
        <v>0</v>
      </c>
    </row>
    <row r="336" s="2" customFormat="1" ht="24.15" customHeight="1">
      <c r="A336" s="40"/>
      <c r="B336" s="174"/>
      <c r="C336" s="175" t="s">
        <v>585</v>
      </c>
      <c r="D336" s="175" t="s">
        <v>155</v>
      </c>
      <c r="E336" s="176" t="s">
        <v>2401</v>
      </c>
      <c r="F336" s="177" t="s">
        <v>2402</v>
      </c>
      <c r="G336" s="178" t="s">
        <v>614</v>
      </c>
      <c r="H336" s="179">
        <v>10</v>
      </c>
      <c r="I336" s="180"/>
      <c r="J336" s="181">
        <f>ROUND(I336*H336,2)</f>
        <v>0</v>
      </c>
      <c r="K336" s="177" t="s">
        <v>159</v>
      </c>
      <c r="L336" s="41"/>
      <c r="M336" s="182" t="s">
        <v>3</v>
      </c>
      <c r="N336" s="183" t="s">
        <v>44</v>
      </c>
      <c r="O336" s="74"/>
      <c r="P336" s="184">
        <f>O336*H336</f>
        <v>0</v>
      </c>
      <c r="Q336" s="184">
        <v>0.29221000000000003</v>
      </c>
      <c r="R336" s="184">
        <f>Q336*H336</f>
        <v>2.9221000000000004</v>
      </c>
      <c r="S336" s="184">
        <v>0</v>
      </c>
      <c r="T336" s="185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186" t="s">
        <v>160</v>
      </c>
      <c r="AT336" s="186" t="s">
        <v>155</v>
      </c>
      <c r="AU336" s="186" t="s">
        <v>83</v>
      </c>
      <c r="AY336" s="21" t="s">
        <v>153</v>
      </c>
      <c r="BE336" s="187">
        <f>IF(N336="základní",J336,0)</f>
        <v>0</v>
      </c>
      <c r="BF336" s="187">
        <f>IF(N336="snížená",J336,0)</f>
        <v>0</v>
      </c>
      <c r="BG336" s="187">
        <f>IF(N336="zákl. přenesená",J336,0)</f>
        <v>0</v>
      </c>
      <c r="BH336" s="187">
        <f>IF(N336="sníž. přenesená",J336,0)</f>
        <v>0</v>
      </c>
      <c r="BI336" s="187">
        <f>IF(N336="nulová",J336,0)</f>
        <v>0</v>
      </c>
      <c r="BJ336" s="21" t="s">
        <v>81</v>
      </c>
      <c r="BK336" s="187">
        <f>ROUND(I336*H336,2)</f>
        <v>0</v>
      </c>
      <c r="BL336" s="21" t="s">
        <v>160</v>
      </c>
      <c r="BM336" s="186" t="s">
        <v>2403</v>
      </c>
    </row>
    <row r="337" s="2" customFormat="1">
      <c r="A337" s="40"/>
      <c r="B337" s="41"/>
      <c r="C337" s="40"/>
      <c r="D337" s="188" t="s">
        <v>162</v>
      </c>
      <c r="E337" s="40"/>
      <c r="F337" s="189" t="s">
        <v>2404</v>
      </c>
      <c r="G337" s="40"/>
      <c r="H337" s="40"/>
      <c r="I337" s="190"/>
      <c r="J337" s="40"/>
      <c r="K337" s="40"/>
      <c r="L337" s="41"/>
      <c r="M337" s="191"/>
      <c r="N337" s="192"/>
      <c r="O337" s="74"/>
      <c r="P337" s="74"/>
      <c r="Q337" s="74"/>
      <c r="R337" s="74"/>
      <c r="S337" s="74"/>
      <c r="T337" s="75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21" t="s">
        <v>162</v>
      </c>
      <c r="AU337" s="21" t="s">
        <v>83</v>
      </c>
    </row>
    <row r="338" s="2" customFormat="1">
      <c r="A338" s="40"/>
      <c r="B338" s="41"/>
      <c r="C338" s="40"/>
      <c r="D338" s="193" t="s">
        <v>164</v>
      </c>
      <c r="E338" s="40"/>
      <c r="F338" s="194" t="s">
        <v>2405</v>
      </c>
      <c r="G338" s="40"/>
      <c r="H338" s="40"/>
      <c r="I338" s="190"/>
      <c r="J338" s="40"/>
      <c r="K338" s="40"/>
      <c r="L338" s="41"/>
      <c r="M338" s="191"/>
      <c r="N338" s="192"/>
      <c r="O338" s="74"/>
      <c r="P338" s="74"/>
      <c r="Q338" s="74"/>
      <c r="R338" s="74"/>
      <c r="S338" s="74"/>
      <c r="T338" s="75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21" t="s">
        <v>164</v>
      </c>
      <c r="AU338" s="21" t="s">
        <v>83</v>
      </c>
    </row>
    <row r="339" s="13" customFormat="1">
      <c r="A339" s="13"/>
      <c r="B339" s="195"/>
      <c r="C339" s="13"/>
      <c r="D339" s="188" t="s">
        <v>166</v>
      </c>
      <c r="E339" s="196" t="s">
        <v>3</v>
      </c>
      <c r="F339" s="197" t="s">
        <v>230</v>
      </c>
      <c r="G339" s="13"/>
      <c r="H339" s="198">
        <v>10</v>
      </c>
      <c r="I339" s="199"/>
      <c r="J339" s="13"/>
      <c r="K339" s="13"/>
      <c r="L339" s="195"/>
      <c r="M339" s="200"/>
      <c r="N339" s="201"/>
      <c r="O339" s="201"/>
      <c r="P339" s="201"/>
      <c r="Q339" s="201"/>
      <c r="R339" s="201"/>
      <c r="S339" s="201"/>
      <c r="T339" s="20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6" t="s">
        <v>166</v>
      </c>
      <c r="AU339" s="196" t="s">
        <v>83</v>
      </c>
      <c r="AV339" s="13" t="s">
        <v>83</v>
      </c>
      <c r="AW339" s="13" t="s">
        <v>35</v>
      </c>
      <c r="AX339" s="13" t="s">
        <v>81</v>
      </c>
      <c r="AY339" s="196" t="s">
        <v>153</v>
      </c>
    </row>
    <row r="340" s="2" customFormat="1" ht="33" customHeight="1">
      <c r="A340" s="40"/>
      <c r="B340" s="174"/>
      <c r="C340" s="220" t="s">
        <v>590</v>
      </c>
      <c r="D340" s="220" t="s">
        <v>216</v>
      </c>
      <c r="E340" s="221" t="s">
        <v>2406</v>
      </c>
      <c r="F340" s="222" t="s">
        <v>2407</v>
      </c>
      <c r="G340" s="223" t="s">
        <v>488</v>
      </c>
      <c r="H340" s="224">
        <v>10</v>
      </c>
      <c r="I340" s="225"/>
      <c r="J340" s="226">
        <f>ROUND(I340*H340,2)</f>
        <v>0</v>
      </c>
      <c r="K340" s="222" t="s">
        <v>3</v>
      </c>
      <c r="L340" s="227"/>
      <c r="M340" s="228" t="s">
        <v>3</v>
      </c>
      <c r="N340" s="229" t="s">
        <v>44</v>
      </c>
      <c r="O340" s="74"/>
      <c r="P340" s="184">
        <f>O340*H340</f>
        <v>0</v>
      </c>
      <c r="Q340" s="184">
        <v>0.032960000000000003</v>
      </c>
      <c r="R340" s="184">
        <f>Q340*H340</f>
        <v>0.3296</v>
      </c>
      <c r="S340" s="184">
        <v>0</v>
      </c>
      <c r="T340" s="185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186" t="s">
        <v>215</v>
      </c>
      <c r="AT340" s="186" t="s">
        <v>216</v>
      </c>
      <c r="AU340" s="186" t="s">
        <v>83</v>
      </c>
      <c r="AY340" s="21" t="s">
        <v>153</v>
      </c>
      <c r="BE340" s="187">
        <f>IF(N340="základní",J340,0)</f>
        <v>0</v>
      </c>
      <c r="BF340" s="187">
        <f>IF(N340="snížená",J340,0)</f>
        <v>0</v>
      </c>
      <c r="BG340" s="187">
        <f>IF(N340="zákl. přenesená",J340,0)</f>
        <v>0</v>
      </c>
      <c r="BH340" s="187">
        <f>IF(N340="sníž. přenesená",J340,0)</f>
        <v>0</v>
      </c>
      <c r="BI340" s="187">
        <f>IF(N340="nulová",J340,0)</f>
        <v>0</v>
      </c>
      <c r="BJ340" s="21" t="s">
        <v>81</v>
      </c>
      <c r="BK340" s="187">
        <f>ROUND(I340*H340,2)</f>
        <v>0</v>
      </c>
      <c r="BL340" s="21" t="s">
        <v>160</v>
      </c>
      <c r="BM340" s="186" t="s">
        <v>2408</v>
      </c>
    </row>
    <row r="341" s="2" customFormat="1">
      <c r="A341" s="40"/>
      <c r="B341" s="41"/>
      <c r="C341" s="40"/>
      <c r="D341" s="188" t="s">
        <v>162</v>
      </c>
      <c r="E341" s="40"/>
      <c r="F341" s="189" t="s">
        <v>2409</v>
      </c>
      <c r="G341" s="40"/>
      <c r="H341" s="40"/>
      <c r="I341" s="190"/>
      <c r="J341" s="40"/>
      <c r="K341" s="40"/>
      <c r="L341" s="41"/>
      <c r="M341" s="191"/>
      <c r="N341" s="192"/>
      <c r="O341" s="74"/>
      <c r="P341" s="74"/>
      <c r="Q341" s="74"/>
      <c r="R341" s="74"/>
      <c r="S341" s="74"/>
      <c r="T341" s="75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21" t="s">
        <v>162</v>
      </c>
      <c r="AU341" s="21" t="s">
        <v>83</v>
      </c>
    </row>
    <row r="342" s="13" customFormat="1">
      <c r="A342" s="13"/>
      <c r="B342" s="195"/>
      <c r="C342" s="13"/>
      <c r="D342" s="188" t="s">
        <v>166</v>
      </c>
      <c r="E342" s="196" t="s">
        <v>3</v>
      </c>
      <c r="F342" s="197" t="s">
        <v>230</v>
      </c>
      <c r="G342" s="13"/>
      <c r="H342" s="198">
        <v>10</v>
      </c>
      <c r="I342" s="199"/>
      <c r="J342" s="13"/>
      <c r="K342" s="13"/>
      <c r="L342" s="195"/>
      <c r="M342" s="200"/>
      <c r="N342" s="201"/>
      <c r="O342" s="201"/>
      <c r="P342" s="201"/>
      <c r="Q342" s="201"/>
      <c r="R342" s="201"/>
      <c r="S342" s="201"/>
      <c r="T342" s="20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6" t="s">
        <v>166</v>
      </c>
      <c r="AU342" s="196" t="s">
        <v>83</v>
      </c>
      <c r="AV342" s="13" t="s">
        <v>83</v>
      </c>
      <c r="AW342" s="13" t="s">
        <v>35</v>
      </c>
      <c r="AX342" s="13" t="s">
        <v>81</v>
      </c>
      <c r="AY342" s="196" t="s">
        <v>153</v>
      </c>
    </row>
    <row r="343" s="2" customFormat="1" ht="21.75" customHeight="1">
      <c r="A343" s="40"/>
      <c r="B343" s="174"/>
      <c r="C343" s="220" t="s">
        <v>595</v>
      </c>
      <c r="D343" s="220" t="s">
        <v>216</v>
      </c>
      <c r="E343" s="221" t="s">
        <v>2410</v>
      </c>
      <c r="F343" s="222" t="s">
        <v>2411</v>
      </c>
      <c r="G343" s="223" t="s">
        <v>488</v>
      </c>
      <c r="H343" s="224">
        <v>1</v>
      </c>
      <c r="I343" s="225"/>
      <c r="J343" s="226">
        <f>ROUND(I343*H343,2)</f>
        <v>0</v>
      </c>
      <c r="K343" s="222" t="s">
        <v>3</v>
      </c>
      <c r="L343" s="227"/>
      <c r="M343" s="228" t="s">
        <v>3</v>
      </c>
      <c r="N343" s="229" t="s">
        <v>44</v>
      </c>
      <c r="O343" s="74"/>
      <c r="P343" s="184">
        <f>O343*H343</f>
        <v>0</v>
      </c>
      <c r="Q343" s="184">
        <v>0.00036999999999999999</v>
      </c>
      <c r="R343" s="184">
        <f>Q343*H343</f>
        <v>0.00036999999999999999</v>
      </c>
      <c r="S343" s="184">
        <v>0</v>
      </c>
      <c r="T343" s="185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186" t="s">
        <v>215</v>
      </c>
      <c r="AT343" s="186" t="s">
        <v>216</v>
      </c>
      <c r="AU343" s="186" t="s">
        <v>83</v>
      </c>
      <c r="AY343" s="21" t="s">
        <v>153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21" t="s">
        <v>81</v>
      </c>
      <c r="BK343" s="187">
        <f>ROUND(I343*H343,2)</f>
        <v>0</v>
      </c>
      <c r="BL343" s="21" t="s">
        <v>160</v>
      </c>
      <c r="BM343" s="186" t="s">
        <v>2412</v>
      </c>
    </row>
    <row r="344" s="2" customFormat="1">
      <c r="A344" s="40"/>
      <c r="B344" s="41"/>
      <c r="C344" s="40"/>
      <c r="D344" s="188" t="s">
        <v>162</v>
      </c>
      <c r="E344" s="40"/>
      <c r="F344" s="189" t="s">
        <v>2411</v>
      </c>
      <c r="G344" s="40"/>
      <c r="H344" s="40"/>
      <c r="I344" s="190"/>
      <c r="J344" s="40"/>
      <c r="K344" s="40"/>
      <c r="L344" s="41"/>
      <c r="M344" s="191"/>
      <c r="N344" s="192"/>
      <c r="O344" s="74"/>
      <c r="P344" s="74"/>
      <c r="Q344" s="74"/>
      <c r="R344" s="74"/>
      <c r="S344" s="74"/>
      <c r="T344" s="75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21" t="s">
        <v>162</v>
      </c>
      <c r="AU344" s="21" t="s">
        <v>83</v>
      </c>
    </row>
    <row r="345" s="13" customFormat="1">
      <c r="A345" s="13"/>
      <c r="B345" s="195"/>
      <c r="C345" s="13"/>
      <c r="D345" s="188" t="s">
        <v>166</v>
      </c>
      <c r="E345" s="196" t="s">
        <v>3</v>
      </c>
      <c r="F345" s="197" t="s">
        <v>81</v>
      </c>
      <c r="G345" s="13"/>
      <c r="H345" s="198">
        <v>1</v>
      </c>
      <c r="I345" s="199"/>
      <c r="J345" s="13"/>
      <c r="K345" s="13"/>
      <c r="L345" s="195"/>
      <c r="M345" s="200"/>
      <c r="N345" s="201"/>
      <c r="O345" s="201"/>
      <c r="P345" s="201"/>
      <c r="Q345" s="201"/>
      <c r="R345" s="201"/>
      <c r="S345" s="201"/>
      <c r="T345" s="20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6" t="s">
        <v>166</v>
      </c>
      <c r="AU345" s="196" t="s">
        <v>83</v>
      </c>
      <c r="AV345" s="13" t="s">
        <v>83</v>
      </c>
      <c r="AW345" s="13" t="s">
        <v>35</v>
      </c>
      <c r="AX345" s="13" t="s">
        <v>81</v>
      </c>
      <c r="AY345" s="196" t="s">
        <v>153</v>
      </c>
    </row>
    <row r="346" s="2" customFormat="1" ht="24.15" customHeight="1">
      <c r="A346" s="40"/>
      <c r="B346" s="174"/>
      <c r="C346" s="220" t="s">
        <v>600</v>
      </c>
      <c r="D346" s="220" t="s">
        <v>216</v>
      </c>
      <c r="E346" s="221" t="s">
        <v>2413</v>
      </c>
      <c r="F346" s="222" t="s">
        <v>2414</v>
      </c>
      <c r="G346" s="223" t="s">
        <v>488</v>
      </c>
      <c r="H346" s="224">
        <v>21</v>
      </c>
      <c r="I346" s="225"/>
      <c r="J346" s="226">
        <f>ROUND(I346*H346,2)</f>
        <v>0</v>
      </c>
      <c r="K346" s="222" t="s">
        <v>3</v>
      </c>
      <c r="L346" s="227"/>
      <c r="M346" s="228" t="s">
        <v>3</v>
      </c>
      <c r="N346" s="229" t="s">
        <v>44</v>
      </c>
      <c r="O346" s="74"/>
      <c r="P346" s="184">
        <f>O346*H346</f>
        <v>0</v>
      </c>
      <c r="Q346" s="184">
        <v>0.0034099999999999998</v>
      </c>
      <c r="R346" s="184">
        <f>Q346*H346</f>
        <v>0.071609999999999993</v>
      </c>
      <c r="S346" s="184">
        <v>0</v>
      </c>
      <c r="T346" s="185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186" t="s">
        <v>215</v>
      </c>
      <c r="AT346" s="186" t="s">
        <v>216</v>
      </c>
      <c r="AU346" s="186" t="s">
        <v>83</v>
      </c>
      <c r="AY346" s="21" t="s">
        <v>153</v>
      </c>
      <c r="BE346" s="187">
        <f>IF(N346="základní",J346,0)</f>
        <v>0</v>
      </c>
      <c r="BF346" s="187">
        <f>IF(N346="snížená",J346,0)</f>
        <v>0</v>
      </c>
      <c r="BG346" s="187">
        <f>IF(N346="zákl. přenesená",J346,0)</f>
        <v>0</v>
      </c>
      <c r="BH346" s="187">
        <f>IF(N346="sníž. přenesená",J346,0)</f>
        <v>0</v>
      </c>
      <c r="BI346" s="187">
        <f>IF(N346="nulová",J346,0)</f>
        <v>0</v>
      </c>
      <c r="BJ346" s="21" t="s">
        <v>81</v>
      </c>
      <c r="BK346" s="187">
        <f>ROUND(I346*H346,2)</f>
        <v>0</v>
      </c>
      <c r="BL346" s="21" t="s">
        <v>160</v>
      </c>
      <c r="BM346" s="186" t="s">
        <v>2415</v>
      </c>
    </row>
    <row r="347" s="2" customFormat="1">
      <c r="A347" s="40"/>
      <c r="B347" s="41"/>
      <c r="C347" s="40"/>
      <c r="D347" s="188" t="s">
        <v>162</v>
      </c>
      <c r="E347" s="40"/>
      <c r="F347" s="189" t="s">
        <v>2416</v>
      </c>
      <c r="G347" s="40"/>
      <c r="H347" s="40"/>
      <c r="I347" s="190"/>
      <c r="J347" s="40"/>
      <c r="K347" s="40"/>
      <c r="L347" s="41"/>
      <c r="M347" s="191"/>
      <c r="N347" s="192"/>
      <c r="O347" s="74"/>
      <c r="P347" s="74"/>
      <c r="Q347" s="74"/>
      <c r="R347" s="74"/>
      <c r="S347" s="74"/>
      <c r="T347" s="75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21" t="s">
        <v>162</v>
      </c>
      <c r="AU347" s="21" t="s">
        <v>83</v>
      </c>
    </row>
    <row r="348" s="2" customFormat="1">
      <c r="A348" s="40"/>
      <c r="B348" s="41"/>
      <c r="C348" s="40"/>
      <c r="D348" s="188" t="s">
        <v>194</v>
      </c>
      <c r="E348" s="40"/>
      <c r="F348" s="211" t="s">
        <v>2417</v>
      </c>
      <c r="G348" s="40"/>
      <c r="H348" s="40"/>
      <c r="I348" s="190"/>
      <c r="J348" s="40"/>
      <c r="K348" s="40"/>
      <c r="L348" s="41"/>
      <c r="M348" s="191"/>
      <c r="N348" s="192"/>
      <c r="O348" s="74"/>
      <c r="P348" s="74"/>
      <c r="Q348" s="74"/>
      <c r="R348" s="74"/>
      <c r="S348" s="74"/>
      <c r="T348" s="75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21" t="s">
        <v>194</v>
      </c>
      <c r="AU348" s="21" t="s">
        <v>83</v>
      </c>
    </row>
    <row r="349" s="13" customFormat="1">
      <c r="A349" s="13"/>
      <c r="B349" s="195"/>
      <c r="C349" s="13"/>
      <c r="D349" s="188" t="s">
        <v>166</v>
      </c>
      <c r="E349" s="196" t="s">
        <v>3</v>
      </c>
      <c r="F349" s="197" t="s">
        <v>2418</v>
      </c>
      <c r="G349" s="13"/>
      <c r="H349" s="198">
        <v>21</v>
      </c>
      <c r="I349" s="199"/>
      <c r="J349" s="13"/>
      <c r="K349" s="13"/>
      <c r="L349" s="195"/>
      <c r="M349" s="200"/>
      <c r="N349" s="201"/>
      <c r="O349" s="201"/>
      <c r="P349" s="201"/>
      <c r="Q349" s="201"/>
      <c r="R349" s="201"/>
      <c r="S349" s="201"/>
      <c r="T349" s="20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6" t="s">
        <v>166</v>
      </c>
      <c r="AU349" s="196" t="s">
        <v>83</v>
      </c>
      <c r="AV349" s="13" t="s">
        <v>83</v>
      </c>
      <c r="AW349" s="13" t="s">
        <v>35</v>
      </c>
      <c r="AX349" s="13" t="s">
        <v>81</v>
      </c>
      <c r="AY349" s="196" t="s">
        <v>153</v>
      </c>
    </row>
    <row r="350" s="2" customFormat="1" ht="24.15" customHeight="1">
      <c r="A350" s="40"/>
      <c r="B350" s="174"/>
      <c r="C350" s="175" t="s">
        <v>607</v>
      </c>
      <c r="D350" s="175" t="s">
        <v>155</v>
      </c>
      <c r="E350" s="176" t="s">
        <v>2419</v>
      </c>
      <c r="F350" s="177" t="s">
        <v>2420</v>
      </c>
      <c r="G350" s="178" t="s">
        <v>614</v>
      </c>
      <c r="H350" s="179">
        <v>7</v>
      </c>
      <c r="I350" s="180"/>
      <c r="J350" s="181">
        <f>ROUND(I350*H350,2)</f>
        <v>0</v>
      </c>
      <c r="K350" s="177" t="s">
        <v>159</v>
      </c>
      <c r="L350" s="41"/>
      <c r="M350" s="182" t="s">
        <v>3</v>
      </c>
      <c r="N350" s="183" t="s">
        <v>44</v>
      </c>
      <c r="O350" s="74"/>
      <c r="P350" s="184">
        <f>O350*H350</f>
        <v>0</v>
      </c>
      <c r="Q350" s="184">
        <v>0.22735</v>
      </c>
      <c r="R350" s="184">
        <f>Q350*H350</f>
        <v>1.59145</v>
      </c>
      <c r="S350" s="184">
        <v>0</v>
      </c>
      <c r="T350" s="185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186" t="s">
        <v>160</v>
      </c>
      <c r="AT350" s="186" t="s">
        <v>155</v>
      </c>
      <c r="AU350" s="186" t="s">
        <v>83</v>
      </c>
      <c r="AY350" s="21" t="s">
        <v>153</v>
      </c>
      <c r="BE350" s="187">
        <f>IF(N350="základní",J350,0)</f>
        <v>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21" t="s">
        <v>81</v>
      </c>
      <c r="BK350" s="187">
        <f>ROUND(I350*H350,2)</f>
        <v>0</v>
      </c>
      <c r="BL350" s="21" t="s">
        <v>160</v>
      </c>
      <c r="BM350" s="186" t="s">
        <v>2421</v>
      </c>
    </row>
    <row r="351" s="2" customFormat="1">
      <c r="A351" s="40"/>
      <c r="B351" s="41"/>
      <c r="C351" s="40"/>
      <c r="D351" s="188" t="s">
        <v>162</v>
      </c>
      <c r="E351" s="40"/>
      <c r="F351" s="189" t="s">
        <v>2422</v>
      </c>
      <c r="G351" s="40"/>
      <c r="H351" s="40"/>
      <c r="I351" s="190"/>
      <c r="J351" s="40"/>
      <c r="K351" s="40"/>
      <c r="L351" s="41"/>
      <c r="M351" s="191"/>
      <c r="N351" s="192"/>
      <c r="O351" s="74"/>
      <c r="P351" s="74"/>
      <c r="Q351" s="74"/>
      <c r="R351" s="74"/>
      <c r="S351" s="74"/>
      <c r="T351" s="75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21" t="s">
        <v>162</v>
      </c>
      <c r="AU351" s="21" t="s">
        <v>83</v>
      </c>
    </row>
    <row r="352" s="2" customFormat="1">
      <c r="A352" s="40"/>
      <c r="B352" s="41"/>
      <c r="C352" s="40"/>
      <c r="D352" s="193" t="s">
        <v>164</v>
      </c>
      <c r="E352" s="40"/>
      <c r="F352" s="194" t="s">
        <v>2423</v>
      </c>
      <c r="G352" s="40"/>
      <c r="H352" s="40"/>
      <c r="I352" s="190"/>
      <c r="J352" s="40"/>
      <c r="K352" s="40"/>
      <c r="L352" s="41"/>
      <c r="M352" s="191"/>
      <c r="N352" s="192"/>
      <c r="O352" s="74"/>
      <c r="P352" s="74"/>
      <c r="Q352" s="74"/>
      <c r="R352" s="74"/>
      <c r="S352" s="74"/>
      <c r="T352" s="75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21" t="s">
        <v>164</v>
      </c>
      <c r="AU352" s="21" t="s">
        <v>83</v>
      </c>
    </row>
    <row r="353" s="13" customFormat="1">
      <c r="A353" s="13"/>
      <c r="B353" s="195"/>
      <c r="C353" s="13"/>
      <c r="D353" s="188" t="s">
        <v>166</v>
      </c>
      <c r="E353" s="196" t="s">
        <v>3</v>
      </c>
      <c r="F353" s="197" t="s">
        <v>2424</v>
      </c>
      <c r="G353" s="13"/>
      <c r="H353" s="198">
        <v>7</v>
      </c>
      <c r="I353" s="199"/>
      <c r="J353" s="13"/>
      <c r="K353" s="13"/>
      <c r="L353" s="195"/>
      <c r="M353" s="200"/>
      <c r="N353" s="201"/>
      <c r="O353" s="201"/>
      <c r="P353" s="201"/>
      <c r="Q353" s="201"/>
      <c r="R353" s="201"/>
      <c r="S353" s="201"/>
      <c r="T353" s="20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6" t="s">
        <v>166</v>
      </c>
      <c r="AU353" s="196" t="s">
        <v>83</v>
      </c>
      <c r="AV353" s="13" t="s">
        <v>83</v>
      </c>
      <c r="AW353" s="13" t="s">
        <v>35</v>
      </c>
      <c r="AX353" s="13" t="s">
        <v>81</v>
      </c>
      <c r="AY353" s="196" t="s">
        <v>153</v>
      </c>
    </row>
    <row r="354" s="2" customFormat="1" ht="33" customHeight="1">
      <c r="A354" s="40"/>
      <c r="B354" s="174"/>
      <c r="C354" s="220" t="s">
        <v>611</v>
      </c>
      <c r="D354" s="220" t="s">
        <v>216</v>
      </c>
      <c r="E354" s="221" t="s">
        <v>2425</v>
      </c>
      <c r="F354" s="222" t="s">
        <v>2426</v>
      </c>
      <c r="G354" s="223" t="s">
        <v>614</v>
      </c>
      <c r="H354" s="224">
        <v>7</v>
      </c>
      <c r="I354" s="225"/>
      <c r="J354" s="226">
        <f>ROUND(I354*H354,2)</f>
        <v>0</v>
      </c>
      <c r="K354" s="222" t="s">
        <v>159</v>
      </c>
      <c r="L354" s="227"/>
      <c r="M354" s="228" t="s">
        <v>3</v>
      </c>
      <c r="N354" s="229" t="s">
        <v>44</v>
      </c>
      <c r="O354" s="74"/>
      <c r="P354" s="184">
        <f>O354*H354</f>
        <v>0</v>
      </c>
      <c r="Q354" s="184">
        <v>0.38724999999999998</v>
      </c>
      <c r="R354" s="184">
        <f>Q354*H354</f>
        <v>2.71075</v>
      </c>
      <c r="S354" s="184">
        <v>0</v>
      </c>
      <c r="T354" s="185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186" t="s">
        <v>215</v>
      </c>
      <c r="AT354" s="186" t="s">
        <v>216</v>
      </c>
      <c r="AU354" s="186" t="s">
        <v>83</v>
      </c>
      <c r="AY354" s="21" t="s">
        <v>153</v>
      </c>
      <c r="BE354" s="187">
        <f>IF(N354="základní",J354,0)</f>
        <v>0</v>
      </c>
      <c r="BF354" s="187">
        <f>IF(N354="snížená",J354,0)</f>
        <v>0</v>
      </c>
      <c r="BG354" s="187">
        <f>IF(N354="zákl. přenesená",J354,0)</f>
        <v>0</v>
      </c>
      <c r="BH354" s="187">
        <f>IF(N354="sníž. přenesená",J354,0)</f>
        <v>0</v>
      </c>
      <c r="BI354" s="187">
        <f>IF(N354="nulová",J354,0)</f>
        <v>0</v>
      </c>
      <c r="BJ354" s="21" t="s">
        <v>81</v>
      </c>
      <c r="BK354" s="187">
        <f>ROUND(I354*H354,2)</f>
        <v>0</v>
      </c>
      <c r="BL354" s="21" t="s">
        <v>160</v>
      </c>
      <c r="BM354" s="186" t="s">
        <v>2427</v>
      </c>
    </row>
    <row r="355" s="2" customFormat="1">
      <c r="A355" s="40"/>
      <c r="B355" s="41"/>
      <c r="C355" s="40"/>
      <c r="D355" s="188" t="s">
        <v>162</v>
      </c>
      <c r="E355" s="40"/>
      <c r="F355" s="189" t="s">
        <v>2426</v>
      </c>
      <c r="G355" s="40"/>
      <c r="H355" s="40"/>
      <c r="I355" s="190"/>
      <c r="J355" s="40"/>
      <c r="K355" s="40"/>
      <c r="L355" s="41"/>
      <c r="M355" s="191"/>
      <c r="N355" s="192"/>
      <c r="O355" s="74"/>
      <c r="P355" s="74"/>
      <c r="Q355" s="74"/>
      <c r="R355" s="74"/>
      <c r="S355" s="74"/>
      <c r="T355" s="75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21" t="s">
        <v>162</v>
      </c>
      <c r="AU355" s="21" t="s">
        <v>83</v>
      </c>
    </row>
    <row r="356" s="13" customFormat="1">
      <c r="A356" s="13"/>
      <c r="B356" s="195"/>
      <c r="C356" s="13"/>
      <c r="D356" s="188" t="s">
        <v>166</v>
      </c>
      <c r="E356" s="196" t="s">
        <v>3</v>
      </c>
      <c r="F356" s="197" t="s">
        <v>2424</v>
      </c>
      <c r="G356" s="13"/>
      <c r="H356" s="198">
        <v>7</v>
      </c>
      <c r="I356" s="199"/>
      <c r="J356" s="13"/>
      <c r="K356" s="13"/>
      <c r="L356" s="195"/>
      <c r="M356" s="200"/>
      <c r="N356" s="201"/>
      <c r="O356" s="201"/>
      <c r="P356" s="201"/>
      <c r="Q356" s="201"/>
      <c r="R356" s="201"/>
      <c r="S356" s="201"/>
      <c r="T356" s="20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6" t="s">
        <v>166</v>
      </c>
      <c r="AU356" s="196" t="s">
        <v>83</v>
      </c>
      <c r="AV356" s="13" t="s">
        <v>83</v>
      </c>
      <c r="AW356" s="13" t="s">
        <v>35</v>
      </c>
      <c r="AX356" s="13" t="s">
        <v>81</v>
      </c>
      <c r="AY356" s="196" t="s">
        <v>153</v>
      </c>
    </row>
    <row r="357" s="2" customFormat="1" ht="24.15" customHeight="1">
      <c r="A357" s="40"/>
      <c r="B357" s="174"/>
      <c r="C357" s="175" t="s">
        <v>619</v>
      </c>
      <c r="D357" s="175" t="s">
        <v>155</v>
      </c>
      <c r="E357" s="176" t="s">
        <v>2428</v>
      </c>
      <c r="F357" s="177" t="s">
        <v>2429</v>
      </c>
      <c r="G357" s="178" t="s">
        <v>488</v>
      </c>
      <c r="H357" s="179">
        <v>2</v>
      </c>
      <c r="I357" s="180"/>
      <c r="J357" s="181">
        <f>ROUND(I357*H357,2)</f>
        <v>0</v>
      </c>
      <c r="K357" s="177" t="s">
        <v>159</v>
      </c>
      <c r="L357" s="41"/>
      <c r="M357" s="182" t="s">
        <v>3</v>
      </c>
      <c r="N357" s="183" t="s">
        <v>44</v>
      </c>
      <c r="O357" s="74"/>
      <c r="P357" s="184">
        <f>O357*H357</f>
        <v>0</v>
      </c>
      <c r="Q357" s="184">
        <v>0.012149999999999999</v>
      </c>
      <c r="R357" s="184">
        <f>Q357*H357</f>
        <v>0.024299999999999999</v>
      </c>
      <c r="S357" s="184">
        <v>0</v>
      </c>
      <c r="T357" s="185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186" t="s">
        <v>160</v>
      </c>
      <c r="AT357" s="186" t="s">
        <v>155</v>
      </c>
      <c r="AU357" s="186" t="s">
        <v>83</v>
      </c>
      <c r="AY357" s="21" t="s">
        <v>153</v>
      </c>
      <c r="BE357" s="187">
        <f>IF(N357="základní",J357,0)</f>
        <v>0</v>
      </c>
      <c r="BF357" s="187">
        <f>IF(N357="snížená",J357,0)</f>
        <v>0</v>
      </c>
      <c r="BG357" s="187">
        <f>IF(N357="zákl. přenesená",J357,0)</f>
        <v>0</v>
      </c>
      <c r="BH357" s="187">
        <f>IF(N357="sníž. přenesená",J357,0)</f>
        <v>0</v>
      </c>
      <c r="BI357" s="187">
        <f>IF(N357="nulová",J357,0)</f>
        <v>0</v>
      </c>
      <c r="BJ357" s="21" t="s">
        <v>81</v>
      </c>
      <c r="BK357" s="187">
        <f>ROUND(I357*H357,2)</f>
        <v>0</v>
      </c>
      <c r="BL357" s="21" t="s">
        <v>160</v>
      </c>
      <c r="BM357" s="186" t="s">
        <v>2430</v>
      </c>
    </row>
    <row r="358" s="2" customFormat="1">
      <c r="A358" s="40"/>
      <c r="B358" s="41"/>
      <c r="C358" s="40"/>
      <c r="D358" s="188" t="s">
        <v>162</v>
      </c>
      <c r="E358" s="40"/>
      <c r="F358" s="189" t="s">
        <v>2431</v>
      </c>
      <c r="G358" s="40"/>
      <c r="H358" s="40"/>
      <c r="I358" s="190"/>
      <c r="J358" s="40"/>
      <c r="K358" s="40"/>
      <c r="L358" s="41"/>
      <c r="M358" s="191"/>
      <c r="N358" s="192"/>
      <c r="O358" s="74"/>
      <c r="P358" s="74"/>
      <c r="Q358" s="74"/>
      <c r="R358" s="74"/>
      <c r="S358" s="74"/>
      <c r="T358" s="75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21" t="s">
        <v>162</v>
      </c>
      <c r="AU358" s="21" t="s">
        <v>83</v>
      </c>
    </row>
    <row r="359" s="2" customFormat="1">
      <c r="A359" s="40"/>
      <c r="B359" s="41"/>
      <c r="C359" s="40"/>
      <c r="D359" s="193" t="s">
        <v>164</v>
      </c>
      <c r="E359" s="40"/>
      <c r="F359" s="194" t="s">
        <v>2432</v>
      </c>
      <c r="G359" s="40"/>
      <c r="H359" s="40"/>
      <c r="I359" s="190"/>
      <c r="J359" s="40"/>
      <c r="K359" s="40"/>
      <c r="L359" s="41"/>
      <c r="M359" s="191"/>
      <c r="N359" s="192"/>
      <c r="O359" s="74"/>
      <c r="P359" s="74"/>
      <c r="Q359" s="74"/>
      <c r="R359" s="74"/>
      <c r="S359" s="74"/>
      <c r="T359" s="75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21" t="s">
        <v>164</v>
      </c>
      <c r="AU359" s="21" t="s">
        <v>83</v>
      </c>
    </row>
    <row r="360" s="13" customFormat="1">
      <c r="A360" s="13"/>
      <c r="B360" s="195"/>
      <c r="C360" s="13"/>
      <c r="D360" s="188" t="s">
        <v>166</v>
      </c>
      <c r="E360" s="196" t="s">
        <v>3</v>
      </c>
      <c r="F360" s="197" t="s">
        <v>83</v>
      </c>
      <c r="G360" s="13"/>
      <c r="H360" s="198">
        <v>2</v>
      </c>
      <c r="I360" s="199"/>
      <c r="J360" s="13"/>
      <c r="K360" s="13"/>
      <c r="L360" s="195"/>
      <c r="M360" s="200"/>
      <c r="N360" s="201"/>
      <c r="O360" s="201"/>
      <c r="P360" s="201"/>
      <c r="Q360" s="201"/>
      <c r="R360" s="201"/>
      <c r="S360" s="201"/>
      <c r="T360" s="20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6" t="s">
        <v>166</v>
      </c>
      <c r="AU360" s="196" t="s">
        <v>83</v>
      </c>
      <c r="AV360" s="13" t="s">
        <v>83</v>
      </c>
      <c r="AW360" s="13" t="s">
        <v>35</v>
      </c>
      <c r="AX360" s="13" t="s">
        <v>81</v>
      </c>
      <c r="AY360" s="196" t="s">
        <v>153</v>
      </c>
    </row>
    <row r="361" s="2" customFormat="1" ht="24.15" customHeight="1">
      <c r="A361" s="40"/>
      <c r="B361" s="174"/>
      <c r="C361" s="220" t="s">
        <v>626</v>
      </c>
      <c r="D361" s="220" t="s">
        <v>216</v>
      </c>
      <c r="E361" s="221" t="s">
        <v>2433</v>
      </c>
      <c r="F361" s="222" t="s">
        <v>2434</v>
      </c>
      <c r="G361" s="223" t="s">
        <v>488</v>
      </c>
      <c r="H361" s="224">
        <v>2</v>
      </c>
      <c r="I361" s="225"/>
      <c r="J361" s="226">
        <f>ROUND(I361*H361,2)</f>
        <v>0</v>
      </c>
      <c r="K361" s="222" t="s">
        <v>159</v>
      </c>
      <c r="L361" s="227"/>
      <c r="M361" s="228" t="s">
        <v>3</v>
      </c>
      <c r="N361" s="229" t="s">
        <v>44</v>
      </c>
      <c r="O361" s="74"/>
      <c r="P361" s="184">
        <f>O361*H361</f>
        <v>0</v>
      </c>
      <c r="Q361" s="184">
        <v>0.075999999999999998</v>
      </c>
      <c r="R361" s="184">
        <f>Q361*H361</f>
        <v>0.152</v>
      </c>
      <c r="S361" s="184">
        <v>0</v>
      </c>
      <c r="T361" s="185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186" t="s">
        <v>215</v>
      </c>
      <c r="AT361" s="186" t="s">
        <v>216</v>
      </c>
      <c r="AU361" s="186" t="s">
        <v>83</v>
      </c>
      <c r="AY361" s="21" t="s">
        <v>153</v>
      </c>
      <c r="BE361" s="187">
        <f>IF(N361="základní",J361,0)</f>
        <v>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21" t="s">
        <v>81</v>
      </c>
      <c r="BK361" s="187">
        <f>ROUND(I361*H361,2)</f>
        <v>0</v>
      </c>
      <c r="BL361" s="21" t="s">
        <v>160</v>
      </c>
      <c r="BM361" s="186" t="s">
        <v>2435</v>
      </c>
    </row>
    <row r="362" s="2" customFormat="1">
      <c r="A362" s="40"/>
      <c r="B362" s="41"/>
      <c r="C362" s="40"/>
      <c r="D362" s="188" t="s">
        <v>162</v>
      </c>
      <c r="E362" s="40"/>
      <c r="F362" s="189" t="s">
        <v>2434</v>
      </c>
      <c r="G362" s="40"/>
      <c r="H362" s="40"/>
      <c r="I362" s="190"/>
      <c r="J362" s="40"/>
      <c r="K362" s="40"/>
      <c r="L362" s="41"/>
      <c r="M362" s="191"/>
      <c r="N362" s="192"/>
      <c r="O362" s="74"/>
      <c r="P362" s="74"/>
      <c r="Q362" s="74"/>
      <c r="R362" s="74"/>
      <c r="S362" s="74"/>
      <c r="T362" s="75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21" t="s">
        <v>162</v>
      </c>
      <c r="AU362" s="21" t="s">
        <v>83</v>
      </c>
    </row>
    <row r="363" s="13" customFormat="1">
      <c r="A363" s="13"/>
      <c r="B363" s="195"/>
      <c r="C363" s="13"/>
      <c r="D363" s="188" t="s">
        <v>166</v>
      </c>
      <c r="E363" s="196" t="s">
        <v>3</v>
      </c>
      <c r="F363" s="197" t="s">
        <v>83</v>
      </c>
      <c r="G363" s="13"/>
      <c r="H363" s="198">
        <v>2</v>
      </c>
      <c r="I363" s="199"/>
      <c r="J363" s="13"/>
      <c r="K363" s="13"/>
      <c r="L363" s="195"/>
      <c r="M363" s="200"/>
      <c r="N363" s="201"/>
      <c r="O363" s="201"/>
      <c r="P363" s="201"/>
      <c r="Q363" s="201"/>
      <c r="R363" s="201"/>
      <c r="S363" s="201"/>
      <c r="T363" s="20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6" t="s">
        <v>166</v>
      </c>
      <c r="AU363" s="196" t="s">
        <v>83</v>
      </c>
      <c r="AV363" s="13" t="s">
        <v>83</v>
      </c>
      <c r="AW363" s="13" t="s">
        <v>35</v>
      </c>
      <c r="AX363" s="13" t="s">
        <v>81</v>
      </c>
      <c r="AY363" s="196" t="s">
        <v>153</v>
      </c>
    </row>
    <row r="364" s="2" customFormat="1" ht="24.15" customHeight="1">
      <c r="A364" s="40"/>
      <c r="B364" s="174"/>
      <c r="C364" s="175" t="s">
        <v>634</v>
      </c>
      <c r="D364" s="175" t="s">
        <v>155</v>
      </c>
      <c r="E364" s="176" t="s">
        <v>2436</v>
      </c>
      <c r="F364" s="177" t="s">
        <v>2437</v>
      </c>
      <c r="G364" s="178" t="s">
        <v>488</v>
      </c>
      <c r="H364" s="179">
        <v>2</v>
      </c>
      <c r="I364" s="180"/>
      <c r="J364" s="181">
        <f>ROUND(I364*H364,2)</f>
        <v>0</v>
      </c>
      <c r="K364" s="177" t="s">
        <v>159</v>
      </c>
      <c r="L364" s="41"/>
      <c r="M364" s="182" t="s">
        <v>3</v>
      </c>
      <c r="N364" s="183" t="s">
        <v>44</v>
      </c>
      <c r="O364" s="74"/>
      <c r="P364" s="184">
        <f>O364*H364</f>
        <v>0</v>
      </c>
      <c r="Q364" s="184">
        <v>0.22735</v>
      </c>
      <c r="R364" s="184">
        <f>Q364*H364</f>
        <v>0.45469999999999999</v>
      </c>
      <c r="S364" s="184">
        <v>0</v>
      </c>
      <c r="T364" s="185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186" t="s">
        <v>160</v>
      </c>
      <c r="AT364" s="186" t="s">
        <v>155</v>
      </c>
      <c r="AU364" s="186" t="s">
        <v>83</v>
      </c>
      <c r="AY364" s="21" t="s">
        <v>153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21" t="s">
        <v>81</v>
      </c>
      <c r="BK364" s="187">
        <f>ROUND(I364*H364,2)</f>
        <v>0</v>
      </c>
      <c r="BL364" s="21" t="s">
        <v>160</v>
      </c>
      <c r="BM364" s="186" t="s">
        <v>2438</v>
      </c>
    </row>
    <row r="365" s="2" customFormat="1">
      <c r="A365" s="40"/>
      <c r="B365" s="41"/>
      <c r="C365" s="40"/>
      <c r="D365" s="188" t="s">
        <v>162</v>
      </c>
      <c r="E365" s="40"/>
      <c r="F365" s="189" t="s">
        <v>2439</v>
      </c>
      <c r="G365" s="40"/>
      <c r="H365" s="40"/>
      <c r="I365" s="190"/>
      <c r="J365" s="40"/>
      <c r="K365" s="40"/>
      <c r="L365" s="41"/>
      <c r="M365" s="191"/>
      <c r="N365" s="192"/>
      <c r="O365" s="74"/>
      <c r="P365" s="74"/>
      <c r="Q365" s="74"/>
      <c r="R365" s="74"/>
      <c r="S365" s="74"/>
      <c r="T365" s="75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21" t="s">
        <v>162</v>
      </c>
      <c r="AU365" s="21" t="s">
        <v>83</v>
      </c>
    </row>
    <row r="366" s="2" customFormat="1">
      <c r="A366" s="40"/>
      <c r="B366" s="41"/>
      <c r="C366" s="40"/>
      <c r="D366" s="193" t="s">
        <v>164</v>
      </c>
      <c r="E366" s="40"/>
      <c r="F366" s="194" t="s">
        <v>2440</v>
      </c>
      <c r="G366" s="40"/>
      <c r="H366" s="40"/>
      <c r="I366" s="190"/>
      <c r="J366" s="40"/>
      <c r="K366" s="40"/>
      <c r="L366" s="41"/>
      <c r="M366" s="191"/>
      <c r="N366" s="192"/>
      <c r="O366" s="74"/>
      <c r="P366" s="74"/>
      <c r="Q366" s="74"/>
      <c r="R366" s="74"/>
      <c r="S366" s="74"/>
      <c r="T366" s="75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21" t="s">
        <v>164</v>
      </c>
      <c r="AU366" s="21" t="s">
        <v>83</v>
      </c>
    </row>
    <row r="367" s="13" customFormat="1">
      <c r="A367" s="13"/>
      <c r="B367" s="195"/>
      <c r="C367" s="13"/>
      <c r="D367" s="188" t="s">
        <v>166</v>
      </c>
      <c r="E367" s="196" t="s">
        <v>3</v>
      </c>
      <c r="F367" s="197" t="s">
        <v>2441</v>
      </c>
      <c r="G367" s="13"/>
      <c r="H367" s="198">
        <v>2</v>
      </c>
      <c r="I367" s="199"/>
      <c r="J367" s="13"/>
      <c r="K367" s="13"/>
      <c r="L367" s="195"/>
      <c r="M367" s="200"/>
      <c r="N367" s="201"/>
      <c r="O367" s="201"/>
      <c r="P367" s="201"/>
      <c r="Q367" s="201"/>
      <c r="R367" s="201"/>
      <c r="S367" s="201"/>
      <c r="T367" s="20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6" t="s">
        <v>166</v>
      </c>
      <c r="AU367" s="196" t="s">
        <v>83</v>
      </c>
      <c r="AV367" s="13" t="s">
        <v>83</v>
      </c>
      <c r="AW367" s="13" t="s">
        <v>35</v>
      </c>
      <c r="AX367" s="13" t="s">
        <v>81</v>
      </c>
      <c r="AY367" s="196" t="s">
        <v>153</v>
      </c>
    </row>
    <row r="368" s="2" customFormat="1" ht="24.15" customHeight="1">
      <c r="A368" s="40"/>
      <c r="B368" s="174"/>
      <c r="C368" s="220" t="s">
        <v>642</v>
      </c>
      <c r="D368" s="220" t="s">
        <v>216</v>
      </c>
      <c r="E368" s="221" t="s">
        <v>2442</v>
      </c>
      <c r="F368" s="222" t="s">
        <v>2443</v>
      </c>
      <c r="G368" s="223" t="s">
        <v>488</v>
      </c>
      <c r="H368" s="224">
        <v>2</v>
      </c>
      <c r="I368" s="225"/>
      <c r="J368" s="226">
        <f>ROUND(I368*H368,2)</f>
        <v>0</v>
      </c>
      <c r="K368" s="222" t="s">
        <v>159</v>
      </c>
      <c r="L368" s="227"/>
      <c r="M368" s="228" t="s">
        <v>3</v>
      </c>
      <c r="N368" s="229" t="s">
        <v>44</v>
      </c>
      <c r="O368" s="74"/>
      <c r="P368" s="184">
        <f>O368*H368</f>
        <v>0</v>
      </c>
      <c r="Q368" s="184">
        <v>0.41299999999999998</v>
      </c>
      <c r="R368" s="184">
        <f>Q368*H368</f>
        <v>0.82599999999999996</v>
      </c>
      <c r="S368" s="184">
        <v>0</v>
      </c>
      <c r="T368" s="185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186" t="s">
        <v>215</v>
      </c>
      <c r="AT368" s="186" t="s">
        <v>216</v>
      </c>
      <c r="AU368" s="186" t="s">
        <v>83</v>
      </c>
      <c r="AY368" s="21" t="s">
        <v>153</v>
      </c>
      <c r="BE368" s="187">
        <f>IF(N368="základní",J368,0)</f>
        <v>0</v>
      </c>
      <c r="BF368" s="187">
        <f>IF(N368="snížená",J368,0)</f>
        <v>0</v>
      </c>
      <c r="BG368" s="187">
        <f>IF(N368="zákl. přenesená",J368,0)</f>
        <v>0</v>
      </c>
      <c r="BH368" s="187">
        <f>IF(N368="sníž. přenesená",J368,0)</f>
        <v>0</v>
      </c>
      <c r="BI368" s="187">
        <f>IF(N368="nulová",J368,0)</f>
        <v>0</v>
      </c>
      <c r="BJ368" s="21" t="s">
        <v>81</v>
      </c>
      <c r="BK368" s="187">
        <f>ROUND(I368*H368,2)</f>
        <v>0</v>
      </c>
      <c r="BL368" s="21" t="s">
        <v>160</v>
      </c>
      <c r="BM368" s="186" t="s">
        <v>2444</v>
      </c>
    </row>
    <row r="369" s="2" customFormat="1">
      <c r="A369" s="40"/>
      <c r="B369" s="41"/>
      <c r="C369" s="40"/>
      <c r="D369" s="188" t="s">
        <v>162</v>
      </c>
      <c r="E369" s="40"/>
      <c r="F369" s="189" t="s">
        <v>2443</v>
      </c>
      <c r="G369" s="40"/>
      <c r="H369" s="40"/>
      <c r="I369" s="190"/>
      <c r="J369" s="40"/>
      <c r="K369" s="40"/>
      <c r="L369" s="41"/>
      <c r="M369" s="191"/>
      <c r="N369" s="192"/>
      <c r="O369" s="74"/>
      <c r="P369" s="74"/>
      <c r="Q369" s="74"/>
      <c r="R369" s="74"/>
      <c r="S369" s="74"/>
      <c r="T369" s="75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21" t="s">
        <v>162</v>
      </c>
      <c r="AU369" s="21" t="s">
        <v>83</v>
      </c>
    </row>
    <row r="370" s="13" customFormat="1">
      <c r="A370" s="13"/>
      <c r="B370" s="195"/>
      <c r="C370" s="13"/>
      <c r="D370" s="188" t="s">
        <v>166</v>
      </c>
      <c r="E370" s="196" t="s">
        <v>3</v>
      </c>
      <c r="F370" s="197" t="s">
        <v>2441</v>
      </c>
      <c r="G370" s="13"/>
      <c r="H370" s="198">
        <v>2</v>
      </c>
      <c r="I370" s="199"/>
      <c r="J370" s="13"/>
      <c r="K370" s="13"/>
      <c r="L370" s="195"/>
      <c r="M370" s="200"/>
      <c r="N370" s="201"/>
      <c r="O370" s="201"/>
      <c r="P370" s="201"/>
      <c r="Q370" s="201"/>
      <c r="R370" s="201"/>
      <c r="S370" s="201"/>
      <c r="T370" s="20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6" t="s">
        <v>166</v>
      </c>
      <c r="AU370" s="196" t="s">
        <v>83</v>
      </c>
      <c r="AV370" s="13" t="s">
        <v>83</v>
      </c>
      <c r="AW370" s="13" t="s">
        <v>35</v>
      </c>
      <c r="AX370" s="13" t="s">
        <v>81</v>
      </c>
      <c r="AY370" s="196" t="s">
        <v>153</v>
      </c>
    </row>
    <row r="371" s="2" customFormat="1" ht="24.15" customHeight="1">
      <c r="A371" s="40"/>
      <c r="B371" s="174"/>
      <c r="C371" s="175" t="s">
        <v>648</v>
      </c>
      <c r="D371" s="175" t="s">
        <v>155</v>
      </c>
      <c r="E371" s="176" t="s">
        <v>2445</v>
      </c>
      <c r="F371" s="177" t="s">
        <v>2446</v>
      </c>
      <c r="G371" s="178" t="s">
        <v>488</v>
      </c>
      <c r="H371" s="179">
        <v>1</v>
      </c>
      <c r="I371" s="180"/>
      <c r="J371" s="181">
        <f>ROUND(I371*H371,2)</f>
        <v>0</v>
      </c>
      <c r="K371" s="177" t="s">
        <v>159</v>
      </c>
      <c r="L371" s="41"/>
      <c r="M371" s="182" t="s">
        <v>3</v>
      </c>
      <c r="N371" s="183" t="s">
        <v>44</v>
      </c>
      <c r="O371" s="74"/>
      <c r="P371" s="184">
        <f>O371*H371</f>
        <v>0</v>
      </c>
      <c r="Q371" s="184">
        <v>0.37164000000000003</v>
      </c>
      <c r="R371" s="184">
        <f>Q371*H371</f>
        <v>0.37164000000000003</v>
      </c>
      <c r="S371" s="184">
        <v>0</v>
      </c>
      <c r="T371" s="185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186" t="s">
        <v>160</v>
      </c>
      <c r="AT371" s="186" t="s">
        <v>155</v>
      </c>
      <c r="AU371" s="186" t="s">
        <v>83</v>
      </c>
      <c r="AY371" s="21" t="s">
        <v>153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21" t="s">
        <v>81</v>
      </c>
      <c r="BK371" s="187">
        <f>ROUND(I371*H371,2)</f>
        <v>0</v>
      </c>
      <c r="BL371" s="21" t="s">
        <v>160</v>
      </c>
      <c r="BM371" s="186" t="s">
        <v>2447</v>
      </c>
    </row>
    <row r="372" s="2" customFormat="1">
      <c r="A372" s="40"/>
      <c r="B372" s="41"/>
      <c r="C372" s="40"/>
      <c r="D372" s="188" t="s">
        <v>162</v>
      </c>
      <c r="E372" s="40"/>
      <c r="F372" s="189" t="s">
        <v>2448</v>
      </c>
      <c r="G372" s="40"/>
      <c r="H372" s="40"/>
      <c r="I372" s="190"/>
      <c r="J372" s="40"/>
      <c r="K372" s="40"/>
      <c r="L372" s="41"/>
      <c r="M372" s="191"/>
      <c r="N372" s="192"/>
      <c r="O372" s="74"/>
      <c r="P372" s="74"/>
      <c r="Q372" s="74"/>
      <c r="R372" s="74"/>
      <c r="S372" s="74"/>
      <c r="T372" s="75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21" t="s">
        <v>162</v>
      </c>
      <c r="AU372" s="21" t="s">
        <v>83</v>
      </c>
    </row>
    <row r="373" s="2" customFormat="1">
      <c r="A373" s="40"/>
      <c r="B373" s="41"/>
      <c r="C373" s="40"/>
      <c r="D373" s="193" t="s">
        <v>164</v>
      </c>
      <c r="E373" s="40"/>
      <c r="F373" s="194" t="s">
        <v>2449</v>
      </c>
      <c r="G373" s="40"/>
      <c r="H373" s="40"/>
      <c r="I373" s="190"/>
      <c r="J373" s="40"/>
      <c r="K373" s="40"/>
      <c r="L373" s="41"/>
      <c r="M373" s="191"/>
      <c r="N373" s="192"/>
      <c r="O373" s="74"/>
      <c r="P373" s="74"/>
      <c r="Q373" s="74"/>
      <c r="R373" s="74"/>
      <c r="S373" s="74"/>
      <c r="T373" s="75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21" t="s">
        <v>164</v>
      </c>
      <c r="AU373" s="21" t="s">
        <v>83</v>
      </c>
    </row>
    <row r="374" s="13" customFormat="1">
      <c r="A374" s="13"/>
      <c r="B374" s="195"/>
      <c r="C374" s="13"/>
      <c r="D374" s="188" t="s">
        <v>166</v>
      </c>
      <c r="E374" s="196" t="s">
        <v>3</v>
      </c>
      <c r="F374" s="197" t="s">
        <v>81</v>
      </c>
      <c r="G374" s="13"/>
      <c r="H374" s="198">
        <v>1</v>
      </c>
      <c r="I374" s="199"/>
      <c r="J374" s="13"/>
      <c r="K374" s="13"/>
      <c r="L374" s="195"/>
      <c r="M374" s="200"/>
      <c r="N374" s="201"/>
      <c r="O374" s="201"/>
      <c r="P374" s="201"/>
      <c r="Q374" s="201"/>
      <c r="R374" s="201"/>
      <c r="S374" s="201"/>
      <c r="T374" s="20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6" t="s">
        <v>166</v>
      </c>
      <c r="AU374" s="196" t="s">
        <v>83</v>
      </c>
      <c r="AV374" s="13" t="s">
        <v>83</v>
      </c>
      <c r="AW374" s="13" t="s">
        <v>35</v>
      </c>
      <c r="AX374" s="13" t="s">
        <v>81</v>
      </c>
      <c r="AY374" s="196" t="s">
        <v>153</v>
      </c>
    </row>
    <row r="375" s="2" customFormat="1" ht="24.15" customHeight="1">
      <c r="A375" s="40"/>
      <c r="B375" s="174"/>
      <c r="C375" s="220" t="s">
        <v>654</v>
      </c>
      <c r="D375" s="220" t="s">
        <v>216</v>
      </c>
      <c r="E375" s="221" t="s">
        <v>2450</v>
      </c>
      <c r="F375" s="222" t="s">
        <v>2451</v>
      </c>
      <c r="G375" s="223" t="s">
        <v>488</v>
      </c>
      <c r="H375" s="224">
        <v>1</v>
      </c>
      <c r="I375" s="225"/>
      <c r="J375" s="226">
        <f>ROUND(I375*H375,2)</f>
        <v>0</v>
      </c>
      <c r="K375" s="222" t="s">
        <v>159</v>
      </c>
      <c r="L375" s="227"/>
      <c r="M375" s="228" t="s">
        <v>3</v>
      </c>
      <c r="N375" s="229" t="s">
        <v>44</v>
      </c>
      <c r="O375" s="74"/>
      <c r="P375" s="184">
        <f>O375*H375</f>
        <v>0</v>
      </c>
      <c r="Q375" s="184">
        <v>0.309</v>
      </c>
      <c r="R375" s="184">
        <f>Q375*H375</f>
        <v>0.309</v>
      </c>
      <c r="S375" s="184">
        <v>0</v>
      </c>
      <c r="T375" s="185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186" t="s">
        <v>215</v>
      </c>
      <c r="AT375" s="186" t="s">
        <v>216</v>
      </c>
      <c r="AU375" s="186" t="s">
        <v>83</v>
      </c>
      <c r="AY375" s="21" t="s">
        <v>153</v>
      </c>
      <c r="BE375" s="187">
        <f>IF(N375="základní",J375,0)</f>
        <v>0</v>
      </c>
      <c r="BF375" s="187">
        <f>IF(N375="snížená",J375,0)</f>
        <v>0</v>
      </c>
      <c r="BG375" s="187">
        <f>IF(N375="zákl. přenesená",J375,0)</f>
        <v>0</v>
      </c>
      <c r="BH375" s="187">
        <f>IF(N375="sníž. přenesená",J375,0)</f>
        <v>0</v>
      </c>
      <c r="BI375" s="187">
        <f>IF(N375="nulová",J375,0)</f>
        <v>0</v>
      </c>
      <c r="BJ375" s="21" t="s">
        <v>81</v>
      </c>
      <c r="BK375" s="187">
        <f>ROUND(I375*H375,2)</f>
        <v>0</v>
      </c>
      <c r="BL375" s="21" t="s">
        <v>160</v>
      </c>
      <c r="BM375" s="186" t="s">
        <v>2452</v>
      </c>
    </row>
    <row r="376" s="2" customFormat="1">
      <c r="A376" s="40"/>
      <c r="B376" s="41"/>
      <c r="C376" s="40"/>
      <c r="D376" s="188" t="s">
        <v>162</v>
      </c>
      <c r="E376" s="40"/>
      <c r="F376" s="189" t="s">
        <v>2451</v>
      </c>
      <c r="G376" s="40"/>
      <c r="H376" s="40"/>
      <c r="I376" s="190"/>
      <c r="J376" s="40"/>
      <c r="K376" s="40"/>
      <c r="L376" s="41"/>
      <c r="M376" s="191"/>
      <c r="N376" s="192"/>
      <c r="O376" s="74"/>
      <c r="P376" s="74"/>
      <c r="Q376" s="74"/>
      <c r="R376" s="74"/>
      <c r="S376" s="74"/>
      <c r="T376" s="75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21" t="s">
        <v>162</v>
      </c>
      <c r="AU376" s="21" t="s">
        <v>83</v>
      </c>
    </row>
    <row r="377" s="13" customFormat="1">
      <c r="A377" s="13"/>
      <c r="B377" s="195"/>
      <c r="C377" s="13"/>
      <c r="D377" s="188" t="s">
        <v>166</v>
      </c>
      <c r="E377" s="196" t="s">
        <v>3</v>
      </c>
      <c r="F377" s="197" t="s">
        <v>81</v>
      </c>
      <c r="G377" s="13"/>
      <c r="H377" s="198">
        <v>1</v>
      </c>
      <c r="I377" s="199"/>
      <c r="J377" s="13"/>
      <c r="K377" s="13"/>
      <c r="L377" s="195"/>
      <c r="M377" s="200"/>
      <c r="N377" s="201"/>
      <c r="O377" s="201"/>
      <c r="P377" s="201"/>
      <c r="Q377" s="201"/>
      <c r="R377" s="201"/>
      <c r="S377" s="201"/>
      <c r="T377" s="20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6" t="s">
        <v>166</v>
      </c>
      <c r="AU377" s="196" t="s">
        <v>83</v>
      </c>
      <c r="AV377" s="13" t="s">
        <v>83</v>
      </c>
      <c r="AW377" s="13" t="s">
        <v>35</v>
      </c>
      <c r="AX377" s="13" t="s">
        <v>81</v>
      </c>
      <c r="AY377" s="196" t="s">
        <v>153</v>
      </c>
    </row>
    <row r="378" s="2" customFormat="1" ht="33" customHeight="1">
      <c r="A378" s="40"/>
      <c r="B378" s="174"/>
      <c r="C378" s="175" t="s">
        <v>660</v>
      </c>
      <c r="D378" s="175" t="s">
        <v>155</v>
      </c>
      <c r="E378" s="176" t="s">
        <v>2453</v>
      </c>
      <c r="F378" s="177" t="s">
        <v>2454</v>
      </c>
      <c r="G378" s="178" t="s">
        <v>488</v>
      </c>
      <c r="H378" s="179">
        <v>1</v>
      </c>
      <c r="I378" s="180"/>
      <c r="J378" s="181">
        <f>ROUND(I378*H378,2)</f>
        <v>0</v>
      </c>
      <c r="K378" s="177" t="s">
        <v>159</v>
      </c>
      <c r="L378" s="41"/>
      <c r="M378" s="182" t="s">
        <v>3</v>
      </c>
      <c r="N378" s="183" t="s">
        <v>44</v>
      </c>
      <c r="O378" s="74"/>
      <c r="P378" s="184">
        <f>O378*H378</f>
        <v>0</v>
      </c>
      <c r="Q378" s="184">
        <v>0.27205000000000001</v>
      </c>
      <c r="R378" s="184">
        <f>Q378*H378</f>
        <v>0.27205000000000001</v>
      </c>
      <c r="S378" s="184">
        <v>0</v>
      </c>
      <c r="T378" s="185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186" t="s">
        <v>160</v>
      </c>
      <c r="AT378" s="186" t="s">
        <v>155</v>
      </c>
      <c r="AU378" s="186" t="s">
        <v>83</v>
      </c>
      <c r="AY378" s="21" t="s">
        <v>153</v>
      </c>
      <c r="BE378" s="187">
        <f>IF(N378="základní",J378,0)</f>
        <v>0</v>
      </c>
      <c r="BF378" s="187">
        <f>IF(N378="snížená",J378,0)</f>
        <v>0</v>
      </c>
      <c r="BG378" s="187">
        <f>IF(N378="zákl. přenesená",J378,0)</f>
        <v>0</v>
      </c>
      <c r="BH378" s="187">
        <f>IF(N378="sníž. přenesená",J378,0)</f>
        <v>0</v>
      </c>
      <c r="BI378" s="187">
        <f>IF(N378="nulová",J378,0)</f>
        <v>0</v>
      </c>
      <c r="BJ378" s="21" t="s">
        <v>81</v>
      </c>
      <c r="BK378" s="187">
        <f>ROUND(I378*H378,2)</f>
        <v>0</v>
      </c>
      <c r="BL378" s="21" t="s">
        <v>160</v>
      </c>
      <c r="BM378" s="186" t="s">
        <v>2455</v>
      </c>
    </row>
    <row r="379" s="2" customFormat="1">
      <c r="A379" s="40"/>
      <c r="B379" s="41"/>
      <c r="C379" s="40"/>
      <c r="D379" s="188" t="s">
        <v>162</v>
      </c>
      <c r="E379" s="40"/>
      <c r="F379" s="189" t="s">
        <v>2456</v>
      </c>
      <c r="G379" s="40"/>
      <c r="H379" s="40"/>
      <c r="I379" s="190"/>
      <c r="J379" s="40"/>
      <c r="K379" s="40"/>
      <c r="L379" s="41"/>
      <c r="M379" s="191"/>
      <c r="N379" s="192"/>
      <c r="O379" s="74"/>
      <c r="P379" s="74"/>
      <c r="Q379" s="74"/>
      <c r="R379" s="74"/>
      <c r="S379" s="74"/>
      <c r="T379" s="75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21" t="s">
        <v>162</v>
      </c>
      <c r="AU379" s="21" t="s">
        <v>83</v>
      </c>
    </row>
    <row r="380" s="2" customFormat="1">
      <c r="A380" s="40"/>
      <c r="B380" s="41"/>
      <c r="C380" s="40"/>
      <c r="D380" s="193" t="s">
        <v>164</v>
      </c>
      <c r="E380" s="40"/>
      <c r="F380" s="194" t="s">
        <v>2457</v>
      </c>
      <c r="G380" s="40"/>
      <c r="H380" s="40"/>
      <c r="I380" s="190"/>
      <c r="J380" s="40"/>
      <c r="K380" s="40"/>
      <c r="L380" s="41"/>
      <c r="M380" s="191"/>
      <c r="N380" s="192"/>
      <c r="O380" s="74"/>
      <c r="P380" s="74"/>
      <c r="Q380" s="74"/>
      <c r="R380" s="74"/>
      <c r="S380" s="74"/>
      <c r="T380" s="75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21" t="s">
        <v>164</v>
      </c>
      <c r="AU380" s="21" t="s">
        <v>83</v>
      </c>
    </row>
    <row r="381" s="13" customFormat="1">
      <c r="A381" s="13"/>
      <c r="B381" s="195"/>
      <c r="C381" s="13"/>
      <c r="D381" s="188" t="s">
        <v>166</v>
      </c>
      <c r="E381" s="196" t="s">
        <v>3</v>
      </c>
      <c r="F381" s="197" t="s">
        <v>81</v>
      </c>
      <c r="G381" s="13"/>
      <c r="H381" s="198">
        <v>1</v>
      </c>
      <c r="I381" s="199"/>
      <c r="J381" s="13"/>
      <c r="K381" s="13"/>
      <c r="L381" s="195"/>
      <c r="M381" s="200"/>
      <c r="N381" s="201"/>
      <c r="O381" s="201"/>
      <c r="P381" s="201"/>
      <c r="Q381" s="201"/>
      <c r="R381" s="201"/>
      <c r="S381" s="201"/>
      <c r="T381" s="20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6" t="s">
        <v>166</v>
      </c>
      <c r="AU381" s="196" t="s">
        <v>83</v>
      </c>
      <c r="AV381" s="13" t="s">
        <v>83</v>
      </c>
      <c r="AW381" s="13" t="s">
        <v>35</v>
      </c>
      <c r="AX381" s="13" t="s">
        <v>81</v>
      </c>
      <c r="AY381" s="196" t="s">
        <v>153</v>
      </c>
    </row>
    <row r="382" s="2" customFormat="1" ht="37.8" customHeight="1">
      <c r="A382" s="40"/>
      <c r="B382" s="174"/>
      <c r="C382" s="220" t="s">
        <v>666</v>
      </c>
      <c r="D382" s="220" t="s">
        <v>216</v>
      </c>
      <c r="E382" s="221" t="s">
        <v>2458</v>
      </c>
      <c r="F382" s="222" t="s">
        <v>2459</v>
      </c>
      <c r="G382" s="223" t="s">
        <v>488</v>
      </c>
      <c r="H382" s="224">
        <v>1</v>
      </c>
      <c r="I382" s="225"/>
      <c r="J382" s="226">
        <f>ROUND(I382*H382,2)</f>
        <v>0</v>
      </c>
      <c r="K382" s="222" t="s">
        <v>3</v>
      </c>
      <c r="L382" s="227"/>
      <c r="M382" s="228" t="s">
        <v>3</v>
      </c>
      <c r="N382" s="229" t="s">
        <v>44</v>
      </c>
      <c r="O382" s="74"/>
      <c r="P382" s="184">
        <f>O382*H382</f>
        <v>0</v>
      </c>
      <c r="Q382" s="184">
        <v>0.047730000000000002</v>
      </c>
      <c r="R382" s="184">
        <f>Q382*H382</f>
        <v>0.047730000000000002</v>
      </c>
      <c r="S382" s="184">
        <v>0</v>
      </c>
      <c r="T382" s="185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186" t="s">
        <v>215</v>
      </c>
      <c r="AT382" s="186" t="s">
        <v>216</v>
      </c>
      <c r="AU382" s="186" t="s">
        <v>83</v>
      </c>
      <c r="AY382" s="21" t="s">
        <v>153</v>
      </c>
      <c r="BE382" s="187">
        <f>IF(N382="základní",J382,0)</f>
        <v>0</v>
      </c>
      <c r="BF382" s="187">
        <f>IF(N382="snížená",J382,0)</f>
        <v>0</v>
      </c>
      <c r="BG382" s="187">
        <f>IF(N382="zákl. přenesená",J382,0)</f>
        <v>0</v>
      </c>
      <c r="BH382" s="187">
        <f>IF(N382="sníž. přenesená",J382,0)</f>
        <v>0</v>
      </c>
      <c r="BI382" s="187">
        <f>IF(N382="nulová",J382,0)</f>
        <v>0</v>
      </c>
      <c r="BJ382" s="21" t="s">
        <v>81</v>
      </c>
      <c r="BK382" s="187">
        <f>ROUND(I382*H382,2)</f>
        <v>0</v>
      </c>
      <c r="BL382" s="21" t="s">
        <v>160</v>
      </c>
      <c r="BM382" s="186" t="s">
        <v>2460</v>
      </c>
    </row>
    <row r="383" s="2" customFormat="1">
      <c r="A383" s="40"/>
      <c r="B383" s="41"/>
      <c r="C383" s="40"/>
      <c r="D383" s="188" t="s">
        <v>162</v>
      </c>
      <c r="E383" s="40"/>
      <c r="F383" s="189" t="s">
        <v>2461</v>
      </c>
      <c r="G383" s="40"/>
      <c r="H383" s="40"/>
      <c r="I383" s="190"/>
      <c r="J383" s="40"/>
      <c r="K383" s="40"/>
      <c r="L383" s="41"/>
      <c r="M383" s="191"/>
      <c r="N383" s="192"/>
      <c r="O383" s="74"/>
      <c r="P383" s="74"/>
      <c r="Q383" s="74"/>
      <c r="R383" s="74"/>
      <c r="S383" s="74"/>
      <c r="T383" s="75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21" t="s">
        <v>162</v>
      </c>
      <c r="AU383" s="21" t="s">
        <v>83</v>
      </c>
    </row>
    <row r="384" s="13" customFormat="1">
      <c r="A384" s="13"/>
      <c r="B384" s="195"/>
      <c r="C384" s="13"/>
      <c r="D384" s="188" t="s">
        <v>166</v>
      </c>
      <c r="E384" s="196" t="s">
        <v>3</v>
      </c>
      <c r="F384" s="197" t="s">
        <v>81</v>
      </c>
      <c r="G384" s="13"/>
      <c r="H384" s="198">
        <v>1</v>
      </c>
      <c r="I384" s="199"/>
      <c r="J384" s="13"/>
      <c r="K384" s="13"/>
      <c r="L384" s="195"/>
      <c r="M384" s="200"/>
      <c r="N384" s="201"/>
      <c r="O384" s="201"/>
      <c r="P384" s="201"/>
      <c r="Q384" s="201"/>
      <c r="R384" s="201"/>
      <c r="S384" s="201"/>
      <c r="T384" s="20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6" t="s">
        <v>166</v>
      </c>
      <c r="AU384" s="196" t="s">
        <v>83</v>
      </c>
      <c r="AV384" s="13" t="s">
        <v>83</v>
      </c>
      <c r="AW384" s="13" t="s">
        <v>35</v>
      </c>
      <c r="AX384" s="13" t="s">
        <v>73</v>
      </c>
      <c r="AY384" s="196" t="s">
        <v>153</v>
      </c>
    </row>
    <row r="385" s="14" customFormat="1">
      <c r="A385" s="14"/>
      <c r="B385" s="203"/>
      <c r="C385" s="14"/>
      <c r="D385" s="188" t="s">
        <v>166</v>
      </c>
      <c r="E385" s="204" t="s">
        <v>3</v>
      </c>
      <c r="F385" s="205" t="s">
        <v>181</v>
      </c>
      <c r="G385" s="14"/>
      <c r="H385" s="206">
        <v>1</v>
      </c>
      <c r="I385" s="207"/>
      <c r="J385" s="14"/>
      <c r="K385" s="14"/>
      <c r="L385" s="203"/>
      <c r="M385" s="208"/>
      <c r="N385" s="209"/>
      <c r="O385" s="209"/>
      <c r="P385" s="209"/>
      <c r="Q385" s="209"/>
      <c r="R385" s="209"/>
      <c r="S385" s="209"/>
      <c r="T385" s="21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04" t="s">
        <v>166</v>
      </c>
      <c r="AU385" s="204" t="s">
        <v>83</v>
      </c>
      <c r="AV385" s="14" t="s">
        <v>160</v>
      </c>
      <c r="AW385" s="14" t="s">
        <v>35</v>
      </c>
      <c r="AX385" s="14" t="s">
        <v>81</v>
      </c>
      <c r="AY385" s="204" t="s">
        <v>153</v>
      </c>
    </row>
    <row r="386" s="12" customFormat="1" ht="22.8" customHeight="1">
      <c r="A386" s="12"/>
      <c r="B386" s="161"/>
      <c r="C386" s="12"/>
      <c r="D386" s="162" t="s">
        <v>72</v>
      </c>
      <c r="E386" s="172" t="s">
        <v>1090</v>
      </c>
      <c r="F386" s="172" t="s">
        <v>1091</v>
      </c>
      <c r="G386" s="12"/>
      <c r="H386" s="12"/>
      <c r="I386" s="164"/>
      <c r="J386" s="173">
        <f>BK386</f>
        <v>0</v>
      </c>
      <c r="K386" s="12"/>
      <c r="L386" s="161"/>
      <c r="M386" s="166"/>
      <c r="N386" s="167"/>
      <c r="O386" s="167"/>
      <c r="P386" s="168">
        <f>SUM(P387:P389)</f>
        <v>0</v>
      </c>
      <c r="Q386" s="167"/>
      <c r="R386" s="168">
        <f>SUM(R387:R389)</f>
        <v>0</v>
      </c>
      <c r="S386" s="167"/>
      <c r="T386" s="169">
        <f>SUM(T387:T389)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62" t="s">
        <v>81</v>
      </c>
      <c r="AT386" s="170" t="s">
        <v>72</v>
      </c>
      <c r="AU386" s="170" t="s">
        <v>81</v>
      </c>
      <c r="AY386" s="162" t="s">
        <v>153</v>
      </c>
      <c r="BK386" s="171">
        <f>SUM(BK387:BK389)</f>
        <v>0</v>
      </c>
    </row>
    <row r="387" s="2" customFormat="1" ht="24.15" customHeight="1">
      <c r="A387" s="40"/>
      <c r="B387" s="174"/>
      <c r="C387" s="175" t="s">
        <v>673</v>
      </c>
      <c r="D387" s="175" t="s">
        <v>155</v>
      </c>
      <c r="E387" s="176" t="s">
        <v>2278</v>
      </c>
      <c r="F387" s="177" t="s">
        <v>2279</v>
      </c>
      <c r="G387" s="178" t="s">
        <v>219</v>
      </c>
      <c r="H387" s="179">
        <v>174.184</v>
      </c>
      <c r="I387" s="180"/>
      <c r="J387" s="181">
        <f>ROUND(I387*H387,2)</f>
        <v>0</v>
      </c>
      <c r="K387" s="177" t="s">
        <v>159</v>
      </c>
      <c r="L387" s="41"/>
      <c r="M387" s="182" t="s">
        <v>3</v>
      </c>
      <c r="N387" s="183" t="s">
        <v>44</v>
      </c>
      <c r="O387" s="74"/>
      <c r="P387" s="184">
        <f>O387*H387</f>
        <v>0</v>
      </c>
      <c r="Q387" s="184">
        <v>0</v>
      </c>
      <c r="R387" s="184">
        <f>Q387*H387</f>
        <v>0</v>
      </c>
      <c r="S387" s="184">
        <v>0</v>
      </c>
      <c r="T387" s="185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186" t="s">
        <v>160</v>
      </c>
      <c r="AT387" s="186" t="s">
        <v>155</v>
      </c>
      <c r="AU387" s="186" t="s">
        <v>83</v>
      </c>
      <c r="AY387" s="21" t="s">
        <v>153</v>
      </c>
      <c r="BE387" s="187">
        <f>IF(N387="základní",J387,0)</f>
        <v>0</v>
      </c>
      <c r="BF387" s="187">
        <f>IF(N387="snížená",J387,0)</f>
        <v>0</v>
      </c>
      <c r="BG387" s="187">
        <f>IF(N387="zákl. přenesená",J387,0)</f>
        <v>0</v>
      </c>
      <c r="BH387" s="187">
        <f>IF(N387="sníž. přenesená",J387,0)</f>
        <v>0</v>
      </c>
      <c r="BI387" s="187">
        <f>IF(N387="nulová",J387,0)</f>
        <v>0</v>
      </c>
      <c r="BJ387" s="21" t="s">
        <v>81</v>
      </c>
      <c r="BK387" s="187">
        <f>ROUND(I387*H387,2)</f>
        <v>0</v>
      </c>
      <c r="BL387" s="21" t="s">
        <v>160</v>
      </c>
      <c r="BM387" s="186" t="s">
        <v>2462</v>
      </c>
    </row>
    <row r="388" s="2" customFormat="1">
      <c r="A388" s="40"/>
      <c r="B388" s="41"/>
      <c r="C388" s="40"/>
      <c r="D388" s="188" t="s">
        <v>162</v>
      </c>
      <c r="E388" s="40"/>
      <c r="F388" s="189" t="s">
        <v>2281</v>
      </c>
      <c r="G388" s="40"/>
      <c r="H388" s="40"/>
      <c r="I388" s="190"/>
      <c r="J388" s="40"/>
      <c r="K388" s="40"/>
      <c r="L388" s="41"/>
      <c r="M388" s="191"/>
      <c r="N388" s="192"/>
      <c r="O388" s="74"/>
      <c r="P388" s="74"/>
      <c r="Q388" s="74"/>
      <c r="R388" s="74"/>
      <c r="S388" s="74"/>
      <c r="T388" s="75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21" t="s">
        <v>162</v>
      </c>
      <c r="AU388" s="21" t="s">
        <v>83</v>
      </c>
    </row>
    <row r="389" s="2" customFormat="1">
      <c r="A389" s="40"/>
      <c r="B389" s="41"/>
      <c r="C389" s="40"/>
      <c r="D389" s="193" t="s">
        <v>164</v>
      </c>
      <c r="E389" s="40"/>
      <c r="F389" s="194" t="s">
        <v>2282</v>
      </c>
      <c r="G389" s="40"/>
      <c r="H389" s="40"/>
      <c r="I389" s="190"/>
      <c r="J389" s="40"/>
      <c r="K389" s="40"/>
      <c r="L389" s="41"/>
      <c r="M389" s="191"/>
      <c r="N389" s="192"/>
      <c r="O389" s="74"/>
      <c r="P389" s="74"/>
      <c r="Q389" s="74"/>
      <c r="R389" s="74"/>
      <c r="S389" s="74"/>
      <c r="T389" s="75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21" t="s">
        <v>164</v>
      </c>
      <c r="AU389" s="21" t="s">
        <v>83</v>
      </c>
    </row>
    <row r="390" s="12" customFormat="1" ht="25.92" customHeight="1">
      <c r="A390" s="12"/>
      <c r="B390" s="161"/>
      <c r="C390" s="12"/>
      <c r="D390" s="162" t="s">
        <v>72</v>
      </c>
      <c r="E390" s="163" t="s">
        <v>2463</v>
      </c>
      <c r="F390" s="163" t="s">
        <v>2464</v>
      </c>
      <c r="G390" s="12"/>
      <c r="H390" s="12"/>
      <c r="I390" s="164"/>
      <c r="J390" s="165">
        <f>BK390</f>
        <v>0</v>
      </c>
      <c r="K390" s="12"/>
      <c r="L390" s="161"/>
      <c r="M390" s="166"/>
      <c r="N390" s="167"/>
      <c r="O390" s="167"/>
      <c r="P390" s="168">
        <f>P391</f>
        <v>0</v>
      </c>
      <c r="Q390" s="167"/>
      <c r="R390" s="168">
        <f>R391</f>
        <v>0.061800000000000001</v>
      </c>
      <c r="S390" s="167"/>
      <c r="T390" s="169">
        <f>T391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162" t="s">
        <v>83</v>
      </c>
      <c r="AT390" s="170" t="s">
        <v>72</v>
      </c>
      <c r="AU390" s="170" t="s">
        <v>73</v>
      </c>
      <c r="AY390" s="162" t="s">
        <v>153</v>
      </c>
      <c r="BK390" s="171">
        <f>BK391</f>
        <v>0</v>
      </c>
    </row>
    <row r="391" s="12" customFormat="1" ht="22.8" customHeight="1">
      <c r="A391" s="12"/>
      <c r="B391" s="161"/>
      <c r="C391" s="12"/>
      <c r="D391" s="162" t="s">
        <v>72</v>
      </c>
      <c r="E391" s="172" t="s">
        <v>2465</v>
      </c>
      <c r="F391" s="172" t="s">
        <v>2466</v>
      </c>
      <c r="G391" s="12"/>
      <c r="H391" s="12"/>
      <c r="I391" s="164"/>
      <c r="J391" s="173">
        <f>BK391</f>
        <v>0</v>
      </c>
      <c r="K391" s="12"/>
      <c r="L391" s="161"/>
      <c r="M391" s="166"/>
      <c r="N391" s="167"/>
      <c r="O391" s="167"/>
      <c r="P391" s="168">
        <f>SUM(P392:P396)</f>
        <v>0</v>
      </c>
      <c r="Q391" s="167"/>
      <c r="R391" s="168">
        <f>SUM(R392:R396)</f>
        <v>0.061800000000000001</v>
      </c>
      <c r="S391" s="167"/>
      <c r="T391" s="169">
        <f>SUM(T392:T396)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62" t="s">
        <v>83</v>
      </c>
      <c r="AT391" s="170" t="s">
        <v>72</v>
      </c>
      <c r="AU391" s="170" t="s">
        <v>81</v>
      </c>
      <c r="AY391" s="162" t="s">
        <v>153</v>
      </c>
      <c r="BK391" s="171">
        <f>SUM(BK392:BK396)</f>
        <v>0</v>
      </c>
    </row>
    <row r="392" s="2" customFormat="1" ht="16.5" customHeight="1">
      <c r="A392" s="40"/>
      <c r="B392" s="174"/>
      <c r="C392" s="175" t="s">
        <v>679</v>
      </c>
      <c r="D392" s="175" t="s">
        <v>155</v>
      </c>
      <c r="E392" s="176" t="s">
        <v>2467</v>
      </c>
      <c r="F392" s="177" t="s">
        <v>2468</v>
      </c>
      <c r="G392" s="178" t="s">
        <v>488</v>
      </c>
      <c r="H392" s="179">
        <v>2</v>
      </c>
      <c r="I392" s="180"/>
      <c r="J392" s="181">
        <f>ROUND(I392*H392,2)</f>
        <v>0</v>
      </c>
      <c r="K392" s="177" t="s">
        <v>159</v>
      </c>
      <c r="L392" s="41"/>
      <c r="M392" s="182" t="s">
        <v>3</v>
      </c>
      <c r="N392" s="183" t="s">
        <v>44</v>
      </c>
      <c r="O392" s="74"/>
      <c r="P392" s="184">
        <f>O392*H392</f>
        <v>0</v>
      </c>
      <c r="Q392" s="184">
        <v>0.0309</v>
      </c>
      <c r="R392" s="184">
        <f>Q392*H392</f>
        <v>0.061800000000000001</v>
      </c>
      <c r="S392" s="184">
        <v>0</v>
      </c>
      <c r="T392" s="185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186" t="s">
        <v>269</v>
      </c>
      <c r="AT392" s="186" t="s">
        <v>155</v>
      </c>
      <c r="AU392" s="186" t="s">
        <v>83</v>
      </c>
      <c r="AY392" s="21" t="s">
        <v>153</v>
      </c>
      <c r="BE392" s="187">
        <f>IF(N392="základní",J392,0)</f>
        <v>0</v>
      </c>
      <c r="BF392" s="187">
        <f>IF(N392="snížená",J392,0)</f>
        <v>0</v>
      </c>
      <c r="BG392" s="187">
        <f>IF(N392="zákl. přenesená",J392,0)</f>
        <v>0</v>
      </c>
      <c r="BH392" s="187">
        <f>IF(N392="sníž. přenesená",J392,0)</f>
        <v>0</v>
      </c>
      <c r="BI392" s="187">
        <f>IF(N392="nulová",J392,0)</f>
        <v>0</v>
      </c>
      <c r="BJ392" s="21" t="s">
        <v>81</v>
      </c>
      <c r="BK392" s="187">
        <f>ROUND(I392*H392,2)</f>
        <v>0</v>
      </c>
      <c r="BL392" s="21" t="s">
        <v>269</v>
      </c>
      <c r="BM392" s="186" t="s">
        <v>2469</v>
      </c>
    </row>
    <row r="393" s="2" customFormat="1">
      <c r="A393" s="40"/>
      <c r="B393" s="41"/>
      <c r="C393" s="40"/>
      <c r="D393" s="188" t="s">
        <v>162</v>
      </c>
      <c r="E393" s="40"/>
      <c r="F393" s="189" t="s">
        <v>2470</v>
      </c>
      <c r="G393" s="40"/>
      <c r="H393" s="40"/>
      <c r="I393" s="190"/>
      <c r="J393" s="40"/>
      <c r="K393" s="40"/>
      <c r="L393" s="41"/>
      <c r="M393" s="191"/>
      <c r="N393" s="192"/>
      <c r="O393" s="74"/>
      <c r="P393" s="74"/>
      <c r="Q393" s="74"/>
      <c r="R393" s="74"/>
      <c r="S393" s="74"/>
      <c r="T393" s="75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21" t="s">
        <v>162</v>
      </c>
      <c r="AU393" s="21" t="s">
        <v>83</v>
      </c>
    </row>
    <row r="394" s="2" customFormat="1">
      <c r="A394" s="40"/>
      <c r="B394" s="41"/>
      <c r="C394" s="40"/>
      <c r="D394" s="193" t="s">
        <v>164</v>
      </c>
      <c r="E394" s="40"/>
      <c r="F394" s="194" t="s">
        <v>2471</v>
      </c>
      <c r="G394" s="40"/>
      <c r="H394" s="40"/>
      <c r="I394" s="190"/>
      <c r="J394" s="40"/>
      <c r="K394" s="40"/>
      <c r="L394" s="41"/>
      <c r="M394" s="191"/>
      <c r="N394" s="192"/>
      <c r="O394" s="74"/>
      <c r="P394" s="74"/>
      <c r="Q394" s="74"/>
      <c r="R394" s="74"/>
      <c r="S394" s="74"/>
      <c r="T394" s="75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21" t="s">
        <v>164</v>
      </c>
      <c r="AU394" s="21" t="s">
        <v>83</v>
      </c>
    </row>
    <row r="395" s="2" customFormat="1">
      <c r="A395" s="40"/>
      <c r="B395" s="41"/>
      <c r="C395" s="40"/>
      <c r="D395" s="188" t="s">
        <v>194</v>
      </c>
      <c r="E395" s="40"/>
      <c r="F395" s="211" t="s">
        <v>2472</v>
      </c>
      <c r="G395" s="40"/>
      <c r="H395" s="40"/>
      <c r="I395" s="190"/>
      <c r="J395" s="40"/>
      <c r="K395" s="40"/>
      <c r="L395" s="41"/>
      <c r="M395" s="191"/>
      <c r="N395" s="192"/>
      <c r="O395" s="74"/>
      <c r="P395" s="74"/>
      <c r="Q395" s="74"/>
      <c r="R395" s="74"/>
      <c r="S395" s="74"/>
      <c r="T395" s="75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21" t="s">
        <v>194</v>
      </c>
      <c r="AU395" s="21" t="s">
        <v>83</v>
      </c>
    </row>
    <row r="396" s="13" customFormat="1">
      <c r="A396" s="13"/>
      <c r="B396" s="195"/>
      <c r="C396" s="13"/>
      <c r="D396" s="188" t="s">
        <v>166</v>
      </c>
      <c r="E396" s="196" t="s">
        <v>3</v>
      </c>
      <c r="F396" s="197" t="s">
        <v>83</v>
      </c>
      <c r="G396" s="13"/>
      <c r="H396" s="198">
        <v>2</v>
      </c>
      <c r="I396" s="199"/>
      <c r="J396" s="13"/>
      <c r="K396" s="13"/>
      <c r="L396" s="195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6" t="s">
        <v>166</v>
      </c>
      <c r="AU396" s="196" t="s">
        <v>83</v>
      </c>
      <c r="AV396" s="13" t="s">
        <v>83</v>
      </c>
      <c r="AW396" s="13" t="s">
        <v>35</v>
      </c>
      <c r="AX396" s="13" t="s">
        <v>81</v>
      </c>
      <c r="AY396" s="196" t="s">
        <v>153</v>
      </c>
    </row>
    <row r="397" s="2" customFormat="1" ht="6.96" customHeight="1">
      <c r="A397" s="40"/>
      <c r="B397" s="57"/>
      <c r="C397" s="58"/>
      <c r="D397" s="58"/>
      <c r="E397" s="58"/>
      <c r="F397" s="58"/>
      <c r="G397" s="58"/>
      <c r="H397" s="58"/>
      <c r="I397" s="58"/>
      <c r="J397" s="58"/>
      <c r="K397" s="58"/>
      <c r="L397" s="41"/>
      <c r="M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</row>
  </sheetData>
  <autoFilter ref="C92:K39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1/129001101"/>
    <hyperlink ref="F104" r:id="rId2" display="https://podminky.urs.cz/item/CS_URS_2025_01/131251100"/>
    <hyperlink ref="F108" r:id="rId3" display="https://podminky.urs.cz/item/CS_URS_2025_01/132254201"/>
    <hyperlink ref="F112" r:id="rId4" display="https://podminky.urs.cz/item/CS_URS_2025_01/151101101"/>
    <hyperlink ref="F116" r:id="rId5" display="https://podminky.urs.cz/item/CS_URS_2025_01/151101111"/>
    <hyperlink ref="F120" r:id="rId6" display="https://podminky.urs.cz/item/CS_URS_2025_01/162751117"/>
    <hyperlink ref="F127" r:id="rId7" display="https://podminky.urs.cz/item/CS_URS_2025_01/171201231"/>
    <hyperlink ref="F134" r:id="rId8" display="https://podminky.urs.cz/item/CS_URS_2025_01/174151101"/>
    <hyperlink ref="F144" r:id="rId9" display="https://podminky.urs.cz/item/CS_URS_2025_01/175151101"/>
    <hyperlink ref="F155" r:id="rId10" display="https://podminky.urs.cz/item/CS_URS_2025_01/451573111"/>
    <hyperlink ref="F161" r:id="rId11" display="https://podminky.urs.cz/item/CS_URS_2025_01/871313124"/>
    <hyperlink ref="F169" r:id="rId12" display="https://podminky.urs.cz/item/CS_URS_2025_01/871353124"/>
    <hyperlink ref="F177" r:id="rId13" display="https://podminky.urs.cz/item/CS_URS_2025_01/877310310"/>
    <hyperlink ref="F193" r:id="rId14" display="https://podminky.urs.cz/item/CS_URS_2025_01/877310320"/>
    <hyperlink ref="F200" r:id="rId15" display="https://podminky.urs.cz/item/CS_URS_2025_01/877310330"/>
    <hyperlink ref="F207" r:id="rId16" display="https://podminky.urs.cz/item/CS_URS_2025_01/877315123"/>
    <hyperlink ref="F219" r:id="rId17" display="https://podminky.urs.cz/item/CS_URS_2025_01/877350310"/>
    <hyperlink ref="F226" r:id="rId18" display="https://podminky.urs.cz/item/CS_URS_2025_01/894411121"/>
    <hyperlink ref="F247" r:id="rId19" display="https://podminky.urs.cz/item/CS_URS_2025_01/895941302"/>
    <hyperlink ref="F254" r:id="rId20" display="https://podminky.urs.cz/item/CS_URS_2025_01/895941321"/>
    <hyperlink ref="F261" r:id="rId21" display="https://podminky.urs.cz/item/CS_URS_2025_01/895941322"/>
    <hyperlink ref="F268" r:id="rId22" display="https://podminky.urs.cz/item/CS_URS_2025_01/895941323"/>
    <hyperlink ref="F275" r:id="rId23" display="https://podminky.urs.cz/item/CS_URS_2025_01/895941331"/>
    <hyperlink ref="F282" r:id="rId24" display="https://podminky.urs.cz/item/CS_URS_2025_01/899104112"/>
    <hyperlink ref="F289" r:id="rId25" display="https://podminky.urs.cz/item/CS_URS_2025_01/899203112"/>
    <hyperlink ref="F296" r:id="rId26" display="https://podminky.urs.cz/item/CS_URS_2025_01/899204112"/>
    <hyperlink ref="F310" r:id="rId27" display="https://podminky.urs.cz/item/CS_URS_2025_01/899633131"/>
    <hyperlink ref="F314" r:id="rId28" display="https://podminky.urs.cz/item/CS_URS_2025_01/899658211"/>
    <hyperlink ref="F319" r:id="rId29" display="https://podminky.urs.cz/item/CS_URS_2025_01/899722113"/>
    <hyperlink ref="F338" r:id="rId30" display="https://podminky.urs.cz/item/CS_URS_2025_01/935113111"/>
    <hyperlink ref="F352" r:id="rId31" display="https://podminky.urs.cz/item/CS_URS_2025_01/935114221"/>
    <hyperlink ref="F359" r:id="rId32" display="https://podminky.urs.cz/item/CS_URS_2025_01/935114223"/>
    <hyperlink ref="F366" r:id="rId33" display="https://podminky.urs.cz/item/CS_URS_2025_01/935114224"/>
    <hyperlink ref="F373" r:id="rId34" display="https://podminky.urs.cz/item/CS_URS_2025_01/935114225"/>
    <hyperlink ref="F380" r:id="rId35" display="https://podminky.urs.cz/item/CS_URS_2025_01/935923216"/>
    <hyperlink ref="F389" r:id="rId36" display="https://podminky.urs.cz/item/CS_URS_2025_01/998276101"/>
    <hyperlink ref="F394" r:id="rId37" display="https://podminky.urs.cz/item/CS_URS_2025_01/72124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100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124</v>
      </c>
      <c r="E8" s="40"/>
      <c r="F8" s="40"/>
      <c r="G8" s="40"/>
      <c r="H8" s="40"/>
      <c r="I8" s="40"/>
      <c r="J8" s="40"/>
      <c r="K8" s="40"/>
      <c r="L8" s="12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2473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31. 1. 2025</v>
      </c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30</v>
      </c>
      <c r="J15" s="29" t="str">
        <f>IF('Rekapitulace stavby'!AN11="","",'Rekapitulace stavby'!AN11)</f>
        <v/>
      </c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31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30</v>
      </c>
      <c r="J18" s="35" t="str">
        <f>'Rekapitulace stavby'!AN14</f>
        <v>Vyplň údaj</v>
      </c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33</v>
      </c>
      <c r="E20" s="40"/>
      <c r="F20" s="40"/>
      <c r="G20" s="40"/>
      <c r="H20" s="40"/>
      <c r="I20" s="34" t="s">
        <v>28</v>
      </c>
      <c r="J20" s="29" t="str">
        <f>IF('Rekapitulace stavby'!AN16="","",'Rekapitulace stavby'!AN16)</f>
        <v/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tr">
        <f>IF('Rekapitulace stavby'!E17="","",'Rekapitulace stavby'!E17)</f>
        <v>Ing. Petr Novotný, Ph.D.</v>
      </c>
      <c r="F21" s="40"/>
      <c r="G21" s="40"/>
      <c r="H21" s="40"/>
      <c r="I21" s="34" t="s">
        <v>30</v>
      </c>
      <c r="J21" s="29" t="str">
        <f>IF('Rekapitulace stavby'!AN17="","",'Rekapitulace stavby'!AN17)</f>
        <v/>
      </c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36</v>
      </c>
      <c r="E23" s="40"/>
      <c r="F23" s="40"/>
      <c r="G23" s="40"/>
      <c r="H23" s="40"/>
      <c r="I23" s="34" t="s">
        <v>28</v>
      </c>
      <c r="J23" s="29" t="str">
        <f>IF('Rekapitulace stavby'!AN19="","",'Rekapitulace stavby'!AN19)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tr">
        <f>IF('Rekapitulace stavby'!E20="","",'Rekapitulace stavby'!E20)</f>
        <v xml:space="preserve"> </v>
      </c>
      <c r="F24" s="40"/>
      <c r="G24" s="40"/>
      <c r="H24" s="40"/>
      <c r="I24" s="34" t="s">
        <v>30</v>
      </c>
      <c r="J24" s="29" t="str">
        <f>IF('Rekapitulace stavby'!AN20="","",'Rekapitulace stavby'!AN20)</f>
        <v/>
      </c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7"/>
      <c r="B27" s="128"/>
      <c r="C27" s="127"/>
      <c r="D27" s="127"/>
      <c r="E27" s="38" t="s">
        <v>3</v>
      </c>
      <c r="F27" s="38"/>
      <c r="G27" s="38"/>
      <c r="H27" s="38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2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30" t="s">
        <v>39</v>
      </c>
      <c r="E30" s="40"/>
      <c r="F30" s="40"/>
      <c r="G30" s="40"/>
      <c r="H30" s="40"/>
      <c r="I30" s="40"/>
      <c r="J30" s="92">
        <f>ROUND(J82, 2)</f>
        <v>0</v>
      </c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31" t="s">
        <v>43</v>
      </c>
      <c r="E33" s="34" t="s">
        <v>44</v>
      </c>
      <c r="F33" s="132">
        <f>ROUND((SUM(BE82:BE243)),  2)</f>
        <v>0</v>
      </c>
      <c r="G33" s="40"/>
      <c r="H33" s="40"/>
      <c r="I33" s="133">
        <v>0.20999999999999999</v>
      </c>
      <c r="J33" s="132">
        <f>ROUND(((SUM(BE82:BE243))*I33),  2)</f>
        <v>0</v>
      </c>
      <c r="K33" s="40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32">
        <f>ROUND((SUM(BF82:BF243)),  2)</f>
        <v>0</v>
      </c>
      <c r="G34" s="40"/>
      <c r="H34" s="40"/>
      <c r="I34" s="133">
        <v>0.12</v>
      </c>
      <c r="J34" s="132">
        <f>ROUND(((SUM(BF82:BF243))*I34),  2)</f>
        <v>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32">
        <f>ROUND((SUM(BG82:BG243)),  2)</f>
        <v>0</v>
      </c>
      <c r="G35" s="40"/>
      <c r="H35" s="40"/>
      <c r="I35" s="133">
        <v>0.20999999999999999</v>
      </c>
      <c r="J35" s="132">
        <f>0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32">
        <f>ROUND((SUM(BH82:BH243)),  2)</f>
        <v>0</v>
      </c>
      <c r="G36" s="40"/>
      <c r="H36" s="40"/>
      <c r="I36" s="133">
        <v>0.12</v>
      </c>
      <c r="J36" s="132">
        <f>0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32">
        <f>ROUND((SUM(BI82:BI243)),  2)</f>
        <v>0</v>
      </c>
      <c r="G37" s="40"/>
      <c r="H37" s="40"/>
      <c r="I37" s="133">
        <v>0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34"/>
      <c r="D39" s="135" t="s">
        <v>49</v>
      </c>
      <c r="E39" s="78"/>
      <c r="F39" s="78"/>
      <c r="G39" s="136" t="s">
        <v>50</v>
      </c>
      <c r="H39" s="137" t="s">
        <v>51</v>
      </c>
      <c r="I39" s="78"/>
      <c r="J39" s="138">
        <f>SUM(J30:J37)</f>
        <v>0</v>
      </c>
      <c r="K39" s="139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2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126</v>
      </c>
      <c r="D45" s="40"/>
      <c r="E45" s="40"/>
      <c r="F45" s="40"/>
      <c r="G45" s="40"/>
      <c r="H45" s="40"/>
      <c r="I45" s="40"/>
      <c r="J45" s="40"/>
      <c r="K45" s="40"/>
      <c r="L45" s="12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25" t="str">
        <f>E7</f>
        <v>Okružní křižovatka sil. III/10148 ulic Přemyslova s Lidovým náměstím v Kralupech nad Vltavou</v>
      </c>
      <c r="F48" s="34"/>
      <c r="G48" s="34"/>
      <c r="H48" s="34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SO 401 - Veřejné osvětlení (investor Kralupy n. Vl.)</v>
      </c>
      <c r="F50" s="40"/>
      <c r="G50" s="40"/>
      <c r="H50" s="40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2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>Kralupy nad Vltavou</v>
      </c>
      <c r="G52" s="40"/>
      <c r="H52" s="40"/>
      <c r="I52" s="34" t="s">
        <v>25</v>
      </c>
      <c r="J52" s="66" t="str">
        <f>IF(J12="","",J12)</f>
        <v>31. 1. 2025</v>
      </c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33</v>
      </c>
      <c r="J54" s="38" t="str">
        <f>E21</f>
        <v>Ing. Petr Novotný, Ph.D.</v>
      </c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0"/>
      <c r="E55" s="40"/>
      <c r="F55" s="29" t="str">
        <f>IF(E18="","",E18)</f>
        <v>Vyplň údaj</v>
      </c>
      <c r="G55" s="40"/>
      <c r="H55" s="40"/>
      <c r="I55" s="34" t="s">
        <v>36</v>
      </c>
      <c r="J55" s="38" t="str">
        <f>E24</f>
        <v xml:space="preserve"> </v>
      </c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40" t="s">
        <v>127</v>
      </c>
      <c r="D57" s="134"/>
      <c r="E57" s="134"/>
      <c r="F57" s="134"/>
      <c r="G57" s="134"/>
      <c r="H57" s="134"/>
      <c r="I57" s="134"/>
      <c r="J57" s="141" t="s">
        <v>128</v>
      </c>
      <c r="K57" s="134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42" t="s">
        <v>71</v>
      </c>
      <c r="D59" s="40"/>
      <c r="E59" s="40"/>
      <c r="F59" s="40"/>
      <c r="G59" s="40"/>
      <c r="H59" s="40"/>
      <c r="I59" s="40"/>
      <c r="J59" s="92">
        <f>J82</f>
        <v>0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129</v>
      </c>
    </row>
    <row r="60" s="9" customFormat="1" ht="24.96" customHeight="1">
      <c r="A60" s="9"/>
      <c r="B60" s="143"/>
      <c r="C60" s="9"/>
      <c r="D60" s="144" t="s">
        <v>2474</v>
      </c>
      <c r="E60" s="145"/>
      <c r="F60" s="145"/>
      <c r="G60" s="145"/>
      <c r="H60" s="145"/>
      <c r="I60" s="145"/>
      <c r="J60" s="146">
        <f>J83</f>
        <v>0</v>
      </c>
      <c r="K60" s="9"/>
      <c r="L60" s="14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43"/>
      <c r="C61" s="9"/>
      <c r="D61" s="144" t="s">
        <v>2475</v>
      </c>
      <c r="E61" s="145"/>
      <c r="F61" s="145"/>
      <c r="G61" s="145"/>
      <c r="H61" s="145"/>
      <c r="I61" s="145"/>
      <c r="J61" s="146">
        <f>J86</f>
        <v>0</v>
      </c>
      <c r="K61" s="9"/>
      <c r="L61" s="14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43"/>
      <c r="C62" s="9"/>
      <c r="D62" s="144" t="s">
        <v>2476</v>
      </c>
      <c r="E62" s="145"/>
      <c r="F62" s="145"/>
      <c r="G62" s="145"/>
      <c r="H62" s="145"/>
      <c r="I62" s="145"/>
      <c r="J62" s="146">
        <f>J201</f>
        <v>0</v>
      </c>
      <c r="K62" s="9"/>
      <c r="L62" s="14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0"/>
      <c r="D63" s="40"/>
      <c r="E63" s="40"/>
      <c r="F63" s="40"/>
      <c r="G63" s="40"/>
      <c r="H63" s="40"/>
      <c r="I63" s="40"/>
      <c r="J63" s="40"/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12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2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138</v>
      </c>
      <c r="D69" s="40"/>
      <c r="E69" s="40"/>
      <c r="F69" s="40"/>
      <c r="G69" s="40"/>
      <c r="H69" s="40"/>
      <c r="I69" s="40"/>
      <c r="J69" s="40"/>
      <c r="K69" s="40"/>
      <c r="L69" s="12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12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17</v>
      </c>
      <c r="D71" s="40"/>
      <c r="E71" s="40"/>
      <c r="F71" s="40"/>
      <c r="G71" s="40"/>
      <c r="H71" s="40"/>
      <c r="I71" s="40"/>
      <c r="J71" s="40"/>
      <c r="K71" s="4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0"/>
      <c r="D72" s="40"/>
      <c r="E72" s="125" t="str">
        <f>E7</f>
        <v>Okružní křižovatka sil. III/10148 ulic Přemyslova s Lidovým náměstím v Kralupech nad Vltavou</v>
      </c>
      <c r="F72" s="34"/>
      <c r="G72" s="34"/>
      <c r="H72" s="34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124</v>
      </c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0"/>
      <c r="D74" s="40"/>
      <c r="E74" s="64" t="str">
        <f>E9</f>
        <v>SO 401 - Veřejné osvětlení (investor Kralupy n. Vl.)</v>
      </c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23</v>
      </c>
      <c r="D76" s="40"/>
      <c r="E76" s="40"/>
      <c r="F76" s="29" t="str">
        <f>F12</f>
        <v>Kralupy nad Vltavou</v>
      </c>
      <c r="G76" s="40"/>
      <c r="H76" s="40"/>
      <c r="I76" s="34" t="s">
        <v>25</v>
      </c>
      <c r="J76" s="66" t="str">
        <f>IF(J12="","",J12)</f>
        <v>31. 1. 2025</v>
      </c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27</v>
      </c>
      <c r="D78" s="40"/>
      <c r="E78" s="40"/>
      <c r="F78" s="29" t="str">
        <f>E15</f>
        <v xml:space="preserve"> </v>
      </c>
      <c r="G78" s="40"/>
      <c r="H78" s="40"/>
      <c r="I78" s="34" t="s">
        <v>33</v>
      </c>
      <c r="J78" s="38" t="str">
        <f>E21</f>
        <v>Ing. Petr Novotný, Ph.D.</v>
      </c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0"/>
      <c r="E79" s="40"/>
      <c r="F79" s="29" t="str">
        <f>IF(E18="","",E18)</f>
        <v>Vyplň údaj</v>
      </c>
      <c r="G79" s="40"/>
      <c r="H79" s="40"/>
      <c r="I79" s="34" t="s">
        <v>36</v>
      </c>
      <c r="J79" s="38" t="str">
        <f>E24</f>
        <v xml:space="preserve"> </v>
      </c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51"/>
      <c r="B81" s="152"/>
      <c r="C81" s="153" t="s">
        <v>139</v>
      </c>
      <c r="D81" s="154" t="s">
        <v>58</v>
      </c>
      <c r="E81" s="154" t="s">
        <v>54</v>
      </c>
      <c r="F81" s="154" t="s">
        <v>55</v>
      </c>
      <c r="G81" s="154" t="s">
        <v>140</v>
      </c>
      <c r="H81" s="154" t="s">
        <v>141</v>
      </c>
      <c r="I81" s="154" t="s">
        <v>142</v>
      </c>
      <c r="J81" s="154" t="s">
        <v>128</v>
      </c>
      <c r="K81" s="155" t="s">
        <v>143</v>
      </c>
      <c r="L81" s="156"/>
      <c r="M81" s="82" t="s">
        <v>3</v>
      </c>
      <c r="N81" s="83" t="s">
        <v>43</v>
      </c>
      <c r="O81" s="83" t="s">
        <v>144</v>
      </c>
      <c r="P81" s="83" t="s">
        <v>145</v>
      </c>
      <c r="Q81" s="83" t="s">
        <v>146</v>
      </c>
      <c r="R81" s="83" t="s">
        <v>147</v>
      </c>
      <c r="S81" s="83" t="s">
        <v>148</v>
      </c>
      <c r="T81" s="84" t="s">
        <v>149</v>
      </c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</row>
    <row r="82" s="2" customFormat="1" ht="22.8" customHeight="1">
      <c r="A82" s="40"/>
      <c r="B82" s="41"/>
      <c r="C82" s="89" t="s">
        <v>150</v>
      </c>
      <c r="D82" s="40"/>
      <c r="E82" s="40"/>
      <c r="F82" s="40"/>
      <c r="G82" s="40"/>
      <c r="H82" s="40"/>
      <c r="I82" s="40"/>
      <c r="J82" s="157">
        <f>BK82</f>
        <v>0</v>
      </c>
      <c r="K82" s="40"/>
      <c r="L82" s="41"/>
      <c r="M82" s="85"/>
      <c r="N82" s="70"/>
      <c r="O82" s="86"/>
      <c r="P82" s="158">
        <f>P83+P86+P201</f>
        <v>0</v>
      </c>
      <c r="Q82" s="86"/>
      <c r="R82" s="158">
        <f>R83+R86+R201</f>
        <v>0</v>
      </c>
      <c r="S82" s="86"/>
      <c r="T82" s="159">
        <f>T83+T86+T201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21" t="s">
        <v>72</v>
      </c>
      <c r="AU82" s="21" t="s">
        <v>129</v>
      </c>
      <c r="BK82" s="160">
        <f>BK83+BK86+BK201</f>
        <v>0</v>
      </c>
    </row>
    <row r="83" s="12" customFormat="1" ht="25.92" customHeight="1">
      <c r="A83" s="12"/>
      <c r="B83" s="161"/>
      <c r="C83" s="12"/>
      <c r="D83" s="162" t="s">
        <v>72</v>
      </c>
      <c r="E83" s="163" t="s">
        <v>2477</v>
      </c>
      <c r="F83" s="163" t="s">
        <v>2478</v>
      </c>
      <c r="G83" s="12"/>
      <c r="H83" s="12"/>
      <c r="I83" s="164"/>
      <c r="J83" s="165">
        <f>BK83</f>
        <v>0</v>
      </c>
      <c r="K83" s="12"/>
      <c r="L83" s="161"/>
      <c r="M83" s="166"/>
      <c r="N83" s="167"/>
      <c r="O83" s="167"/>
      <c r="P83" s="168">
        <f>SUM(P84:P85)</f>
        <v>0</v>
      </c>
      <c r="Q83" s="167"/>
      <c r="R83" s="168">
        <f>SUM(R84:R85)</f>
        <v>0</v>
      </c>
      <c r="S83" s="167"/>
      <c r="T83" s="169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62" t="s">
        <v>81</v>
      </c>
      <c r="AT83" s="170" t="s">
        <v>72</v>
      </c>
      <c r="AU83" s="170" t="s">
        <v>73</v>
      </c>
      <c r="AY83" s="162" t="s">
        <v>153</v>
      </c>
      <c r="BK83" s="171">
        <f>SUM(BK84:BK85)</f>
        <v>0</v>
      </c>
    </row>
    <row r="84" s="2" customFormat="1" ht="16.5" customHeight="1">
      <c r="A84" s="40"/>
      <c r="B84" s="174"/>
      <c r="C84" s="220" t="s">
        <v>81</v>
      </c>
      <c r="D84" s="220" t="s">
        <v>216</v>
      </c>
      <c r="E84" s="221" t="s">
        <v>2479</v>
      </c>
      <c r="F84" s="222" t="s">
        <v>2480</v>
      </c>
      <c r="G84" s="223" t="s">
        <v>2481</v>
      </c>
      <c r="H84" s="224">
        <v>1</v>
      </c>
      <c r="I84" s="225"/>
      <c r="J84" s="226">
        <f>ROUND(I84*H84,2)</f>
        <v>0</v>
      </c>
      <c r="K84" s="222" t="s">
        <v>3</v>
      </c>
      <c r="L84" s="227"/>
      <c r="M84" s="228" t="s">
        <v>3</v>
      </c>
      <c r="N84" s="229" t="s">
        <v>44</v>
      </c>
      <c r="O84" s="74"/>
      <c r="P84" s="184">
        <f>O84*H84</f>
        <v>0</v>
      </c>
      <c r="Q84" s="184">
        <v>0</v>
      </c>
      <c r="R84" s="184">
        <f>Q84*H84</f>
        <v>0</v>
      </c>
      <c r="S84" s="184">
        <v>0</v>
      </c>
      <c r="T84" s="185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186" t="s">
        <v>215</v>
      </c>
      <c r="AT84" s="186" t="s">
        <v>216</v>
      </c>
      <c r="AU84" s="186" t="s">
        <v>81</v>
      </c>
      <c r="AY84" s="21" t="s">
        <v>153</v>
      </c>
      <c r="BE84" s="187">
        <f>IF(N84="základní",J84,0)</f>
        <v>0</v>
      </c>
      <c r="BF84" s="187">
        <f>IF(N84="snížená",J84,0)</f>
        <v>0</v>
      </c>
      <c r="BG84" s="187">
        <f>IF(N84="zákl. přenesená",J84,0)</f>
        <v>0</v>
      </c>
      <c r="BH84" s="187">
        <f>IF(N84="sníž. přenesená",J84,0)</f>
        <v>0</v>
      </c>
      <c r="BI84" s="187">
        <f>IF(N84="nulová",J84,0)</f>
        <v>0</v>
      </c>
      <c r="BJ84" s="21" t="s">
        <v>81</v>
      </c>
      <c r="BK84" s="187">
        <f>ROUND(I84*H84,2)</f>
        <v>0</v>
      </c>
      <c r="BL84" s="21" t="s">
        <v>160</v>
      </c>
      <c r="BM84" s="186" t="s">
        <v>215</v>
      </c>
    </row>
    <row r="85" s="2" customFormat="1">
      <c r="A85" s="40"/>
      <c r="B85" s="41"/>
      <c r="C85" s="40"/>
      <c r="D85" s="188" t="s">
        <v>162</v>
      </c>
      <c r="E85" s="40"/>
      <c r="F85" s="189" t="s">
        <v>2480</v>
      </c>
      <c r="G85" s="40"/>
      <c r="H85" s="40"/>
      <c r="I85" s="190"/>
      <c r="J85" s="40"/>
      <c r="K85" s="40"/>
      <c r="L85" s="41"/>
      <c r="M85" s="191"/>
      <c r="N85" s="192"/>
      <c r="O85" s="74"/>
      <c r="P85" s="74"/>
      <c r="Q85" s="74"/>
      <c r="R85" s="74"/>
      <c r="S85" s="74"/>
      <c r="T85" s="75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21" t="s">
        <v>162</v>
      </c>
      <c r="AU85" s="21" t="s">
        <v>81</v>
      </c>
    </row>
    <row r="86" s="12" customFormat="1" ht="25.92" customHeight="1">
      <c r="A86" s="12"/>
      <c r="B86" s="161"/>
      <c r="C86" s="12"/>
      <c r="D86" s="162" t="s">
        <v>72</v>
      </c>
      <c r="E86" s="163" t="s">
        <v>2482</v>
      </c>
      <c r="F86" s="163" t="s">
        <v>2483</v>
      </c>
      <c r="G86" s="12"/>
      <c r="H86" s="12"/>
      <c r="I86" s="164"/>
      <c r="J86" s="165">
        <f>BK86</f>
        <v>0</v>
      </c>
      <c r="K86" s="12"/>
      <c r="L86" s="161"/>
      <c r="M86" s="166"/>
      <c r="N86" s="167"/>
      <c r="O86" s="167"/>
      <c r="P86" s="168">
        <f>SUM(P87:P200)</f>
        <v>0</v>
      </c>
      <c r="Q86" s="167"/>
      <c r="R86" s="168">
        <f>SUM(R87:R200)</f>
        <v>0</v>
      </c>
      <c r="S86" s="167"/>
      <c r="T86" s="169">
        <f>SUM(T87:T200)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62" t="s">
        <v>81</v>
      </c>
      <c r="AT86" s="170" t="s">
        <v>72</v>
      </c>
      <c r="AU86" s="170" t="s">
        <v>73</v>
      </c>
      <c r="AY86" s="162" t="s">
        <v>153</v>
      </c>
      <c r="BK86" s="171">
        <f>SUM(BK87:BK200)</f>
        <v>0</v>
      </c>
    </row>
    <row r="87" s="2" customFormat="1" ht="37.8" customHeight="1">
      <c r="A87" s="40"/>
      <c r="B87" s="174"/>
      <c r="C87" s="175" t="s">
        <v>83</v>
      </c>
      <c r="D87" s="175" t="s">
        <v>155</v>
      </c>
      <c r="E87" s="176" t="s">
        <v>2484</v>
      </c>
      <c r="F87" s="177" t="s">
        <v>2485</v>
      </c>
      <c r="G87" s="178" t="s">
        <v>2481</v>
      </c>
      <c r="H87" s="179">
        <v>1</v>
      </c>
      <c r="I87" s="180"/>
      <c r="J87" s="181">
        <f>ROUND(I87*H87,2)</f>
        <v>0</v>
      </c>
      <c r="K87" s="177" t="s">
        <v>3</v>
      </c>
      <c r="L87" s="41"/>
      <c r="M87" s="182" t="s">
        <v>3</v>
      </c>
      <c r="N87" s="183" t="s">
        <v>44</v>
      </c>
      <c r="O87" s="74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186" t="s">
        <v>160</v>
      </c>
      <c r="AT87" s="186" t="s">
        <v>155</v>
      </c>
      <c r="AU87" s="186" t="s">
        <v>81</v>
      </c>
      <c r="AY87" s="21" t="s">
        <v>153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21" t="s">
        <v>81</v>
      </c>
      <c r="BK87" s="187">
        <f>ROUND(I87*H87,2)</f>
        <v>0</v>
      </c>
      <c r="BL87" s="21" t="s">
        <v>160</v>
      </c>
      <c r="BM87" s="186" t="s">
        <v>2486</v>
      </c>
    </row>
    <row r="88" s="2" customFormat="1">
      <c r="A88" s="40"/>
      <c r="B88" s="41"/>
      <c r="C88" s="40"/>
      <c r="D88" s="188" t="s">
        <v>162</v>
      </c>
      <c r="E88" s="40"/>
      <c r="F88" s="189" t="s">
        <v>2485</v>
      </c>
      <c r="G88" s="40"/>
      <c r="H88" s="40"/>
      <c r="I88" s="190"/>
      <c r="J88" s="40"/>
      <c r="K88" s="40"/>
      <c r="L88" s="41"/>
      <c r="M88" s="191"/>
      <c r="N88" s="192"/>
      <c r="O88" s="74"/>
      <c r="P88" s="74"/>
      <c r="Q88" s="74"/>
      <c r="R88" s="74"/>
      <c r="S88" s="74"/>
      <c r="T88" s="75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21" t="s">
        <v>162</v>
      </c>
      <c r="AU88" s="21" t="s">
        <v>81</v>
      </c>
    </row>
    <row r="89" s="2" customFormat="1" ht="24.15" customHeight="1">
      <c r="A89" s="40"/>
      <c r="B89" s="174"/>
      <c r="C89" s="175" t="s">
        <v>174</v>
      </c>
      <c r="D89" s="175" t="s">
        <v>155</v>
      </c>
      <c r="E89" s="176" t="s">
        <v>2487</v>
      </c>
      <c r="F89" s="177" t="s">
        <v>2488</v>
      </c>
      <c r="G89" s="178" t="s">
        <v>2481</v>
      </c>
      <c r="H89" s="179">
        <v>3</v>
      </c>
      <c r="I89" s="180"/>
      <c r="J89" s="181">
        <f>ROUND(I89*H89,2)</f>
        <v>0</v>
      </c>
      <c r="K89" s="177" t="s">
        <v>3</v>
      </c>
      <c r="L89" s="41"/>
      <c r="M89" s="182" t="s">
        <v>3</v>
      </c>
      <c r="N89" s="183" t="s">
        <v>44</v>
      </c>
      <c r="O89" s="74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86" t="s">
        <v>160</v>
      </c>
      <c r="AT89" s="186" t="s">
        <v>155</v>
      </c>
      <c r="AU89" s="186" t="s">
        <v>81</v>
      </c>
      <c r="AY89" s="21" t="s">
        <v>153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21" t="s">
        <v>81</v>
      </c>
      <c r="BK89" s="187">
        <f>ROUND(I89*H89,2)</f>
        <v>0</v>
      </c>
      <c r="BL89" s="21" t="s">
        <v>160</v>
      </c>
      <c r="BM89" s="186" t="s">
        <v>2489</v>
      </c>
    </row>
    <row r="90" s="2" customFormat="1">
      <c r="A90" s="40"/>
      <c r="B90" s="41"/>
      <c r="C90" s="40"/>
      <c r="D90" s="188" t="s">
        <v>162</v>
      </c>
      <c r="E90" s="40"/>
      <c r="F90" s="189" t="s">
        <v>2488</v>
      </c>
      <c r="G90" s="40"/>
      <c r="H90" s="40"/>
      <c r="I90" s="190"/>
      <c r="J90" s="40"/>
      <c r="K90" s="40"/>
      <c r="L90" s="41"/>
      <c r="M90" s="191"/>
      <c r="N90" s="192"/>
      <c r="O90" s="74"/>
      <c r="P90" s="74"/>
      <c r="Q90" s="74"/>
      <c r="R90" s="74"/>
      <c r="S90" s="74"/>
      <c r="T90" s="75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162</v>
      </c>
      <c r="AU90" s="21" t="s">
        <v>81</v>
      </c>
    </row>
    <row r="91" s="2" customFormat="1" ht="33" customHeight="1">
      <c r="A91" s="40"/>
      <c r="B91" s="174"/>
      <c r="C91" s="175" t="s">
        <v>160</v>
      </c>
      <c r="D91" s="175" t="s">
        <v>155</v>
      </c>
      <c r="E91" s="176" t="s">
        <v>2490</v>
      </c>
      <c r="F91" s="177" t="s">
        <v>2491</v>
      </c>
      <c r="G91" s="178" t="s">
        <v>2481</v>
      </c>
      <c r="H91" s="179">
        <v>1</v>
      </c>
      <c r="I91" s="180"/>
      <c r="J91" s="181">
        <f>ROUND(I91*H91,2)</f>
        <v>0</v>
      </c>
      <c r="K91" s="177" t="s">
        <v>3</v>
      </c>
      <c r="L91" s="41"/>
      <c r="M91" s="182" t="s">
        <v>3</v>
      </c>
      <c r="N91" s="183" t="s">
        <v>44</v>
      </c>
      <c r="O91" s="74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86" t="s">
        <v>160</v>
      </c>
      <c r="AT91" s="186" t="s">
        <v>155</v>
      </c>
      <c r="AU91" s="186" t="s">
        <v>81</v>
      </c>
      <c r="AY91" s="21" t="s">
        <v>153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21" t="s">
        <v>81</v>
      </c>
      <c r="BK91" s="187">
        <f>ROUND(I91*H91,2)</f>
        <v>0</v>
      </c>
      <c r="BL91" s="21" t="s">
        <v>160</v>
      </c>
      <c r="BM91" s="186" t="s">
        <v>2492</v>
      </c>
    </row>
    <row r="92" s="2" customFormat="1">
      <c r="A92" s="40"/>
      <c r="B92" s="41"/>
      <c r="C92" s="40"/>
      <c r="D92" s="188" t="s">
        <v>162</v>
      </c>
      <c r="E92" s="40"/>
      <c r="F92" s="189" t="s">
        <v>2491</v>
      </c>
      <c r="G92" s="40"/>
      <c r="H92" s="40"/>
      <c r="I92" s="190"/>
      <c r="J92" s="40"/>
      <c r="K92" s="40"/>
      <c r="L92" s="41"/>
      <c r="M92" s="191"/>
      <c r="N92" s="192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162</v>
      </c>
      <c r="AU92" s="21" t="s">
        <v>81</v>
      </c>
    </row>
    <row r="93" s="2" customFormat="1" ht="24.15" customHeight="1">
      <c r="A93" s="40"/>
      <c r="B93" s="174"/>
      <c r="C93" s="175" t="s">
        <v>188</v>
      </c>
      <c r="D93" s="175" t="s">
        <v>155</v>
      </c>
      <c r="E93" s="176" t="s">
        <v>2493</v>
      </c>
      <c r="F93" s="177" t="s">
        <v>2494</v>
      </c>
      <c r="G93" s="178" t="s">
        <v>2481</v>
      </c>
      <c r="H93" s="179">
        <v>6</v>
      </c>
      <c r="I93" s="180"/>
      <c r="J93" s="181">
        <f>ROUND(I93*H93,2)</f>
        <v>0</v>
      </c>
      <c r="K93" s="177" t="s">
        <v>3</v>
      </c>
      <c r="L93" s="41"/>
      <c r="M93" s="182" t="s">
        <v>3</v>
      </c>
      <c r="N93" s="183" t="s">
        <v>44</v>
      </c>
      <c r="O93" s="74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186" t="s">
        <v>160</v>
      </c>
      <c r="AT93" s="186" t="s">
        <v>155</v>
      </c>
      <c r="AU93" s="186" t="s">
        <v>81</v>
      </c>
      <c r="AY93" s="21" t="s">
        <v>153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21" t="s">
        <v>81</v>
      </c>
      <c r="BK93" s="187">
        <f>ROUND(I93*H93,2)</f>
        <v>0</v>
      </c>
      <c r="BL93" s="21" t="s">
        <v>160</v>
      </c>
      <c r="BM93" s="186" t="s">
        <v>230</v>
      </c>
    </row>
    <row r="94" s="2" customFormat="1">
      <c r="A94" s="40"/>
      <c r="B94" s="41"/>
      <c r="C94" s="40"/>
      <c r="D94" s="188" t="s">
        <v>162</v>
      </c>
      <c r="E94" s="40"/>
      <c r="F94" s="189" t="s">
        <v>2494</v>
      </c>
      <c r="G94" s="40"/>
      <c r="H94" s="40"/>
      <c r="I94" s="190"/>
      <c r="J94" s="40"/>
      <c r="K94" s="40"/>
      <c r="L94" s="41"/>
      <c r="M94" s="191"/>
      <c r="N94" s="192"/>
      <c r="O94" s="74"/>
      <c r="P94" s="74"/>
      <c r="Q94" s="74"/>
      <c r="R94" s="74"/>
      <c r="S94" s="74"/>
      <c r="T94" s="75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162</v>
      </c>
      <c r="AU94" s="21" t="s">
        <v>81</v>
      </c>
    </row>
    <row r="95" s="2" customFormat="1" ht="24.15" customHeight="1">
      <c r="A95" s="40"/>
      <c r="B95" s="174"/>
      <c r="C95" s="175" t="s">
        <v>201</v>
      </c>
      <c r="D95" s="175" t="s">
        <v>155</v>
      </c>
      <c r="E95" s="176" t="s">
        <v>2495</v>
      </c>
      <c r="F95" s="177" t="s">
        <v>2496</v>
      </c>
      <c r="G95" s="178" t="s">
        <v>2481</v>
      </c>
      <c r="H95" s="179">
        <v>6</v>
      </c>
      <c r="I95" s="180"/>
      <c r="J95" s="181">
        <f>ROUND(I95*H95,2)</f>
        <v>0</v>
      </c>
      <c r="K95" s="177" t="s">
        <v>3</v>
      </c>
      <c r="L95" s="41"/>
      <c r="M95" s="182" t="s">
        <v>3</v>
      </c>
      <c r="N95" s="183" t="s">
        <v>44</v>
      </c>
      <c r="O95" s="74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6" t="s">
        <v>160</v>
      </c>
      <c r="AT95" s="186" t="s">
        <v>155</v>
      </c>
      <c r="AU95" s="186" t="s">
        <v>81</v>
      </c>
      <c r="AY95" s="21" t="s">
        <v>153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21" t="s">
        <v>81</v>
      </c>
      <c r="BK95" s="187">
        <f>ROUND(I95*H95,2)</f>
        <v>0</v>
      </c>
      <c r="BL95" s="21" t="s">
        <v>160</v>
      </c>
      <c r="BM95" s="186" t="s">
        <v>9</v>
      </c>
    </row>
    <row r="96" s="2" customFormat="1">
      <c r="A96" s="40"/>
      <c r="B96" s="41"/>
      <c r="C96" s="40"/>
      <c r="D96" s="188" t="s">
        <v>162</v>
      </c>
      <c r="E96" s="40"/>
      <c r="F96" s="189" t="s">
        <v>2496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162</v>
      </c>
      <c r="AU96" s="21" t="s">
        <v>81</v>
      </c>
    </row>
    <row r="97" s="2" customFormat="1" ht="16.5" customHeight="1">
      <c r="A97" s="40"/>
      <c r="B97" s="174"/>
      <c r="C97" s="175" t="s">
        <v>208</v>
      </c>
      <c r="D97" s="175" t="s">
        <v>155</v>
      </c>
      <c r="E97" s="176" t="s">
        <v>2497</v>
      </c>
      <c r="F97" s="177" t="s">
        <v>2498</v>
      </c>
      <c r="G97" s="178" t="s">
        <v>2481</v>
      </c>
      <c r="H97" s="179">
        <v>12</v>
      </c>
      <c r="I97" s="180"/>
      <c r="J97" s="181">
        <f>ROUND(I97*H97,2)</f>
        <v>0</v>
      </c>
      <c r="K97" s="177" t="s">
        <v>3</v>
      </c>
      <c r="L97" s="41"/>
      <c r="M97" s="182" t="s">
        <v>3</v>
      </c>
      <c r="N97" s="183" t="s">
        <v>44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160</v>
      </c>
      <c r="AT97" s="186" t="s">
        <v>155</v>
      </c>
      <c r="AU97" s="186" t="s">
        <v>81</v>
      </c>
      <c r="AY97" s="21" t="s">
        <v>153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81</v>
      </c>
      <c r="BK97" s="187">
        <f>ROUND(I97*H97,2)</f>
        <v>0</v>
      </c>
      <c r="BL97" s="21" t="s">
        <v>160</v>
      </c>
      <c r="BM97" s="186" t="s">
        <v>257</v>
      </c>
    </row>
    <row r="98" s="2" customFormat="1">
      <c r="A98" s="40"/>
      <c r="B98" s="41"/>
      <c r="C98" s="40"/>
      <c r="D98" s="188" t="s">
        <v>162</v>
      </c>
      <c r="E98" s="40"/>
      <c r="F98" s="189" t="s">
        <v>2498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162</v>
      </c>
      <c r="AU98" s="21" t="s">
        <v>81</v>
      </c>
    </row>
    <row r="99" s="2" customFormat="1" ht="16.5" customHeight="1">
      <c r="A99" s="40"/>
      <c r="B99" s="174"/>
      <c r="C99" s="175" t="s">
        <v>215</v>
      </c>
      <c r="D99" s="175" t="s">
        <v>155</v>
      </c>
      <c r="E99" s="176" t="s">
        <v>2499</v>
      </c>
      <c r="F99" s="177" t="s">
        <v>2500</v>
      </c>
      <c r="G99" s="178" t="s">
        <v>2481</v>
      </c>
      <c r="H99" s="179">
        <v>12</v>
      </c>
      <c r="I99" s="180"/>
      <c r="J99" s="181">
        <f>ROUND(I99*H99,2)</f>
        <v>0</v>
      </c>
      <c r="K99" s="177" t="s">
        <v>3</v>
      </c>
      <c r="L99" s="41"/>
      <c r="M99" s="182" t="s">
        <v>3</v>
      </c>
      <c r="N99" s="183" t="s">
        <v>44</v>
      </c>
      <c r="O99" s="74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86" t="s">
        <v>160</v>
      </c>
      <c r="AT99" s="186" t="s">
        <v>155</v>
      </c>
      <c r="AU99" s="186" t="s">
        <v>81</v>
      </c>
      <c r="AY99" s="21" t="s">
        <v>153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21" t="s">
        <v>81</v>
      </c>
      <c r="BK99" s="187">
        <f>ROUND(I99*H99,2)</f>
        <v>0</v>
      </c>
      <c r="BL99" s="21" t="s">
        <v>160</v>
      </c>
      <c r="BM99" s="186" t="s">
        <v>269</v>
      </c>
    </row>
    <row r="100" s="2" customFormat="1">
      <c r="A100" s="40"/>
      <c r="B100" s="41"/>
      <c r="C100" s="40"/>
      <c r="D100" s="188" t="s">
        <v>162</v>
      </c>
      <c r="E100" s="40"/>
      <c r="F100" s="189" t="s">
        <v>2500</v>
      </c>
      <c r="G100" s="40"/>
      <c r="H100" s="40"/>
      <c r="I100" s="190"/>
      <c r="J100" s="40"/>
      <c r="K100" s="40"/>
      <c r="L100" s="41"/>
      <c r="M100" s="191"/>
      <c r="N100" s="192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162</v>
      </c>
      <c r="AU100" s="21" t="s">
        <v>81</v>
      </c>
    </row>
    <row r="101" s="2" customFormat="1" ht="24.15" customHeight="1">
      <c r="A101" s="40"/>
      <c r="B101" s="174"/>
      <c r="C101" s="175" t="s">
        <v>223</v>
      </c>
      <c r="D101" s="175" t="s">
        <v>155</v>
      </c>
      <c r="E101" s="176" t="s">
        <v>2501</v>
      </c>
      <c r="F101" s="177" t="s">
        <v>2502</v>
      </c>
      <c r="G101" s="178" t="s">
        <v>2481</v>
      </c>
      <c r="H101" s="179">
        <v>12</v>
      </c>
      <c r="I101" s="180"/>
      <c r="J101" s="181">
        <f>ROUND(I101*H101,2)</f>
        <v>0</v>
      </c>
      <c r="K101" s="177" t="s">
        <v>3</v>
      </c>
      <c r="L101" s="41"/>
      <c r="M101" s="182" t="s">
        <v>3</v>
      </c>
      <c r="N101" s="183" t="s">
        <v>44</v>
      </c>
      <c r="O101" s="74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186" t="s">
        <v>160</v>
      </c>
      <c r="AT101" s="186" t="s">
        <v>155</v>
      </c>
      <c r="AU101" s="186" t="s">
        <v>81</v>
      </c>
      <c r="AY101" s="21" t="s">
        <v>153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21" t="s">
        <v>81</v>
      </c>
      <c r="BK101" s="187">
        <f>ROUND(I101*H101,2)</f>
        <v>0</v>
      </c>
      <c r="BL101" s="21" t="s">
        <v>160</v>
      </c>
      <c r="BM101" s="186" t="s">
        <v>282</v>
      </c>
    </row>
    <row r="102" s="2" customFormat="1">
      <c r="A102" s="40"/>
      <c r="B102" s="41"/>
      <c r="C102" s="40"/>
      <c r="D102" s="188" t="s">
        <v>162</v>
      </c>
      <c r="E102" s="40"/>
      <c r="F102" s="189" t="s">
        <v>2502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162</v>
      </c>
      <c r="AU102" s="21" t="s">
        <v>81</v>
      </c>
    </row>
    <row r="103" s="2" customFormat="1" ht="16.5" customHeight="1">
      <c r="A103" s="40"/>
      <c r="B103" s="174"/>
      <c r="C103" s="175" t="s">
        <v>230</v>
      </c>
      <c r="D103" s="175" t="s">
        <v>155</v>
      </c>
      <c r="E103" s="176" t="s">
        <v>2503</v>
      </c>
      <c r="F103" s="177" t="s">
        <v>2504</v>
      </c>
      <c r="G103" s="178" t="s">
        <v>2481</v>
      </c>
      <c r="H103" s="179">
        <v>12</v>
      </c>
      <c r="I103" s="180"/>
      <c r="J103" s="181">
        <f>ROUND(I103*H103,2)</f>
        <v>0</v>
      </c>
      <c r="K103" s="177" t="s">
        <v>3</v>
      </c>
      <c r="L103" s="41"/>
      <c r="M103" s="182" t="s">
        <v>3</v>
      </c>
      <c r="N103" s="183" t="s">
        <v>44</v>
      </c>
      <c r="O103" s="74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6" t="s">
        <v>160</v>
      </c>
      <c r="AT103" s="186" t="s">
        <v>155</v>
      </c>
      <c r="AU103" s="186" t="s">
        <v>81</v>
      </c>
      <c r="AY103" s="21" t="s">
        <v>153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21" t="s">
        <v>81</v>
      </c>
      <c r="BK103" s="187">
        <f>ROUND(I103*H103,2)</f>
        <v>0</v>
      </c>
      <c r="BL103" s="21" t="s">
        <v>160</v>
      </c>
      <c r="BM103" s="186" t="s">
        <v>297</v>
      </c>
    </row>
    <row r="104" s="2" customFormat="1">
      <c r="A104" s="40"/>
      <c r="B104" s="41"/>
      <c r="C104" s="40"/>
      <c r="D104" s="188" t="s">
        <v>162</v>
      </c>
      <c r="E104" s="40"/>
      <c r="F104" s="189" t="s">
        <v>2504</v>
      </c>
      <c r="G104" s="40"/>
      <c r="H104" s="40"/>
      <c r="I104" s="190"/>
      <c r="J104" s="40"/>
      <c r="K104" s="40"/>
      <c r="L104" s="41"/>
      <c r="M104" s="191"/>
      <c r="N104" s="192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162</v>
      </c>
      <c r="AU104" s="21" t="s">
        <v>81</v>
      </c>
    </row>
    <row r="105" s="2" customFormat="1" ht="24.15" customHeight="1">
      <c r="A105" s="40"/>
      <c r="B105" s="174"/>
      <c r="C105" s="175" t="s">
        <v>238</v>
      </c>
      <c r="D105" s="175" t="s">
        <v>155</v>
      </c>
      <c r="E105" s="176" t="s">
        <v>2505</v>
      </c>
      <c r="F105" s="177" t="s">
        <v>2506</v>
      </c>
      <c r="G105" s="178" t="s">
        <v>2481</v>
      </c>
      <c r="H105" s="179">
        <v>132</v>
      </c>
      <c r="I105" s="180"/>
      <c r="J105" s="181">
        <f>ROUND(I105*H105,2)</f>
        <v>0</v>
      </c>
      <c r="K105" s="177" t="s">
        <v>3</v>
      </c>
      <c r="L105" s="41"/>
      <c r="M105" s="182" t="s">
        <v>3</v>
      </c>
      <c r="N105" s="183" t="s">
        <v>44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160</v>
      </c>
      <c r="AT105" s="186" t="s">
        <v>155</v>
      </c>
      <c r="AU105" s="186" t="s">
        <v>81</v>
      </c>
      <c r="AY105" s="21" t="s">
        <v>153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81</v>
      </c>
      <c r="BK105" s="187">
        <f>ROUND(I105*H105,2)</f>
        <v>0</v>
      </c>
      <c r="BL105" s="21" t="s">
        <v>160</v>
      </c>
      <c r="BM105" s="186" t="s">
        <v>312</v>
      </c>
    </row>
    <row r="106" s="2" customFormat="1">
      <c r="A106" s="40"/>
      <c r="B106" s="41"/>
      <c r="C106" s="40"/>
      <c r="D106" s="188" t="s">
        <v>162</v>
      </c>
      <c r="E106" s="40"/>
      <c r="F106" s="189" t="s">
        <v>2507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162</v>
      </c>
      <c r="AU106" s="21" t="s">
        <v>81</v>
      </c>
    </row>
    <row r="107" s="2" customFormat="1" ht="24.15" customHeight="1">
      <c r="A107" s="40"/>
      <c r="B107" s="174"/>
      <c r="C107" s="175" t="s">
        <v>9</v>
      </c>
      <c r="D107" s="175" t="s">
        <v>155</v>
      </c>
      <c r="E107" s="176" t="s">
        <v>2508</v>
      </c>
      <c r="F107" s="177" t="s">
        <v>2509</v>
      </c>
      <c r="G107" s="178" t="s">
        <v>2481</v>
      </c>
      <c r="H107" s="179">
        <v>12</v>
      </c>
      <c r="I107" s="180"/>
      <c r="J107" s="181">
        <f>ROUND(I107*H107,2)</f>
        <v>0</v>
      </c>
      <c r="K107" s="177" t="s">
        <v>3</v>
      </c>
      <c r="L107" s="41"/>
      <c r="M107" s="182" t="s">
        <v>3</v>
      </c>
      <c r="N107" s="183" t="s">
        <v>44</v>
      </c>
      <c r="O107" s="74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186" t="s">
        <v>160</v>
      </c>
      <c r="AT107" s="186" t="s">
        <v>155</v>
      </c>
      <c r="AU107" s="186" t="s">
        <v>81</v>
      </c>
      <c r="AY107" s="21" t="s">
        <v>153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21" t="s">
        <v>81</v>
      </c>
      <c r="BK107" s="187">
        <f>ROUND(I107*H107,2)</f>
        <v>0</v>
      </c>
      <c r="BL107" s="21" t="s">
        <v>160</v>
      </c>
      <c r="BM107" s="186" t="s">
        <v>326</v>
      </c>
    </row>
    <row r="108" s="2" customFormat="1">
      <c r="A108" s="40"/>
      <c r="B108" s="41"/>
      <c r="C108" s="40"/>
      <c r="D108" s="188" t="s">
        <v>162</v>
      </c>
      <c r="E108" s="40"/>
      <c r="F108" s="189" t="s">
        <v>2509</v>
      </c>
      <c r="G108" s="40"/>
      <c r="H108" s="40"/>
      <c r="I108" s="190"/>
      <c r="J108" s="40"/>
      <c r="K108" s="40"/>
      <c r="L108" s="41"/>
      <c r="M108" s="191"/>
      <c r="N108" s="192"/>
      <c r="O108" s="74"/>
      <c r="P108" s="74"/>
      <c r="Q108" s="74"/>
      <c r="R108" s="74"/>
      <c r="S108" s="74"/>
      <c r="T108" s="75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21" t="s">
        <v>162</v>
      </c>
      <c r="AU108" s="21" t="s">
        <v>81</v>
      </c>
    </row>
    <row r="109" s="2" customFormat="1" ht="16.5" customHeight="1">
      <c r="A109" s="40"/>
      <c r="B109" s="174"/>
      <c r="C109" s="175" t="s">
        <v>251</v>
      </c>
      <c r="D109" s="175" t="s">
        <v>155</v>
      </c>
      <c r="E109" s="176" t="s">
        <v>2510</v>
      </c>
      <c r="F109" s="177" t="s">
        <v>2511</v>
      </c>
      <c r="G109" s="178" t="s">
        <v>2512</v>
      </c>
      <c r="H109" s="179">
        <v>35</v>
      </c>
      <c r="I109" s="180"/>
      <c r="J109" s="181">
        <f>ROUND(I109*H109,2)</f>
        <v>0</v>
      </c>
      <c r="K109" s="177" t="s">
        <v>3</v>
      </c>
      <c r="L109" s="41"/>
      <c r="M109" s="182" t="s">
        <v>3</v>
      </c>
      <c r="N109" s="183" t="s">
        <v>44</v>
      </c>
      <c r="O109" s="74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86" t="s">
        <v>160</v>
      </c>
      <c r="AT109" s="186" t="s">
        <v>155</v>
      </c>
      <c r="AU109" s="186" t="s">
        <v>81</v>
      </c>
      <c r="AY109" s="21" t="s">
        <v>153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21" t="s">
        <v>81</v>
      </c>
      <c r="BK109" s="187">
        <f>ROUND(I109*H109,2)</f>
        <v>0</v>
      </c>
      <c r="BL109" s="21" t="s">
        <v>160</v>
      </c>
      <c r="BM109" s="186" t="s">
        <v>340</v>
      </c>
    </row>
    <row r="110" s="2" customFormat="1">
      <c r="A110" s="40"/>
      <c r="B110" s="41"/>
      <c r="C110" s="40"/>
      <c r="D110" s="188" t="s">
        <v>162</v>
      </c>
      <c r="E110" s="40"/>
      <c r="F110" s="189" t="s">
        <v>2511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162</v>
      </c>
      <c r="AU110" s="21" t="s">
        <v>81</v>
      </c>
    </row>
    <row r="111" s="2" customFormat="1" ht="16.5" customHeight="1">
      <c r="A111" s="40"/>
      <c r="B111" s="174"/>
      <c r="C111" s="175" t="s">
        <v>257</v>
      </c>
      <c r="D111" s="175" t="s">
        <v>155</v>
      </c>
      <c r="E111" s="176" t="s">
        <v>2513</v>
      </c>
      <c r="F111" s="177" t="s">
        <v>2514</v>
      </c>
      <c r="G111" s="178" t="s">
        <v>2512</v>
      </c>
      <c r="H111" s="179">
        <v>28</v>
      </c>
      <c r="I111" s="180"/>
      <c r="J111" s="181">
        <f>ROUND(I111*H111,2)</f>
        <v>0</v>
      </c>
      <c r="K111" s="177" t="s">
        <v>3</v>
      </c>
      <c r="L111" s="41"/>
      <c r="M111" s="182" t="s">
        <v>3</v>
      </c>
      <c r="N111" s="183" t="s">
        <v>44</v>
      </c>
      <c r="O111" s="74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186" t="s">
        <v>160</v>
      </c>
      <c r="AT111" s="186" t="s">
        <v>155</v>
      </c>
      <c r="AU111" s="186" t="s">
        <v>81</v>
      </c>
      <c r="AY111" s="21" t="s">
        <v>153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21" t="s">
        <v>81</v>
      </c>
      <c r="BK111" s="187">
        <f>ROUND(I111*H111,2)</f>
        <v>0</v>
      </c>
      <c r="BL111" s="21" t="s">
        <v>160</v>
      </c>
      <c r="BM111" s="186" t="s">
        <v>355</v>
      </c>
    </row>
    <row r="112" s="2" customFormat="1">
      <c r="A112" s="40"/>
      <c r="B112" s="41"/>
      <c r="C112" s="40"/>
      <c r="D112" s="188" t="s">
        <v>162</v>
      </c>
      <c r="E112" s="40"/>
      <c r="F112" s="189" t="s">
        <v>2514</v>
      </c>
      <c r="G112" s="40"/>
      <c r="H112" s="40"/>
      <c r="I112" s="190"/>
      <c r="J112" s="40"/>
      <c r="K112" s="40"/>
      <c r="L112" s="41"/>
      <c r="M112" s="191"/>
      <c r="N112" s="192"/>
      <c r="O112" s="74"/>
      <c r="P112" s="74"/>
      <c r="Q112" s="74"/>
      <c r="R112" s="74"/>
      <c r="S112" s="74"/>
      <c r="T112" s="75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21" t="s">
        <v>162</v>
      </c>
      <c r="AU112" s="21" t="s">
        <v>81</v>
      </c>
    </row>
    <row r="113" s="2" customFormat="1" ht="16.5" customHeight="1">
      <c r="A113" s="40"/>
      <c r="B113" s="174"/>
      <c r="C113" s="175" t="s">
        <v>263</v>
      </c>
      <c r="D113" s="175" t="s">
        <v>155</v>
      </c>
      <c r="E113" s="176" t="s">
        <v>2515</v>
      </c>
      <c r="F113" s="177" t="s">
        <v>2516</v>
      </c>
      <c r="G113" s="178" t="s">
        <v>2512</v>
      </c>
      <c r="H113" s="179">
        <v>28</v>
      </c>
      <c r="I113" s="180"/>
      <c r="J113" s="181">
        <f>ROUND(I113*H113,2)</f>
        <v>0</v>
      </c>
      <c r="K113" s="177" t="s">
        <v>3</v>
      </c>
      <c r="L113" s="41"/>
      <c r="M113" s="182" t="s">
        <v>3</v>
      </c>
      <c r="N113" s="183" t="s">
        <v>44</v>
      </c>
      <c r="O113" s="74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6" t="s">
        <v>160</v>
      </c>
      <c r="AT113" s="186" t="s">
        <v>155</v>
      </c>
      <c r="AU113" s="186" t="s">
        <v>81</v>
      </c>
      <c r="AY113" s="21" t="s">
        <v>153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1" t="s">
        <v>81</v>
      </c>
      <c r="BK113" s="187">
        <f>ROUND(I113*H113,2)</f>
        <v>0</v>
      </c>
      <c r="BL113" s="21" t="s">
        <v>160</v>
      </c>
      <c r="BM113" s="186" t="s">
        <v>370</v>
      </c>
    </row>
    <row r="114" s="2" customFormat="1">
      <c r="A114" s="40"/>
      <c r="B114" s="41"/>
      <c r="C114" s="40"/>
      <c r="D114" s="188" t="s">
        <v>162</v>
      </c>
      <c r="E114" s="40"/>
      <c r="F114" s="189" t="s">
        <v>2516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162</v>
      </c>
      <c r="AU114" s="21" t="s">
        <v>81</v>
      </c>
    </row>
    <row r="115" s="2" customFormat="1" ht="49.05" customHeight="1">
      <c r="A115" s="40"/>
      <c r="B115" s="174"/>
      <c r="C115" s="175" t="s">
        <v>269</v>
      </c>
      <c r="D115" s="175" t="s">
        <v>155</v>
      </c>
      <c r="E115" s="176" t="s">
        <v>2517</v>
      </c>
      <c r="F115" s="177" t="s">
        <v>2518</v>
      </c>
      <c r="G115" s="178" t="s">
        <v>2481</v>
      </c>
      <c r="H115" s="179">
        <v>9</v>
      </c>
      <c r="I115" s="180"/>
      <c r="J115" s="181">
        <f>ROUND(I115*H115,2)</f>
        <v>0</v>
      </c>
      <c r="K115" s="177" t="s">
        <v>3</v>
      </c>
      <c r="L115" s="41"/>
      <c r="M115" s="182" t="s">
        <v>3</v>
      </c>
      <c r="N115" s="183" t="s">
        <v>44</v>
      </c>
      <c r="O115" s="74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186" t="s">
        <v>160</v>
      </c>
      <c r="AT115" s="186" t="s">
        <v>155</v>
      </c>
      <c r="AU115" s="186" t="s">
        <v>81</v>
      </c>
      <c r="AY115" s="21" t="s">
        <v>153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21" t="s">
        <v>81</v>
      </c>
      <c r="BK115" s="187">
        <f>ROUND(I115*H115,2)</f>
        <v>0</v>
      </c>
      <c r="BL115" s="21" t="s">
        <v>160</v>
      </c>
      <c r="BM115" s="186" t="s">
        <v>385</v>
      </c>
    </row>
    <row r="116" s="2" customFormat="1">
      <c r="A116" s="40"/>
      <c r="B116" s="41"/>
      <c r="C116" s="40"/>
      <c r="D116" s="188" t="s">
        <v>162</v>
      </c>
      <c r="E116" s="40"/>
      <c r="F116" s="189" t="s">
        <v>2518</v>
      </c>
      <c r="G116" s="40"/>
      <c r="H116" s="40"/>
      <c r="I116" s="190"/>
      <c r="J116" s="40"/>
      <c r="K116" s="40"/>
      <c r="L116" s="41"/>
      <c r="M116" s="191"/>
      <c r="N116" s="192"/>
      <c r="O116" s="74"/>
      <c r="P116" s="74"/>
      <c r="Q116" s="74"/>
      <c r="R116" s="74"/>
      <c r="S116" s="74"/>
      <c r="T116" s="75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21" t="s">
        <v>162</v>
      </c>
      <c r="AU116" s="21" t="s">
        <v>81</v>
      </c>
    </row>
    <row r="117" s="2" customFormat="1" ht="49.05" customHeight="1">
      <c r="A117" s="40"/>
      <c r="B117" s="174"/>
      <c r="C117" s="175" t="s">
        <v>276</v>
      </c>
      <c r="D117" s="175" t="s">
        <v>155</v>
      </c>
      <c r="E117" s="176" t="s">
        <v>2519</v>
      </c>
      <c r="F117" s="177" t="s">
        <v>2520</v>
      </c>
      <c r="G117" s="178" t="s">
        <v>2481</v>
      </c>
      <c r="H117" s="179">
        <v>4</v>
      </c>
      <c r="I117" s="180"/>
      <c r="J117" s="181">
        <f>ROUND(I117*H117,2)</f>
        <v>0</v>
      </c>
      <c r="K117" s="177" t="s">
        <v>3</v>
      </c>
      <c r="L117" s="41"/>
      <c r="M117" s="182" t="s">
        <v>3</v>
      </c>
      <c r="N117" s="183" t="s">
        <v>44</v>
      </c>
      <c r="O117" s="74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160</v>
      </c>
      <c r="AT117" s="186" t="s">
        <v>155</v>
      </c>
      <c r="AU117" s="186" t="s">
        <v>81</v>
      </c>
      <c r="AY117" s="21" t="s">
        <v>153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81</v>
      </c>
      <c r="BK117" s="187">
        <f>ROUND(I117*H117,2)</f>
        <v>0</v>
      </c>
      <c r="BL117" s="21" t="s">
        <v>160</v>
      </c>
      <c r="BM117" s="186" t="s">
        <v>397</v>
      </c>
    </row>
    <row r="118" s="2" customFormat="1">
      <c r="A118" s="40"/>
      <c r="B118" s="41"/>
      <c r="C118" s="40"/>
      <c r="D118" s="188" t="s">
        <v>162</v>
      </c>
      <c r="E118" s="40"/>
      <c r="F118" s="189" t="s">
        <v>2520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162</v>
      </c>
      <c r="AU118" s="21" t="s">
        <v>81</v>
      </c>
    </row>
    <row r="119" s="2" customFormat="1" ht="55.5" customHeight="1">
      <c r="A119" s="40"/>
      <c r="B119" s="174"/>
      <c r="C119" s="175" t="s">
        <v>282</v>
      </c>
      <c r="D119" s="175" t="s">
        <v>155</v>
      </c>
      <c r="E119" s="176" t="s">
        <v>2521</v>
      </c>
      <c r="F119" s="177" t="s">
        <v>2522</v>
      </c>
      <c r="G119" s="178" t="s">
        <v>2481</v>
      </c>
      <c r="H119" s="179">
        <v>6</v>
      </c>
      <c r="I119" s="180"/>
      <c r="J119" s="181">
        <f>ROUND(I119*H119,2)</f>
        <v>0</v>
      </c>
      <c r="K119" s="177" t="s">
        <v>3</v>
      </c>
      <c r="L119" s="41"/>
      <c r="M119" s="182" t="s">
        <v>3</v>
      </c>
      <c r="N119" s="183" t="s">
        <v>44</v>
      </c>
      <c r="O119" s="74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86" t="s">
        <v>160</v>
      </c>
      <c r="AT119" s="186" t="s">
        <v>155</v>
      </c>
      <c r="AU119" s="186" t="s">
        <v>81</v>
      </c>
      <c r="AY119" s="21" t="s">
        <v>153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21" t="s">
        <v>81</v>
      </c>
      <c r="BK119" s="187">
        <f>ROUND(I119*H119,2)</f>
        <v>0</v>
      </c>
      <c r="BL119" s="21" t="s">
        <v>160</v>
      </c>
      <c r="BM119" s="186" t="s">
        <v>411</v>
      </c>
    </row>
    <row r="120" s="2" customFormat="1">
      <c r="A120" s="40"/>
      <c r="B120" s="41"/>
      <c r="C120" s="40"/>
      <c r="D120" s="188" t="s">
        <v>162</v>
      </c>
      <c r="E120" s="40"/>
      <c r="F120" s="189" t="s">
        <v>2523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162</v>
      </c>
      <c r="AU120" s="21" t="s">
        <v>81</v>
      </c>
    </row>
    <row r="121" s="2" customFormat="1" ht="21.75" customHeight="1">
      <c r="A121" s="40"/>
      <c r="B121" s="174"/>
      <c r="C121" s="175" t="s">
        <v>288</v>
      </c>
      <c r="D121" s="175" t="s">
        <v>155</v>
      </c>
      <c r="E121" s="176" t="s">
        <v>2524</v>
      </c>
      <c r="F121" s="177" t="s">
        <v>2525</v>
      </c>
      <c r="G121" s="178" t="s">
        <v>2481</v>
      </c>
      <c r="H121" s="179">
        <v>12</v>
      </c>
      <c r="I121" s="180"/>
      <c r="J121" s="181">
        <f>ROUND(I121*H121,2)</f>
        <v>0</v>
      </c>
      <c r="K121" s="177" t="s">
        <v>3</v>
      </c>
      <c r="L121" s="41"/>
      <c r="M121" s="182" t="s">
        <v>3</v>
      </c>
      <c r="N121" s="183" t="s">
        <v>44</v>
      </c>
      <c r="O121" s="74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6" t="s">
        <v>160</v>
      </c>
      <c r="AT121" s="186" t="s">
        <v>155</v>
      </c>
      <c r="AU121" s="186" t="s">
        <v>81</v>
      </c>
      <c r="AY121" s="21" t="s">
        <v>153</v>
      </c>
      <c r="BE121" s="187">
        <f>IF(N121="základní",J121,0)</f>
        <v>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21" t="s">
        <v>81</v>
      </c>
      <c r="BK121" s="187">
        <f>ROUND(I121*H121,2)</f>
        <v>0</v>
      </c>
      <c r="BL121" s="21" t="s">
        <v>160</v>
      </c>
      <c r="BM121" s="186" t="s">
        <v>428</v>
      </c>
    </row>
    <row r="122" s="2" customFormat="1">
      <c r="A122" s="40"/>
      <c r="B122" s="41"/>
      <c r="C122" s="40"/>
      <c r="D122" s="188" t="s">
        <v>162</v>
      </c>
      <c r="E122" s="40"/>
      <c r="F122" s="189" t="s">
        <v>2525</v>
      </c>
      <c r="G122" s="40"/>
      <c r="H122" s="40"/>
      <c r="I122" s="190"/>
      <c r="J122" s="40"/>
      <c r="K122" s="40"/>
      <c r="L122" s="41"/>
      <c r="M122" s="191"/>
      <c r="N122" s="192"/>
      <c r="O122" s="74"/>
      <c r="P122" s="74"/>
      <c r="Q122" s="74"/>
      <c r="R122" s="74"/>
      <c r="S122" s="74"/>
      <c r="T122" s="75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21" t="s">
        <v>162</v>
      </c>
      <c r="AU122" s="21" t="s">
        <v>81</v>
      </c>
    </row>
    <row r="123" s="2" customFormat="1" ht="37.8" customHeight="1">
      <c r="A123" s="40"/>
      <c r="B123" s="174"/>
      <c r="C123" s="175" t="s">
        <v>297</v>
      </c>
      <c r="D123" s="175" t="s">
        <v>155</v>
      </c>
      <c r="E123" s="176" t="s">
        <v>2526</v>
      </c>
      <c r="F123" s="177" t="s">
        <v>2527</v>
      </c>
      <c r="G123" s="178" t="s">
        <v>2481</v>
      </c>
      <c r="H123" s="179">
        <v>1</v>
      </c>
      <c r="I123" s="180"/>
      <c r="J123" s="181">
        <f>ROUND(I123*H123,2)</f>
        <v>0</v>
      </c>
      <c r="K123" s="177" t="s">
        <v>3</v>
      </c>
      <c r="L123" s="41"/>
      <c r="M123" s="182" t="s">
        <v>3</v>
      </c>
      <c r="N123" s="183" t="s">
        <v>44</v>
      </c>
      <c r="O123" s="74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86" t="s">
        <v>160</v>
      </c>
      <c r="AT123" s="186" t="s">
        <v>155</v>
      </c>
      <c r="AU123" s="186" t="s">
        <v>81</v>
      </c>
      <c r="AY123" s="21" t="s">
        <v>153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21" t="s">
        <v>81</v>
      </c>
      <c r="BK123" s="187">
        <f>ROUND(I123*H123,2)</f>
        <v>0</v>
      </c>
      <c r="BL123" s="21" t="s">
        <v>160</v>
      </c>
      <c r="BM123" s="186" t="s">
        <v>441</v>
      </c>
    </row>
    <row r="124" s="2" customFormat="1">
      <c r="A124" s="40"/>
      <c r="B124" s="41"/>
      <c r="C124" s="40"/>
      <c r="D124" s="188" t="s">
        <v>162</v>
      </c>
      <c r="E124" s="40"/>
      <c r="F124" s="189" t="s">
        <v>2527</v>
      </c>
      <c r="G124" s="40"/>
      <c r="H124" s="40"/>
      <c r="I124" s="190"/>
      <c r="J124" s="40"/>
      <c r="K124" s="40"/>
      <c r="L124" s="41"/>
      <c r="M124" s="191"/>
      <c r="N124" s="192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162</v>
      </c>
      <c r="AU124" s="21" t="s">
        <v>81</v>
      </c>
    </row>
    <row r="125" s="2" customFormat="1" ht="37.8" customHeight="1">
      <c r="A125" s="40"/>
      <c r="B125" s="174"/>
      <c r="C125" s="175" t="s">
        <v>8</v>
      </c>
      <c r="D125" s="175" t="s">
        <v>155</v>
      </c>
      <c r="E125" s="176" t="s">
        <v>2528</v>
      </c>
      <c r="F125" s="177" t="s">
        <v>2529</v>
      </c>
      <c r="G125" s="178" t="s">
        <v>2481</v>
      </c>
      <c r="H125" s="179">
        <v>10</v>
      </c>
      <c r="I125" s="180"/>
      <c r="J125" s="181">
        <f>ROUND(I125*H125,2)</f>
        <v>0</v>
      </c>
      <c r="K125" s="177" t="s">
        <v>3</v>
      </c>
      <c r="L125" s="41"/>
      <c r="M125" s="182" t="s">
        <v>3</v>
      </c>
      <c r="N125" s="183" t="s">
        <v>44</v>
      </c>
      <c r="O125" s="74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186" t="s">
        <v>160</v>
      </c>
      <c r="AT125" s="186" t="s">
        <v>155</v>
      </c>
      <c r="AU125" s="186" t="s">
        <v>81</v>
      </c>
      <c r="AY125" s="21" t="s">
        <v>153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21" t="s">
        <v>81</v>
      </c>
      <c r="BK125" s="187">
        <f>ROUND(I125*H125,2)</f>
        <v>0</v>
      </c>
      <c r="BL125" s="21" t="s">
        <v>160</v>
      </c>
      <c r="BM125" s="186" t="s">
        <v>453</v>
      </c>
    </row>
    <row r="126" s="2" customFormat="1">
      <c r="A126" s="40"/>
      <c r="B126" s="41"/>
      <c r="C126" s="40"/>
      <c r="D126" s="188" t="s">
        <v>162</v>
      </c>
      <c r="E126" s="40"/>
      <c r="F126" s="189" t="s">
        <v>2529</v>
      </c>
      <c r="G126" s="40"/>
      <c r="H126" s="40"/>
      <c r="I126" s="190"/>
      <c r="J126" s="40"/>
      <c r="K126" s="40"/>
      <c r="L126" s="41"/>
      <c r="M126" s="191"/>
      <c r="N126" s="192"/>
      <c r="O126" s="74"/>
      <c r="P126" s="74"/>
      <c r="Q126" s="74"/>
      <c r="R126" s="74"/>
      <c r="S126" s="74"/>
      <c r="T126" s="75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21" t="s">
        <v>162</v>
      </c>
      <c r="AU126" s="21" t="s">
        <v>81</v>
      </c>
    </row>
    <row r="127" s="2" customFormat="1" ht="24.15" customHeight="1">
      <c r="A127" s="40"/>
      <c r="B127" s="174"/>
      <c r="C127" s="175" t="s">
        <v>312</v>
      </c>
      <c r="D127" s="175" t="s">
        <v>155</v>
      </c>
      <c r="E127" s="176" t="s">
        <v>2530</v>
      </c>
      <c r="F127" s="177" t="s">
        <v>2531</v>
      </c>
      <c r="G127" s="178" t="s">
        <v>2481</v>
      </c>
      <c r="H127" s="179">
        <v>1</v>
      </c>
      <c r="I127" s="180"/>
      <c r="J127" s="181">
        <f>ROUND(I127*H127,2)</f>
        <v>0</v>
      </c>
      <c r="K127" s="177" t="s">
        <v>3</v>
      </c>
      <c r="L127" s="41"/>
      <c r="M127" s="182" t="s">
        <v>3</v>
      </c>
      <c r="N127" s="183" t="s">
        <v>44</v>
      </c>
      <c r="O127" s="74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186" t="s">
        <v>160</v>
      </c>
      <c r="AT127" s="186" t="s">
        <v>155</v>
      </c>
      <c r="AU127" s="186" t="s">
        <v>81</v>
      </c>
      <c r="AY127" s="21" t="s">
        <v>153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21" t="s">
        <v>81</v>
      </c>
      <c r="BK127" s="187">
        <f>ROUND(I127*H127,2)</f>
        <v>0</v>
      </c>
      <c r="BL127" s="21" t="s">
        <v>160</v>
      </c>
      <c r="BM127" s="186" t="s">
        <v>471</v>
      </c>
    </row>
    <row r="128" s="2" customFormat="1">
      <c r="A128" s="40"/>
      <c r="B128" s="41"/>
      <c r="C128" s="40"/>
      <c r="D128" s="188" t="s">
        <v>162</v>
      </c>
      <c r="E128" s="40"/>
      <c r="F128" s="189" t="s">
        <v>2531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162</v>
      </c>
      <c r="AU128" s="21" t="s">
        <v>81</v>
      </c>
    </row>
    <row r="129" s="2" customFormat="1" ht="33" customHeight="1">
      <c r="A129" s="40"/>
      <c r="B129" s="174"/>
      <c r="C129" s="175" t="s">
        <v>319</v>
      </c>
      <c r="D129" s="175" t="s">
        <v>155</v>
      </c>
      <c r="E129" s="176" t="s">
        <v>2532</v>
      </c>
      <c r="F129" s="177" t="s">
        <v>2533</v>
      </c>
      <c r="G129" s="178" t="s">
        <v>2481</v>
      </c>
      <c r="H129" s="179">
        <v>8</v>
      </c>
      <c r="I129" s="180"/>
      <c r="J129" s="181">
        <f>ROUND(I129*H129,2)</f>
        <v>0</v>
      </c>
      <c r="K129" s="177" t="s">
        <v>3</v>
      </c>
      <c r="L129" s="41"/>
      <c r="M129" s="182" t="s">
        <v>3</v>
      </c>
      <c r="N129" s="183" t="s">
        <v>44</v>
      </c>
      <c r="O129" s="74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186" t="s">
        <v>160</v>
      </c>
      <c r="AT129" s="186" t="s">
        <v>155</v>
      </c>
      <c r="AU129" s="186" t="s">
        <v>81</v>
      </c>
      <c r="AY129" s="21" t="s">
        <v>153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21" t="s">
        <v>81</v>
      </c>
      <c r="BK129" s="187">
        <f>ROUND(I129*H129,2)</f>
        <v>0</v>
      </c>
      <c r="BL129" s="21" t="s">
        <v>160</v>
      </c>
      <c r="BM129" s="186" t="s">
        <v>485</v>
      </c>
    </row>
    <row r="130" s="2" customFormat="1">
      <c r="A130" s="40"/>
      <c r="B130" s="41"/>
      <c r="C130" s="40"/>
      <c r="D130" s="188" t="s">
        <v>162</v>
      </c>
      <c r="E130" s="40"/>
      <c r="F130" s="189" t="s">
        <v>2533</v>
      </c>
      <c r="G130" s="40"/>
      <c r="H130" s="40"/>
      <c r="I130" s="190"/>
      <c r="J130" s="40"/>
      <c r="K130" s="40"/>
      <c r="L130" s="41"/>
      <c r="M130" s="191"/>
      <c r="N130" s="192"/>
      <c r="O130" s="74"/>
      <c r="P130" s="74"/>
      <c r="Q130" s="74"/>
      <c r="R130" s="74"/>
      <c r="S130" s="74"/>
      <c r="T130" s="75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21" t="s">
        <v>162</v>
      </c>
      <c r="AU130" s="21" t="s">
        <v>81</v>
      </c>
    </row>
    <row r="131" s="2" customFormat="1" ht="33" customHeight="1">
      <c r="A131" s="40"/>
      <c r="B131" s="174"/>
      <c r="C131" s="175" t="s">
        <v>326</v>
      </c>
      <c r="D131" s="175" t="s">
        <v>155</v>
      </c>
      <c r="E131" s="176" t="s">
        <v>2534</v>
      </c>
      <c r="F131" s="177" t="s">
        <v>2535</v>
      </c>
      <c r="G131" s="178" t="s">
        <v>2481</v>
      </c>
      <c r="H131" s="179">
        <v>2</v>
      </c>
      <c r="I131" s="180"/>
      <c r="J131" s="181">
        <f>ROUND(I131*H131,2)</f>
        <v>0</v>
      </c>
      <c r="K131" s="177" t="s">
        <v>3</v>
      </c>
      <c r="L131" s="41"/>
      <c r="M131" s="182" t="s">
        <v>3</v>
      </c>
      <c r="N131" s="183" t="s">
        <v>44</v>
      </c>
      <c r="O131" s="74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86" t="s">
        <v>160</v>
      </c>
      <c r="AT131" s="186" t="s">
        <v>155</v>
      </c>
      <c r="AU131" s="186" t="s">
        <v>81</v>
      </c>
      <c r="AY131" s="21" t="s">
        <v>153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21" t="s">
        <v>81</v>
      </c>
      <c r="BK131" s="187">
        <f>ROUND(I131*H131,2)</f>
        <v>0</v>
      </c>
      <c r="BL131" s="21" t="s">
        <v>160</v>
      </c>
      <c r="BM131" s="186" t="s">
        <v>499</v>
      </c>
    </row>
    <row r="132" s="2" customFormat="1">
      <c r="A132" s="40"/>
      <c r="B132" s="41"/>
      <c r="C132" s="40"/>
      <c r="D132" s="188" t="s">
        <v>162</v>
      </c>
      <c r="E132" s="40"/>
      <c r="F132" s="189" t="s">
        <v>2535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162</v>
      </c>
      <c r="AU132" s="21" t="s">
        <v>81</v>
      </c>
    </row>
    <row r="133" s="2" customFormat="1" ht="37.8" customHeight="1">
      <c r="A133" s="40"/>
      <c r="B133" s="174"/>
      <c r="C133" s="175" t="s">
        <v>333</v>
      </c>
      <c r="D133" s="175" t="s">
        <v>155</v>
      </c>
      <c r="E133" s="176" t="s">
        <v>2536</v>
      </c>
      <c r="F133" s="177" t="s">
        <v>2537</v>
      </c>
      <c r="G133" s="178" t="s">
        <v>2481</v>
      </c>
      <c r="H133" s="179">
        <v>6</v>
      </c>
      <c r="I133" s="180"/>
      <c r="J133" s="181">
        <f>ROUND(I133*H133,2)</f>
        <v>0</v>
      </c>
      <c r="K133" s="177" t="s">
        <v>3</v>
      </c>
      <c r="L133" s="41"/>
      <c r="M133" s="182" t="s">
        <v>3</v>
      </c>
      <c r="N133" s="183" t="s">
        <v>44</v>
      </c>
      <c r="O133" s="74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86" t="s">
        <v>160</v>
      </c>
      <c r="AT133" s="186" t="s">
        <v>155</v>
      </c>
      <c r="AU133" s="186" t="s">
        <v>81</v>
      </c>
      <c r="AY133" s="21" t="s">
        <v>153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21" t="s">
        <v>81</v>
      </c>
      <c r="BK133" s="187">
        <f>ROUND(I133*H133,2)</f>
        <v>0</v>
      </c>
      <c r="BL133" s="21" t="s">
        <v>160</v>
      </c>
      <c r="BM133" s="186" t="s">
        <v>514</v>
      </c>
    </row>
    <row r="134" s="2" customFormat="1">
      <c r="A134" s="40"/>
      <c r="B134" s="41"/>
      <c r="C134" s="40"/>
      <c r="D134" s="188" t="s">
        <v>162</v>
      </c>
      <c r="E134" s="40"/>
      <c r="F134" s="189" t="s">
        <v>2537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162</v>
      </c>
      <c r="AU134" s="21" t="s">
        <v>81</v>
      </c>
    </row>
    <row r="135" s="2" customFormat="1" ht="33" customHeight="1">
      <c r="A135" s="40"/>
      <c r="B135" s="174"/>
      <c r="C135" s="175" t="s">
        <v>340</v>
      </c>
      <c r="D135" s="175" t="s">
        <v>155</v>
      </c>
      <c r="E135" s="176" t="s">
        <v>2538</v>
      </c>
      <c r="F135" s="177" t="s">
        <v>2539</v>
      </c>
      <c r="G135" s="178" t="s">
        <v>2481</v>
      </c>
      <c r="H135" s="179">
        <v>6</v>
      </c>
      <c r="I135" s="180"/>
      <c r="J135" s="181">
        <f>ROUND(I135*H135,2)</f>
        <v>0</v>
      </c>
      <c r="K135" s="177" t="s">
        <v>3</v>
      </c>
      <c r="L135" s="41"/>
      <c r="M135" s="182" t="s">
        <v>3</v>
      </c>
      <c r="N135" s="183" t="s">
        <v>44</v>
      </c>
      <c r="O135" s="74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186" t="s">
        <v>160</v>
      </c>
      <c r="AT135" s="186" t="s">
        <v>155</v>
      </c>
      <c r="AU135" s="186" t="s">
        <v>81</v>
      </c>
      <c r="AY135" s="21" t="s">
        <v>153</v>
      </c>
      <c r="BE135" s="187">
        <f>IF(N135="základní",J135,0)</f>
        <v>0</v>
      </c>
      <c r="BF135" s="187">
        <f>IF(N135="snížená",J135,0)</f>
        <v>0</v>
      </c>
      <c r="BG135" s="187">
        <f>IF(N135="zákl. přenesená",J135,0)</f>
        <v>0</v>
      </c>
      <c r="BH135" s="187">
        <f>IF(N135="sníž. přenesená",J135,0)</f>
        <v>0</v>
      </c>
      <c r="BI135" s="187">
        <f>IF(N135="nulová",J135,0)</f>
        <v>0</v>
      </c>
      <c r="BJ135" s="21" t="s">
        <v>81</v>
      </c>
      <c r="BK135" s="187">
        <f>ROUND(I135*H135,2)</f>
        <v>0</v>
      </c>
      <c r="BL135" s="21" t="s">
        <v>160</v>
      </c>
      <c r="BM135" s="186" t="s">
        <v>526</v>
      </c>
    </row>
    <row r="136" s="2" customFormat="1">
      <c r="A136" s="40"/>
      <c r="B136" s="41"/>
      <c r="C136" s="40"/>
      <c r="D136" s="188" t="s">
        <v>162</v>
      </c>
      <c r="E136" s="40"/>
      <c r="F136" s="189" t="s">
        <v>2539</v>
      </c>
      <c r="G136" s="40"/>
      <c r="H136" s="40"/>
      <c r="I136" s="190"/>
      <c r="J136" s="40"/>
      <c r="K136" s="40"/>
      <c r="L136" s="41"/>
      <c r="M136" s="191"/>
      <c r="N136" s="192"/>
      <c r="O136" s="74"/>
      <c r="P136" s="74"/>
      <c r="Q136" s="74"/>
      <c r="R136" s="74"/>
      <c r="S136" s="74"/>
      <c r="T136" s="75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21" t="s">
        <v>162</v>
      </c>
      <c r="AU136" s="21" t="s">
        <v>81</v>
      </c>
    </row>
    <row r="137" s="2" customFormat="1" ht="16.5" customHeight="1">
      <c r="A137" s="40"/>
      <c r="B137" s="174"/>
      <c r="C137" s="175" t="s">
        <v>348</v>
      </c>
      <c r="D137" s="175" t="s">
        <v>155</v>
      </c>
      <c r="E137" s="176" t="s">
        <v>2540</v>
      </c>
      <c r="F137" s="177" t="s">
        <v>2541</v>
      </c>
      <c r="G137" s="178" t="s">
        <v>2481</v>
      </c>
      <c r="H137" s="179">
        <v>6</v>
      </c>
      <c r="I137" s="180"/>
      <c r="J137" s="181">
        <f>ROUND(I137*H137,2)</f>
        <v>0</v>
      </c>
      <c r="K137" s="177" t="s">
        <v>3</v>
      </c>
      <c r="L137" s="41"/>
      <c r="M137" s="182" t="s">
        <v>3</v>
      </c>
      <c r="N137" s="183" t="s">
        <v>44</v>
      </c>
      <c r="O137" s="74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186" t="s">
        <v>160</v>
      </c>
      <c r="AT137" s="186" t="s">
        <v>155</v>
      </c>
      <c r="AU137" s="186" t="s">
        <v>81</v>
      </c>
      <c r="AY137" s="21" t="s">
        <v>153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21" t="s">
        <v>81</v>
      </c>
      <c r="BK137" s="187">
        <f>ROUND(I137*H137,2)</f>
        <v>0</v>
      </c>
      <c r="BL137" s="21" t="s">
        <v>160</v>
      </c>
      <c r="BM137" s="186" t="s">
        <v>540</v>
      </c>
    </row>
    <row r="138" s="2" customFormat="1">
      <c r="A138" s="40"/>
      <c r="B138" s="41"/>
      <c r="C138" s="40"/>
      <c r="D138" s="188" t="s">
        <v>162</v>
      </c>
      <c r="E138" s="40"/>
      <c r="F138" s="189" t="s">
        <v>2541</v>
      </c>
      <c r="G138" s="40"/>
      <c r="H138" s="40"/>
      <c r="I138" s="190"/>
      <c r="J138" s="40"/>
      <c r="K138" s="40"/>
      <c r="L138" s="41"/>
      <c r="M138" s="191"/>
      <c r="N138" s="192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162</v>
      </c>
      <c r="AU138" s="21" t="s">
        <v>81</v>
      </c>
    </row>
    <row r="139" s="2" customFormat="1" ht="16.5" customHeight="1">
      <c r="A139" s="40"/>
      <c r="B139" s="174"/>
      <c r="C139" s="175" t="s">
        <v>355</v>
      </c>
      <c r="D139" s="175" t="s">
        <v>155</v>
      </c>
      <c r="E139" s="176" t="s">
        <v>2542</v>
      </c>
      <c r="F139" s="177" t="s">
        <v>2543</v>
      </c>
      <c r="G139" s="178" t="s">
        <v>2481</v>
      </c>
      <c r="H139" s="179">
        <v>1</v>
      </c>
      <c r="I139" s="180"/>
      <c r="J139" s="181">
        <f>ROUND(I139*H139,2)</f>
        <v>0</v>
      </c>
      <c r="K139" s="177" t="s">
        <v>3</v>
      </c>
      <c r="L139" s="41"/>
      <c r="M139" s="182" t="s">
        <v>3</v>
      </c>
      <c r="N139" s="183" t="s">
        <v>44</v>
      </c>
      <c r="O139" s="74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86" t="s">
        <v>160</v>
      </c>
      <c r="AT139" s="186" t="s">
        <v>155</v>
      </c>
      <c r="AU139" s="186" t="s">
        <v>81</v>
      </c>
      <c r="AY139" s="21" t="s">
        <v>153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21" t="s">
        <v>81</v>
      </c>
      <c r="BK139" s="187">
        <f>ROUND(I139*H139,2)</f>
        <v>0</v>
      </c>
      <c r="BL139" s="21" t="s">
        <v>160</v>
      </c>
      <c r="BM139" s="186" t="s">
        <v>552</v>
      </c>
    </row>
    <row r="140" s="2" customFormat="1">
      <c r="A140" s="40"/>
      <c r="B140" s="41"/>
      <c r="C140" s="40"/>
      <c r="D140" s="188" t="s">
        <v>162</v>
      </c>
      <c r="E140" s="40"/>
      <c r="F140" s="189" t="s">
        <v>2543</v>
      </c>
      <c r="G140" s="40"/>
      <c r="H140" s="40"/>
      <c r="I140" s="190"/>
      <c r="J140" s="40"/>
      <c r="K140" s="40"/>
      <c r="L140" s="41"/>
      <c r="M140" s="191"/>
      <c r="N140" s="192"/>
      <c r="O140" s="74"/>
      <c r="P140" s="74"/>
      <c r="Q140" s="74"/>
      <c r="R140" s="74"/>
      <c r="S140" s="74"/>
      <c r="T140" s="75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21" t="s">
        <v>162</v>
      </c>
      <c r="AU140" s="21" t="s">
        <v>81</v>
      </c>
    </row>
    <row r="141" s="2" customFormat="1" ht="16.5" customHeight="1">
      <c r="A141" s="40"/>
      <c r="B141" s="174"/>
      <c r="C141" s="175" t="s">
        <v>362</v>
      </c>
      <c r="D141" s="175" t="s">
        <v>155</v>
      </c>
      <c r="E141" s="176" t="s">
        <v>2544</v>
      </c>
      <c r="F141" s="177" t="s">
        <v>2545</v>
      </c>
      <c r="G141" s="178" t="s">
        <v>2481</v>
      </c>
      <c r="H141" s="179">
        <v>10</v>
      </c>
      <c r="I141" s="180"/>
      <c r="J141" s="181">
        <f>ROUND(I141*H141,2)</f>
        <v>0</v>
      </c>
      <c r="K141" s="177" t="s">
        <v>3</v>
      </c>
      <c r="L141" s="41"/>
      <c r="M141" s="182" t="s">
        <v>3</v>
      </c>
      <c r="N141" s="183" t="s">
        <v>44</v>
      </c>
      <c r="O141" s="74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186" t="s">
        <v>160</v>
      </c>
      <c r="AT141" s="186" t="s">
        <v>155</v>
      </c>
      <c r="AU141" s="186" t="s">
        <v>81</v>
      </c>
      <c r="AY141" s="21" t="s">
        <v>153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21" t="s">
        <v>81</v>
      </c>
      <c r="BK141" s="187">
        <f>ROUND(I141*H141,2)</f>
        <v>0</v>
      </c>
      <c r="BL141" s="21" t="s">
        <v>160</v>
      </c>
      <c r="BM141" s="186" t="s">
        <v>567</v>
      </c>
    </row>
    <row r="142" s="2" customFormat="1">
      <c r="A142" s="40"/>
      <c r="B142" s="41"/>
      <c r="C142" s="40"/>
      <c r="D142" s="188" t="s">
        <v>162</v>
      </c>
      <c r="E142" s="40"/>
      <c r="F142" s="189" t="s">
        <v>2545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162</v>
      </c>
      <c r="AU142" s="21" t="s">
        <v>81</v>
      </c>
    </row>
    <row r="143" s="2" customFormat="1" ht="16.5" customHeight="1">
      <c r="A143" s="40"/>
      <c r="B143" s="174"/>
      <c r="C143" s="175" t="s">
        <v>370</v>
      </c>
      <c r="D143" s="175" t="s">
        <v>155</v>
      </c>
      <c r="E143" s="176" t="s">
        <v>2546</v>
      </c>
      <c r="F143" s="177" t="s">
        <v>2547</v>
      </c>
      <c r="G143" s="178" t="s">
        <v>2481</v>
      </c>
      <c r="H143" s="179">
        <v>19</v>
      </c>
      <c r="I143" s="180"/>
      <c r="J143" s="181">
        <f>ROUND(I143*H143,2)</f>
        <v>0</v>
      </c>
      <c r="K143" s="177" t="s">
        <v>3</v>
      </c>
      <c r="L143" s="41"/>
      <c r="M143" s="182" t="s">
        <v>3</v>
      </c>
      <c r="N143" s="183" t="s">
        <v>44</v>
      </c>
      <c r="O143" s="74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186" t="s">
        <v>160</v>
      </c>
      <c r="AT143" s="186" t="s">
        <v>155</v>
      </c>
      <c r="AU143" s="186" t="s">
        <v>81</v>
      </c>
      <c r="AY143" s="21" t="s">
        <v>153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21" t="s">
        <v>81</v>
      </c>
      <c r="BK143" s="187">
        <f>ROUND(I143*H143,2)</f>
        <v>0</v>
      </c>
      <c r="BL143" s="21" t="s">
        <v>160</v>
      </c>
      <c r="BM143" s="186" t="s">
        <v>579</v>
      </c>
    </row>
    <row r="144" s="2" customFormat="1">
      <c r="A144" s="40"/>
      <c r="B144" s="41"/>
      <c r="C144" s="40"/>
      <c r="D144" s="188" t="s">
        <v>162</v>
      </c>
      <c r="E144" s="40"/>
      <c r="F144" s="189" t="s">
        <v>2547</v>
      </c>
      <c r="G144" s="40"/>
      <c r="H144" s="40"/>
      <c r="I144" s="190"/>
      <c r="J144" s="40"/>
      <c r="K144" s="40"/>
      <c r="L144" s="41"/>
      <c r="M144" s="191"/>
      <c r="N144" s="192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162</v>
      </c>
      <c r="AU144" s="21" t="s">
        <v>81</v>
      </c>
    </row>
    <row r="145" s="2" customFormat="1" ht="16.5" customHeight="1">
      <c r="A145" s="40"/>
      <c r="B145" s="174"/>
      <c r="C145" s="175" t="s">
        <v>377</v>
      </c>
      <c r="D145" s="175" t="s">
        <v>155</v>
      </c>
      <c r="E145" s="176" t="s">
        <v>2548</v>
      </c>
      <c r="F145" s="177" t="s">
        <v>2549</v>
      </c>
      <c r="G145" s="178" t="s">
        <v>2481</v>
      </c>
      <c r="H145" s="179">
        <v>19</v>
      </c>
      <c r="I145" s="180"/>
      <c r="J145" s="181">
        <f>ROUND(I145*H145,2)</f>
        <v>0</v>
      </c>
      <c r="K145" s="177" t="s">
        <v>3</v>
      </c>
      <c r="L145" s="41"/>
      <c r="M145" s="182" t="s">
        <v>3</v>
      </c>
      <c r="N145" s="183" t="s">
        <v>44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160</v>
      </c>
      <c r="AT145" s="186" t="s">
        <v>155</v>
      </c>
      <c r="AU145" s="186" t="s">
        <v>81</v>
      </c>
      <c r="AY145" s="21" t="s">
        <v>153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81</v>
      </c>
      <c r="BK145" s="187">
        <f>ROUND(I145*H145,2)</f>
        <v>0</v>
      </c>
      <c r="BL145" s="21" t="s">
        <v>160</v>
      </c>
      <c r="BM145" s="186" t="s">
        <v>590</v>
      </c>
    </row>
    <row r="146" s="2" customFormat="1">
      <c r="A146" s="40"/>
      <c r="B146" s="41"/>
      <c r="C146" s="40"/>
      <c r="D146" s="188" t="s">
        <v>162</v>
      </c>
      <c r="E146" s="40"/>
      <c r="F146" s="189" t="s">
        <v>2549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162</v>
      </c>
      <c r="AU146" s="21" t="s">
        <v>81</v>
      </c>
    </row>
    <row r="147" s="2" customFormat="1" ht="24.15" customHeight="1">
      <c r="A147" s="40"/>
      <c r="B147" s="174"/>
      <c r="C147" s="175" t="s">
        <v>385</v>
      </c>
      <c r="D147" s="175" t="s">
        <v>155</v>
      </c>
      <c r="E147" s="176" t="s">
        <v>2550</v>
      </c>
      <c r="F147" s="177" t="s">
        <v>2551</v>
      </c>
      <c r="G147" s="178" t="s">
        <v>2481</v>
      </c>
      <c r="H147" s="179">
        <v>12</v>
      </c>
      <c r="I147" s="180"/>
      <c r="J147" s="181">
        <f>ROUND(I147*H147,2)</f>
        <v>0</v>
      </c>
      <c r="K147" s="177" t="s">
        <v>3</v>
      </c>
      <c r="L147" s="41"/>
      <c r="M147" s="182" t="s">
        <v>3</v>
      </c>
      <c r="N147" s="183" t="s">
        <v>44</v>
      </c>
      <c r="O147" s="74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86" t="s">
        <v>160</v>
      </c>
      <c r="AT147" s="186" t="s">
        <v>155</v>
      </c>
      <c r="AU147" s="186" t="s">
        <v>81</v>
      </c>
      <c r="AY147" s="21" t="s">
        <v>153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21" t="s">
        <v>81</v>
      </c>
      <c r="BK147" s="187">
        <f>ROUND(I147*H147,2)</f>
        <v>0</v>
      </c>
      <c r="BL147" s="21" t="s">
        <v>160</v>
      </c>
      <c r="BM147" s="186" t="s">
        <v>600</v>
      </c>
    </row>
    <row r="148" s="2" customFormat="1">
      <c r="A148" s="40"/>
      <c r="B148" s="41"/>
      <c r="C148" s="40"/>
      <c r="D148" s="188" t="s">
        <v>162</v>
      </c>
      <c r="E148" s="40"/>
      <c r="F148" s="189" t="s">
        <v>2551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162</v>
      </c>
      <c r="AU148" s="21" t="s">
        <v>81</v>
      </c>
    </row>
    <row r="149" s="2" customFormat="1" ht="37.8" customHeight="1">
      <c r="A149" s="40"/>
      <c r="B149" s="174"/>
      <c r="C149" s="175" t="s">
        <v>392</v>
      </c>
      <c r="D149" s="175" t="s">
        <v>155</v>
      </c>
      <c r="E149" s="176" t="s">
        <v>2552</v>
      </c>
      <c r="F149" s="177" t="s">
        <v>2553</v>
      </c>
      <c r="G149" s="178" t="s">
        <v>2481</v>
      </c>
      <c r="H149" s="179">
        <v>4</v>
      </c>
      <c r="I149" s="180"/>
      <c r="J149" s="181">
        <f>ROUND(I149*H149,2)</f>
        <v>0</v>
      </c>
      <c r="K149" s="177" t="s">
        <v>3</v>
      </c>
      <c r="L149" s="41"/>
      <c r="M149" s="182" t="s">
        <v>3</v>
      </c>
      <c r="N149" s="183" t="s">
        <v>44</v>
      </c>
      <c r="O149" s="74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186" t="s">
        <v>160</v>
      </c>
      <c r="AT149" s="186" t="s">
        <v>155</v>
      </c>
      <c r="AU149" s="186" t="s">
        <v>81</v>
      </c>
      <c r="AY149" s="21" t="s">
        <v>153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21" t="s">
        <v>81</v>
      </c>
      <c r="BK149" s="187">
        <f>ROUND(I149*H149,2)</f>
        <v>0</v>
      </c>
      <c r="BL149" s="21" t="s">
        <v>160</v>
      </c>
      <c r="BM149" s="186" t="s">
        <v>611</v>
      </c>
    </row>
    <row r="150" s="2" customFormat="1">
      <c r="A150" s="40"/>
      <c r="B150" s="41"/>
      <c r="C150" s="40"/>
      <c r="D150" s="188" t="s">
        <v>162</v>
      </c>
      <c r="E150" s="40"/>
      <c r="F150" s="189" t="s">
        <v>2553</v>
      </c>
      <c r="G150" s="40"/>
      <c r="H150" s="40"/>
      <c r="I150" s="190"/>
      <c r="J150" s="40"/>
      <c r="K150" s="40"/>
      <c r="L150" s="41"/>
      <c r="M150" s="191"/>
      <c r="N150" s="192"/>
      <c r="O150" s="74"/>
      <c r="P150" s="74"/>
      <c r="Q150" s="74"/>
      <c r="R150" s="74"/>
      <c r="S150" s="74"/>
      <c r="T150" s="75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21" t="s">
        <v>162</v>
      </c>
      <c r="AU150" s="21" t="s">
        <v>81</v>
      </c>
    </row>
    <row r="151" s="2" customFormat="1" ht="24.15" customHeight="1">
      <c r="A151" s="40"/>
      <c r="B151" s="174"/>
      <c r="C151" s="175" t="s">
        <v>397</v>
      </c>
      <c r="D151" s="175" t="s">
        <v>155</v>
      </c>
      <c r="E151" s="176" t="s">
        <v>2554</v>
      </c>
      <c r="F151" s="177" t="s">
        <v>2555</v>
      </c>
      <c r="G151" s="178" t="s">
        <v>2481</v>
      </c>
      <c r="H151" s="179">
        <v>2</v>
      </c>
      <c r="I151" s="180"/>
      <c r="J151" s="181">
        <f>ROUND(I151*H151,2)</f>
        <v>0</v>
      </c>
      <c r="K151" s="177" t="s">
        <v>3</v>
      </c>
      <c r="L151" s="41"/>
      <c r="M151" s="182" t="s">
        <v>3</v>
      </c>
      <c r="N151" s="183" t="s">
        <v>44</v>
      </c>
      <c r="O151" s="74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186" t="s">
        <v>160</v>
      </c>
      <c r="AT151" s="186" t="s">
        <v>155</v>
      </c>
      <c r="AU151" s="186" t="s">
        <v>81</v>
      </c>
      <c r="AY151" s="21" t="s">
        <v>153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21" t="s">
        <v>81</v>
      </c>
      <c r="BK151" s="187">
        <f>ROUND(I151*H151,2)</f>
        <v>0</v>
      </c>
      <c r="BL151" s="21" t="s">
        <v>160</v>
      </c>
      <c r="BM151" s="186" t="s">
        <v>626</v>
      </c>
    </row>
    <row r="152" s="2" customFormat="1">
      <c r="A152" s="40"/>
      <c r="B152" s="41"/>
      <c r="C152" s="40"/>
      <c r="D152" s="188" t="s">
        <v>162</v>
      </c>
      <c r="E152" s="40"/>
      <c r="F152" s="189" t="s">
        <v>2555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162</v>
      </c>
      <c r="AU152" s="21" t="s">
        <v>81</v>
      </c>
    </row>
    <row r="153" s="2" customFormat="1" ht="16.5" customHeight="1">
      <c r="A153" s="40"/>
      <c r="B153" s="174"/>
      <c r="C153" s="175" t="s">
        <v>404</v>
      </c>
      <c r="D153" s="175" t="s">
        <v>155</v>
      </c>
      <c r="E153" s="176" t="s">
        <v>2556</v>
      </c>
      <c r="F153" s="177" t="s">
        <v>2557</v>
      </c>
      <c r="G153" s="178" t="s">
        <v>2481</v>
      </c>
      <c r="H153" s="179">
        <v>20</v>
      </c>
      <c r="I153" s="180"/>
      <c r="J153" s="181">
        <f>ROUND(I153*H153,2)</f>
        <v>0</v>
      </c>
      <c r="K153" s="177" t="s">
        <v>3</v>
      </c>
      <c r="L153" s="41"/>
      <c r="M153" s="182" t="s">
        <v>3</v>
      </c>
      <c r="N153" s="183" t="s">
        <v>44</v>
      </c>
      <c r="O153" s="7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6" t="s">
        <v>160</v>
      </c>
      <c r="AT153" s="186" t="s">
        <v>155</v>
      </c>
      <c r="AU153" s="186" t="s">
        <v>81</v>
      </c>
      <c r="AY153" s="21" t="s">
        <v>153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1" t="s">
        <v>81</v>
      </c>
      <c r="BK153" s="187">
        <f>ROUND(I153*H153,2)</f>
        <v>0</v>
      </c>
      <c r="BL153" s="21" t="s">
        <v>160</v>
      </c>
      <c r="BM153" s="186" t="s">
        <v>642</v>
      </c>
    </row>
    <row r="154" s="2" customFormat="1">
      <c r="A154" s="40"/>
      <c r="B154" s="41"/>
      <c r="C154" s="40"/>
      <c r="D154" s="188" t="s">
        <v>162</v>
      </c>
      <c r="E154" s="40"/>
      <c r="F154" s="189" t="s">
        <v>2557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162</v>
      </c>
      <c r="AU154" s="21" t="s">
        <v>81</v>
      </c>
    </row>
    <row r="155" s="2" customFormat="1" ht="37.8" customHeight="1">
      <c r="A155" s="40"/>
      <c r="B155" s="174"/>
      <c r="C155" s="175" t="s">
        <v>411</v>
      </c>
      <c r="D155" s="175" t="s">
        <v>155</v>
      </c>
      <c r="E155" s="176" t="s">
        <v>2558</v>
      </c>
      <c r="F155" s="177" t="s">
        <v>2559</v>
      </c>
      <c r="G155" s="178" t="s">
        <v>2481</v>
      </c>
      <c r="H155" s="179">
        <v>2</v>
      </c>
      <c r="I155" s="180"/>
      <c r="J155" s="181">
        <f>ROUND(I155*H155,2)</f>
        <v>0</v>
      </c>
      <c r="K155" s="177" t="s">
        <v>3</v>
      </c>
      <c r="L155" s="41"/>
      <c r="M155" s="182" t="s">
        <v>3</v>
      </c>
      <c r="N155" s="183" t="s">
        <v>44</v>
      </c>
      <c r="O155" s="74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86" t="s">
        <v>160</v>
      </c>
      <c r="AT155" s="186" t="s">
        <v>155</v>
      </c>
      <c r="AU155" s="186" t="s">
        <v>81</v>
      </c>
      <c r="AY155" s="21" t="s">
        <v>153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21" t="s">
        <v>81</v>
      </c>
      <c r="BK155" s="187">
        <f>ROUND(I155*H155,2)</f>
        <v>0</v>
      </c>
      <c r="BL155" s="21" t="s">
        <v>160</v>
      </c>
      <c r="BM155" s="186" t="s">
        <v>654</v>
      </c>
    </row>
    <row r="156" s="2" customFormat="1">
      <c r="A156" s="40"/>
      <c r="B156" s="41"/>
      <c r="C156" s="40"/>
      <c r="D156" s="188" t="s">
        <v>162</v>
      </c>
      <c r="E156" s="40"/>
      <c r="F156" s="189" t="s">
        <v>2560</v>
      </c>
      <c r="G156" s="40"/>
      <c r="H156" s="40"/>
      <c r="I156" s="190"/>
      <c r="J156" s="40"/>
      <c r="K156" s="40"/>
      <c r="L156" s="41"/>
      <c r="M156" s="191"/>
      <c r="N156" s="192"/>
      <c r="O156" s="74"/>
      <c r="P156" s="74"/>
      <c r="Q156" s="74"/>
      <c r="R156" s="74"/>
      <c r="S156" s="74"/>
      <c r="T156" s="75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21" t="s">
        <v>162</v>
      </c>
      <c r="AU156" s="21" t="s">
        <v>81</v>
      </c>
    </row>
    <row r="157" s="2" customFormat="1" ht="24.15" customHeight="1">
      <c r="A157" s="40"/>
      <c r="B157" s="174"/>
      <c r="C157" s="175" t="s">
        <v>421</v>
      </c>
      <c r="D157" s="175" t="s">
        <v>155</v>
      </c>
      <c r="E157" s="176" t="s">
        <v>2561</v>
      </c>
      <c r="F157" s="177" t="s">
        <v>2562</v>
      </c>
      <c r="G157" s="178" t="s">
        <v>614</v>
      </c>
      <c r="H157" s="179">
        <v>170</v>
      </c>
      <c r="I157" s="180"/>
      <c r="J157" s="181">
        <f>ROUND(I157*H157,2)</f>
        <v>0</v>
      </c>
      <c r="K157" s="177" t="s">
        <v>3</v>
      </c>
      <c r="L157" s="41"/>
      <c r="M157" s="182" t="s">
        <v>3</v>
      </c>
      <c r="N157" s="183" t="s">
        <v>44</v>
      </c>
      <c r="O157" s="74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86" t="s">
        <v>160</v>
      </c>
      <c r="AT157" s="186" t="s">
        <v>155</v>
      </c>
      <c r="AU157" s="186" t="s">
        <v>81</v>
      </c>
      <c r="AY157" s="21" t="s">
        <v>153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21" t="s">
        <v>81</v>
      </c>
      <c r="BK157" s="187">
        <f>ROUND(I157*H157,2)</f>
        <v>0</v>
      </c>
      <c r="BL157" s="21" t="s">
        <v>160</v>
      </c>
      <c r="BM157" s="186" t="s">
        <v>666</v>
      </c>
    </row>
    <row r="158" s="2" customFormat="1">
      <c r="A158" s="40"/>
      <c r="B158" s="41"/>
      <c r="C158" s="40"/>
      <c r="D158" s="188" t="s">
        <v>162</v>
      </c>
      <c r="E158" s="40"/>
      <c r="F158" s="189" t="s">
        <v>2562</v>
      </c>
      <c r="G158" s="40"/>
      <c r="H158" s="40"/>
      <c r="I158" s="190"/>
      <c r="J158" s="40"/>
      <c r="K158" s="40"/>
      <c r="L158" s="41"/>
      <c r="M158" s="191"/>
      <c r="N158" s="192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162</v>
      </c>
      <c r="AU158" s="21" t="s">
        <v>81</v>
      </c>
    </row>
    <row r="159" s="2" customFormat="1" ht="24.15" customHeight="1">
      <c r="A159" s="40"/>
      <c r="B159" s="174"/>
      <c r="C159" s="175" t="s">
        <v>428</v>
      </c>
      <c r="D159" s="175" t="s">
        <v>155</v>
      </c>
      <c r="E159" s="176" t="s">
        <v>2563</v>
      </c>
      <c r="F159" s="177" t="s">
        <v>2564</v>
      </c>
      <c r="G159" s="178" t="s">
        <v>614</v>
      </c>
      <c r="H159" s="179">
        <v>530</v>
      </c>
      <c r="I159" s="180"/>
      <c r="J159" s="181">
        <f>ROUND(I159*H159,2)</f>
        <v>0</v>
      </c>
      <c r="K159" s="177" t="s">
        <v>3</v>
      </c>
      <c r="L159" s="41"/>
      <c r="M159" s="182" t="s">
        <v>3</v>
      </c>
      <c r="N159" s="183" t="s">
        <v>44</v>
      </c>
      <c r="O159" s="74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186" t="s">
        <v>160</v>
      </c>
      <c r="AT159" s="186" t="s">
        <v>155</v>
      </c>
      <c r="AU159" s="186" t="s">
        <v>81</v>
      </c>
      <c r="AY159" s="21" t="s">
        <v>153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21" t="s">
        <v>81</v>
      </c>
      <c r="BK159" s="187">
        <f>ROUND(I159*H159,2)</f>
        <v>0</v>
      </c>
      <c r="BL159" s="21" t="s">
        <v>160</v>
      </c>
      <c r="BM159" s="186" t="s">
        <v>679</v>
      </c>
    </row>
    <row r="160" s="2" customFormat="1">
      <c r="A160" s="40"/>
      <c r="B160" s="41"/>
      <c r="C160" s="40"/>
      <c r="D160" s="188" t="s">
        <v>162</v>
      </c>
      <c r="E160" s="40"/>
      <c r="F160" s="189" t="s">
        <v>2564</v>
      </c>
      <c r="G160" s="40"/>
      <c r="H160" s="40"/>
      <c r="I160" s="190"/>
      <c r="J160" s="40"/>
      <c r="K160" s="40"/>
      <c r="L160" s="41"/>
      <c r="M160" s="191"/>
      <c r="N160" s="192"/>
      <c r="O160" s="74"/>
      <c r="P160" s="74"/>
      <c r="Q160" s="74"/>
      <c r="R160" s="74"/>
      <c r="S160" s="74"/>
      <c r="T160" s="75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21" t="s">
        <v>162</v>
      </c>
      <c r="AU160" s="21" t="s">
        <v>81</v>
      </c>
    </row>
    <row r="161" s="2" customFormat="1" ht="21.75" customHeight="1">
      <c r="A161" s="40"/>
      <c r="B161" s="174"/>
      <c r="C161" s="175" t="s">
        <v>435</v>
      </c>
      <c r="D161" s="175" t="s">
        <v>155</v>
      </c>
      <c r="E161" s="176" t="s">
        <v>2565</v>
      </c>
      <c r="F161" s="177" t="s">
        <v>2566</v>
      </c>
      <c r="G161" s="178" t="s">
        <v>2481</v>
      </c>
      <c r="H161" s="179">
        <v>204</v>
      </c>
      <c r="I161" s="180"/>
      <c r="J161" s="181">
        <f>ROUND(I161*H161,2)</f>
        <v>0</v>
      </c>
      <c r="K161" s="177" t="s">
        <v>3</v>
      </c>
      <c r="L161" s="41"/>
      <c r="M161" s="182" t="s">
        <v>3</v>
      </c>
      <c r="N161" s="183" t="s">
        <v>44</v>
      </c>
      <c r="O161" s="74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160</v>
      </c>
      <c r="AT161" s="186" t="s">
        <v>155</v>
      </c>
      <c r="AU161" s="186" t="s">
        <v>81</v>
      </c>
      <c r="AY161" s="21" t="s">
        <v>153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81</v>
      </c>
      <c r="BK161" s="187">
        <f>ROUND(I161*H161,2)</f>
        <v>0</v>
      </c>
      <c r="BL161" s="21" t="s">
        <v>160</v>
      </c>
      <c r="BM161" s="186" t="s">
        <v>693</v>
      </c>
    </row>
    <row r="162" s="2" customFormat="1">
      <c r="A162" s="40"/>
      <c r="B162" s="41"/>
      <c r="C162" s="40"/>
      <c r="D162" s="188" t="s">
        <v>162</v>
      </c>
      <c r="E162" s="40"/>
      <c r="F162" s="189" t="s">
        <v>2566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162</v>
      </c>
      <c r="AU162" s="21" t="s">
        <v>81</v>
      </c>
    </row>
    <row r="163" s="2" customFormat="1" ht="24.15" customHeight="1">
      <c r="A163" s="40"/>
      <c r="B163" s="174"/>
      <c r="C163" s="175" t="s">
        <v>441</v>
      </c>
      <c r="D163" s="175" t="s">
        <v>155</v>
      </c>
      <c r="E163" s="176" t="s">
        <v>2567</v>
      </c>
      <c r="F163" s="177" t="s">
        <v>2568</v>
      </c>
      <c r="G163" s="178" t="s">
        <v>614</v>
      </c>
      <c r="H163" s="179">
        <v>300</v>
      </c>
      <c r="I163" s="180"/>
      <c r="J163" s="181">
        <f>ROUND(I163*H163,2)</f>
        <v>0</v>
      </c>
      <c r="K163" s="177" t="s">
        <v>3</v>
      </c>
      <c r="L163" s="41"/>
      <c r="M163" s="182" t="s">
        <v>3</v>
      </c>
      <c r="N163" s="183" t="s">
        <v>44</v>
      </c>
      <c r="O163" s="74"/>
      <c r="P163" s="184">
        <f>O163*H163</f>
        <v>0</v>
      </c>
      <c r="Q163" s="184">
        <v>0</v>
      </c>
      <c r="R163" s="184">
        <f>Q163*H163</f>
        <v>0</v>
      </c>
      <c r="S163" s="184">
        <v>0</v>
      </c>
      <c r="T163" s="185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186" t="s">
        <v>160</v>
      </c>
      <c r="AT163" s="186" t="s">
        <v>155</v>
      </c>
      <c r="AU163" s="186" t="s">
        <v>81</v>
      </c>
      <c r="AY163" s="21" t="s">
        <v>153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21" t="s">
        <v>81</v>
      </c>
      <c r="BK163" s="187">
        <f>ROUND(I163*H163,2)</f>
        <v>0</v>
      </c>
      <c r="BL163" s="21" t="s">
        <v>160</v>
      </c>
      <c r="BM163" s="186" t="s">
        <v>708</v>
      </c>
    </row>
    <row r="164" s="2" customFormat="1">
      <c r="A164" s="40"/>
      <c r="B164" s="41"/>
      <c r="C164" s="40"/>
      <c r="D164" s="188" t="s">
        <v>162</v>
      </c>
      <c r="E164" s="40"/>
      <c r="F164" s="189" t="s">
        <v>2568</v>
      </c>
      <c r="G164" s="40"/>
      <c r="H164" s="40"/>
      <c r="I164" s="190"/>
      <c r="J164" s="40"/>
      <c r="K164" s="40"/>
      <c r="L164" s="41"/>
      <c r="M164" s="191"/>
      <c r="N164" s="192"/>
      <c r="O164" s="74"/>
      <c r="P164" s="74"/>
      <c r="Q164" s="74"/>
      <c r="R164" s="74"/>
      <c r="S164" s="74"/>
      <c r="T164" s="75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21" t="s">
        <v>162</v>
      </c>
      <c r="AU164" s="21" t="s">
        <v>81</v>
      </c>
    </row>
    <row r="165" s="2" customFormat="1" ht="24.15" customHeight="1">
      <c r="A165" s="40"/>
      <c r="B165" s="174"/>
      <c r="C165" s="175" t="s">
        <v>447</v>
      </c>
      <c r="D165" s="175" t="s">
        <v>155</v>
      </c>
      <c r="E165" s="176" t="s">
        <v>2569</v>
      </c>
      <c r="F165" s="177" t="s">
        <v>2570</v>
      </c>
      <c r="G165" s="178" t="s">
        <v>614</v>
      </c>
      <c r="H165" s="179">
        <v>40</v>
      </c>
      <c r="I165" s="180"/>
      <c r="J165" s="181">
        <f>ROUND(I165*H165,2)</f>
        <v>0</v>
      </c>
      <c r="K165" s="177" t="s">
        <v>3</v>
      </c>
      <c r="L165" s="41"/>
      <c r="M165" s="182" t="s">
        <v>3</v>
      </c>
      <c r="N165" s="183" t="s">
        <v>44</v>
      </c>
      <c r="O165" s="74"/>
      <c r="P165" s="184">
        <f>O165*H165</f>
        <v>0</v>
      </c>
      <c r="Q165" s="184">
        <v>0</v>
      </c>
      <c r="R165" s="184">
        <f>Q165*H165</f>
        <v>0</v>
      </c>
      <c r="S165" s="184">
        <v>0</v>
      </c>
      <c r="T165" s="18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186" t="s">
        <v>160</v>
      </c>
      <c r="AT165" s="186" t="s">
        <v>155</v>
      </c>
      <c r="AU165" s="186" t="s">
        <v>81</v>
      </c>
      <c r="AY165" s="21" t="s">
        <v>153</v>
      </c>
      <c r="BE165" s="187">
        <f>IF(N165="základní",J165,0)</f>
        <v>0</v>
      </c>
      <c r="BF165" s="187">
        <f>IF(N165="snížená",J165,0)</f>
        <v>0</v>
      </c>
      <c r="BG165" s="187">
        <f>IF(N165="zákl. přenesená",J165,0)</f>
        <v>0</v>
      </c>
      <c r="BH165" s="187">
        <f>IF(N165="sníž. přenesená",J165,0)</f>
        <v>0</v>
      </c>
      <c r="BI165" s="187">
        <f>IF(N165="nulová",J165,0)</f>
        <v>0</v>
      </c>
      <c r="BJ165" s="21" t="s">
        <v>81</v>
      </c>
      <c r="BK165" s="187">
        <f>ROUND(I165*H165,2)</f>
        <v>0</v>
      </c>
      <c r="BL165" s="21" t="s">
        <v>160</v>
      </c>
      <c r="BM165" s="186" t="s">
        <v>720</v>
      </c>
    </row>
    <row r="166" s="2" customFormat="1">
      <c r="A166" s="40"/>
      <c r="B166" s="41"/>
      <c r="C166" s="40"/>
      <c r="D166" s="188" t="s">
        <v>162</v>
      </c>
      <c r="E166" s="40"/>
      <c r="F166" s="189" t="s">
        <v>2570</v>
      </c>
      <c r="G166" s="40"/>
      <c r="H166" s="40"/>
      <c r="I166" s="190"/>
      <c r="J166" s="40"/>
      <c r="K166" s="40"/>
      <c r="L166" s="41"/>
      <c r="M166" s="191"/>
      <c r="N166" s="192"/>
      <c r="O166" s="74"/>
      <c r="P166" s="74"/>
      <c r="Q166" s="74"/>
      <c r="R166" s="74"/>
      <c r="S166" s="74"/>
      <c r="T166" s="75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21" t="s">
        <v>162</v>
      </c>
      <c r="AU166" s="21" t="s">
        <v>81</v>
      </c>
    </row>
    <row r="167" s="2" customFormat="1" ht="24.15" customHeight="1">
      <c r="A167" s="40"/>
      <c r="B167" s="174"/>
      <c r="C167" s="175" t="s">
        <v>453</v>
      </c>
      <c r="D167" s="175" t="s">
        <v>155</v>
      </c>
      <c r="E167" s="176" t="s">
        <v>2571</v>
      </c>
      <c r="F167" s="177" t="s">
        <v>2572</v>
      </c>
      <c r="G167" s="178" t="s">
        <v>2481</v>
      </c>
      <c r="H167" s="179">
        <v>18</v>
      </c>
      <c r="I167" s="180"/>
      <c r="J167" s="181">
        <f>ROUND(I167*H167,2)</f>
        <v>0</v>
      </c>
      <c r="K167" s="177" t="s">
        <v>3</v>
      </c>
      <c r="L167" s="41"/>
      <c r="M167" s="182" t="s">
        <v>3</v>
      </c>
      <c r="N167" s="183" t="s">
        <v>44</v>
      </c>
      <c r="O167" s="74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86" t="s">
        <v>160</v>
      </c>
      <c r="AT167" s="186" t="s">
        <v>155</v>
      </c>
      <c r="AU167" s="186" t="s">
        <v>81</v>
      </c>
      <c r="AY167" s="21" t="s">
        <v>153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21" t="s">
        <v>81</v>
      </c>
      <c r="BK167" s="187">
        <f>ROUND(I167*H167,2)</f>
        <v>0</v>
      </c>
      <c r="BL167" s="21" t="s">
        <v>160</v>
      </c>
      <c r="BM167" s="186" t="s">
        <v>737</v>
      </c>
    </row>
    <row r="168" s="2" customFormat="1">
      <c r="A168" s="40"/>
      <c r="B168" s="41"/>
      <c r="C168" s="40"/>
      <c r="D168" s="188" t="s">
        <v>162</v>
      </c>
      <c r="E168" s="40"/>
      <c r="F168" s="189" t="s">
        <v>2572</v>
      </c>
      <c r="G168" s="40"/>
      <c r="H168" s="40"/>
      <c r="I168" s="190"/>
      <c r="J168" s="40"/>
      <c r="K168" s="40"/>
      <c r="L168" s="41"/>
      <c r="M168" s="191"/>
      <c r="N168" s="192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162</v>
      </c>
      <c r="AU168" s="21" t="s">
        <v>81</v>
      </c>
    </row>
    <row r="169" s="2" customFormat="1" ht="24.15" customHeight="1">
      <c r="A169" s="40"/>
      <c r="B169" s="174"/>
      <c r="C169" s="175" t="s">
        <v>464</v>
      </c>
      <c r="D169" s="175" t="s">
        <v>155</v>
      </c>
      <c r="E169" s="176" t="s">
        <v>2573</v>
      </c>
      <c r="F169" s="177" t="s">
        <v>2574</v>
      </c>
      <c r="G169" s="178" t="s">
        <v>2481</v>
      </c>
      <c r="H169" s="179">
        <v>34</v>
      </c>
      <c r="I169" s="180"/>
      <c r="J169" s="181">
        <f>ROUND(I169*H169,2)</f>
        <v>0</v>
      </c>
      <c r="K169" s="177" t="s">
        <v>3</v>
      </c>
      <c r="L169" s="41"/>
      <c r="M169" s="182" t="s">
        <v>3</v>
      </c>
      <c r="N169" s="183" t="s">
        <v>44</v>
      </c>
      <c r="O169" s="74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186" t="s">
        <v>160</v>
      </c>
      <c r="AT169" s="186" t="s">
        <v>155</v>
      </c>
      <c r="AU169" s="186" t="s">
        <v>81</v>
      </c>
      <c r="AY169" s="21" t="s">
        <v>153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21" t="s">
        <v>81</v>
      </c>
      <c r="BK169" s="187">
        <f>ROUND(I169*H169,2)</f>
        <v>0</v>
      </c>
      <c r="BL169" s="21" t="s">
        <v>160</v>
      </c>
      <c r="BM169" s="186" t="s">
        <v>754</v>
      </c>
    </row>
    <row r="170" s="2" customFormat="1">
      <c r="A170" s="40"/>
      <c r="B170" s="41"/>
      <c r="C170" s="40"/>
      <c r="D170" s="188" t="s">
        <v>162</v>
      </c>
      <c r="E170" s="40"/>
      <c r="F170" s="189" t="s">
        <v>2574</v>
      </c>
      <c r="G170" s="40"/>
      <c r="H170" s="40"/>
      <c r="I170" s="190"/>
      <c r="J170" s="40"/>
      <c r="K170" s="40"/>
      <c r="L170" s="41"/>
      <c r="M170" s="191"/>
      <c r="N170" s="192"/>
      <c r="O170" s="74"/>
      <c r="P170" s="74"/>
      <c r="Q170" s="74"/>
      <c r="R170" s="74"/>
      <c r="S170" s="74"/>
      <c r="T170" s="75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21" t="s">
        <v>162</v>
      </c>
      <c r="AU170" s="21" t="s">
        <v>81</v>
      </c>
    </row>
    <row r="171" s="2" customFormat="1" ht="24.15" customHeight="1">
      <c r="A171" s="40"/>
      <c r="B171" s="174"/>
      <c r="C171" s="175" t="s">
        <v>471</v>
      </c>
      <c r="D171" s="175" t="s">
        <v>155</v>
      </c>
      <c r="E171" s="176" t="s">
        <v>2575</v>
      </c>
      <c r="F171" s="177" t="s">
        <v>2576</v>
      </c>
      <c r="G171" s="178" t="s">
        <v>2481</v>
      </c>
      <c r="H171" s="179">
        <v>17</v>
      </c>
      <c r="I171" s="180"/>
      <c r="J171" s="181">
        <f>ROUND(I171*H171,2)</f>
        <v>0</v>
      </c>
      <c r="K171" s="177" t="s">
        <v>3</v>
      </c>
      <c r="L171" s="41"/>
      <c r="M171" s="182" t="s">
        <v>3</v>
      </c>
      <c r="N171" s="183" t="s">
        <v>44</v>
      </c>
      <c r="O171" s="74"/>
      <c r="P171" s="184">
        <f>O171*H171</f>
        <v>0</v>
      </c>
      <c r="Q171" s="184">
        <v>0</v>
      </c>
      <c r="R171" s="184">
        <f>Q171*H171</f>
        <v>0</v>
      </c>
      <c r="S171" s="184">
        <v>0</v>
      </c>
      <c r="T171" s="185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186" t="s">
        <v>160</v>
      </c>
      <c r="AT171" s="186" t="s">
        <v>155</v>
      </c>
      <c r="AU171" s="186" t="s">
        <v>81</v>
      </c>
      <c r="AY171" s="21" t="s">
        <v>153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21" t="s">
        <v>81</v>
      </c>
      <c r="BK171" s="187">
        <f>ROUND(I171*H171,2)</f>
        <v>0</v>
      </c>
      <c r="BL171" s="21" t="s">
        <v>160</v>
      </c>
      <c r="BM171" s="186" t="s">
        <v>768</v>
      </c>
    </row>
    <row r="172" s="2" customFormat="1">
      <c r="A172" s="40"/>
      <c r="B172" s="41"/>
      <c r="C172" s="40"/>
      <c r="D172" s="188" t="s">
        <v>162</v>
      </c>
      <c r="E172" s="40"/>
      <c r="F172" s="189" t="s">
        <v>2576</v>
      </c>
      <c r="G172" s="40"/>
      <c r="H172" s="40"/>
      <c r="I172" s="190"/>
      <c r="J172" s="40"/>
      <c r="K172" s="40"/>
      <c r="L172" s="41"/>
      <c r="M172" s="191"/>
      <c r="N172" s="192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162</v>
      </c>
      <c r="AU172" s="21" t="s">
        <v>81</v>
      </c>
    </row>
    <row r="173" s="2" customFormat="1" ht="37.8" customHeight="1">
      <c r="A173" s="40"/>
      <c r="B173" s="174"/>
      <c r="C173" s="175" t="s">
        <v>478</v>
      </c>
      <c r="D173" s="175" t="s">
        <v>155</v>
      </c>
      <c r="E173" s="176" t="s">
        <v>2577</v>
      </c>
      <c r="F173" s="177" t="s">
        <v>2578</v>
      </c>
      <c r="G173" s="178" t="s">
        <v>614</v>
      </c>
      <c r="H173" s="179">
        <v>300</v>
      </c>
      <c r="I173" s="180"/>
      <c r="J173" s="181">
        <f>ROUND(I173*H173,2)</f>
        <v>0</v>
      </c>
      <c r="K173" s="177" t="s">
        <v>3</v>
      </c>
      <c r="L173" s="41"/>
      <c r="M173" s="182" t="s">
        <v>3</v>
      </c>
      <c r="N173" s="183" t="s">
        <v>44</v>
      </c>
      <c r="O173" s="74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86" t="s">
        <v>160</v>
      </c>
      <c r="AT173" s="186" t="s">
        <v>155</v>
      </c>
      <c r="AU173" s="186" t="s">
        <v>81</v>
      </c>
      <c r="AY173" s="21" t="s">
        <v>153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21" t="s">
        <v>81</v>
      </c>
      <c r="BK173" s="187">
        <f>ROUND(I173*H173,2)</f>
        <v>0</v>
      </c>
      <c r="BL173" s="21" t="s">
        <v>160</v>
      </c>
      <c r="BM173" s="186" t="s">
        <v>780</v>
      </c>
    </row>
    <row r="174" s="2" customFormat="1">
      <c r="A174" s="40"/>
      <c r="B174" s="41"/>
      <c r="C174" s="40"/>
      <c r="D174" s="188" t="s">
        <v>162</v>
      </c>
      <c r="E174" s="40"/>
      <c r="F174" s="189" t="s">
        <v>2578</v>
      </c>
      <c r="G174" s="40"/>
      <c r="H174" s="40"/>
      <c r="I174" s="190"/>
      <c r="J174" s="40"/>
      <c r="K174" s="40"/>
      <c r="L174" s="41"/>
      <c r="M174" s="191"/>
      <c r="N174" s="192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162</v>
      </c>
      <c r="AU174" s="21" t="s">
        <v>81</v>
      </c>
    </row>
    <row r="175" s="2" customFormat="1" ht="37.8" customHeight="1">
      <c r="A175" s="40"/>
      <c r="B175" s="174"/>
      <c r="C175" s="175" t="s">
        <v>485</v>
      </c>
      <c r="D175" s="175" t="s">
        <v>155</v>
      </c>
      <c r="E175" s="176" t="s">
        <v>2579</v>
      </c>
      <c r="F175" s="177" t="s">
        <v>2580</v>
      </c>
      <c r="G175" s="178" t="s">
        <v>614</v>
      </c>
      <c r="H175" s="179">
        <v>105</v>
      </c>
      <c r="I175" s="180"/>
      <c r="J175" s="181">
        <f>ROUND(I175*H175,2)</f>
        <v>0</v>
      </c>
      <c r="K175" s="177" t="s">
        <v>3</v>
      </c>
      <c r="L175" s="41"/>
      <c r="M175" s="182" t="s">
        <v>3</v>
      </c>
      <c r="N175" s="183" t="s">
        <v>44</v>
      </c>
      <c r="O175" s="74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186" t="s">
        <v>160</v>
      </c>
      <c r="AT175" s="186" t="s">
        <v>155</v>
      </c>
      <c r="AU175" s="186" t="s">
        <v>81</v>
      </c>
      <c r="AY175" s="21" t="s">
        <v>153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21" t="s">
        <v>81</v>
      </c>
      <c r="BK175" s="187">
        <f>ROUND(I175*H175,2)</f>
        <v>0</v>
      </c>
      <c r="BL175" s="21" t="s">
        <v>160</v>
      </c>
      <c r="BM175" s="186" t="s">
        <v>792</v>
      </c>
    </row>
    <row r="176" s="2" customFormat="1">
      <c r="A176" s="40"/>
      <c r="B176" s="41"/>
      <c r="C176" s="40"/>
      <c r="D176" s="188" t="s">
        <v>162</v>
      </c>
      <c r="E176" s="40"/>
      <c r="F176" s="189" t="s">
        <v>2580</v>
      </c>
      <c r="G176" s="40"/>
      <c r="H176" s="40"/>
      <c r="I176" s="190"/>
      <c r="J176" s="40"/>
      <c r="K176" s="40"/>
      <c r="L176" s="41"/>
      <c r="M176" s="191"/>
      <c r="N176" s="192"/>
      <c r="O176" s="74"/>
      <c r="P176" s="74"/>
      <c r="Q176" s="74"/>
      <c r="R176" s="74"/>
      <c r="S176" s="74"/>
      <c r="T176" s="75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21" t="s">
        <v>162</v>
      </c>
      <c r="AU176" s="21" t="s">
        <v>81</v>
      </c>
    </row>
    <row r="177" s="2" customFormat="1" ht="16.5" customHeight="1">
      <c r="A177" s="40"/>
      <c r="B177" s="174"/>
      <c r="C177" s="175" t="s">
        <v>492</v>
      </c>
      <c r="D177" s="175" t="s">
        <v>155</v>
      </c>
      <c r="E177" s="176" t="s">
        <v>2581</v>
      </c>
      <c r="F177" s="177" t="s">
        <v>2582</v>
      </c>
      <c r="G177" s="178" t="s">
        <v>2583</v>
      </c>
      <c r="H177" s="179">
        <v>1</v>
      </c>
      <c r="I177" s="180"/>
      <c r="J177" s="181">
        <f>ROUND(I177*H177,2)</f>
        <v>0</v>
      </c>
      <c r="K177" s="177" t="s">
        <v>3</v>
      </c>
      <c r="L177" s="41"/>
      <c r="M177" s="182" t="s">
        <v>3</v>
      </c>
      <c r="N177" s="183" t="s">
        <v>44</v>
      </c>
      <c r="O177" s="74"/>
      <c r="P177" s="184">
        <f>O177*H177</f>
        <v>0</v>
      </c>
      <c r="Q177" s="184">
        <v>0</v>
      </c>
      <c r="R177" s="184">
        <f>Q177*H177</f>
        <v>0</v>
      </c>
      <c r="S177" s="184">
        <v>0</v>
      </c>
      <c r="T177" s="185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186" t="s">
        <v>160</v>
      </c>
      <c r="AT177" s="186" t="s">
        <v>155</v>
      </c>
      <c r="AU177" s="186" t="s">
        <v>81</v>
      </c>
      <c r="AY177" s="21" t="s">
        <v>153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21" t="s">
        <v>81</v>
      </c>
      <c r="BK177" s="187">
        <f>ROUND(I177*H177,2)</f>
        <v>0</v>
      </c>
      <c r="BL177" s="21" t="s">
        <v>160</v>
      </c>
      <c r="BM177" s="186" t="s">
        <v>811</v>
      </c>
    </row>
    <row r="178" s="2" customFormat="1">
      <c r="A178" s="40"/>
      <c r="B178" s="41"/>
      <c r="C178" s="40"/>
      <c r="D178" s="188" t="s">
        <v>162</v>
      </c>
      <c r="E178" s="40"/>
      <c r="F178" s="189" t="s">
        <v>2582</v>
      </c>
      <c r="G178" s="40"/>
      <c r="H178" s="40"/>
      <c r="I178" s="190"/>
      <c r="J178" s="40"/>
      <c r="K178" s="40"/>
      <c r="L178" s="41"/>
      <c r="M178" s="191"/>
      <c r="N178" s="192"/>
      <c r="O178" s="74"/>
      <c r="P178" s="74"/>
      <c r="Q178" s="74"/>
      <c r="R178" s="74"/>
      <c r="S178" s="74"/>
      <c r="T178" s="75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21" t="s">
        <v>162</v>
      </c>
      <c r="AU178" s="21" t="s">
        <v>81</v>
      </c>
    </row>
    <row r="179" s="2" customFormat="1" ht="24.15" customHeight="1">
      <c r="A179" s="40"/>
      <c r="B179" s="174"/>
      <c r="C179" s="175" t="s">
        <v>499</v>
      </c>
      <c r="D179" s="175" t="s">
        <v>155</v>
      </c>
      <c r="E179" s="176" t="s">
        <v>2584</v>
      </c>
      <c r="F179" s="177" t="s">
        <v>2585</v>
      </c>
      <c r="G179" s="178" t="s">
        <v>2481</v>
      </c>
      <c r="H179" s="179">
        <v>13</v>
      </c>
      <c r="I179" s="180"/>
      <c r="J179" s="181">
        <f>ROUND(I179*H179,2)</f>
        <v>0</v>
      </c>
      <c r="K179" s="177" t="s">
        <v>3</v>
      </c>
      <c r="L179" s="41"/>
      <c r="M179" s="182" t="s">
        <v>3</v>
      </c>
      <c r="N179" s="183" t="s">
        <v>44</v>
      </c>
      <c r="O179" s="74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160</v>
      </c>
      <c r="AT179" s="186" t="s">
        <v>155</v>
      </c>
      <c r="AU179" s="186" t="s">
        <v>81</v>
      </c>
      <c r="AY179" s="21" t="s">
        <v>153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81</v>
      </c>
      <c r="BK179" s="187">
        <f>ROUND(I179*H179,2)</f>
        <v>0</v>
      </c>
      <c r="BL179" s="21" t="s">
        <v>160</v>
      </c>
      <c r="BM179" s="186" t="s">
        <v>824</v>
      </c>
    </row>
    <row r="180" s="2" customFormat="1">
      <c r="A180" s="40"/>
      <c r="B180" s="41"/>
      <c r="C180" s="40"/>
      <c r="D180" s="188" t="s">
        <v>162</v>
      </c>
      <c r="E180" s="40"/>
      <c r="F180" s="189" t="s">
        <v>2585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162</v>
      </c>
      <c r="AU180" s="21" t="s">
        <v>81</v>
      </c>
    </row>
    <row r="181" s="2" customFormat="1" ht="16.5" customHeight="1">
      <c r="A181" s="40"/>
      <c r="B181" s="174"/>
      <c r="C181" s="175" t="s">
        <v>505</v>
      </c>
      <c r="D181" s="175" t="s">
        <v>155</v>
      </c>
      <c r="E181" s="176" t="s">
        <v>2586</v>
      </c>
      <c r="F181" s="177" t="s">
        <v>2587</v>
      </c>
      <c r="G181" s="178" t="s">
        <v>2512</v>
      </c>
      <c r="H181" s="179">
        <v>25</v>
      </c>
      <c r="I181" s="180"/>
      <c r="J181" s="181">
        <f>ROUND(I181*H181,2)</f>
        <v>0</v>
      </c>
      <c r="K181" s="177" t="s">
        <v>3</v>
      </c>
      <c r="L181" s="41"/>
      <c r="M181" s="182" t="s">
        <v>3</v>
      </c>
      <c r="N181" s="183" t="s">
        <v>44</v>
      </c>
      <c r="O181" s="74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186" t="s">
        <v>160</v>
      </c>
      <c r="AT181" s="186" t="s">
        <v>155</v>
      </c>
      <c r="AU181" s="186" t="s">
        <v>81</v>
      </c>
      <c r="AY181" s="21" t="s">
        <v>153</v>
      </c>
      <c r="BE181" s="187">
        <f>IF(N181="základní",J181,0)</f>
        <v>0</v>
      </c>
      <c r="BF181" s="187">
        <f>IF(N181="snížená",J181,0)</f>
        <v>0</v>
      </c>
      <c r="BG181" s="187">
        <f>IF(N181="zákl. přenesená",J181,0)</f>
        <v>0</v>
      </c>
      <c r="BH181" s="187">
        <f>IF(N181="sníž. přenesená",J181,0)</f>
        <v>0</v>
      </c>
      <c r="BI181" s="187">
        <f>IF(N181="nulová",J181,0)</f>
        <v>0</v>
      </c>
      <c r="BJ181" s="21" t="s">
        <v>81</v>
      </c>
      <c r="BK181" s="187">
        <f>ROUND(I181*H181,2)</f>
        <v>0</v>
      </c>
      <c r="BL181" s="21" t="s">
        <v>160</v>
      </c>
      <c r="BM181" s="186" t="s">
        <v>842</v>
      </c>
    </row>
    <row r="182" s="2" customFormat="1">
      <c r="A182" s="40"/>
      <c r="B182" s="41"/>
      <c r="C182" s="40"/>
      <c r="D182" s="188" t="s">
        <v>162</v>
      </c>
      <c r="E182" s="40"/>
      <c r="F182" s="189" t="s">
        <v>2587</v>
      </c>
      <c r="G182" s="40"/>
      <c r="H182" s="40"/>
      <c r="I182" s="190"/>
      <c r="J182" s="40"/>
      <c r="K182" s="40"/>
      <c r="L182" s="41"/>
      <c r="M182" s="191"/>
      <c r="N182" s="192"/>
      <c r="O182" s="74"/>
      <c r="P182" s="74"/>
      <c r="Q182" s="74"/>
      <c r="R182" s="74"/>
      <c r="S182" s="74"/>
      <c r="T182" s="75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21" t="s">
        <v>162</v>
      </c>
      <c r="AU182" s="21" t="s">
        <v>81</v>
      </c>
    </row>
    <row r="183" s="2" customFormat="1" ht="16.5" customHeight="1">
      <c r="A183" s="40"/>
      <c r="B183" s="174"/>
      <c r="C183" s="175" t="s">
        <v>514</v>
      </c>
      <c r="D183" s="175" t="s">
        <v>155</v>
      </c>
      <c r="E183" s="176" t="s">
        <v>2588</v>
      </c>
      <c r="F183" s="177" t="s">
        <v>2589</v>
      </c>
      <c r="G183" s="178" t="s">
        <v>2512</v>
      </c>
      <c r="H183" s="179">
        <v>40</v>
      </c>
      <c r="I183" s="180"/>
      <c r="J183" s="181">
        <f>ROUND(I183*H183,2)</f>
        <v>0</v>
      </c>
      <c r="K183" s="177" t="s">
        <v>3</v>
      </c>
      <c r="L183" s="41"/>
      <c r="M183" s="182" t="s">
        <v>3</v>
      </c>
      <c r="N183" s="183" t="s">
        <v>44</v>
      </c>
      <c r="O183" s="74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186" t="s">
        <v>160</v>
      </c>
      <c r="AT183" s="186" t="s">
        <v>155</v>
      </c>
      <c r="AU183" s="186" t="s">
        <v>81</v>
      </c>
      <c r="AY183" s="21" t="s">
        <v>153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21" t="s">
        <v>81</v>
      </c>
      <c r="BK183" s="187">
        <f>ROUND(I183*H183,2)</f>
        <v>0</v>
      </c>
      <c r="BL183" s="21" t="s">
        <v>160</v>
      </c>
      <c r="BM183" s="186" t="s">
        <v>857</v>
      </c>
    </row>
    <row r="184" s="2" customFormat="1">
      <c r="A184" s="40"/>
      <c r="B184" s="41"/>
      <c r="C184" s="40"/>
      <c r="D184" s="188" t="s">
        <v>162</v>
      </c>
      <c r="E184" s="40"/>
      <c r="F184" s="189" t="s">
        <v>2589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162</v>
      </c>
      <c r="AU184" s="21" t="s">
        <v>81</v>
      </c>
    </row>
    <row r="185" s="2" customFormat="1" ht="16.5" customHeight="1">
      <c r="A185" s="40"/>
      <c r="B185" s="174"/>
      <c r="C185" s="175" t="s">
        <v>519</v>
      </c>
      <c r="D185" s="175" t="s">
        <v>155</v>
      </c>
      <c r="E185" s="176" t="s">
        <v>2590</v>
      </c>
      <c r="F185" s="177" t="s">
        <v>2591</v>
      </c>
      <c r="G185" s="178" t="s">
        <v>2512</v>
      </c>
      <c r="H185" s="179">
        <v>80</v>
      </c>
      <c r="I185" s="180"/>
      <c r="J185" s="181">
        <f>ROUND(I185*H185,2)</f>
        <v>0</v>
      </c>
      <c r="K185" s="177" t="s">
        <v>3</v>
      </c>
      <c r="L185" s="41"/>
      <c r="M185" s="182" t="s">
        <v>3</v>
      </c>
      <c r="N185" s="183" t="s">
        <v>44</v>
      </c>
      <c r="O185" s="74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160</v>
      </c>
      <c r="AT185" s="186" t="s">
        <v>155</v>
      </c>
      <c r="AU185" s="186" t="s">
        <v>81</v>
      </c>
      <c r="AY185" s="21" t="s">
        <v>153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81</v>
      </c>
      <c r="BK185" s="187">
        <f>ROUND(I185*H185,2)</f>
        <v>0</v>
      </c>
      <c r="BL185" s="21" t="s">
        <v>160</v>
      </c>
      <c r="BM185" s="186" t="s">
        <v>871</v>
      </c>
    </row>
    <row r="186" s="2" customFormat="1">
      <c r="A186" s="40"/>
      <c r="B186" s="41"/>
      <c r="C186" s="40"/>
      <c r="D186" s="188" t="s">
        <v>162</v>
      </c>
      <c r="E186" s="40"/>
      <c r="F186" s="189" t="s">
        <v>2591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162</v>
      </c>
      <c r="AU186" s="21" t="s">
        <v>81</v>
      </c>
    </row>
    <row r="187" s="2" customFormat="1" ht="16.5" customHeight="1">
      <c r="A187" s="40"/>
      <c r="B187" s="174"/>
      <c r="C187" s="175" t="s">
        <v>526</v>
      </c>
      <c r="D187" s="175" t="s">
        <v>155</v>
      </c>
      <c r="E187" s="176" t="s">
        <v>2513</v>
      </c>
      <c r="F187" s="177" t="s">
        <v>2514</v>
      </c>
      <c r="G187" s="178" t="s">
        <v>2512</v>
      </c>
      <c r="H187" s="179">
        <v>72</v>
      </c>
      <c r="I187" s="180"/>
      <c r="J187" s="181">
        <f>ROUND(I187*H187,2)</f>
        <v>0</v>
      </c>
      <c r="K187" s="177" t="s">
        <v>3</v>
      </c>
      <c r="L187" s="41"/>
      <c r="M187" s="182" t="s">
        <v>3</v>
      </c>
      <c r="N187" s="183" t="s">
        <v>44</v>
      </c>
      <c r="O187" s="74"/>
      <c r="P187" s="184">
        <f>O187*H187</f>
        <v>0</v>
      </c>
      <c r="Q187" s="184">
        <v>0</v>
      </c>
      <c r="R187" s="184">
        <f>Q187*H187</f>
        <v>0</v>
      </c>
      <c r="S187" s="184">
        <v>0</v>
      </c>
      <c r="T187" s="185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86" t="s">
        <v>160</v>
      </c>
      <c r="AT187" s="186" t="s">
        <v>155</v>
      </c>
      <c r="AU187" s="186" t="s">
        <v>81</v>
      </c>
      <c r="AY187" s="21" t="s">
        <v>153</v>
      </c>
      <c r="BE187" s="187">
        <f>IF(N187="základní",J187,0)</f>
        <v>0</v>
      </c>
      <c r="BF187" s="187">
        <f>IF(N187="snížená",J187,0)</f>
        <v>0</v>
      </c>
      <c r="BG187" s="187">
        <f>IF(N187="zákl. přenesená",J187,0)</f>
        <v>0</v>
      </c>
      <c r="BH187" s="187">
        <f>IF(N187="sníž. přenesená",J187,0)</f>
        <v>0</v>
      </c>
      <c r="BI187" s="187">
        <f>IF(N187="nulová",J187,0)</f>
        <v>0</v>
      </c>
      <c r="BJ187" s="21" t="s">
        <v>81</v>
      </c>
      <c r="BK187" s="187">
        <f>ROUND(I187*H187,2)</f>
        <v>0</v>
      </c>
      <c r="BL187" s="21" t="s">
        <v>160</v>
      </c>
      <c r="BM187" s="186" t="s">
        <v>887</v>
      </c>
    </row>
    <row r="188" s="2" customFormat="1">
      <c r="A188" s="40"/>
      <c r="B188" s="41"/>
      <c r="C188" s="40"/>
      <c r="D188" s="188" t="s">
        <v>162</v>
      </c>
      <c r="E188" s="40"/>
      <c r="F188" s="189" t="s">
        <v>2514</v>
      </c>
      <c r="G188" s="40"/>
      <c r="H188" s="40"/>
      <c r="I188" s="190"/>
      <c r="J188" s="40"/>
      <c r="K188" s="40"/>
      <c r="L188" s="41"/>
      <c r="M188" s="191"/>
      <c r="N188" s="192"/>
      <c r="O188" s="74"/>
      <c r="P188" s="74"/>
      <c r="Q188" s="74"/>
      <c r="R188" s="74"/>
      <c r="S188" s="74"/>
      <c r="T188" s="75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21" t="s">
        <v>162</v>
      </c>
      <c r="AU188" s="21" t="s">
        <v>81</v>
      </c>
    </row>
    <row r="189" s="2" customFormat="1" ht="16.5" customHeight="1">
      <c r="A189" s="40"/>
      <c r="B189" s="174"/>
      <c r="C189" s="175" t="s">
        <v>533</v>
      </c>
      <c r="D189" s="175" t="s">
        <v>155</v>
      </c>
      <c r="E189" s="176" t="s">
        <v>2515</v>
      </c>
      <c r="F189" s="177" t="s">
        <v>2516</v>
      </c>
      <c r="G189" s="178" t="s">
        <v>2512</v>
      </c>
      <c r="H189" s="179">
        <v>72</v>
      </c>
      <c r="I189" s="180"/>
      <c r="J189" s="181">
        <f>ROUND(I189*H189,2)</f>
        <v>0</v>
      </c>
      <c r="K189" s="177" t="s">
        <v>3</v>
      </c>
      <c r="L189" s="41"/>
      <c r="M189" s="182" t="s">
        <v>3</v>
      </c>
      <c r="N189" s="183" t="s">
        <v>44</v>
      </c>
      <c r="O189" s="74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186" t="s">
        <v>160</v>
      </c>
      <c r="AT189" s="186" t="s">
        <v>155</v>
      </c>
      <c r="AU189" s="186" t="s">
        <v>81</v>
      </c>
      <c r="AY189" s="21" t="s">
        <v>153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21" t="s">
        <v>81</v>
      </c>
      <c r="BK189" s="187">
        <f>ROUND(I189*H189,2)</f>
        <v>0</v>
      </c>
      <c r="BL189" s="21" t="s">
        <v>160</v>
      </c>
      <c r="BM189" s="186" t="s">
        <v>901</v>
      </c>
    </row>
    <row r="190" s="2" customFormat="1">
      <c r="A190" s="40"/>
      <c r="B190" s="41"/>
      <c r="C190" s="40"/>
      <c r="D190" s="188" t="s">
        <v>162</v>
      </c>
      <c r="E190" s="40"/>
      <c r="F190" s="189" t="s">
        <v>2516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162</v>
      </c>
      <c r="AU190" s="21" t="s">
        <v>81</v>
      </c>
    </row>
    <row r="191" s="2" customFormat="1" ht="16.5" customHeight="1">
      <c r="A191" s="40"/>
      <c r="B191" s="174"/>
      <c r="C191" s="175" t="s">
        <v>540</v>
      </c>
      <c r="D191" s="175" t="s">
        <v>155</v>
      </c>
      <c r="E191" s="176" t="s">
        <v>2592</v>
      </c>
      <c r="F191" s="177" t="s">
        <v>2593</v>
      </c>
      <c r="G191" s="178" t="s">
        <v>2512</v>
      </c>
      <c r="H191" s="179">
        <v>14</v>
      </c>
      <c r="I191" s="180"/>
      <c r="J191" s="181">
        <f>ROUND(I191*H191,2)</f>
        <v>0</v>
      </c>
      <c r="K191" s="177" t="s">
        <v>3</v>
      </c>
      <c r="L191" s="41"/>
      <c r="M191" s="182" t="s">
        <v>3</v>
      </c>
      <c r="N191" s="183" t="s">
        <v>44</v>
      </c>
      <c r="O191" s="74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160</v>
      </c>
      <c r="AT191" s="186" t="s">
        <v>155</v>
      </c>
      <c r="AU191" s="186" t="s">
        <v>81</v>
      </c>
      <c r="AY191" s="21" t="s">
        <v>153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81</v>
      </c>
      <c r="BK191" s="187">
        <f>ROUND(I191*H191,2)</f>
        <v>0</v>
      </c>
      <c r="BL191" s="21" t="s">
        <v>160</v>
      </c>
      <c r="BM191" s="186" t="s">
        <v>916</v>
      </c>
    </row>
    <row r="192" s="2" customFormat="1">
      <c r="A192" s="40"/>
      <c r="B192" s="41"/>
      <c r="C192" s="40"/>
      <c r="D192" s="188" t="s">
        <v>162</v>
      </c>
      <c r="E192" s="40"/>
      <c r="F192" s="189" t="s">
        <v>2593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162</v>
      </c>
      <c r="AU192" s="21" t="s">
        <v>81</v>
      </c>
    </row>
    <row r="193" s="2" customFormat="1" ht="24.15" customHeight="1">
      <c r="A193" s="40"/>
      <c r="B193" s="174"/>
      <c r="C193" s="175" t="s">
        <v>547</v>
      </c>
      <c r="D193" s="175" t="s">
        <v>155</v>
      </c>
      <c r="E193" s="176" t="s">
        <v>2594</v>
      </c>
      <c r="F193" s="177" t="s">
        <v>2595</v>
      </c>
      <c r="G193" s="178" t="s">
        <v>2512</v>
      </c>
      <c r="H193" s="179">
        <v>50</v>
      </c>
      <c r="I193" s="180"/>
      <c r="J193" s="181">
        <f>ROUND(I193*H193,2)</f>
        <v>0</v>
      </c>
      <c r="K193" s="177" t="s">
        <v>3</v>
      </c>
      <c r="L193" s="41"/>
      <c r="M193" s="182" t="s">
        <v>3</v>
      </c>
      <c r="N193" s="183" t="s">
        <v>44</v>
      </c>
      <c r="O193" s="74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186" t="s">
        <v>160</v>
      </c>
      <c r="AT193" s="186" t="s">
        <v>155</v>
      </c>
      <c r="AU193" s="186" t="s">
        <v>81</v>
      </c>
      <c r="AY193" s="21" t="s">
        <v>153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21" t="s">
        <v>81</v>
      </c>
      <c r="BK193" s="187">
        <f>ROUND(I193*H193,2)</f>
        <v>0</v>
      </c>
      <c r="BL193" s="21" t="s">
        <v>160</v>
      </c>
      <c r="BM193" s="186" t="s">
        <v>931</v>
      </c>
    </row>
    <row r="194" s="2" customFormat="1">
      <c r="A194" s="40"/>
      <c r="B194" s="41"/>
      <c r="C194" s="40"/>
      <c r="D194" s="188" t="s">
        <v>162</v>
      </c>
      <c r="E194" s="40"/>
      <c r="F194" s="189" t="s">
        <v>2595</v>
      </c>
      <c r="G194" s="40"/>
      <c r="H194" s="40"/>
      <c r="I194" s="190"/>
      <c r="J194" s="40"/>
      <c r="K194" s="40"/>
      <c r="L194" s="41"/>
      <c r="M194" s="191"/>
      <c r="N194" s="192"/>
      <c r="O194" s="74"/>
      <c r="P194" s="74"/>
      <c r="Q194" s="74"/>
      <c r="R194" s="74"/>
      <c r="S194" s="74"/>
      <c r="T194" s="75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21" t="s">
        <v>162</v>
      </c>
      <c r="AU194" s="21" t="s">
        <v>81</v>
      </c>
    </row>
    <row r="195" s="2" customFormat="1" ht="16.5" customHeight="1">
      <c r="A195" s="40"/>
      <c r="B195" s="174"/>
      <c r="C195" s="175" t="s">
        <v>552</v>
      </c>
      <c r="D195" s="175" t="s">
        <v>155</v>
      </c>
      <c r="E195" s="176" t="s">
        <v>2596</v>
      </c>
      <c r="F195" s="177" t="s">
        <v>2597</v>
      </c>
      <c r="G195" s="178" t="s">
        <v>2512</v>
      </c>
      <c r="H195" s="179">
        <v>80</v>
      </c>
      <c r="I195" s="180"/>
      <c r="J195" s="181">
        <f>ROUND(I195*H195,2)</f>
        <v>0</v>
      </c>
      <c r="K195" s="177" t="s">
        <v>3</v>
      </c>
      <c r="L195" s="41"/>
      <c r="M195" s="182" t="s">
        <v>3</v>
      </c>
      <c r="N195" s="183" t="s">
        <v>44</v>
      </c>
      <c r="O195" s="74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186" t="s">
        <v>160</v>
      </c>
      <c r="AT195" s="186" t="s">
        <v>155</v>
      </c>
      <c r="AU195" s="186" t="s">
        <v>81</v>
      </c>
      <c r="AY195" s="21" t="s">
        <v>153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21" t="s">
        <v>81</v>
      </c>
      <c r="BK195" s="187">
        <f>ROUND(I195*H195,2)</f>
        <v>0</v>
      </c>
      <c r="BL195" s="21" t="s">
        <v>160</v>
      </c>
      <c r="BM195" s="186" t="s">
        <v>946</v>
      </c>
    </row>
    <row r="196" s="2" customFormat="1">
      <c r="A196" s="40"/>
      <c r="B196" s="41"/>
      <c r="C196" s="40"/>
      <c r="D196" s="188" t="s">
        <v>162</v>
      </c>
      <c r="E196" s="40"/>
      <c r="F196" s="189" t="s">
        <v>2597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162</v>
      </c>
      <c r="AU196" s="21" t="s">
        <v>81</v>
      </c>
    </row>
    <row r="197" s="2" customFormat="1" ht="16.5" customHeight="1">
      <c r="A197" s="40"/>
      <c r="B197" s="174"/>
      <c r="C197" s="175" t="s">
        <v>562</v>
      </c>
      <c r="D197" s="175" t="s">
        <v>155</v>
      </c>
      <c r="E197" s="176" t="s">
        <v>2598</v>
      </c>
      <c r="F197" s="177" t="s">
        <v>2599</v>
      </c>
      <c r="G197" s="178" t="s">
        <v>2512</v>
      </c>
      <c r="H197" s="179">
        <v>40</v>
      </c>
      <c r="I197" s="180"/>
      <c r="J197" s="181">
        <f>ROUND(I197*H197,2)</f>
        <v>0</v>
      </c>
      <c r="K197" s="177" t="s">
        <v>3</v>
      </c>
      <c r="L197" s="41"/>
      <c r="M197" s="182" t="s">
        <v>3</v>
      </c>
      <c r="N197" s="183" t="s">
        <v>44</v>
      </c>
      <c r="O197" s="74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86" t="s">
        <v>160</v>
      </c>
      <c r="AT197" s="186" t="s">
        <v>155</v>
      </c>
      <c r="AU197" s="186" t="s">
        <v>81</v>
      </c>
      <c r="AY197" s="21" t="s">
        <v>153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21" t="s">
        <v>81</v>
      </c>
      <c r="BK197" s="187">
        <f>ROUND(I197*H197,2)</f>
        <v>0</v>
      </c>
      <c r="BL197" s="21" t="s">
        <v>160</v>
      </c>
      <c r="BM197" s="186" t="s">
        <v>961</v>
      </c>
    </row>
    <row r="198" s="2" customFormat="1">
      <c r="A198" s="40"/>
      <c r="B198" s="41"/>
      <c r="C198" s="40"/>
      <c r="D198" s="188" t="s">
        <v>162</v>
      </c>
      <c r="E198" s="40"/>
      <c r="F198" s="189" t="s">
        <v>2599</v>
      </c>
      <c r="G198" s="40"/>
      <c r="H198" s="40"/>
      <c r="I198" s="190"/>
      <c r="J198" s="40"/>
      <c r="K198" s="40"/>
      <c r="L198" s="41"/>
      <c r="M198" s="191"/>
      <c r="N198" s="192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162</v>
      </c>
      <c r="AU198" s="21" t="s">
        <v>81</v>
      </c>
    </row>
    <row r="199" s="2" customFormat="1" ht="16.5" customHeight="1">
      <c r="A199" s="40"/>
      <c r="B199" s="174"/>
      <c r="C199" s="220" t="s">
        <v>567</v>
      </c>
      <c r="D199" s="220" t="s">
        <v>216</v>
      </c>
      <c r="E199" s="221" t="s">
        <v>2600</v>
      </c>
      <c r="F199" s="222" t="s">
        <v>2601</v>
      </c>
      <c r="G199" s="223" t="s">
        <v>2602</v>
      </c>
      <c r="H199" s="224">
        <v>1</v>
      </c>
      <c r="I199" s="225"/>
      <c r="J199" s="226">
        <f>ROUND(I199*H199,2)</f>
        <v>0</v>
      </c>
      <c r="K199" s="222" t="s">
        <v>3</v>
      </c>
      <c r="L199" s="227"/>
      <c r="M199" s="228" t="s">
        <v>3</v>
      </c>
      <c r="N199" s="229" t="s">
        <v>44</v>
      </c>
      <c r="O199" s="74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186" t="s">
        <v>215</v>
      </c>
      <c r="AT199" s="186" t="s">
        <v>216</v>
      </c>
      <c r="AU199" s="186" t="s">
        <v>81</v>
      </c>
      <c r="AY199" s="21" t="s">
        <v>153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21" t="s">
        <v>81</v>
      </c>
      <c r="BK199" s="187">
        <f>ROUND(I199*H199,2)</f>
        <v>0</v>
      </c>
      <c r="BL199" s="21" t="s">
        <v>160</v>
      </c>
      <c r="BM199" s="186" t="s">
        <v>977</v>
      </c>
    </row>
    <row r="200" s="2" customFormat="1">
      <c r="A200" s="40"/>
      <c r="B200" s="41"/>
      <c r="C200" s="40"/>
      <c r="D200" s="188" t="s">
        <v>162</v>
      </c>
      <c r="E200" s="40"/>
      <c r="F200" s="189" t="s">
        <v>2601</v>
      </c>
      <c r="G200" s="40"/>
      <c r="H200" s="40"/>
      <c r="I200" s="190"/>
      <c r="J200" s="40"/>
      <c r="K200" s="40"/>
      <c r="L200" s="41"/>
      <c r="M200" s="191"/>
      <c r="N200" s="192"/>
      <c r="O200" s="74"/>
      <c r="P200" s="74"/>
      <c r="Q200" s="74"/>
      <c r="R200" s="74"/>
      <c r="S200" s="74"/>
      <c r="T200" s="75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21" t="s">
        <v>162</v>
      </c>
      <c r="AU200" s="21" t="s">
        <v>81</v>
      </c>
    </row>
    <row r="201" s="12" customFormat="1" ht="25.92" customHeight="1">
      <c r="A201" s="12"/>
      <c r="B201" s="161"/>
      <c r="C201" s="12"/>
      <c r="D201" s="162" t="s">
        <v>72</v>
      </c>
      <c r="E201" s="163" t="s">
        <v>2603</v>
      </c>
      <c r="F201" s="163" t="s">
        <v>154</v>
      </c>
      <c r="G201" s="12"/>
      <c r="H201" s="12"/>
      <c r="I201" s="164"/>
      <c r="J201" s="165">
        <f>BK201</f>
        <v>0</v>
      </c>
      <c r="K201" s="12"/>
      <c r="L201" s="161"/>
      <c r="M201" s="166"/>
      <c r="N201" s="167"/>
      <c r="O201" s="167"/>
      <c r="P201" s="168">
        <f>SUM(P202:P243)</f>
        <v>0</v>
      </c>
      <c r="Q201" s="167"/>
      <c r="R201" s="168">
        <f>SUM(R202:R243)</f>
        <v>0</v>
      </c>
      <c r="S201" s="167"/>
      <c r="T201" s="169">
        <f>SUM(T202:T243)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2" t="s">
        <v>81</v>
      </c>
      <c r="AT201" s="170" t="s">
        <v>72</v>
      </c>
      <c r="AU201" s="170" t="s">
        <v>73</v>
      </c>
      <c r="AY201" s="162" t="s">
        <v>153</v>
      </c>
      <c r="BK201" s="171">
        <f>SUM(BK202:BK243)</f>
        <v>0</v>
      </c>
    </row>
    <row r="202" s="2" customFormat="1" ht="24.15" customHeight="1">
      <c r="A202" s="40"/>
      <c r="B202" s="174"/>
      <c r="C202" s="175" t="s">
        <v>574</v>
      </c>
      <c r="D202" s="175" t="s">
        <v>155</v>
      </c>
      <c r="E202" s="176" t="s">
        <v>2604</v>
      </c>
      <c r="F202" s="177" t="s">
        <v>2605</v>
      </c>
      <c r="G202" s="178" t="s">
        <v>2606</v>
      </c>
      <c r="H202" s="179">
        <v>0.37</v>
      </c>
      <c r="I202" s="180"/>
      <c r="J202" s="181">
        <f>ROUND(I202*H202,2)</f>
        <v>0</v>
      </c>
      <c r="K202" s="177" t="s">
        <v>3</v>
      </c>
      <c r="L202" s="41"/>
      <c r="M202" s="182" t="s">
        <v>3</v>
      </c>
      <c r="N202" s="183" t="s">
        <v>44</v>
      </c>
      <c r="O202" s="74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186" t="s">
        <v>160</v>
      </c>
      <c r="AT202" s="186" t="s">
        <v>155</v>
      </c>
      <c r="AU202" s="186" t="s">
        <v>81</v>
      </c>
      <c r="AY202" s="21" t="s">
        <v>153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21" t="s">
        <v>81</v>
      </c>
      <c r="BK202" s="187">
        <f>ROUND(I202*H202,2)</f>
        <v>0</v>
      </c>
      <c r="BL202" s="21" t="s">
        <v>160</v>
      </c>
      <c r="BM202" s="186" t="s">
        <v>1012</v>
      </c>
    </row>
    <row r="203" s="2" customFormat="1">
      <c r="A203" s="40"/>
      <c r="B203" s="41"/>
      <c r="C203" s="40"/>
      <c r="D203" s="188" t="s">
        <v>162</v>
      </c>
      <c r="E203" s="40"/>
      <c r="F203" s="189" t="s">
        <v>2605</v>
      </c>
      <c r="G203" s="40"/>
      <c r="H203" s="40"/>
      <c r="I203" s="190"/>
      <c r="J203" s="40"/>
      <c r="K203" s="40"/>
      <c r="L203" s="41"/>
      <c r="M203" s="191"/>
      <c r="N203" s="192"/>
      <c r="O203" s="74"/>
      <c r="P203" s="74"/>
      <c r="Q203" s="74"/>
      <c r="R203" s="74"/>
      <c r="S203" s="74"/>
      <c r="T203" s="75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21" t="s">
        <v>162</v>
      </c>
      <c r="AU203" s="21" t="s">
        <v>81</v>
      </c>
    </row>
    <row r="204" s="2" customFormat="1" ht="16.5" customHeight="1">
      <c r="A204" s="40"/>
      <c r="B204" s="174"/>
      <c r="C204" s="175" t="s">
        <v>579</v>
      </c>
      <c r="D204" s="175" t="s">
        <v>155</v>
      </c>
      <c r="E204" s="176" t="s">
        <v>2607</v>
      </c>
      <c r="F204" s="177" t="s">
        <v>2608</v>
      </c>
      <c r="G204" s="178" t="s">
        <v>241</v>
      </c>
      <c r="H204" s="179">
        <v>8</v>
      </c>
      <c r="I204" s="180"/>
      <c r="J204" s="181">
        <f>ROUND(I204*H204,2)</f>
        <v>0</v>
      </c>
      <c r="K204" s="177" t="s">
        <v>3</v>
      </c>
      <c r="L204" s="41"/>
      <c r="M204" s="182" t="s">
        <v>3</v>
      </c>
      <c r="N204" s="183" t="s">
        <v>44</v>
      </c>
      <c r="O204" s="74"/>
      <c r="P204" s="184">
        <f>O204*H204</f>
        <v>0</v>
      </c>
      <c r="Q204" s="184">
        <v>0</v>
      </c>
      <c r="R204" s="184">
        <f>Q204*H204</f>
        <v>0</v>
      </c>
      <c r="S204" s="184">
        <v>0</v>
      </c>
      <c r="T204" s="185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186" t="s">
        <v>160</v>
      </c>
      <c r="AT204" s="186" t="s">
        <v>155</v>
      </c>
      <c r="AU204" s="186" t="s">
        <v>81</v>
      </c>
      <c r="AY204" s="21" t="s">
        <v>153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21" t="s">
        <v>81</v>
      </c>
      <c r="BK204" s="187">
        <f>ROUND(I204*H204,2)</f>
        <v>0</v>
      </c>
      <c r="BL204" s="21" t="s">
        <v>160</v>
      </c>
      <c r="BM204" s="186" t="s">
        <v>1054</v>
      </c>
    </row>
    <row r="205" s="2" customFormat="1">
      <c r="A205" s="40"/>
      <c r="B205" s="41"/>
      <c r="C205" s="40"/>
      <c r="D205" s="188" t="s">
        <v>162</v>
      </c>
      <c r="E205" s="40"/>
      <c r="F205" s="189" t="s">
        <v>2608</v>
      </c>
      <c r="G205" s="40"/>
      <c r="H205" s="40"/>
      <c r="I205" s="190"/>
      <c r="J205" s="40"/>
      <c r="K205" s="40"/>
      <c r="L205" s="41"/>
      <c r="M205" s="191"/>
      <c r="N205" s="192"/>
      <c r="O205" s="74"/>
      <c r="P205" s="74"/>
      <c r="Q205" s="74"/>
      <c r="R205" s="74"/>
      <c r="S205" s="74"/>
      <c r="T205" s="75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21" t="s">
        <v>162</v>
      </c>
      <c r="AU205" s="21" t="s">
        <v>81</v>
      </c>
    </row>
    <row r="206" s="2" customFormat="1" ht="16.5" customHeight="1">
      <c r="A206" s="40"/>
      <c r="B206" s="174"/>
      <c r="C206" s="175" t="s">
        <v>585</v>
      </c>
      <c r="D206" s="175" t="s">
        <v>155</v>
      </c>
      <c r="E206" s="176" t="s">
        <v>2609</v>
      </c>
      <c r="F206" s="177" t="s">
        <v>2610</v>
      </c>
      <c r="G206" s="178" t="s">
        <v>241</v>
      </c>
      <c r="H206" s="179">
        <v>44</v>
      </c>
      <c r="I206" s="180"/>
      <c r="J206" s="181">
        <f>ROUND(I206*H206,2)</f>
        <v>0</v>
      </c>
      <c r="K206" s="177" t="s">
        <v>3</v>
      </c>
      <c r="L206" s="41"/>
      <c r="M206" s="182" t="s">
        <v>3</v>
      </c>
      <c r="N206" s="183" t="s">
        <v>44</v>
      </c>
      <c r="O206" s="74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86" t="s">
        <v>160</v>
      </c>
      <c r="AT206" s="186" t="s">
        <v>155</v>
      </c>
      <c r="AU206" s="186" t="s">
        <v>81</v>
      </c>
      <c r="AY206" s="21" t="s">
        <v>153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21" t="s">
        <v>81</v>
      </c>
      <c r="BK206" s="187">
        <f>ROUND(I206*H206,2)</f>
        <v>0</v>
      </c>
      <c r="BL206" s="21" t="s">
        <v>160</v>
      </c>
      <c r="BM206" s="186" t="s">
        <v>1080</v>
      </c>
    </row>
    <row r="207" s="2" customFormat="1">
      <c r="A207" s="40"/>
      <c r="B207" s="41"/>
      <c r="C207" s="40"/>
      <c r="D207" s="188" t="s">
        <v>162</v>
      </c>
      <c r="E207" s="40"/>
      <c r="F207" s="189" t="s">
        <v>2610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162</v>
      </c>
      <c r="AU207" s="21" t="s">
        <v>81</v>
      </c>
    </row>
    <row r="208" s="2" customFormat="1" ht="16.5" customHeight="1">
      <c r="A208" s="40"/>
      <c r="B208" s="174"/>
      <c r="C208" s="175" t="s">
        <v>590</v>
      </c>
      <c r="D208" s="175" t="s">
        <v>155</v>
      </c>
      <c r="E208" s="176" t="s">
        <v>2611</v>
      </c>
      <c r="F208" s="177" t="s">
        <v>2612</v>
      </c>
      <c r="G208" s="178" t="s">
        <v>614</v>
      </c>
      <c r="H208" s="179">
        <v>360</v>
      </c>
      <c r="I208" s="180"/>
      <c r="J208" s="181">
        <f>ROUND(I208*H208,2)</f>
        <v>0</v>
      </c>
      <c r="K208" s="177" t="s">
        <v>3</v>
      </c>
      <c r="L208" s="41"/>
      <c r="M208" s="182" t="s">
        <v>3</v>
      </c>
      <c r="N208" s="183" t="s">
        <v>44</v>
      </c>
      <c r="O208" s="74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86" t="s">
        <v>160</v>
      </c>
      <c r="AT208" s="186" t="s">
        <v>155</v>
      </c>
      <c r="AU208" s="186" t="s">
        <v>81</v>
      </c>
      <c r="AY208" s="21" t="s">
        <v>153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1" t="s">
        <v>81</v>
      </c>
      <c r="BK208" s="187">
        <f>ROUND(I208*H208,2)</f>
        <v>0</v>
      </c>
      <c r="BL208" s="21" t="s">
        <v>160</v>
      </c>
      <c r="BM208" s="186" t="s">
        <v>1092</v>
      </c>
    </row>
    <row r="209" s="2" customFormat="1">
      <c r="A209" s="40"/>
      <c r="B209" s="41"/>
      <c r="C209" s="40"/>
      <c r="D209" s="188" t="s">
        <v>162</v>
      </c>
      <c r="E209" s="40"/>
      <c r="F209" s="189" t="s">
        <v>2612</v>
      </c>
      <c r="G209" s="40"/>
      <c r="H209" s="40"/>
      <c r="I209" s="190"/>
      <c r="J209" s="40"/>
      <c r="K209" s="40"/>
      <c r="L209" s="41"/>
      <c r="M209" s="191"/>
      <c r="N209" s="192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162</v>
      </c>
      <c r="AU209" s="21" t="s">
        <v>81</v>
      </c>
    </row>
    <row r="210" s="2" customFormat="1" ht="21.75" customHeight="1">
      <c r="A210" s="40"/>
      <c r="B210" s="174"/>
      <c r="C210" s="175" t="s">
        <v>595</v>
      </c>
      <c r="D210" s="175" t="s">
        <v>155</v>
      </c>
      <c r="E210" s="176" t="s">
        <v>2613</v>
      </c>
      <c r="F210" s="177" t="s">
        <v>2614</v>
      </c>
      <c r="G210" s="178" t="s">
        <v>241</v>
      </c>
      <c r="H210" s="179">
        <v>72</v>
      </c>
      <c r="I210" s="180"/>
      <c r="J210" s="181">
        <f>ROUND(I210*H210,2)</f>
        <v>0</v>
      </c>
      <c r="K210" s="177" t="s">
        <v>3</v>
      </c>
      <c r="L210" s="41"/>
      <c r="M210" s="182" t="s">
        <v>3</v>
      </c>
      <c r="N210" s="183" t="s">
        <v>44</v>
      </c>
      <c r="O210" s="74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186" t="s">
        <v>160</v>
      </c>
      <c r="AT210" s="186" t="s">
        <v>155</v>
      </c>
      <c r="AU210" s="186" t="s">
        <v>81</v>
      </c>
      <c r="AY210" s="21" t="s">
        <v>153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21" t="s">
        <v>81</v>
      </c>
      <c r="BK210" s="187">
        <f>ROUND(I210*H210,2)</f>
        <v>0</v>
      </c>
      <c r="BL210" s="21" t="s">
        <v>160</v>
      </c>
      <c r="BM210" s="186" t="s">
        <v>1553</v>
      </c>
    </row>
    <row r="211" s="2" customFormat="1">
      <c r="A211" s="40"/>
      <c r="B211" s="41"/>
      <c r="C211" s="40"/>
      <c r="D211" s="188" t="s">
        <v>162</v>
      </c>
      <c r="E211" s="40"/>
      <c r="F211" s="189" t="s">
        <v>2614</v>
      </c>
      <c r="G211" s="40"/>
      <c r="H211" s="40"/>
      <c r="I211" s="190"/>
      <c r="J211" s="40"/>
      <c r="K211" s="40"/>
      <c r="L211" s="41"/>
      <c r="M211" s="191"/>
      <c r="N211" s="192"/>
      <c r="O211" s="74"/>
      <c r="P211" s="74"/>
      <c r="Q211" s="74"/>
      <c r="R211" s="74"/>
      <c r="S211" s="74"/>
      <c r="T211" s="75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21" t="s">
        <v>162</v>
      </c>
      <c r="AU211" s="21" t="s">
        <v>81</v>
      </c>
    </row>
    <row r="212" s="2" customFormat="1" ht="24.15" customHeight="1">
      <c r="A212" s="40"/>
      <c r="B212" s="174"/>
      <c r="C212" s="175" t="s">
        <v>600</v>
      </c>
      <c r="D212" s="175" t="s">
        <v>155</v>
      </c>
      <c r="E212" s="176" t="s">
        <v>2615</v>
      </c>
      <c r="F212" s="177" t="s">
        <v>2616</v>
      </c>
      <c r="G212" s="178" t="s">
        <v>158</v>
      </c>
      <c r="H212" s="179">
        <v>23.800000000000001</v>
      </c>
      <c r="I212" s="180"/>
      <c r="J212" s="181">
        <f>ROUND(I212*H212,2)</f>
        <v>0</v>
      </c>
      <c r="K212" s="177" t="s">
        <v>3</v>
      </c>
      <c r="L212" s="41"/>
      <c r="M212" s="182" t="s">
        <v>3</v>
      </c>
      <c r="N212" s="183" t="s">
        <v>44</v>
      </c>
      <c r="O212" s="74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186" t="s">
        <v>160</v>
      </c>
      <c r="AT212" s="186" t="s">
        <v>155</v>
      </c>
      <c r="AU212" s="186" t="s">
        <v>81</v>
      </c>
      <c r="AY212" s="21" t="s">
        <v>153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21" t="s">
        <v>81</v>
      </c>
      <c r="BK212" s="187">
        <f>ROUND(I212*H212,2)</f>
        <v>0</v>
      </c>
      <c r="BL212" s="21" t="s">
        <v>160</v>
      </c>
      <c r="BM212" s="186" t="s">
        <v>1561</v>
      </c>
    </row>
    <row r="213" s="2" customFormat="1">
      <c r="A213" s="40"/>
      <c r="B213" s="41"/>
      <c r="C213" s="40"/>
      <c r="D213" s="188" t="s">
        <v>162</v>
      </c>
      <c r="E213" s="40"/>
      <c r="F213" s="189" t="s">
        <v>2616</v>
      </c>
      <c r="G213" s="40"/>
      <c r="H213" s="40"/>
      <c r="I213" s="190"/>
      <c r="J213" s="40"/>
      <c r="K213" s="40"/>
      <c r="L213" s="41"/>
      <c r="M213" s="191"/>
      <c r="N213" s="192"/>
      <c r="O213" s="74"/>
      <c r="P213" s="74"/>
      <c r="Q213" s="74"/>
      <c r="R213" s="74"/>
      <c r="S213" s="74"/>
      <c r="T213" s="75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21" t="s">
        <v>162</v>
      </c>
      <c r="AU213" s="21" t="s">
        <v>81</v>
      </c>
    </row>
    <row r="214" s="2" customFormat="1" ht="24.15" customHeight="1">
      <c r="A214" s="40"/>
      <c r="B214" s="174"/>
      <c r="C214" s="175" t="s">
        <v>607</v>
      </c>
      <c r="D214" s="175" t="s">
        <v>155</v>
      </c>
      <c r="E214" s="176" t="s">
        <v>2617</v>
      </c>
      <c r="F214" s="177" t="s">
        <v>2618</v>
      </c>
      <c r="G214" s="178" t="s">
        <v>158</v>
      </c>
      <c r="H214" s="179">
        <v>8.4000000000000004</v>
      </c>
      <c r="I214" s="180"/>
      <c r="J214" s="181">
        <f>ROUND(I214*H214,2)</f>
        <v>0</v>
      </c>
      <c r="K214" s="177" t="s">
        <v>3</v>
      </c>
      <c r="L214" s="41"/>
      <c r="M214" s="182" t="s">
        <v>3</v>
      </c>
      <c r="N214" s="183" t="s">
        <v>44</v>
      </c>
      <c r="O214" s="74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86" t="s">
        <v>160</v>
      </c>
      <c r="AT214" s="186" t="s">
        <v>155</v>
      </c>
      <c r="AU214" s="186" t="s">
        <v>81</v>
      </c>
      <c r="AY214" s="21" t="s">
        <v>153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21" t="s">
        <v>81</v>
      </c>
      <c r="BK214" s="187">
        <f>ROUND(I214*H214,2)</f>
        <v>0</v>
      </c>
      <c r="BL214" s="21" t="s">
        <v>160</v>
      </c>
      <c r="BM214" s="186" t="s">
        <v>1575</v>
      </c>
    </row>
    <row r="215" s="2" customFormat="1">
      <c r="A215" s="40"/>
      <c r="B215" s="41"/>
      <c r="C215" s="40"/>
      <c r="D215" s="188" t="s">
        <v>162</v>
      </c>
      <c r="E215" s="40"/>
      <c r="F215" s="189" t="s">
        <v>2618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162</v>
      </c>
      <c r="AU215" s="21" t="s">
        <v>81</v>
      </c>
    </row>
    <row r="216" s="2" customFormat="1" ht="44.25" customHeight="1">
      <c r="A216" s="40"/>
      <c r="B216" s="174"/>
      <c r="C216" s="175" t="s">
        <v>611</v>
      </c>
      <c r="D216" s="175" t="s">
        <v>155</v>
      </c>
      <c r="E216" s="176" t="s">
        <v>2619</v>
      </c>
      <c r="F216" s="177" t="s">
        <v>2620</v>
      </c>
      <c r="G216" s="178" t="s">
        <v>2481</v>
      </c>
      <c r="H216" s="179">
        <v>7</v>
      </c>
      <c r="I216" s="180"/>
      <c r="J216" s="181">
        <f>ROUND(I216*H216,2)</f>
        <v>0</v>
      </c>
      <c r="K216" s="177" t="s">
        <v>3</v>
      </c>
      <c r="L216" s="41"/>
      <c r="M216" s="182" t="s">
        <v>3</v>
      </c>
      <c r="N216" s="183" t="s">
        <v>44</v>
      </c>
      <c r="O216" s="74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6" t="s">
        <v>160</v>
      </c>
      <c r="AT216" s="186" t="s">
        <v>155</v>
      </c>
      <c r="AU216" s="186" t="s">
        <v>81</v>
      </c>
      <c r="AY216" s="21" t="s">
        <v>153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21" t="s">
        <v>81</v>
      </c>
      <c r="BK216" s="187">
        <f>ROUND(I216*H216,2)</f>
        <v>0</v>
      </c>
      <c r="BL216" s="21" t="s">
        <v>160</v>
      </c>
      <c r="BM216" s="186" t="s">
        <v>1584</v>
      </c>
    </row>
    <row r="217" s="2" customFormat="1">
      <c r="A217" s="40"/>
      <c r="B217" s="41"/>
      <c r="C217" s="40"/>
      <c r="D217" s="188" t="s">
        <v>162</v>
      </c>
      <c r="E217" s="40"/>
      <c r="F217" s="189" t="s">
        <v>2620</v>
      </c>
      <c r="G217" s="40"/>
      <c r="H217" s="40"/>
      <c r="I217" s="190"/>
      <c r="J217" s="40"/>
      <c r="K217" s="40"/>
      <c r="L217" s="41"/>
      <c r="M217" s="191"/>
      <c r="N217" s="192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162</v>
      </c>
      <c r="AU217" s="21" t="s">
        <v>81</v>
      </c>
    </row>
    <row r="218" s="2" customFormat="1" ht="44.25" customHeight="1">
      <c r="A218" s="40"/>
      <c r="B218" s="174"/>
      <c r="C218" s="175" t="s">
        <v>619</v>
      </c>
      <c r="D218" s="175" t="s">
        <v>155</v>
      </c>
      <c r="E218" s="176" t="s">
        <v>2621</v>
      </c>
      <c r="F218" s="177" t="s">
        <v>2622</v>
      </c>
      <c r="G218" s="178" t="s">
        <v>2481</v>
      </c>
      <c r="H218" s="179">
        <v>10</v>
      </c>
      <c r="I218" s="180"/>
      <c r="J218" s="181">
        <f>ROUND(I218*H218,2)</f>
        <v>0</v>
      </c>
      <c r="K218" s="177" t="s">
        <v>3</v>
      </c>
      <c r="L218" s="41"/>
      <c r="M218" s="182" t="s">
        <v>3</v>
      </c>
      <c r="N218" s="183" t="s">
        <v>44</v>
      </c>
      <c r="O218" s="74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186" t="s">
        <v>160</v>
      </c>
      <c r="AT218" s="186" t="s">
        <v>155</v>
      </c>
      <c r="AU218" s="186" t="s">
        <v>81</v>
      </c>
      <c r="AY218" s="21" t="s">
        <v>153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21" t="s">
        <v>81</v>
      </c>
      <c r="BK218" s="187">
        <f>ROUND(I218*H218,2)</f>
        <v>0</v>
      </c>
      <c r="BL218" s="21" t="s">
        <v>160</v>
      </c>
      <c r="BM218" s="186" t="s">
        <v>1590</v>
      </c>
    </row>
    <row r="219" s="2" customFormat="1">
      <c r="A219" s="40"/>
      <c r="B219" s="41"/>
      <c r="C219" s="40"/>
      <c r="D219" s="188" t="s">
        <v>162</v>
      </c>
      <c r="E219" s="40"/>
      <c r="F219" s="189" t="s">
        <v>2622</v>
      </c>
      <c r="G219" s="40"/>
      <c r="H219" s="40"/>
      <c r="I219" s="190"/>
      <c r="J219" s="40"/>
      <c r="K219" s="40"/>
      <c r="L219" s="41"/>
      <c r="M219" s="191"/>
      <c r="N219" s="192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162</v>
      </c>
      <c r="AU219" s="21" t="s">
        <v>81</v>
      </c>
    </row>
    <row r="220" s="2" customFormat="1" ht="24.15" customHeight="1">
      <c r="A220" s="40"/>
      <c r="B220" s="174"/>
      <c r="C220" s="175" t="s">
        <v>626</v>
      </c>
      <c r="D220" s="175" t="s">
        <v>155</v>
      </c>
      <c r="E220" s="176" t="s">
        <v>2623</v>
      </c>
      <c r="F220" s="177" t="s">
        <v>2624</v>
      </c>
      <c r="G220" s="178" t="s">
        <v>614</v>
      </c>
      <c r="H220" s="179">
        <v>280</v>
      </c>
      <c r="I220" s="180"/>
      <c r="J220" s="181">
        <f>ROUND(I220*H220,2)</f>
        <v>0</v>
      </c>
      <c r="K220" s="177" t="s">
        <v>3</v>
      </c>
      <c r="L220" s="41"/>
      <c r="M220" s="182" t="s">
        <v>3</v>
      </c>
      <c r="N220" s="183" t="s">
        <v>44</v>
      </c>
      <c r="O220" s="74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186" t="s">
        <v>160</v>
      </c>
      <c r="AT220" s="186" t="s">
        <v>155</v>
      </c>
      <c r="AU220" s="186" t="s">
        <v>81</v>
      </c>
      <c r="AY220" s="21" t="s">
        <v>153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21" t="s">
        <v>81</v>
      </c>
      <c r="BK220" s="187">
        <f>ROUND(I220*H220,2)</f>
        <v>0</v>
      </c>
      <c r="BL220" s="21" t="s">
        <v>160</v>
      </c>
      <c r="BM220" s="186" t="s">
        <v>1596</v>
      </c>
    </row>
    <row r="221" s="2" customFormat="1">
      <c r="A221" s="40"/>
      <c r="B221" s="41"/>
      <c r="C221" s="40"/>
      <c r="D221" s="188" t="s">
        <v>162</v>
      </c>
      <c r="E221" s="40"/>
      <c r="F221" s="189" t="s">
        <v>2624</v>
      </c>
      <c r="G221" s="40"/>
      <c r="H221" s="40"/>
      <c r="I221" s="190"/>
      <c r="J221" s="40"/>
      <c r="K221" s="40"/>
      <c r="L221" s="41"/>
      <c r="M221" s="191"/>
      <c r="N221" s="192"/>
      <c r="O221" s="74"/>
      <c r="P221" s="74"/>
      <c r="Q221" s="74"/>
      <c r="R221" s="74"/>
      <c r="S221" s="74"/>
      <c r="T221" s="75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21" t="s">
        <v>162</v>
      </c>
      <c r="AU221" s="21" t="s">
        <v>81</v>
      </c>
    </row>
    <row r="222" s="2" customFormat="1" ht="24.15" customHeight="1">
      <c r="A222" s="40"/>
      <c r="B222" s="174"/>
      <c r="C222" s="175" t="s">
        <v>634</v>
      </c>
      <c r="D222" s="175" t="s">
        <v>155</v>
      </c>
      <c r="E222" s="176" t="s">
        <v>2625</v>
      </c>
      <c r="F222" s="177" t="s">
        <v>2626</v>
      </c>
      <c r="G222" s="178" t="s">
        <v>614</v>
      </c>
      <c r="H222" s="179">
        <v>30</v>
      </c>
      <c r="I222" s="180"/>
      <c r="J222" s="181">
        <f>ROUND(I222*H222,2)</f>
        <v>0</v>
      </c>
      <c r="K222" s="177" t="s">
        <v>3</v>
      </c>
      <c r="L222" s="41"/>
      <c r="M222" s="182" t="s">
        <v>3</v>
      </c>
      <c r="N222" s="183" t="s">
        <v>44</v>
      </c>
      <c r="O222" s="74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186" t="s">
        <v>160</v>
      </c>
      <c r="AT222" s="186" t="s">
        <v>155</v>
      </c>
      <c r="AU222" s="186" t="s">
        <v>81</v>
      </c>
      <c r="AY222" s="21" t="s">
        <v>153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21" t="s">
        <v>81</v>
      </c>
      <c r="BK222" s="187">
        <f>ROUND(I222*H222,2)</f>
        <v>0</v>
      </c>
      <c r="BL222" s="21" t="s">
        <v>160</v>
      </c>
      <c r="BM222" s="186" t="s">
        <v>1607</v>
      </c>
    </row>
    <row r="223" s="2" customFormat="1">
      <c r="A223" s="40"/>
      <c r="B223" s="41"/>
      <c r="C223" s="40"/>
      <c r="D223" s="188" t="s">
        <v>162</v>
      </c>
      <c r="E223" s="40"/>
      <c r="F223" s="189" t="s">
        <v>2626</v>
      </c>
      <c r="G223" s="40"/>
      <c r="H223" s="40"/>
      <c r="I223" s="190"/>
      <c r="J223" s="40"/>
      <c r="K223" s="40"/>
      <c r="L223" s="41"/>
      <c r="M223" s="191"/>
      <c r="N223" s="192"/>
      <c r="O223" s="74"/>
      <c r="P223" s="74"/>
      <c r="Q223" s="74"/>
      <c r="R223" s="74"/>
      <c r="S223" s="74"/>
      <c r="T223" s="75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21" t="s">
        <v>162</v>
      </c>
      <c r="AU223" s="21" t="s">
        <v>81</v>
      </c>
    </row>
    <row r="224" s="2" customFormat="1" ht="24.15" customHeight="1">
      <c r="A224" s="40"/>
      <c r="B224" s="174"/>
      <c r="C224" s="175" t="s">
        <v>642</v>
      </c>
      <c r="D224" s="175" t="s">
        <v>155</v>
      </c>
      <c r="E224" s="176" t="s">
        <v>2627</v>
      </c>
      <c r="F224" s="177" t="s">
        <v>2628</v>
      </c>
      <c r="G224" s="178" t="s">
        <v>614</v>
      </c>
      <c r="H224" s="179">
        <v>310</v>
      </c>
      <c r="I224" s="180"/>
      <c r="J224" s="181">
        <f>ROUND(I224*H224,2)</f>
        <v>0</v>
      </c>
      <c r="K224" s="177" t="s">
        <v>3</v>
      </c>
      <c r="L224" s="41"/>
      <c r="M224" s="182" t="s">
        <v>3</v>
      </c>
      <c r="N224" s="183" t="s">
        <v>44</v>
      </c>
      <c r="O224" s="74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186" t="s">
        <v>160</v>
      </c>
      <c r="AT224" s="186" t="s">
        <v>155</v>
      </c>
      <c r="AU224" s="186" t="s">
        <v>81</v>
      </c>
      <c r="AY224" s="21" t="s">
        <v>153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21" t="s">
        <v>81</v>
      </c>
      <c r="BK224" s="187">
        <f>ROUND(I224*H224,2)</f>
        <v>0</v>
      </c>
      <c r="BL224" s="21" t="s">
        <v>160</v>
      </c>
      <c r="BM224" s="186" t="s">
        <v>1617</v>
      </c>
    </row>
    <row r="225" s="2" customFormat="1">
      <c r="A225" s="40"/>
      <c r="B225" s="41"/>
      <c r="C225" s="40"/>
      <c r="D225" s="188" t="s">
        <v>162</v>
      </c>
      <c r="E225" s="40"/>
      <c r="F225" s="189" t="s">
        <v>2628</v>
      </c>
      <c r="G225" s="40"/>
      <c r="H225" s="40"/>
      <c r="I225" s="190"/>
      <c r="J225" s="40"/>
      <c r="K225" s="40"/>
      <c r="L225" s="41"/>
      <c r="M225" s="191"/>
      <c r="N225" s="192"/>
      <c r="O225" s="74"/>
      <c r="P225" s="74"/>
      <c r="Q225" s="74"/>
      <c r="R225" s="74"/>
      <c r="S225" s="74"/>
      <c r="T225" s="75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21" t="s">
        <v>162</v>
      </c>
      <c r="AU225" s="21" t="s">
        <v>81</v>
      </c>
    </row>
    <row r="226" s="2" customFormat="1" ht="24.15" customHeight="1">
      <c r="A226" s="40"/>
      <c r="B226" s="174"/>
      <c r="C226" s="175" t="s">
        <v>648</v>
      </c>
      <c r="D226" s="175" t="s">
        <v>155</v>
      </c>
      <c r="E226" s="176" t="s">
        <v>2629</v>
      </c>
      <c r="F226" s="177" t="s">
        <v>2630</v>
      </c>
      <c r="G226" s="178" t="s">
        <v>614</v>
      </c>
      <c r="H226" s="179">
        <v>310</v>
      </c>
      <c r="I226" s="180"/>
      <c r="J226" s="181">
        <f>ROUND(I226*H226,2)</f>
        <v>0</v>
      </c>
      <c r="K226" s="177" t="s">
        <v>3</v>
      </c>
      <c r="L226" s="41"/>
      <c r="M226" s="182" t="s">
        <v>3</v>
      </c>
      <c r="N226" s="183" t="s">
        <v>44</v>
      </c>
      <c r="O226" s="74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186" t="s">
        <v>160</v>
      </c>
      <c r="AT226" s="186" t="s">
        <v>155</v>
      </c>
      <c r="AU226" s="186" t="s">
        <v>81</v>
      </c>
      <c r="AY226" s="21" t="s">
        <v>153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21" t="s">
        <v>81</v>
      </c>
      <c r="BK226" s="187">
        <f>ROUND(I226*H226,2)</f>
        <v>0</v>
      </c>
      <c r="BL226" s="21" t="s">
        <v>160</v>
      </c>
      <c r="BM226" s="186" t="s">
        <v>1626</v>
      </c>
    </row>
    <row r="227" s="2" customFormat="1">
      <c r="A227" s="40"/>
      <c r="B227" s="41"/>
      <c r="C227" s="40"/>
      <c r="D227" s="188" t="s">
        <v>162</v>
      </c>
      <c r="E227" s="40"/>
      <c r="F227" s="189" t="s">
        <v>2630</v>
      </c>
      <c r="G227" s="40"/>
      <c r="H227" s="40"/>
      <c r="I227" s="190"/>
      <c r="J227" s="40"/>
      <c r="K227" s="40"/>
      <c r="L227" s="41"/>
      <c r="M227" s="191"/>
      <c r="N227" s="192"/>
      <c r="O227" s="74"/>
      <c r="P227" s="74"/>
      <c r="Q227" s="74"/>
      <c r="R227" s="74"/>
      <c r="S227" s="74"/>
      <c r="T227" s="75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21" t="s">
        <v>162</v>
      </c>
      <c r="AU227" s="21" t="s">
        <v>81</v>
      </c>
    </row>
    <row r="228" s="2" customFormat="1" ht="24.15" customHeight="1">
      <c r="A228" s="40"/>
      <c r="B228" s="174"/>
      <c r="C228" s="175" t="s">
        <v>654</v>
      </c>
      <c r="D228" s="175" t="s">
        <v>155</v>
      </c>
      <c r="E228" s="176" t="s">
        <v>2631</v>
      </c>
      <c r="F228" s="177" t="s">
        <v>2632</v>
      </c>
      <c r="G228" s="178" t="s">
        <v>2481</v>
      </c>
      <c r="H228" s="179">
        <v>5</v>
      </c>
      <c r="I228" s="180"/>
      <c r="J228" s="181">
        <f>ROUND(I228*H228,2)</f>
        <v>0</v>
      </c>
      <c r="K228" s="177" t="s">
        <v>3</v>
      </c>
      <c r="L228" s="41"/>
      <c r="M228" s="182" t="s">
        <v>3</v>
      </c>
      <c r="N228" s="183" t="s">
        <v>44</v>
      </c>
      <c r="O228" s="74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186" t="s">
        <v>160</v>
      </c>
      <c r="AT228" s="186" t="s">
        <v>155</v>
      </c>
      <c r="AU228" s="186" t="s">
        <v>81</v>
      </c>
      <c r="AY228" s="21" t="s">
        <v>153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21" t="s">
        <v>81</v>
      </c>
      <c r="BK228" s="187">
        <f>ROUND(I228*H228,2)</f>
        <v>0</v>
      </c>
      <c r="BL228" s="21" t="s">
        <v>160</v>
      </c>
      <c r="BM228" s="186" t="s">
        <v>1647</v>
      </c>
    </row>
    <row r="229" s="2" customFormat="1">
      <c r="A229" s="40"/>
      <c r="B229" s="41"/>
      <c r="C229" s="40"/>
      <c r="D229" s="188" t="s">
        <v>162</v>
      </c>
      <c r="E229" s="40"/>
      <c r="F229" s="189" t="s">
        <v>2632</v>
      </c>
      <c r="G229" s="40"/>
      <c r="H229" s="40"/>
      <c r="I229" s="190"/>
      <c r="J229" s="40"/>
      <c r="K229" s="40"/>
      <c r="L229" s="41"/>
      <c r="M229" s="191"/>
      <c r="N229" s="192"/>
      <c r="O229" s="74"/>
      <c r="P229" s="74"/>
      <c r="Q229" s="74"/>
      <c r="R229" s="74"/>
      <c r="S229" s="74"/>
      <c r="T229" s="75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21" t="s">
        <v>162</v>
      </c>
      <c r="AU229" s="21" t="s">
        <v>81</v>
      </c>
    </row>
    <row r="230" s="2" customFormat="1" ht="24.15" customHeight="1">
      <c r="A230" s="40"/>
      <c r="B230" s="174"/>
      <c r="C230" s="175" t="s">
        <v>660</v>
      </c>
      <c r="D230" s="175" t="s">
        <v>155</v>
      </c>
      <c r="E230" s="176" t="s">
        <v>2633</v>
      </c>
      <c r="F230" s="177" t="s">
        <v>2634</v>
      </c>
      <c r="G230" s="178" t="s">
        <v>158</v>
      </c>
      <c r="H230" s="179">
        <v>1</v>
      </c>
      <c r="I230" s="180"/>
      <c r="J230" s="181">
        <f>ROUND(I230*H230,2)</f>
        <v>0</v>
      </c>
      <c r="K230" s="177" t="s">
        <v>3</v>
      </c>
      <c r="L230" s="41"/>
      <c r="M230" s="182" t="s">
        <v>3</v>
      </c>
      <c r="N230" s="183" t="s">
        <v>44</v>
      </c>
      <c r="O230" s="74"/>
      <c r="P230" s="184">
        <f>O230*H230</f>
        <v>0</v>
      </c>
      <c r="Q230" s="184">
        <v>0</v>
      </c>
      <c r="R230" s="184">
        <f>Q230*H230</f>
        <v>0</v>
      </c>
      <c r="S230" s="184">
        <v>0</v>
      </c>
      <c r="T230" s="18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186" t="s">
        <v>160</v>
      </c>
      <c r="AT230" s="186" t="s">
        <v>155</v>
      </c>
      <c r="AU230" s="186" t="s">
        <v>81</v>
      </c>
      <c r="AY230" s="21" t="s">
        <v>153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21" t="s">
        <v>81</v>
      </c>
      <c r="BK230" s="187">
        <f>ROUND(I230*H230,2)</f>
        <v>0</v>
      </c>
      <c r="BL230" s="21" t="s">
        <v>160</v>
      </c>
      <c r="BM230" s="186" t="s">
        <v>1691</v>
      </c>
    </row>
    <row r="231" s="2" customFormat="1">
      <c r="A231" s="40"/>
      <c r="B231" s="41"/>
      <c r="C231" s="40"/>
      <c r="D231" s="188" t="s">
        <v>162</v>
      </c>
      <c r="E231" s="40"/>
      <c r="F231" s="189" t="s">
        <v>2635</v>
      </c>
      <c r="G231" s="40"/>
      <c r="H231" s="40"/>
      <c r="I231" s="190"/>
      <c r="J231" s="40"/>
      <c r="K231" s="40"/>
      <c r="L231" s="41"/>
      <c r="M231" s="191"/>
      <c r="N231" s="192"/>
      <c r="O231" s="74"/>
      <c r="P231" s="74"/>
      <c r="Q231" s="74"/>
      <c r="R231" s="74"/>
      <c r="S231" s="74"/>
      <c r="T231" s="75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21" t="s">
        <v>162</v>
      </c>
      <c r="AU231" s="21" t="s">
        <v>81</v>
      </c>
    </row>
    <row r="232" s="2" customFormat="1" ht="24.15" customHeight="1">
      <c r="A232" s="40"/>
      <c r="B232" s="174"/>
      <c r="C232" s="175" t="s">
        <v>666</v>
      </c>
      <c r="D232" s="175" t="s">
        <v>155</v>
      </c>
      <c r="E232" s="176" t="s">
        <v>2636</v>
      </c>
      <c r="F232" s="177" t="s">
        <v>2637</v>
      </c>
      <c r="G232" s="178" t="s">
        <v>614</v>
      </c>
      <c r="H232" s="179">
        <v>280</v>
      </c>
      <c r="I232" s="180"/>
      <c r="J232" s="181">
        <f>ROUND(I232*H232,2)</f>
        <v>0</v>
      </c>
      <c r="K232" s="177" t="s">
        <v>3</v>
      </c>
      <c r="L232" s="41"/>
      <c r="M232" s="182" t="s">
        <v>3</v>
      </c>
      <c r="N232" s="183" t="s">
        <v>44</v>
      </c>
      <c r="O232" s="74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186" t="s">
        <v>160</v>
      </c>
      <c r="AT232" s="186" t="s">
        <v>155</v>
      </c>
      <c r="AU232" s="186" t="s">
        <v>81</v>
      </c>
      <c r="AY232" s="21" t="s">
        <v>153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21" t="s">
        <v>81</v>
      </c>
      <c r="BK232" s="187">
        <f>ROUND(I232*H232,2)</f>
        <v>0</v>
      </c>
      <c r="BL232" s="21" t="s">
        <v>160</v>
      </c>
      <c r="BM232" s="186" t="s">
        <v>1699</v>
      </c>
    </row>
    <row r="233" s="2" customFormat="1">
      <c r="A233" s="40"/>
      <c r="B233" s="41"/>
      <c r="C233" s="40"/>
      <c r="D233" s="188" t="s">
        <v>162</v>
      </c>
      <c r="E233" s="40"/>
      <c r="F233" s="189" t="s">
        <v>2637</v>
      </c>
      <c r="G233" s="40"/>
      <c r="H233" s="40"/>
      <c r="I233" s="190"/>
      <c r="J233" s="40"/>
      <c r="K233" s="40"/>
      <c r="L233" s="41"/>
      <c r="M233" s="191"/>
      <c r="N233" s="192"/>
      <c r="O233" s="74"/>
      <c r="P233" s="74"/>
      <c r="Q233" s="74"/>
      <c r="R233" s="74"/>
      <c r="S233" s="74"/>
      <c r="T233" s="75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21" t="s">
        <v>162</v>
      </c>
      <c r="AU233" s="21" t="s">
        <v>81</v>
      </c>
    </row>
    <row r="234" s="2" customFormat="1" ht="24.15" customHeight="1">
      <c r="A234" s="40"/>
      <c r="B234" s="174"/>
      <c r="C234" s="175" t="s">
        <v>673</v>
      </c>
      <c r="D234" s="175" t="s">
        <v>155</v>
      </c>
      <c r="E234" s="176" t="s">
        <v>2638</v>
      </c>
      <c r="F234" s="177" t="s">
        <v>2639</v>
      </c>
      <c r="G234" s="178" t="s">
        <v>614</v>
      </c>
      <c r="H234" s="179">
        <v>30</v>
      </c>
      <c r="I234" s="180"/>
      <c r="J234" s="181">
        <f>ROUND(I234*H234,2)</f>
        <v>0</v>
      </c>
      <c r="K234" s="177" t="s">
        <v>3</v>
      </c>
      <c r="L234" s="41"/>
      <c r="M234" s="182" t="s">
        <v>3</v>
      </c>
      <c r="N234" s="183" t="s">
        <v>44</v>
      </c>
      <c r="O234" s="74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186" t="s">
        <v>160</v>
      </c>
      <c r="AT234" s="186" t="s">
        <v>155</v>
      </c>
      <c r="AU234" s="186" t="s">
        <v>81</v>
      </c>
      <c r="AY234" s="21" t="s">
        <v>153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21" t="s">
        <v>81</v>
      </c>
      <c r="BK234" s="187">
        <f>ROUND(I234*H234,2)</f>
        <v>0</v>
      </c>
      <c r="BL234" s="21" t="s">
        <v>160</v>
      </c>
      <c r="BM234" s="186" t="s">
        <v>1710</v>
      </c>
    </row>
    <row r="235" s="2" customFormat="1">
      <c r="A235" s="40"/>
      <c r="B235" s="41"/>
      <c r="C235" s="40"/>
      <c r="D235" s="188" t="s">
        <v>162</v>
      </c>
      <c r="E235" s="40"/>
      <c r="F235" s="189" t="s">
        <v>2639</v>
      </c>
      <c r="G235" s="40"/>
      <c r="H235" s="40"/>
      <c r="I235" s="190"/>
      <c r="J235" s="40"/>
      <c r="K235" s="40"/>
      <c r="L235" s="41"/>
      <c r="M235" s="191"/>
      <c r="N235" s="192"/>
      <c r="O235" s="74"/>
      <c r="P235" s="74"/>
      <c r="Q235" s="74"/>
      <c r="R235" s="74"/>
      <c r="S235" s="74"/>
      <c r="T235" s="75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21" t="s">
        <v>162</v>
      </c>
      <c r="AU235" s="21" t="s">
        <v>81</v>
      </c>
    </row>
    <row r="236" s="2" customFormat="1" ht="37.8" customHeight="1">
      <c r="A236" s="40"/>
      <c r="B236" s="174"/>
      <c r="C236" s="175" t="s">
        <v>679</v>
      </c>
      <c r="D236" s="175" t="s">
        <v>155</v>
      </c>
      <c r="E236" s="176" t="s">
        <v>2640</v>
      </c>
      <c r="F236" s="177" t="s">
        <v>2641</v>
      </c>
      <c r="G236" s="178" t="s">
        <v>614</v>
      </c>
      <c r="H236" s="179">
        <v>45</v>
      </c>
      <c r="I236" s="180"/>
      <c r="J236" s="181">
        <f>ROUND(I236*H236,2)</f>
        <v>0</v>
      </c>
      <c r="K236" s="177" t="s">
        <v>3</v>
      </c>
      <c r="L236" s="41"/>
      <c r="M236" s="182" t="s">
        <v>3</v>
      </c>
      <c r="N236" s="183" t="s">
        <v>44</v>
      </c>
      <c r="O236" s="74"/>
      <c r="P236" s="184">
        <f>O236*H236</f>
        <v>0</v>
      </c>
      <c r="Q236" s="184">
        <v>0</v>
      </c>
      <c r="R236" s="184">
        <f>Q236*H236</f>
        <v>0</v>
      </c>
      <c r="S236" s="184">
        <v>0</v>
      </c>
      <c r="T236" s="185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186" t="s">
        <v>160</v>
      </c>
      <c r="AT236" s="186" t="s">
        <v>155</v>
      </c>
      <c r="AU236" s="186" t="s">
        <v>81</v>
      </c>
      <c r="AY236" s="21" t="s">
        <v>153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21" t="s">
        <v>81</v>
      </c>
      <c r="BK236" s="187">
        <f>ROUND(I236*H236,2)</f>
        <v>0</v>
      </c>
      <c r="BL236" s="21" t="s">
        <v>160</v>
      </c>
      <c r="BM236" s="186" t="s">
        <v>1724</v>
      </c>
    </row>
    <row r="237" s="2" customFormat="1">
      <c r="A237" s="40"/>
      <c r="B237" s="41"/>
      <c r="C237" s="40"/>
      <c r="D237" s="188" t="s">
        <v>162</v>
      </c>
      <c r="E237" s="40"/>
      <c r="F237" s="189" t="s">
        <v>2641</v>
      </c>
      <c r="G237" s="40"/>
      <c r="H237" s="40"/>
      <c r="I237" s="190"/>
      <c r="J237" s="40"/>
      <c r="K237" s="40"/>
      <c r="L237" s="41"/>
      <c r="M237" s="191"/>
      <c r="N237" s="192"/>
      <c r="O237" s="74"/>
      <c r="P237" s="74"/>
      <c r="Q237" s="74"/>
      <c r="R237" s="74"/>
      <c r="S237" s="74"/>
      <c r="T237" s="75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21" t="s">
        <v>162</v>
      </c>
      <c r="AU237" s="21" t="s">
        <v>81</v>
      </c>
    </row>
    <row r="238" s="2" customFormat="1" ht="37.8" customHeight="1">
      <c r="A238" s="40"/>
      <c r="B238" s="174"/>
      <c r="C238" s="175" t="s">
        <v>685</v>
      </c>
      <c r="D238" s="175" t="s">
        <v>155</v>
      </c>
      <c r="E238" s="176" t="s">
        <v>2642</v>
      </c>
      <c r="F238" s="177" t="s">
        <v>2643</v>
      </c>
      <c r="G238" s="178" t="s">
        <v>614</v>
      </c>
      <c r="H238" s="179">
        <v>10</v>
      </c>
      <c r="I238" s="180"/>
      <c r="J238" s="181">
        <f>ROUND(I238*H238,2)</f>
        <v>0</v>
      </c>
      <c r="K238" s="177" t="s">
        <v>3</v>
      </c>
      <c r="L238" s="41"/>
      <c r="M238" s="182" t="s">
        <v>3</v>
      </c>
      <c r="N238" s="183" t="s">
        <v>44</v>
      </c>
      <c r="O238" s="74"/>
      <c r="P238" s="184">
        <f>O238*H238</f>
        <v>0</v>
      </c>
      <c r="Q238" s="184">
        <v>0</v>
      </c>
      <c r="R238" s="184">
        <f>Q238*H238</f>
        <v>0</v>
      </c>
      <c r="S238" s="184">
        <v>0</v>
      </c>
      <c r="T238" s="185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186" t="s">
        <v>160</v>
      </c>
      <c r="AT238" s="186" t="s">
        <v>155</v>
      </c>
      <c r="AU238" s="186" t="s">
        <v>81</v>
      </c>
      <c r="AY238" s="21" t="s">
        <v>153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21" t="s">
        <v>81</v>
      </c>
      <c r="BK238" s="187">
        <f>ROUND(I238*H238,2)</f>
        <v>0</v>
      </c>
      <c r="BL238" s="21" t="s">
        <v>160</v>
      </c>
      <c r="BM238" s="186" t="s">
        <v>1738</v>
      </c>
    </row>
    <row r="239" s="2" customFormat="1">
      <c r="A239" s="40"/>
      <c r="B239" s="41"/>
      <c r="C239" s="40"/>
      <c r="D239" s="188" t="s">
        <v>162</v>
      </c>
      <c r="E239" s="40"/>
      <c r="F239" s="189" t="s">
        <v>2643</v>
      </c>
      <c r="G239" s="40"/>
      <c r="H239" s="40"/>
      <c r="I239" s="190"/>
      <c r="J239" s="40"/>
      <c r="K239" s="40"/>
      <c r="L239" s="41"/>
      <c r="M239" s="191"/>
      <c r="N239" s="192"/>
      <c r="O239" s="74"/>
      <c r="P239" s="74"/>
      <c r="Q239" s="74"/>
      <c r="R239" s="74"/>
      <c r="S239" s="74"/>
      <c r="T239" s="75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21" t="s">
        <v>162</v>
      </c>
      <c r="AU239" s="21" t="s">
        <v>81</v>
      </c>
    </row>
    <row r="240" s="2" customFormat="1" ht="24.15" customHeight="1">
      <c r="A240" s="40"/>
      <c r="B240" s="174"/>
      <c r="C240" s="175" t="s">
        <v>693</v>
      </c>
      <c r="D240" s="175" t="s">
        <v>155</v>
      </c>
      <c r="E240" s="176" t="s">
        <v>2644</v>
      </c>
      <c r="F240" s="177" t="s">
        <v>2645</v>
      </c>
      <c r="G240" s="178" t="s">
        <v>158</v>
      </c>
      <c r="H240" s="179">
        <v>12</v>
      </c>
      <c r="I240" s="180"/>
      <c r="J240" s="181">
        <f>ROUND(I240*H240,2)</f>
        <v>0</v>
      </c>
      <c r="K240" s="177" t="s">
        <v>3</v>
      </c>
      <c r="L240" s="41"/>
      <c r="M240" s="182" t="s">
        <v>3</v>
      </c>
      <c r="N240" s="183" t="s">
        <v>44</v>
      </c>
      <c r="O240" s="74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186" t="s">
        <v>160</v>
      </c>
      <c r="AT240" s="186" t="s">
        <v>155</v>
      </c>
      <c r="AU240" s="186" t="s">
        <v>81</v>
      </c>
      <c r="AY240" s="21" t="s">
        <v>153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21" t="s">
        <v>81</v>
      </c>
      <c r="BK240" s="187">
        <f>ROUND(I240*H240,2)</f>
        <v>0</v>
      </c>
      <c r="BL240" s="21" t="s">
        <v>160</v>
      </c>
      <c r="BM240" s="186" t="s">
        <v>1750</v>
      </c>
    </row>
    <row r="241" s="2" customFormat="1">
      <c r="A241" s="40"/>
      <c r="B241" s="41"/>
      <c r="C241" s="40"/>
      <c r="D241" s="188" t="s">
        <v>162</v>
      </c>
      <c r="E241" s="40"/>
      <c r="F241" s="189" t="s">
        <v>2645</v>
      </c>
      <c r="G241" s="40"/>
      <c r="H241" s="40"/>
      <c r="I241" s="190"/>
      <c r="J241" s="40"/>
      <c r="K241" s="40"/>
      <c r="L241" s="41"/>
      <c r="M241" s="191"/>
      <c r="N241" s="192"/>
      <c r="O241" s="74"/>
      <c r="P241" s="74"/>
      <c r="Q241" s="74"/>
      <c r="R241" s="74"/>
      <c r="S241" s="74"/>
      <c r="T241" s="75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21" t="s">
        <v>162</v>
      </c>
      <c r="AU241" s="21" t="s">
        <v>81</v>
      </c>
    </row>
    <row r="242" s="2" customFormat="1" ht="16.5" customHeight="1">
      <c r="A242" s="40"/>
      <c r="B242" s="174"/>
      <c r="C242" s="175" t="s">
        <v>702</v>
      </c>
      <c r="D242" s="175" t="s">
        <v>155</v>
      </c>
      <c r="E242" s="176" t="s">
        <v>2646</v>
      </c>
      <c r="F242" s="177" t="s">
        <v>2647</v>
      </c>
      <c r="G242" s="178" t="s">
        <v>158</v>
      </c>
      <c r="H242" s="179">
        <v>25.399999999999999</v>
      </c>
      <c r="I242" s="180"/>
      <c r="J242" s="181">
        <f>ROUND(I242*H242,2)</f>
        <v>0</v>
      </c>
      <c r="K242" s="177" t="s">
        <v>3</v>
      </c>
      <c r="L242" s="41"/>
      <c r="M242" s="182" t="s">
        <v>3</v>
      </c>
      <c r="N242" s="183" t="s">
        <v>44</v>
      </c>
      <c r="O242" s="74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186" t="s">
        <v>160</v>
      </c>
      <c r="AT242" s="186" t="s">
        <v>155</v>
      </c>
      <c r="AU242" s="186" t="s">
        <v>81</v>
      </c>
      <c r="AY242" s="21" t="s">
        <v>153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21" t="s">
        <v>81</v>
      </c>
      <c r="BK242" s="187">
        <f>ROUND(I242*H242,2)</f>
        <v>0</v>
      </c>
      <c r="BL242" s="21" t="s">
        <v>160</v>
      </c>
      <c r="BM242" s="186" t="s">
        <v>1762</v>
      </c>
    </row>
    <row r="243" s="2" customFormat="1">
      <c r="A243" s="40"/>
      <c r="B243" s="41"/>
      <c r="C243" s="40"/>
      <c r="D243" s="188" t="s">
        <v>162</v>
      </c>
      <c r="E243" s="40"/>
      <c r="F243" s="189" t="s">
        <v>2647</v>
      </c>
      <c r="G243" s="40"/>
      <c r="H243" s="40"/>
      <c r="I243" s="190"/>
      <c r="J243" s="40"/>
      <c r="K243" s="40"/>
      <c r="L243" s="41"/>
      <c r="M243" s="237"/>
      <c r="N243" s="238"/>
      <c r="O243" s="239"/>
      <c r="P243" s="239"/>
      <c r="Q243" s="239"/>
      <c r="R243" s="239"/>
      <c r="S243" s="239"/>
      <c r="T243" s="2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21" t="s">
        <v>162</v>
      </c>
      <c r="AU243" s="21" t="s">
        <v>81</v>
      </c>
    </row>
    <row r="244" s="2" customFormat="1" ht="6.96" customHeight="1">
      <c r="A244" s="40"/>
      <c r="B244" s="57"/>
      <c r="C244" s="58"/>
      <c r="D244" s="58"/>
      <c r="E244" s="58"/>
      <c r="F244" s="58"/>
      <c r="G244" s="58"/>
      <c r="H244" s="58"/>
      <c r="I244" s="58"/>
      <c r="J244" s="58"/>
      <c r="K244" s="58"/>
      <c r="L244" s="41"/>
      <c r="M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</row>
  </sheetData>
  <autoFilter ref="C81:K24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103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2" customFormat="1" ht="12" customHeight="1">
      <c r="A8" s="40"/>
      <c r="B8" s="41"/>
      <c r="C8" s="40"/>
      <c r="D8" s="34" t="s">
        <v>124</v>
      </c>
      <c r="E8" s="40"/>
      <c r="F8" s="40"/>
      <c r="G8" s="40"/>
      <c r="H8" s="40"/>
      <c r="I8" s="40"/>
      <c r="J8" s="40"/>
      <c r="K8" s="40"/>
      <c r="L8" s="12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1"/>
      <c r="C9" s="40"/>
      <c r="D9" s="40"/>
      <c r="E9" s="64" t="s">
        <v>2648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1"/>
      <c r="C11" s="40"/>
      <c r="D11" s="34" t="s">
        <v>19</v>
      </c>
      <c r="E11" s="40"/>
      <c r="F11" s="29" t="s">
        <v>3</v>
      </c>
      <c r="G11" s="40"/>
      <c r="H11" s="40"/>
      <c r="I11" s="34" t="s">
        <v>21</v>
      </c>
      <c r="J11" s="29" t="s">
        <v>3</v>
      </c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1"/>
      <c r="C12" s="40"/>
      <c r="D12" s="34" t="s">
        <v>23</v>
      </c>
      <c r="E12" s="40"/>
      <c r="F12" s="29" t="s">
        <v>24</v>
      </c>
      <c r="G12" s="40"/>
      <c r="H12" s="40"/>
      <c r="I12" s="34" t="s">
        <v>25</v>
      </c>
      <c r="J12" s="66" t="str">
        <f>'Rekapitulace stavby'!AN8</f>
        <v>31. 1. 2025</v>
      </c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27</v>
      </c>
      <c r="E14" s="40"/>
      <c r="F14" s="40"/>
      <c r="G14" s="40"/>
      <c r="H14" s="40"/>
      <c r="I14" s="34" t="s">
        <v>28</v>
      </c>
      <c r="J14" s="29" t="str">
        <f>IF('Rekapitulace stavby'!AN10="","",'Rekapitulace stavby'!AN10)</f>
        <v/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1"/>
      <c r="C15" s="40"/>
      <c r="D15" s="40"/>
      <c r="E15" s="29" t="str">
        <f>IF('Rekapitulace stavby'!E11="","",'Rekapitulace stavby'!E11)</f>
        <v xml:space="preserve"> </v>
      </c>
      <c r="F15" s="40"/>
      <c r="G15" s="40"/>
      <c r="H15" s="40"/>
      <c r="I15" s="34" t="s">
        <v>30</v>
      </c>
      <c r="J15" s="29" t="str">
        <f>IF('Rekapitulace stavby'!AN11="","",'Rekapitulace stavby'!AN11)</f>
        <v/>
      </c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1"/>
      <c r="C17" s="40"/>
      <c r="D17" s="34" t="s">
        <v>31</v>
      </c>
      <c r="E17" s="40"/>
      <c r="F17" s="40"/>
      <c r="G17" s="40"/>
      <c r="H17" s="40"/>
      <c r="I17" s="34" t="s">
        <v>28</v>
      </c>
      <c r="J17" s="35" t="str">
        <f>'Rekapitulace stavby'!AN13</f>
        <v>Vyplň údaj</v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1"/>
      <c r="C18" s="40"/>
      <c r="D18" s="40"/>
      <c r="E18" s="35" t="str">
        <f>'Rekapitulace stavby'!E14</f>
        <v>Vyplň údaj</v>
      </c>
      <c r="F18" s="29"/>
      <c r="G18" s="29"/>
      <c r="H18" s="29"/>
      <c r="I18" s="34" t="s">
        <v>30</v>
      </c>
      <c r="J18" s="35" t="str">
        <f>'Rekapitulace stavby'!AN14</f>
        <v>Vyplň údaj</v>
      </c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1"/>
      <c r="C20" s="40"/>
      <c r="D20" s="34" t="s">
        <v>33</v>
      </c>
      <c r="E20" s="40"/>
      <c r="F20" s="40"/>
      <c r="G20" s="40"/>
      <c r="H20" s="40"/>
      <c r="I20" s="34" t="s">
        <v>28</v>
      </c>
      <c r="J20" s="29" t="str">
        <f>IF('Rekapitulace stavby'!AN16="","",'Rekapitulace stavby'!AN16)</f>
        <v/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1"/>
      <c r="C21" s="40"/>
      <c r="D21" s="40"/>
      <c r="E21" s="29" t="str">
        <f>IF('Rekapitulace stavby'!E17="","",'Rekapitulace stavby'!E17)</f>
        <v>Ing. Petr Novotný, Ph.D.</v>
      </c>
      <c r="F21" s="40"/>
      <c r="G21" s="40"/>
      <c r="H21" s="40"/>
      <c r="I21" s="34" t="s">
        <v>30</v>
      </c>
      <c r="J21" s="29" t="str">
        <f>IF('Rekapitulace stavby'!AN17="","",'Rekapitulace stavby'!AN17)</f>
        <v/>
      </c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1"/>
      <c r="C23" s="40"/>
      <c r="D23" s="34" t="s">
        <v>36</v>
      </c>
      <c r="E23" s="40"/>
      <c r="F23" s="40"/>
      <c r="G23" s="40"/>
      <c r="H23" s="40"/>
      <c r="I23" s="34" t="s">
        <v>28</v>
      </c>
      <c r="J23" s="29" t="str">
        <f>IF('Rekapitulace stavby'!AN19="","",'Rekapitulace stavby'!AN19)</f>
        <v/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1"/>
      <c r="C24" s="40"/>
      <c r="D24" s="40"/>
      <c r="E24" s="29" t="str">
        <f>IF('Rekapitulace stavby'!E20="","",'Rekapitulace stavby'!E20)</f>
        <v xml:space="preserve"> </v>
      </c>
      <c r="F24" s="40"/>
      <c r="G24" s="40"/>
      <c r="H24" s="40"/>
      <c r="I24" s="34" t="s">
        <v>30</v>
      </c>
      <c r="J24" s="29" t="str">
        <f>IF('Rekapitulace stavby'!AN20="","",'Rekapitulace stavby'!AN20)</f>
        <v/>
      </c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1"/>
      <c r="C26" s="40"/>
      <c r="D26" s="34" t="s">
        <v>37</v>
      </c>
      <c r="E26" s="40"/>
      <c r="F26" s="40"/>
      <c r="G26" s="40"/>
      <c r="H26" s="40"/>
      <c r="I26" s="40"/>
      <c r="J26" s="40"/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27"/>
      <c r="B27" s="128"/>
      <c r="C27" s="127"/>
      <c r="D27" s="127"/>
      <c r="E27" s="38" t="s">
        <v>3</v>
      </c>
      <c r="F27" s="38"/>
      <c r="G27" s="38"/>
      <c r="H27" s="38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1"/>
      <c r="C29" s="40"/>
      <c r="D29" s="86"/>
      <c r="E29" s="86"/>
      <c r="F29" s="86"/>
      <c r="G29" s="86"/>
      <c r="H29" s="86"/>
      <c r="I29" s="86"/>
      <c r="J29" s="86"/>
      <c r="K29" s="86"/>
      <c r="L29" s="12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1"/>
      <c r="C30" s="40"/>
      <c r="D30" s="130" t="s">
        <v>39</v>
      </c>
      <c r="E30" s="40"/>
      <c r="F30" s="40"/>
      <c r="G30" s="40"/>
      <c r="H30" s="40"/>
      <c r="I30" s="40"/>
      <c r="J30" s="92">
        <f>ROUND(J85, 2)</f>
        <v>0</v>
      </c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1"/>
      <c r="C32" s="40"/>
      <c r="D32" s="40"/>
      <c r="E32" s="40"/>
      <c r="F32" s="45" t="s">
        <v>41</v>
      </c>
      <c r="G32" s="40"/>
      <c r="H32" s="40"/>
      <c r="I32" s="45" t="s">
        <v>40</v>
      </c>
      <c r="J32" s="45" t="s">
        <v>42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1"/>
      <c r="C33" s="40"/>
      <c r="D33" s="131" t="s">
        <v>43</v>
      </c>
      <c r="E33" s="34" t="s">
        <v>44</v>
      </c>
      <c r="F33" s="132">
        <f>ROUND((SUM(BE85:BE311)),  2)</f>
        <v>0</v>
      </c>
      <c r="G33" s="40"/>
      <c r="H33" s="40"/>
      <c r="I33" s="133">
        <v>0.20999999999999999</v>
      </c>
      <c r="J33" s="132">
        <f>ROUND(((SUM(BE85:BE311))*I33),  2)</f>
        <v>0</v>
      </c>
      <c r="K33" s="40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34" t="s">
        <v>45</v>
      </c>
      <c r="F34" s="132">
        <f>ROUND((SUM(BF85:BF311)),  2)</f>
        <v>0</v>
      </c>
      <c r="G34" s="40"/>
      <c r="H34" s="40"/>
      <c r="I34" s="133">
        <v>0.12</v>
      </c>
      <c r="J34" s="132">
        <f>ROUND(((SUM(BF85:BF311))*I34),  2)</f>
        <v>0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1"/>
      <c r="C35" s="40"/>
      <c r="D35" s="40"/>
      <c r="E35" s="34" t="s">
        <v>46</v>
      </c>
      <c r="F35" s="132">
        <f>ROUND((SUM(BG85:BG311)),  2)</f>
        <v>0</v>
      </c>
      <c r="G35" s="40"/>
      <c r="H35" s="40"/>
      <c r="I35" s="133">
        <v>0.20999999999999999</v>
      </c>
      <c r="J35" s="132">
        <f>0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1"/>
      <c r="C36" s="40"/>
      <c r="D36" s="40"/>
      <c r="E36" s="34" t="s">
        <v>47</v>
      </c>
      <c r="F36" s="132">
        <f>ROUND((SUM(BH85:BH311)),  2)</f>
        <v>0</v>
      </c>
      <c r="G36" s="40"/>
      <c r="H36" s="40"/>
      <c r="I36" s="133">
        <v>0.12</v>
      </c>
      <c r="J36" s="132">
        <f>0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48</v>
      </c>
      <c r="F37" s="132">
        <f>ROUND((SUM(BI85:BI311)),  2)</f>
        <v>0</v>
      </c>
      <c r="G37" s="40"/>
      <c r="H37" s="40"/>
      <c r="I37" s="133">
        <v>0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1"/>
      <c r="C39" s="134"/>
      <c r="D39" s="135" t="s">
        <v>49</v>
      </c>
      <c r="E39" s="78"/>
      <c r="F39" s="78"/>
      <c r="G39" s="136" t="s">
        <v>50</v>
      </c>
      <c r="H39" s="137" t="s">
        <v>51</v>
      </c>
      <c r="I39" s="78"/>
      <c r="J39" s="138">
        <f>SUM(J30:J37)</f>
        <v>0</v>
      </c>
      <c r="K39" s="139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12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126</v>
      </c>
      <c r="D45" s="40"/>
      <c r="E45" s="40"/>
      <c r="F45" s="40"/>
      <c r="G45" s="40"/>
      <c r="H45" s="40"/>
      <c r="I45" s="40"/>
      <c r="J45" s="40"/>
      <c r="K45" s="40"/>
      <c r="L45" s="12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17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0"/>
      <c r="D48" s="40"/>
      <c r="E48" s="125" t="str">
        <f>E7</f>
        <v>Okružní křižovatka sil. III/10148 ulic Přemyslova s Lidovým náměstím v Kralupech nad Vltavou</v>
      </c>
      <c r="F48" s="34"/>
      <c r="G48" s="34"/>
      <c r="H48" s="34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124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64" t="str">
        <f>E9</f>
        <v>SO 801 - Sadové úpravy (investor Kralupy n. Vl.)</v>
      </c>
      <c r="F50" s="40"/>
      <c r="G50" s="40"/>
      <c r="H50" s="40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12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23</v>
      </c>
      <c r="D52" s="40"/>
      <c r="E52" s="40"/>
      <c r="F52" s="29" t="str">
        <f>F12</f>
        <v>Kralupy nad Vltavou</v>
      </c>
      <c r="G52" s="40"/>
      <c r="H52" s="40"/>
      <c r="I52" s="34" t="s">
        <v>25</v>
      </c>
      <c r="J52" s="66" t="str">
        <f>IF(J12="","",J12)</f>
        <v>31. 1. 2025</v>
      </c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27</v>
      </c>
      <c r="D54" s="40"/>
      <c r="E54" s="40"/>
      <c r="F54" s="29" t="str">
        <f>E15</f>
        <v xml:space="preserve"> </v>
      </c>
      <c r="G54" s="40"/>
      <c r="H54" s="40"/>
      <c r="I54" s="34" t="s">
        <v>33</v>
      </c>
      <c r="J54" s="38" t="str">
        <f>E21</f>
        <v>Ing. Petr Novotný, Ph.D.</v>
      </c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0"/>
      <c r="E55" s="40"/>
      <c r="F55" s="29" t="str">
        <f>IF(E18="","",E18)</f>
        <v>Vyplň údaj</v>
      </c>
      <c r="G55" s="40"/>
      <c r="H55" s="40"/>
      <c r="I55" s="34" t="s">
        <v>36</v>
      </c>
      <c r="J55" s="38" t="str">
        <f>E24</f>
        <v xml:space="preserve"> </v>
      </c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40" t="s">
        <v>127</v>
      </c>
      <c r="D57" s="134"/>
      <c r="E57" s="134"/>
      <c r="F57" s="134"/>
      <c r="G57" s="134"/>
      <c r="H57" s="134"/>
      <c r="I57" s="134"/>
      <c r="J57" s="141" t="s">
        <v>128</v>
      </c>
      <c r="K57" s="134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42" t="s">
        <v>71</v>
      </c>
      <c r="D59" s="40"/>
      <c r="E59" s="40"/>
      <c r="F59" s="40"/>
      <c r="G59" s="40"/>
      <c r="H59" s="40"/>
      <c r="I59" s="40"/>
      <c r="J59" s="92">
        <f>J85</f>
        <v>0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21" t="s">
        <v>129</v>
      </c>
    </row>
    <row r="60" s="9" customFormat="1" ht="24.96" customHeight="1">
      <c r="A60" s="9"/>
      <c r="B60" s="143"/>
      <c r="C60" s="9"/>
      <c r="D60" s="144" t="s">
        <v>130</v>
      </c>
      <c r="E60" s="145"/>
      <c r="F60" s="145"/>
      <c r="G60" s="145"/>
      <c r="H60" s="145"/>
      <c r="I60" s="145"/>
      <c r="J60" s="146">
        <f>J86</f>
        <v>0</v>
      </c>
      <c r="K60" s="9"/>
      <c r="L60" s="14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7"/>
      <c r="C61" s="10"/>
      <c r="D61" s="148" t="s">
        <v>131</v>
      </c>
      <c r="E61" s="149"/>
      <c r="F61" s="149"/>
      <c r="G61" s="149"/>
      <c r="H61" s="149"/>
      <c r="I61" s="149"/>
      <c r="J61" s="150">
        <f>J87</f>
        <v>0</v>
      </c>
      <c r="K61" s="10"/>
      <c r="L61" s="14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43"/>
      <c r="C62" s="9"/>
      <c r="D62" s="144" t="s">
        <v>2649</v>
      </c>
      <c r="E62" s="145"/>
      <c r="F62" s="145"/>
      <c r="G62" s="145"/>
      <c r="H62" s="145"/>
      <c r="I62" s="145"/>
      <c r="J62" s="146">
        <f>J88</f>
        <v>0</v>
      </c>
      <c r="K62" s="9"/>
      <c r="L62" s="14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43"/>
      <c r="C63" s="9"/>
      <c r="D63" s="144" t="s">
        <v>2650</v>
      </c>
      <c r="E63" s="145"/>
      <c r="F63" s="145"/>
      <c r="G63" s="145"/>
      <c r="H63" s="145"/>
      <c r="I63" s="145"/>
      <c r="J63" s="146">
        <f>J129</f>
        <v>0</v>
      </c>
      <c r="K63" s="9"/>
      <c r="L63" s="14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43"/>
      <c r="C64" s="9"/>
      <c r="D64" s="144" t="s">
        <v>2651</v>
      </c>
      <c r="E64" s="145"/>
      <c r="F64" s="145"/>
      <c r="G64" s="145"/>
      <c r="H64" s="145"/>
      <c r="I64" s="145"/>
      <c r="J64" s="146">
        <f>J146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43"/>
      <c r="C65" s="9"/>
      <c r="D65" s="144" t="s">
        <v>2652</v>
      </c>
      <c r="E65" s="145"/>
      <c r="F65" s="145"/>
      <c r="G65" s="145"/>
      <c r="H65" s="145"/>
      <c r="I65" s="145"/>
      <c r="J65" s="146">
        <f>J292</f>
        <v>0</v>
      </c>
      <c r="K65" s="9"/>
      <c r="L65" s="14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0"/>
      <c r="D66" s="40"/>
      <c r="E66" s="40"/>
      <c r="F66" s="40"/>
      <c r="G66" s="40"/>
      <c r="H66" s="40"/>
      <c r="I66" s="40"/>
      <c r="J66" s="40"/>
      <c r="K66" s="40"/>
      <c r="L66" s="12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12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138</v>
      </c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0"/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0"/>
      <c r="D75" s="40"/>
      <c r="E75" s="125" t="str">
        <f>E7</f>
        <v>Okružní křižovatka sil. III/10148 ulic Přemyslova s Lidovým náměstím v Kralupech nad Vltavou</v>
      </c>
      <c r="F75" s="34"/>
      <c r="G75" s="34"/>
      <c r="H75" s="34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124</v>
      </c>
      <c r="D76" s="40"/>
      <c r="E76" s="40"/>
      <c r="F76" s="40"/>
      <c r="G76" s="40"/>
      <c r="H76" s="40"/>
      <c r="I76" s="40"/>
      <c r="J76" s="40"/>
      <c r="K76" s="40"/>
      <c r="L76" s="12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0"/>
      <c r="D77" s="40"/>
      <c r="E77" s="64" t="str">
        <f>E9</f>
        <v>SO 801 - Sadové úpravy (investor Kralupy n. Vl.)</v>
      </c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23</v>
      </c>
      <c r="D79" s="40"/>
      <c r="E79" s="40"/>
      <c r="F79" s="29" t="str">
        <f>F12</f>
        <v>Kralupy nad Vltavou</v>
      </c>
      <c r="G79" s="40"/>
      <c r="H79" s="40"/>
      <c r="I79" s="34" t="s">
        <v>25</v>
      </c>
      <c r="J79" s="66" t="str">
        <f>IF(J12="","",J12)</f>
        <v>31. 1. 2025</v>
      </c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27</v>
      </c>
      <c r="D81" s="40"/>
      <c r="E81" s="40"/>
      <c r="F81" s="29" t="str">
        <f>E15</f>
        <v xml:space="preserve"> </v>
      </c>
      <c r="G81" s="40"/>
      <c r="H81" s="40"/>
      <c r="I81" s="34" t="s">
        <v>33</v>
      </c>
      <c r="J81" s="38" t="str">
        <f>E21</f>
        <v>Ing. Petr Novotný, Ph.D.</v>
      </c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0"/>
      <c r="E82" s="40"/>
      <c r="F82" s="29" t="str">
        <f>IF(E18="","",E18)</f>
        <v>Vyplň údaj</v>
      </c>
      <c r="G82" s="40"/>
      <c r="H82" s="40"/>
      <c r="I82" s="34" t="s">
        <v>36</v>
      </c>
      <c r="J82" s="38" t="str">
        <f>E24</f>
        <v xml:space="preserve"> </v>
      </c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51"/>
      <c r="B84" s="152"/>
      <c r="C84" s="153" t="s">
        <v>139</v>
      </c>
      <c r="D84" s="154" t="s">
        <v>58</v>
      </c>
      <c r="E84" s="154" t="s">
        <v>54</v>
      </c>
      <c r="F84" s="154" t="s">
        <v>55</v>
      </c>
      <c r="G84" s="154" t="s">
        <v>140</v>
      </c>
      <c r="H84" s="154" t="s">
        <v>141</v>
      </c>
      <c r="I84" s="154" t="s">
        <v>142</v>
      </c>
      <c r="J84" s="154" t="s">
        <v>128</v>
      </c>
      <c r="K84" s="155" t="s">
        <v>143</v>
      </c>
      <c r="L84" s="156"/>
      <c r="M84" s="82" t="s">
        <v>3</v>
      </c>
      <c r="N84" s="83" t="s">
        <v>43</v>
      </c>
      <c r="O84" s="83" t="s">
        <v>144</v>
      </c>
      <c r="P84" s="83" t="s">
        <v>145</v>
      </c>
      <c r="Q84" s="83" t="s">
        <v>146</v>
      </c>
      <c r="R84" s="83" t="s">
        <v>147</v>
      </c>
      <c r="S84" s="83" t="s">
        <v>148</v>
      </c>
      <c r="T84" s="84" t="s">
        <v>149</v>
      </c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</row>
    <row r="85" s="2" customFormat="1" ht="22.8" customHeight="1">
      <c r="A85" s="40"/>
      <c r="B85" s="41"/>
      <c r="C85" s="89" t="s">
        <v>150</v>
      </c>
      <c r="D85" s="40"/>
      <c r="E85" s="40"/>
      <c r="F85" s="40"/>
      <c r="G85" s="40"/>
      <c r="H85" s="40"/>
      <c r="I85" s="40"/>
      <c r="J85" s="157">
        <f>BK85</f>
        <v>0</v>
      </c>
      <c r="K85" s="40"/>
      <c r="L85" s="41"/>
      <c r="M85" s="85"/>
      <c r="N85" s="70"/>
      <c r="O85" s="86"/>
      <c r="P85" s="158">
        <f>P86+P88+P129+P146+P292</f>
        <v>0</v>
      </c>
      <c r="Q85" s="86"/>
      <c r="R85" s="158">
        <f>R86+R88+R129+R146+R292</f>
        <v>0.00030000000000000003</v>
      </c>
      <c r="S85" s="86"/>
      <c r="T85" s="159">
        <f>T86+T88+T129+T146+T292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21" t="s">
        <v>72</v>
      </c>
      <c r="AU85" s="21" t="s">
        <v>129</v>
      </c>
      <c r="BK85" s="160">
        <f>BK86+BK88+BK129+BK146+BK292</f>
        <v>0</v>
      </c>
    </row>
    <row r="86" s="12" customFormat="1" ht="25.92" customHeight="1">
      <c r="A86" s="12"/>
      <c r="B86" s="161"/>
      <c r="C86" s="12"/>
      <c r="D86" s="162" t="s">
        <v>72</v>
      </c>
      <c r="E86" s="163" t="s">
        <v>151</v>
      </c>
      <c r="F86" s="163" t="s">
        <v>152</v>
      </c>
      <c r="G86" s="12"/>
      <c r="H86" s="12"/>
      <c r="I86" s="164"/>
      <c r="J86" s="165">
        <f>BK86</f>
        <v>0</v>
      </c>
      <c r="K86" s="12"/>
      <c r="L86" s="161"/>
      <c r="M86" s="166"/>
      <c r="N86" s="167"/>
      <c r="O86" s="167"/>
      <c r="P86" s="168">
        <f>P87</f>
        <v>0</v>
      </c>
      <c r="Q86" s="167"/>
      <c r="R86" s="168">
        <f>R87</f>
        <v>0</v>
      </c>
      <c r="S86" s="167"/>
      <c r="T86" s="169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62" t="s">
        <v>81</v>
      </c>
      <c r="AT86" s="170" t="s">
        <v>72</v>
      </c>
      <c r="AU86" s="170" t="s">
        <v>73</v>
      </c>
      <c r="AY86" s="162" t="s">
        <v>153</v>
      </c>
      <c r="BK86" s="171">
        <f>BK87</f>
        <v>0</v>
      </c>
    </row>
    <row r="87" s="12" customFormat="1" ht="22.8" customHeight="1">
      <c r="A87" s="12"/>
      <c r="B87" s="161"/>
      <c r="C87" s="12"/>
      <c r="D87" s="162" t="s">
        <v>72</v>
      </c>
      <c r="E87" s="172" t="s">
        <v>81</v>
      </c>
      <c r="F87" s="172" t="s">
        <v>154</v>
      </c>
      <c r="G87" s="12"/>
      <c r="H87" s="12"/>
      <c r="I87" s="164"/>
      <c r="J87" s="173">
        <f>BK87</f>
        <v>0</v>
      </c>
      <c r="K87" s="12"/>
      <c r="L87" s="161"/>
      <c r="M87" s="166"/>
      <c r="N87" s="167"/>
      <c r="O87" s="167"/>
      <c r="P87" s="168">
        <v>0</v>
      </c>
      <c r="Q87" s="167"/>
      <c r="R87" s="168">
        <v>0</v>
      </c>
      <c r="S87" s="167"/>
      <c r="T87" s="169"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62" t="s">
        <v>81</v>
      </c>
      <c r="AT87" s="170" t="s">
        <v>72</v>
      </c>
      <c r="AU87" s="170" t="s">
        <v>81</v>
      </c>
      <c r="AY87" s="162" t="s">
        <v>153</v>
      </c>
      <c r="BK87" s="171">
        <v>0</v>
      </c>
    </row>
    <row r="88" s="12" customFormat="1" ht="25.92" customHeight="1">
      <c r="A88" s="12"/>
      <c r="B88" s="161"/>
      <c r="C88" s="12"/>
      <c r="D88" s="162" t="s">
        <v>72</v>
      </c>
      <c r="E88" s="163" t="s">
        <v>2477</v>
      </c>
      <c r="F88" s="163" t="s">
        <v>2653</v>
      </c>
      <c r="G88" s="12"/>
      <c r="H88" s="12"/>
      <c r="I88" s="164"/>
      <c r="J88" s="165">
        <f>BK88</f>
        <v>0</v>
      </c>
      <c r="K88" s="12"/>
      <c r="L88" s="161"/>
      <c r="M88" s="166"/>
      <c r="N88" s="167"/>
      <c r="O88" s="167"/>
      <c r="P88" s="168">
        <f>SUM(P89:P128)</f>
        <v>0</v>
      </c>
      <c r="Q88" s="167"/>
      <c r="R88" s="168">
        <f>SUM(R89:R128)</f>
        <v>0</v>
      </c>
      <c r="S88" s="167"/>
      <c r="T88" s="169">
        <f>SUM(T89:T128)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62" t="s">
        <v>81</v>
      </c>
      <c r="AT88" s="170" t="s">
        <v>72</v>
      </c>
      <c r="AU88" s="170" t="s">
        <v>73</v>
      </c>
      <c r="AY88" s="162" t="s">
        <v>153</v>
      </c>
      <c r="BK88" s="171">
        <f>SUM(BK89:BK128)</f>
        <v>0</v>
      </c>
    </row>
    <row r="89" s="2" customFormat="1" ht="49.05" customHeight="1">
      <c r="A89" s="40"/>
      <c r="B89" s="174"/>
      <c r="C89" s="175" t="s">
        <v>81</v>
      </c>
      <c r="D89" s="175" t="s">
        <v>155</v>
      </c>
      <c r="E89" s="176" t="s">
        <v>2654</v>
      </c>
      <c r="F89" s="177" t="s">
        <v>2655</v>
      </c>
      <c r="G89" s="178" t="s">
        <v>158</v>
      </c>
      <c r="H89" s="179">
        <v>115</v>
      </c>
      <c r="I89" s="180"/>
      <c r="J89" s="181">
        <f>ROUND(I89*H89,2)</f>
        <v>0</v>
      </c>
      <c r="K89" s="177" t="s">
        <v>3</v>
      </c>
      <c r="L89" s="41"/>
      <c r="M89" s="182" t="s">
        <v>3</v>
      </c>
      <c r="N89" s="183" t="s">
        <v>44</v>
      </c>
      <c r="O89" s="74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186" t="s">
        <v>160</v>
      </c>
      <c r="AT89" s="186" t="s">
        <v>155</v>
      </c>
      <c r="AU89" s="186" t="s">
        <v>81</v>
      </c>
      <c r="AY89" s="21" t="s">
        <v>153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21" t="s">
        <v>81</v>
      </c>
      <c r="BK89" s="187">
        <f>ROUND(I89*H89,2)</f>
        <v>0</v>
      </c>
      <c r="BL89" s="21" t="s">
        <v>160</v>
      </c>
      <c r="BM89" s="186" t="s">
        <v>83</v>
      </c>
    </row>
    <row r="90" s="2" customFormat="1">
      <c r="A90" s="40"/>
      <c r="B90" s="41"/>
      <c r="C90" s="40"/>
      <c r="D90" s="188" t="s">
        <v>162</v>
      </c>
      <c r="E90" s="40"/>
      <c r="F90" s="189" t="s">
        <v>2655</v>
      </c>
      <c r="G90" s="40"/>
      <c r="H90" s="40"/>
      <c r="I90" s="190"/>
      <c r="J90" s="40"/>
      <c r="K90" s="40"/>
      <c r="L90" s="41"/>
      <c r="M90" s="191"/>
      <c r="N90" s="192"/>
      <c r="O90" s="74"/>
      <c r="P90" s="74"/>
      <c r="Q90" s="74"/>
      <c r="R90" s="74"/>
      <c r="S90" s="74"/>
      <c r="T90" s="75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21" t="s">
        <v>162</v>
      </c>
      <c r="AU90" s="21" t="s">
        <v>81</v>
      </c>
    </row>
    <row r="91" s="2" customFormat="1" ht="37.8" customHeight="1">
      <c r="A91" s="40"/>
      <c r="B91" s="174"/>
      <c r="C91" s="175" t="s">
        <v>83</v>
      </c>
      <c r="D91" s="175" t="s">
        <v>155</v>
      </c>
      <c r="E91" s="176" t="s">
        <v>2656</v>
      </c>
      <c r="F91" s="177" t="s">
        <v>2657</v>
      </c>
      <c r="G91" s="178" t="s">
        <v>158</v>
      </c>
      <c r="H91" s="179">
        <v>115</v>
      </c>
      <c r="I91" s="180"/>
      <c r="J91" s="181">
        <f>ROUND(I91*H91,2)</f>
        <v>0</v>
      </c>
      <c r="K91" s="177" t="s">
        <v>159</v>
      </c>
      <c r="L91" s="41"/>
      <c r="M91" s="182" t="s">
        <v>3</v>
      </c>
      <c r="N91" s="183" t="s">
        <v>44</v>
      </c>
      <c r="O91" s="74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186" t="s">
        <v>160</v>
      </c>
      <c r="AT91" s="186" t="s">
        <v>155</v>
      </c>
      <c r="AU91" s="186" t="s">
        <v>81</v>
      </c>
      <c r="AY91" s="21" t="s">
        <v>153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21" t="s">
        <v>81</v>
      </c>
      <c r="BK91" s="187">
        <f>ROUND(I91*H91,2)</f>
        <v>0</v>
      </c>
      <c r="BL91" s="21" t="s">
        <v>160</v>
      </c>
      <c r="BM91" s="186" t="s">
        <v>160</v>
      </c>
    </row>
    <row r="92" s="2" customFormat="1">
      <c r="A92" s="40"/>
      <c r="B92" s="41"/>
      <c r="C92" s="40"/>
      <c r="D92" s="188" t="s">
        <v>162</v>
      </c>
      <c r="E92" s="40"/>
      <c r="F92" s="189" t="s">
        <v>2658</v>
      </c>
      <c r="G92" s="40"/>
      <c r="H92" s="40"/>
      <c r="I92" s="190"/>
      <c r="J92" s="40"/>
      <c r="K92" s="40"/>
      <c r="L92" s="41"/>
      <c r="M92" s="191"/>
      <c r="N92" s="192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162</v>
      </c>
      <c r="AU92" s="21" t="s">
        <v>81</v>
      </c>
    </row>
    <row r="93" s="2" customFormat="1">
      <c r="A93" s="40"/>
      <c r="B93" s="41"/>
      <c r="C93" s="40"/>
      <c r="D93" s="193" t="s">
        <v>164</v>
      </c>
      <c r="E93" s="40"/>
      <c r="F93" s="194" t="s">
        <v>2659</v>
      </c>
      <c r="G93" s="40"/>
      <c r="H93" s="40"/>
      <c r="I93" s="190"/>
      <c r="J93" s="40"/>
      <c r="K93" s="40"/>
      <c r="L93" s="41"/>
      <c r="M93" s="191"/>
      <c r="N93" s="192"/>
      <c r="O93" s="74"/>
      <c r="P93" s="74"/>
      <c r="Q93" s="74"/>
      <c r="R93" s="74"/>
      <c r="S93" s="74"/>
      <c r="T93" s="75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164</v>
      </c>
      <c r="AU93" s="21" t="s">
        <v>81</v>
      </c>
    </row>
    <row r="94" s="2" customFormat="1" ht="24.15" customHeight="1">
      <c r="A94" s="40"/>
      <c r="B94" s="174"/>
      <c r="C94" s="175" t="s">
        <v>174</v>
      </c>
      <c r="D94" s="175" t="s">
        <v>155</v>
      </c>
      <c r="E94" s="176" t="s">
        <v>2660</v>
      </c>
      <c r="F94" s="177" t="s">
        <v>2661</v>
      </c>
      <c r="G94" s="178" t="s">
        <v>158</v>
      </c>
      <c r="H94" s="179">
        <v>115</v>
      </c>
      <c r="I94" s="180"/>
      <c r="J94" s="181">
        <f>ROUND(I94*H94,2)</f>
        <v>0</v>
      </c>
      <c r="K94" s="177" t="s">
        <v>159</v>
      </c>
      <c r="L94" s="41"/>
      <c r="M94" s="182" t="s">
        <v>3</v>
      </c>
      <c r="N94" s="183" t="s">
        <v>44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160</v>
      </c>
      <c r="AT94" s="186" t="s">
        <v>155</v>
      </c>
      <c r="AU94" s="186" t="s">
        <v>81</v>
      </c>
      <c r="AY94" s="21" t="s">
        <v>153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81</v>
      </c>
      <c r="BK94" s="187">
        <f>ROUND(I94*H94,2)</f>
        <v>0</v>
      </c>
      <c r="BL94" s="21" t="s">
        <v>160</v>
      </c>
      <c r="BM94" s="186" t="s">
        <v>201</v>
      </c>
    </row>
    <row r="95" s="2" customFormat="1">
      <c r="A95" s="40"/>
      <c r="B95" s="41"/>
      <c r="C95" s="40"/>
      <c r="D95" s="188" t="s">
        <v>162</v>
      </c>
      <c r="E95" s="40"/>
      <c r="F95" s="189" t="s">
        <v>2662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162</v>
      </c>
      <c r="AU95" s="21" t="s">
        <v>81</v>
      </c>
    </row>
    <row r="96" s="2" customFormat="1">
      <c r="A96" s="40"/>
      <c r="B96" s="41"/>
      <c r="C96" s="40"/>
      <c r="D96" s="193" t="s">
        <v>164</v>
      </c>
      <c r="E96" s="40"/>
      <c r="F96" s="194" t="s">
        <v>2663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164</v>
      </c>
      <c r="AU96" s="21" t="s">
        <v>81</v>
      </c>
    </row>
    <row r="97" s="2" customFormat="1" ht="33" customHeight="1">
      <c r="A97" s="40"/>
      <c r="B97" s="174"/>
      <c r="C97" s="175" t="s">
        <v>160</v>
      </c>
      <c r="D97" s="175" t="s">
        <v>155</v>
      </c>
      <c r="E97" s="176" t="s">
        <v>1122</v>
      </c>
      <c r="F97" s="177" t="s">
        <v>225</v>
      </c>
      <c r="G97" s="178" t="s">
        <v>219</v>
      </c>
      <c r="H97" s="179">
        <v>207</v>
      </c>
      <c r="I97" s="180"/>
      <c r="J97" s="181">
        <f>ROUND(I97*H97,2)</f>
        <v>0</v>
      </c>
      <c r="K97" s="177" t="s">
        <v>159</v>
      </c>
      <c r="L97" s="41"/>
      <c r="M97" s="182" t="s">
        <v>3</v>
      </c>
      <c r="N97" s="183" t="s">
        <v>44</v>
      </c>
      <c r="O97" s="74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6" t="s">
        <v>160</v>
      </c>
      <c r="AT97" s="186" t="s">
        <v>155</v>
      </c>
      <c r="AU97" s="186" t="s">
        <v>81</v>
      </c>
      <c r="AY97" s="21" t="s">
        <v>153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21" t="s">
        <v>81</v>
      </c>
      <c r="BK97" s="187">
        <f>ROUND(I97*H97,2)</f>
        <v>0</v>
      </c>
      <c r="BL97" s="21" t="s">
        <v>160</v>
      </c>
      <c r="BM97" s="186" t="s">
        <v>215</v>
      </c>
    </row>
    <row r="98" s="2" customFormat="1">
      <c r="A98" s="40"/>
      <c r="B98" s="41"/>
      <c r="C98" s="40"/>
      <c r="D98" s="188" t="s">
        <v>162</v>
      </c>
      <c r="E98" s="40"/>
      <c r="F98" s="189" t="s">
        <v>227</v>
      </c>
      <c r="G98" s="40"/>
      <c r="H98" s="40"/>
      <c r="I98" s="190"/>
      <c r="J98" s="40"/>
      <c r="K98" s="40"/>
      <c r="L98" s="41"/>
      <c r="M98" s="191"/>
      <c r="N98" s="192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162</v>
      </c>
      <c r="AU98" s="21" t="s">
        <v>81</v>
      </c>
    </row>
    <row r="99" s="2" customFormat="1">
      <c r="A99" s="40"/>
      <c r="B99" s="41"/>
      <c r="C99" s="40"/>
      <c r="D99" s="193" t="s">
        <v>164</v>
      </c>
      <c r="E99" s="40"/>
      <c r="F99" s="194" t="s">
        <v>1124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164</v>
      </c>
      <c r="AU99" s="21" t="s">
        <v>81</v>
      </c>
    </row>
    <row r="100" s="2" customFormat="1" ht="37.8" customHeight="1">
      <c r="A100" s="40"/>
      <c r="B100" s="174"/>
      <c r="C100" s="175" t="s">
        <v>188</v>
      </c>
      <c r="D100" s="175" t="s">
        <v>155</v>
      </c>
      <c r="E100" s="176" t="s">
        <v>2664</v>
      </c>
      <c r="F100" s="177" t="s">
        <v>2665</v>
      </c>
      <c r="G100" s="178" t="s">
        <v>2666</v>
      </c>
      <c r="H100" s="179">
        <v>2</v>
      </c>
      <c r="I100" s="180"/>
      <c r="J100" s="181">
        <f>ROUND(I100*H100,2)</f>
        <v>0</v>
      </c>
      <c r="K100" s="177" t="s">
        <v>3</v>
      </c>
      <c r="L100" s="41"/>
      <c r="M100" s="182" t="s">
        <v>3</v>
      </c>
      <c r="N100" s="183" t="s">
        <v>44</v>
      </c>
      <c r="O100" s="74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6" t="s">
        <v>160</v>
      </c>
      <c r="AT100" s="186" t="s">
        <v>155</v>
      </c>
      <c r="AU100" s="186" t="s">
        <v>81</v>
      </c>
      <c r="AY100" s="21" t="s">
        <v>153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21" t="s">
        <v>81</v>
      </c>
      <c r="BK100" s="187">
        <f>ROUND(I100*H100,2)</f>
        <v>0</v>
      </c>
      <c r="BL100" s="21" t="s">
        <v>160</v>
      </c>
      <c r="BM100" s="186" t="s">
        <v>230</v>
      </c>
    </row>
    <row r="101" s="2" customFormat="1">
      <c r="A101" s="40"/>
      <c r="B101" s="41"/>
      <c r="C101" s="40"/>
      <c r="D101" s="188" t="s">
        <v>162</v>
      </c>
      <c r="E101" s="40"/>
      <c r="F101" s="189" t="s">
        <v>2665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162</v>
      </c>
      <c r="AU101" s="21" t="s">
        <v>81</v>
      </c>
    </row>
    <row r="102" s="2" customFormat="1" ht="24.15" customHeight="1">
      <c r="A102" s="40"/>
      <c r="B102" s="174"/>
      <c r="C102" s="175" t="s">
        <v>201</v>
      </c>
      <c r="D102" s="175" t="s">
        <v>155</v>
      </c>
      <c r="E102" s="176" t="s">
        <v>2667</v>
      </c>
      <c r="F102" s="177" t="s">
        <v>2668</v>
      </c>
      <c r="G102" s="178" t="s">
        <v>158</v>
      </c>
      <c r="H102" s="179">
        <v>118</v>
      </c>
      <c r="I102" s="180"/>
      <c r="J102" s="181">
        <f>ROUND(I102*H102,2)</f>
        <v>0</v>
      </c>
      <c r="K102" s="177" t="s">
        <v>3</v>
      </c>
      <c r="L102" s="41"/>
      <c r="M102" s="182" t="s">
        <v>3</v>
      </c>
      <c r="N102" s="183" t="s">
        <v>44</v>
      </c>
      <c r="O102" s="74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186" t="s">
        <v>160</v>
      </c>
      <c r="AT102" s="186" t="s">
        <v>155</v>
      </c>
      <c r="AU102" s="186" t="s">
        <v>81</v>
      </c>
      <c r="AY102" s="21" t="s">
        <v>153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21" t="s">
        <v>81</v>
      </c>
      <c r="BK102" s="187">
        <f>ROUND(I102*H102,2)</f>
        <v>0</v>
      </c>
      <c r="BL102" s="21" t="s">
        <v>160</v>
      </c>
      <c r="BM102" s="186" t="s">
        <v>9</v>
      </c>
    </row>
    <row r="103" s="2" customFormat="1">
      <c r="A103" s="40"/>
      <c r="B103" s="41"/>
      <c r="C103" s="40"/>
      <c r="D103" s="188" t="s">
        <v>162</v>
      </c>
      <c r="E103" s="40"/>
      <c r="F103" s="189" t="s">
        <v>2668</v>
      </c>
      <c r="G103" s="40"/>
      <c r="H103" s="40"/>
      <c r="I103" s="190"/>
      <c r="J103" s="40"/>
      <c r="K103" s="40"/>
      <c r="L103" s="41"/>
      <c r="M103" s="191"/>
      <c r="N103" s="192"/>
      <c r="O103" s="74"/>
      <c r="P103" s="74"/>
      <c r="Q103" s="74"/>
      <c r="R103" s="74"/>
      <c r="S103" s="74"/>
      <c r="T103" s="75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21" t="s">
        <v>162</v>
      </c>
      <c r="AU103" s="21" t="s">
        <v>81</v>
      </c>
    </row>
    <row r="104" s="2" customFormat="1" ht="21.75" customHeight="1">
      <c r="A104" s="40"/>
      <c r="B104" s="174"/>
      <c r="C104" s="220" t="s">
        <v>208</v>
      </c>
      <c r="D104" s="220" t="s">
        <v>216</v>
      </c>
      <c r="E104" s="221" t="s">
        <v>2669</v>
      </c>
      <c r="F104" s="222" t="s">
        <v>2670</v>
      </c>
      <c r="G104" s="223" t="s">
        <v>158</v>
      </c>
      <c r="H104" s="224">
        <v>118</v>
      </c>
      <c r="I104" s="225"/>
      <c r="J104" s="226">
        <f>ROUND(I104*H104,2)</f>
        <v>0</v>
      </c>
      <c r="K104" s="222" t="s">
        <v>3</v>
      </c>
      <c r="L104" s="227"/>
      <c r="M104" s="228" t="s">
        <v>3</v>
      </c>
      <c r="N104" s="229" t="s">
        <v>44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215</v>
      </c>
      <c r="AT104" s="186" t="s">
        <v>216</v>
      </c>
      <c r="AU104" s="186" t="s">
        <v>81</v>
      </c>
      <c r="AY104" s="21" t="s">
        <v>153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81</v>
      </c>
      <c r="BK104" s="187">
        <f>ROUND(I104*H104,2)</f>
        <v>0</v>
      </c>
      <c r="BL104" s="21" t="s">
        <v>160</v>
      </c>
      <c r="BM104" s="186" t="s">
        <v>257</v>
      </c>
    </row>
    <row r="105" s="2" customFormat="1">
      <c r="A105" s="40"/>
      <c r="B105" s="41"/>
      <c r="C105" s="40"/>
      <c r="D105" s="188" t="s">
        <v>162</v>
      </c>
      <c r="E105" s="40"/>
      <c r="F105" s="189" t="s">
        <v>2670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162</v>
      </c>
      <c r="AU105" s="21" t="s">
        <v>81</v>
      </c>
    </row>
    <row r="106" s="2" customFormat="1" ht="16.5" customHeight="1">
      <c r="A106" s="40"/>
      <c r="B106" s="174"/>
      <c r="C106" s="175" t="s">
        <v>215</v>
      </c>
      <c r="D106" s="175" t="s">
        <v>155</v>
      </c>
      <c r="E106" s="176" t="s">
        <v>2671</v>
      </c>
      <c r="F106" s="177" t="s">
        <v>2672</v>
      </c>
      <c r="G106" s="178" t="s">
        <v>241</v>
      </c>
      <c r="H106" s="179">
        <v>125</v>
      </c>
      <c r="I106" s="180"/>
      <c r="J106" s="181">
        <f>ROUND(I106*H106,2)</f>
        <v>0</v>
      </c>
      <c r="K106" s="177" t="s">
        <v>3</v>
      </c>
      <c r="L106" s="41"/>
      <c r="M106" s="182" t="s">
        <v>3</v>
      </c>
      <c r="N106" s="183" t="s">
        <v>44</v>
      </c>
      <c r="O106" s="74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6" t="s">
        <v>160</v>
      </c>
      <c r="AT106" s="186" t="s">
        <v>155</v>
      </c>
      <c r="AU106" s="186" t="s">
        <v>81</v>
      </c>
      <c r="AY106" s="21" t="s">
        <v>153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21" t="s">
        <v>81</v>
      </c>
      <c r="BK106" s="187">
        <f>ROUND(I106*H106,2)</f>
        <v>0</v>
      </c>
      <c r="BL106" s="21" t="s">
        <v>160</v>
      </c>
      <c r="BM106" s="186" t="s">
        <v>269</v>
      </c>
    </row>
    <row r="107" s="2" customFormat="1">
      <c r="A107" s="40"/>
      <c r="B107" s="41"/>
      <c r="C107" s="40"/>
      <c r="D107" s="188" t="s">
        <v>162</v>
      </c>
      <c r="E107" s="40"/>
      <c r="F107" s="189" t="s">
        <v>2672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162</v>
      </c>
      <c r="AU107" s="21" t="s">
        <v>81</v>
      </c>
    </row>
    <row r="108" s="2" customFormat="1" ht="16.5" customHeight="1">
      <c r="A108" s="40"/>
      <c r="B108" s="174"/>
      <c r="C108" s="220" t="s">
        <v>223</v>
      </c>
      <c r="D108" s="220" t="s">
        <v>216</v>
      </c>
      <c r="E108" s="221" t="s">
        <v>2673</v>
      </c>
      <c r="F108" s="222" t="s">
        <v>2674</v>
      </c>
      <c r="G108" s="223" t="s">
        <v>241</v>
      </c>
      <c r="H108" s="224">
        <v>125</v>
      </c>
      <c r="I108" s="225"/>
      <c r="J108" s="226">
        <f>ROUND(I108*H108,2)</f>
        <v>0</v>
      </c>
      <c r="K108" s="222" t="s">
        <v>3</v>
      </c>
      <c r="L108" s="227"/>
      <c r="M108" s="228" t="s">
        <v>3</v>
      </c>
      <c r="N108" s="229" t="s">
        <v>44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215</v>
      </c>
      <c r="AT108" s="186" t="s">
        <v>216</v>
      </c>
      <c r="AU108" s="186" t="s">
        <v>81</v>
      </c>
      <c r="AY108" s="21" t="s">
        <v>153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81</v>
      </c>
      <c r="BK108" s="187">
        <f>ROUND(I108*H108,2)</f>
        <v>0</v>
      </c>
      <c r="BL108" s="21" t="s">
        <v>160</v>
      </c>
      <c r="BM108" s="186" t="s">
        <v>282</v>
      </c>
    </row>
    <row r="109" s="2" customFormat="1">
      <c r="A109" s="40"/>
      <c r="B109" s="41"/>
      <c r="C109" s="40"/>
      <c r="D109" s="188" t="s">
        <v>162</v>
      </c>
      <c r="E109" s="40"/>
      <c r="F109" s="189" t="s">
        <v>2674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162</v>
      </c>
      <c r="AU109" s="21" t="s">
        <v>81</v>
      </c>
    </row>
    <row r="110" s="2" customFormat="1" ht="24.15" customHeight="1">
      <c r="A110" s="40"/>
      <c r="B110" s="174"/>
      <c r="C110" s="175" t="s">
        <v>230</v>
      </c>
      <c r="D110" s="175" t="s">
        <v>155</v>
      </c>
      <c r="E110" s="176" t="s">
        <v>2675</v>
      </c>
      <c r="F110" s="177" t="s">
        <v>2676</v>
      </c>
      <c r="G110" s="178" t="s">
        <v>241</v>
      </c>
      <c r="H110" s="179">
        <v>13</v>
      </c>
      <c r="I110" s="180"/>
      <c r="J110" s="181">
        <f>ROUND(I110*H110,2)</f>
        <v>0</v>
      </c>
      <c r="K110" s="177" t="s">
        <v>3</v>
      </c>
      <c r="L110" s="41"/>
      <c r="M110" s="182" t="s">
        <v>3</v>
      </c>
      <c r="N110" s="183" t="s">
        <v>44</v>
      </c>
      <c r="O110" s="74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186" t="s">
        <v>160</v>
      </c>
      <c r="AT110" s="186" t="s">
        <v>155</v>
      </c>
      <c r="AU110" s="186" t="s">
        <v>81</v>
      </c>
      <c r="AY110" s="21" t="s">
        <v>153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21" t="s">
        <v>81</v>
      </c>
      <c r="BK110" s="187">
        <f>ROUND(I110*H110,2)</f>
        <v>0</v>
      </c>
      <c r="BL110" s="21" t="s">
        <v>160</v>
      </c>
      <c r="BM110" s="186" t="s">
        <v>297</v>
      </c>
    </row>
    <row r="111" s="2" customFormat="1">
      <c r="A111" s="40"/>
      <c r="B111" s="41"/>
      <c r="C111" s="40"/>
      <c r="D111" s="188" t="s">
        <v>162</v>
      </c>
      <c r="E111" s="40"/>
      <c r="F111" s="189" t="s">
        <v>2676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162</v>
      </c>
      <c r="AU111" s="21" t="s">
        <v>81</v>
      </c>
    </row>
    <row r="112" s="2" customFormat="1" ht="16.5" customHeight="1">
      <c r="A112" s="40"/>
      <c r="B112" s="174"/>
      <c r="C112" s="220" t="s">
        <v>238</v>
      </c>
      <c r="D112" s="220" t="s">
        <v>216</v>
      </c>
      <c r="E112" s="221" t="s">
        <v>2677</v>
      </c>
      <c r="F112" s="222" t="s">
        <v>2678</v>
      </c>
      <c r="G112" s="223" t="s">
        <v>241</v>
      </c>
      <c r="H112" s="224">
        <v>13</v>
      </c>
      <c r="I112" s="225"/>
      <c r="J112" s="226">
        <f>ROUND(I112*H112,2)</f>
        <v>0</v>
      </c>
      <c r="K112" s="222" t="s">
        <v>3</v>
      </c>
      <c r="L112" s="227"/>
      <c r="M112" s="228" t="s">
        <v>3</v>
      </c>
      <c r="N112" s="229" t="s">
        <v>44</v>
      </c>
      <c r="O112" s="74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186" t="s">
        <v>215</v>
      </c>
      <c r="AT112" s="186" t="s">
        <v>216</v>
      </c>
      <c r="AU112" s="186" t="s">
        <v>81</v>
      </c>
      <c r="AY112" s="21" t="s">
        <v>153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21" t="s">
        <v>81</v>
      </c>
      <c r="BK112" s="187">
        <f>ROUND(I112*H112,2)</f>
        <v>0</v>
      </c>
      <c r="BL112" s="21" t="s">
        <v>160</v>
      </c>
      <c r="BM112" s="186" t="s">
        <v>312</v>
      </c>
    </row>
    <row r="113" s="2" customFormat="1">
      <c r="A113" s="40"/>
      <c r="B113" s="41"/>
      <c r="C113" s="40"/>
      <c r="D113" s="188" t="s">
        <v>162</v>
      </c>
      <c r="E113" s="40"/>
      <c r="F113" s="189" t="s">
        <v>2678</v>
      </c>
      <c r="G113" s="40"/>
      <c r="H113" s="40"/>
      <c r="I113" s="190"/>
      <c r="J113" s="40"/>
      <c r="K113" s="40"/>
      <c r="L113" s="41"/>
      <c r="M113" s="191"/>
      <c r="N113" s="192"/>
      <c r="O113" s="74"/>
      <c r="P113" s="74"/>
      <c r="Q113" s="74"/>
      <c r="R113" s="74"/>
      <c r="S113" s="74"/>
      <c r="T113" s="75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21" t="s">
        <v>162</v>
      </c>
      <c r="AU113" s="21" t="s">
        <v>81</v>
      </c>
    </row>
    <row r="114" s="2" customFormat="1" ht="21.75" customHeight="1">
      <c r="A114" s="40"/>
      <c r="B114" s="174"/>
      <c r="C114" s="175" t="s">
        <v>9</v>
      </c>
      <c r="D114" s="175" t="s">
        <v>155</v>
      </c>
      <c r="E114" s="176" t="s">
        <v>2679</v>
      </c>
      <c r="F114" s="177" t="s">
        <v>2680</v>
      </c>
      <c r="G114" s="178" t="s">
        <v>158</v>
      </c>
      <c r="H114" s="179">
        <v>55</v>
      </c>
      <c r="I114" s="180"/>
      <c r="J114" s="181">
        <f>ROUND(I114*H114,2)</f>
        <v>0</v>
      </c>
      <c r="K114" s="177" t="s">
        <v>3</v>
      </c>
      <c r="L114" s="41"/>
      <c r="M114" s="182" t="s">
        <v>3</v>
      </c>
      <c r="N114" s="183" t="s">
        <v>44</v>
      </c>
      <c r="O114" s="74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186" t="s">
        <v>160</v>
      </c>
      <c r="AT114" s="186" t="s">
        <v>155</v>
      </c>
      <c r="AU114" s="186" t="s">
        <v>81</v>
      </c>
      <c r="AY114" s="21" t="s">
        <v>153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21" t="s">
        <v>81</v>
      </c>
      <c r="BK114" s="187">
        <f>ROUND(I114*H114,2)</f>
        <v>0</v>
      </c>
      <c r="BL114" s="21" t="s">
        <v>160</v>
      </c>
      <c r="BM114" s="186" t="s">
        <v>326</v>
      </c>
    </row>
    <row r="115" s="2" customFormat="1">
      <c r="A115" s="40"/>
      <c r="B115" s="41"/>
      <c r="C115" s="40"/>
      <c r="D115" s="188" t="s">
        <v>162</v>
      </c>
      <c r="E115" s="40"/>
      <c r="F115" s="189" t="s">
        <v>2681</v>
      </c>
      <c r="G115" s="40"/>
      <c r="H115" s="40"/>
      <c r="I115" s="190"/>
      <c r="J115" s="40"/>
      <c r="K115" s="40"/>
      <c r="L115" s="41"/>
      <c r="M115" s="191"/>
      <c r="N115" s="192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162</v>
      </c>
      <c r="AU115" s="21" t="s">
        <v>81</v>
      </c>
    </row>
    <row r="116" s="2" customFormat="1" ht="24.15" customHeight="1">
      <c r="A116" s="40"/>
      <c r="B116" s="174"/>
      <c r="C116" s="220" t="s">
        <v>251</v>
      </c>
      <c r="D116" s="220" t="s">
        <v>216</v>
      </c>
      <c r="E116" s="221" t="s">
        <v>2682</v>
      </c>
      <c r="F116" s="222" t="s">
        <v>2683</v>
      </c>
      <c r="G116" s="223" t="s">
        <v>158</v>
      </c>
      <c r="H116" s="224">
        <v>55</v>
      </c>
      <c r="I116" s="225"/>
      <c r="J116" s="226">
        <f>ROUND(I116*H116,2)</f>
        <v>0</v>
      </c>
      <c r="K116" s="222" t="s">
        <v>3</v>
      </c>
      <c r="L116" s="227"/>
      <c r="M116" s="228" t="s">
        <v>3</v>
      </c>
      <c r="N116" s="229" t="s">
        <v>44</v>
      </c>
      <c r="O116" s="74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86" t="s">
        <v>215</v>
      </c>
      <c r="AT116" s="186" t="s">
        <v>216</v>
      </c>
      <c r="AU116" s="186" t="s">
        <v>81</v>
      </c>
      <c r="AY116" s="21" t="s">
        <v>153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21" t="s">
        <v>81</v>
      </c>
      <c r="BK116" s="187">
        <f>ROUND(I116*H116,2)</f>
        <v>0</v>
      </c>
      <c r="BL116" s="21" t="s">
        <v>160</v>
      </c>
      <c r="BM116" s="186" t="s">
        <v>340</v>
      </c>
    </row>
    <row r="117" s="2" customFormat="1">
      <c r="A117" s="40"/>
      <c r="B117" s="41"/>
      <c r="C117" s="40"/>
      <c r="D117" s="188" t="s">
        <v>162</v>
      </c>
      <c r="E117" s="40"/>
      <c r="F117" s="189" t="s">
        <v>2683</v>
      </c>
      <c r="G117" s="40"/>
      <c r="H117" s="40"/>
      <c r="I117" s="190"/>
      <c r="J117" s="40"/>
      <c r="K117" s="40"/>
      <c r="L117" s="41"/>
      <c r="M117" s="191"/>
      <c r="N117" s="192"/>
      <c r="O117" s="74"/>
      <c r="P117" s="74"/>
      <c r="Q117" s="74"/>
      <c r="R117" s="74"/>
      <c r="S117" s="74"/>
      <c r="T117" s="75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21" t="s">
        <v>162</v>
      </c>
      <c r="AU117" s="21" t="s">
        <v>81</v>
      </c>
    </row>
    <row r="118" s="2" customFormat="1" ht="24.15" customHeight="1">
      <c r="A118" s="40"/>
      <c r="B118" s="174"/>
      <c r="C118" s="175" t="s">
        <v>257</v>
      </c>
      <c r="D118" s="175" t="s">
        <v>155</v>
      </c>
      <c r="E118" s="176" t="s">
        <v>2684</v>
      </c>
      <c r="F118" s="177" t="s">
        <v>2685</v>
      </c>
      <c r="G118" s="178" t="s">
        <v>241</v>
      </c>
      <c r="H118" s="179">
        <v>113.5</v>
      </c>
      <c r="I118" s="180"/>
      <c r="J118" s="181">
        <f>ROUND(I118*H118,2)</f>
        <v>0</v>
      </c>
      <c r="K118" s="177" t="s">
        <v>3</v>
      </c>
      <c r="L118" s="41"/>
      <c r="M118" s="182" t="s">
        <v>3</v>
      </c>
      <c r="N118" s="183" t="s">
        <v>44</v>
      </c>
      <c r="O118" s="74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186" t="s">
        <v>160</v>
      </c>
      <c r="AT118" s="186" t="s">
        <v>155</v>
      </c>
      <c r="AU118" s="186" t="s">
        <v>81</v>
      </c>
      <c r="AY118" s="21" t="s">
        <v>153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21" t="s">
        <v>81</v>
      </c>
      <c r="BK118" s="187">
        <f>ROUND(I118*H118,2)</f>
        <v>0</v>
      </c>
      <c r="BL118" s="21" t="s">
        <v>160</v>
      </c>
      <c r="BM118" s="186" t="s">
        <v>355</v>
      </c>
    </row>
    <row r="119" s="2" customFormat="1">
      <c r="A119" s="40"/>
      <c r="B119" s="41"/>
      <c r="C119" s="40"/>
      <c r="D119" s="188" t="s">
        <v>162</v>
      </c>
      <c r="E119" s="40"/>
      <c r="F119" s="189" t="s">
        <v>2685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162</v>
      </c>
      <c r="AU119" s="21" t="s">
        <v>81</v>
      </c>
    </row>
    <row r="120" s="2" customFormat="1" ht="24.15" customHeight="1">
      <c r="A120" s="40"/>
      <c r="B120" s="174"/>
      <c r="C120" s="175" t="s">
        <v>263</v>
      </c>
      <c r="D120" s="175" t="s">
        <v>155</v>
      </c>
      <c r="E120" s="176" t="s">
        <v>2686</v>
      </c>
      <c r="F120" s="177" t="s">
        <v>2687</v>
      </c>
      <c r="G120" s="178" t="s">
        <v>2666</v>
      </c>
      <c r="H120" s="179">
        <v>1</v>
      </c>
      <c r="I120" s="180"/>
      <c r="J120" s="181">
        <f>ROUND(I120*H120,2)</f>
        <v>0</v>
      </c>
      <c r="K120" s="177" t="s">
        <v>3</v>
      </c>
      <c r="L120" s="41"/>
      <c r="M120" s="182" t="s">
        <v>3</v>
      </c>
      <c r="N120" s="183" t="s">
        <v>44</v>
      </c>
      <c r="O120" s="74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6" t="s">
        <v>160</v>
      </c>
      <c r="AT120" s="186" t="s">
        <v>155</v>
      </c>
      <c r="AU120" s="186" t="s">
        <v>81</v>
      </c>
      <c r="AY120" s="21" t="s">
        <v>153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21" t="s">
        <v>81</v>
      </c>
      <c r="BK120" s="187">
        <f>ROUND(I120*H120,2)</f>
        <v>0</v>
      </c>
      <c r="BL120" s="21" t="s">
        <v>160</v>
      </c>
      <c r="BM120" s="186" t="s">
        <v>370</v>
      </c>
    </row>
    <row r="121" s="2" customFormat="1">
      <c r="A121" s="40"/>
      <c r="B121" s="41"/>
      <c r="C121" s="40"/>
      <c r="D121" s="188" t="s">
        <v>162</v>
      </c>
      <c r="E121" s="40"/>
      <c r="F121" s="189" t="s">
        <v>2687</v>
      </c>
      <c r="G121" s="40"/>
      <c r="H121" s="40"/>
      <c r="I121" s="190"/>
      <c r="J121" s="40"/>
      <c r="K121" s="40"/>
      <c r="L121" s="41"/>
      <c r="M121" s="191"/>
      <c r="N121" s="192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162</v>
      </c>
      <c r="AU121" s="21" t="s">
        <v>81</v>
      </c>
    </row>
    <row r="122" s="2" customFormat="1" ht="16.5" customHeight="1">
      <c r="A122" s="40"/>
      <c r="B122" s="174"/>
      <c r="C122" s="175" t="s">
        <v>269</v>
      </c>
      <c r="D122" s="175" t="s">
        <v>155</v>
      </c>
      <c r="E122" s="176" t="s">
        <v>2688</v>
      </c>
      <c r="F122" s="177" t="s">
        <v>2689</v>
      </c>
      <c r="G122" s="178" t="s">
        <v>2481</v>
      </c>
      <c r="H122" s="179">
        <v>1</v>
      </c>
      <c r="I122" s="180"/>
      <c r="J122" s="181">
        <f>ROUND(I122*H122,2)</f>
        <v>0</v>
      </c>
      <c r="K122" s="177" t="s">
        <v>3</v>
      </c>
      <c r="L122" s="41"/>
      <c r="M122" s="182" t="s">
        <v>3</v>
      </c>
      <c r="N122" s="183" t="s">
        <v>44</v>
      </c>
      <c r="O122" s="74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86" t="s">
        <v>160</v>
      </c>
      <c r="AT122" s="186" t="s">
        <v>155</v>
      </c>
      <c r="AU122" s="186" t="s">
        <v>81</v>
      </c>
      <c r="AY122" s="21" t="s">
        <v>153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21" t="s">
        <v>81</v>
      </c>
      <c r="BK122" s="187">
        <f>ROUND(I122*H122,2)</f>
        <v>0</v>
      </c>
      <c r="BL122" s="21" t="s">
        <v>160</v>
      </c>
      <c r="BM122" s="186" t="s">
        <v>385</v>
      </c>
    </row>
    <row r="123" s="2" customFormat="1">
      <c r="A123" s="40"/>
      <c r="B123" s="41"/>
      <c r="C123" s="40"/>
      <c r="D123" s="188" t="s">
        <v>162</v>
      </c>
      <c r="E123" s="40"/>
      <c r="F123" s="189" t="s">
        <v>2689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162</v>
      </c>
      <c r="AU123" s="21" t="s">
        <v>81</v>
      </c>
    </row>
    <row r="124" s="2" customFormat="1" ht="16.5" customHeight="1">
      <c r="A124" s="40"/>
      <c r="B124" s="174"/>
      <c r="C124" s="220" t="s">
        <v>276</v>
      </c>
      <c r="D124" s="220" t="s">
        <v>216</v>
      </c>
      <c r="E124" s="221" t="s">
        <v>2690</v>
      </c>
      <c r="F124" s="222" t="s">
        <v>2691</v>
      </c>
      <c r="G124" s="223" t="s">
        <v>2481</v>
      </c>
      <c r="H124" s="224">
        <v>1</v>
      </c>
      <c r="I124" s="225"/>
      <c r="J124" s="226">
        <f>ROUND(I124*H124,2)</f>
        <v>0</v>
      </c>
      <c r="K124" s="222" t="s">
        <v>3</v>
      </c>
      <c r="L124" s="227"/>
      <c r="M124" s="228" t="s">
        <v>3</v>
      </c>
      <c r="N124" s="229" t="s">
        <v>44</v>
      </c>
      <c r="O124" s="74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86" t="s">
        <v>215</v>
      </c>
      <c r="AT124" s="186" t="s">
        <v>216</v>
      </c>
      <c r="AU124" s="186" t="s">
        <v>81</v>
      </c>
      <c r="AY124" s="21" t="s">
        <v>153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21" t="s">
        <v>81</v>
      </c>
      <c r="BK124" s="187">
        <f>ROUND(I124*H124,2)</f>
        <v>0</v>
      </c>
      <c r="BL124" s="21" t="s">
        <v>160</v>
      </c>
      <c r="BM124" s="186" t="s">
        <v>397</v>
      </c>
    </row>
    <row r="125" s="2" customFormat="1">
      <c r="A125" s="40"/>
      <c r="B125" s="41"/>
      <c r="C125" s="40"/>
      <c r="D125" s="188" t="s">
        <v>162</v>
      </c>
      <c r="E125" s="40"/>
      <c r="F125" s="189" t="s">
        <v>2691</v>
      </c>
      <c r="G125" s="40"/>
      <c r="H125" s="40"/>
      <c r="I125" s="190"/>
      <c r="J125" s="40"/>
      <c r="K125" s="40"/>
      <c r="L125" s="41"/>
      <c r="M125" s="191"/>
      <c r="N125" s="192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162</v>
      </c>
      <c r="AU125" s="21" t="s">
        <v>81</v>
      </c>
    </row>
    <row r="126" s="2" customFormat="1" ht="24.15" customHeight="1">
      <c r="A126" s="40"/>
      <c r="B126" s="174"/>
      <c r="C126" s="175" t="s">
        <v>282</v>
      </c>
      <c r="D126" s="175" t="s">
        <v>155</v>
      </c>
      <c r="E126" s="176" t="s">
        <v>2692</v>
      </c>
      <c r="F126" s="177" t="s">
        <v>2693</v>
      </c>
      <c r="G126" s="178" t="s">
        <v>219</v>
      </c>
      <c r="H126" s="179">
        <v>277</v>
      </c>
      <c r="I126" s="180"/>
      <c r="J126" s="181">
        <f>ROUND(I126*H126,2)</f>
        <v>0</v>
      </c>
      <c r="K126" s="177" t="s">
        <v>159</v>
      </c>
      <c r="L126" s="41"/>
      <c r="M126" s="182" t="s">
        <v>3</v>
      </c>
      <c r="N126" s="183" t="s">
        <v>44</v>
      </c>
      <c r="O126" s="74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160</v>
      </c>
      <c r="AT126" s="186" t="s">
        <v>155</v>
      </c>
      <c r="AU126" s="186" t="s">
        <v>81</v>
      </c>
      <c r="AY126" s="21" t="s">
        <v>153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81</v>
      </c>
      <c r="BK126" s="187">
        <f>ROUND(I126*H126,2)</f>
        <v>0</v>
      </c>
      <c r="BL126" s="21" t="s">
        <v>160</v>
      </c>
      <c r="BM126" s="186" t="s">
        <v>411</v>
      </c>
    </row>
    <row r="127" s="2" customFormat="1">
      <c r="A127" s="40"/>
      <c r="B127" s="41"/>
      <c r="C127" s="40"/>
      <c r="D127" s="188" t="s">
        <v>162</v>
      </c>
      <c r="E127" s="40"/>
      <c r="F127" s="189" t="s">
        <v>2694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162</v>
      </c>
      <c r="AU127" s="21" t="s">
        <v>81</v>
      </c>
    </row>
    <row r="128" s="2" customFormat="1">
      <c r="A128" s="40"/>
      <c r="B128" s="41"/>
      <c r="C128" s="40"/>
      <c r="D128" s="193" t="s">
        <v>164</v>
      </c>
      <c r="E128" s="40"/>
      <c r="F128" s="194" t="s">
        <v>2695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164</v>
      </c>
      <c r="AU128" s="21" t="s">
        <v>81</v>
      </c>
    </row>
    <row r="129" s="12" customFormat="1" ht="25.92" customHeight="1">
      <c r="A129" s="12"/>
      <c r="B129" s="161"/>
      <c r="C129" s="12"/>
      <c r="D129" s="162" t="s">
        <v>72</v>
      </c>
      <c r="E129" s="163" t="s">
        <v>2482</v>
      </c>
      <c r="F129" s="163" t="s">
        <v>2696</v>
      </c>
      <c r="G129" s="12"/>
      <c r="H129" s="12"/>
      <c r="I129" s="164"/>
      <c r="J129" s="165">
        <f>BK129</f>
        <v>0</v>
      </c>
      <c r="K129" s="12"/>
      <c r="L129" s="161"/>
      <c r="M129" s="166"/>
      <c r="N129" s="167"/>
      <c r="O129" s="167"/>
      <c r="P129" s="168">
        <f>SUM(P130:P145)</f>
        <v>0</v>
      </c>
      <c r="Q129" s="167"/>
      <c r="R129" s="168">
        <f>SUM(R130:R145)</f>
        <v>0</v>
      </c>
      <c r="S129" s="167"/>
      <c r="T129" s="169">
        <f>SUM(T130:T145)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2" t="s">
        <v>81</v>
      </c>
      <c r="AT129" s="170" t="s">
        <v>72</v>
      </c>
      <c r="AU129" s="170" t="s">
        <v>73</v>
      </c>
      <c r="AY129" s="162" t="s">
        <v>153</v>
      </c>
      <c r="BK129" s="171">
        <f>SUM(BK130:BK145)</f>
        <v>0</v>
      </c>
    </row>
    <row r="130" s="2" customFormat="1" ht="21.75" customHeight="1">
      <c r="A130" s="40"/>
      <c r="B130" s="174"/>
      <c r="C130" s="175" t="s">
        <v>288</v>
      </c>
      <c r="D130" s="175" t="s">
        <v>155</v>
      </c>
      <c r="E130" s="176" t="s">
        <v>2697</v>
      </c>
      <c r="F130" s="177" t="s">
        <v>2698</v>
      </c>
      <c r="G130" s="178" t="s">
        <v>241</v>
      </c>
      <c r="H130" s="179">
        <v>254</v>
      </c>
      <c r="I130" s="180"/>
      <c r="J130" s="181">
        <f>ROUND(I130*H130,2)</f>
        <v>0</v>
      </c>
      <c r="K130" s="177" t="s">
        <v>159</v>
      </c>
      <c r="L130" s="41"/>
      <c r="M130" s="182" t="s">
        <v>3</v>
      </c>
      <c r="N130" s="183" t="s">
        <v>44</v>
      </c>
      <c r="O130" s="74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6" t="s">
        <v>160</v>
      </c>
      <c r="AT130" s="186" t="s">
        <v>155</v>
      </c>
      <c r="AU130" s="186" t="s">
        <v>81</v>
      </c>
      <c r="AY130" s="21" t="s">
        <v>153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21" t="s">
        <v>81</v>
      </c>
      <c r="BK130" s="187">
        <f>ROUND(I130*H130,2)</f>
        <v>0</v>
      </c>
      <c r="BL130" s="21" t="s">
        <v>160</v>
      </c>
      <c r="BM130" s="186" t="s">
        <v>428</v>
      </c>
    </row>
    <row r="131" s="2" customFormat="1">
      <c r="A131" s="40"/>
      <c r="B131" s="41"/>
      <c r="C131" s="40"/>
      <c r="D131" s="188" t="s">
        <v>162</v>
      </c>
      <c r="E131" s="40"/>
      <c r="F131" s="189" t="s">
        <v>2699</v>
      </c>
      <c r="G131" s="40"/>
      <c r="H131" s="40"/>
      <c r="I131" s="190"/>
      <c r="J131" s="40"/>
      <c r="K131" s="40"/>
      <c r="L131" s="41"/>
      <c r="M131" s="191"/>
      <c r="N131" s="192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162</v>
      </c>
      <c r="AU131" s="21" t="s">
        <v>81</v>
      </c>
    </row>
    <row r="132" s="2" customFormat="1">
      <c r="A132" s="40"/>
      <c r="B132" s="41"/>
      <c r="C132" s="40"/>
      <c r="D132" s="193" t="s">
        <v>164</v>
      </c>
      <c r="E132" s="40"/>
      <c r="F132" s="194" t="s">
        <v>2700</v>
      </c>
      <c r="G132" s="40"/>
      <c r="H132" s="40"/>
      <c r="I132" s="190"/>
      <c r="J132" s="40"/>
      <c r="K132" s="40"/>
      <c r="L132" s="41"/>
      <c r="M132" s="191"/>
      <c r="N132" s="192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164</v>
      </c>
      <c r="AU132" s="21" t="s">
        <v>81</v>
      </c>
    </row>
    <row r="133" s="2" customFormat="1" ht="37.8" customHeight="1">
      <c r="A133" s="40"/>
      <c r="B133" s="174"/>
      <c r="C133" s="175" t="s">
        <v>297</v>
      </c>
      <c r="D133" s="175" t="s">
        <v>155</v>
      </c>
      <c r="E133" s="176" t="s">
        <v>239</v>
      </c>
      <c r="F133" s="177" t="s">
        <v>240</v>
      </c>
      <c r="G133" s="178" t="s">
        <v>241</v>
      </c>
      <c r="H133" s="179">
        <v>254</v>
      </c>
      <c r="I133" s="180"/>
      <c r="J133" s="181">
        <f>ROUND(I133*H133,2)</f>
        <v>0</v>
      </c>
      <c r="K133" s="177" t="s">
        <v>159</v>
      </c>
      <c r="L133" s="41"/>
      <c r="M133" s="182" t="s">
        <v>3</v>
      </c>
      <c r="N133" s="183" t="s">
        <v>44</v>
      </c>
      <c r="O133" s="74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86" t="s">
        <v>160</v>
      </c>
      <c r="AT133" s="186" t="s">
        <v>155</v>
      </c>
      <c r="AU133" s="186" t="s">
        <v>81</v>
      </c>
      <c r="AY133" s="21" t="s">
        <v>153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21" t="s">
        <v>81</v>
      </c>
      <c r="BK133" s="187">
        <f>ROUND(I133*H133,2)</f>
        <v>0</v>
      </c>
      <c r="BL133" s="21" t="s">
        <v>160</v>
      </c>
      <c r="BM133" s="186" t="s">
        <v>2701</v>
      </c>
    </row>
    <row r="134" s="2" customFormat="1">
      <c r="A134" s="40"/>
      <c r="B134" s="41"/>
      <c r="C134" s="40"/>
      <c r="D134" s="188" t="s">
        <v>162</v>
      </c>
      <c r="E134" s="40"/>
      <c r="F134" s="189" t="s">
        <v>243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162</v>
      </c>
      <c r="AU134" s="21" t="s">
        <v>81</v>
      </c>
    </row>
    <row r="135" s="2" customFormat="1">
      <c r="A135" s="40"/>
      <c r="B135" s="41"/>
      <c r="C135" s="40"/>
      <c r="D135" s="193" t="s">
        <v>164</v>
      </c>
      <c r="E135" s="40"/>
      <c r="F135" s="194" t="s">
        <v>244</v>
      </c>
      <c r="G135" s="40"/>
      <c r="H135" s="40"/>
      <c r="I135" s="190"/>
      <c r="J135" s="40"/>
      <c r="K135" s="40"/>
      <c r="L135" s="41"/>
      <c r="M135" s="191"/>
      <c r="N135" s="192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164</v>
      </c>
      <c r="AU135" s="21" t="s">
        <v>81</v>
      </c>
    </row>
    <row r="136" s="2" customFormat="1" ht="21.75" customHeight="1">
      <c r="A136" s="40"/>
      <c r="B136" s="174"/>
      <c r="C136" s="175" t="s">
        <v>8</v>
      </c>
      <c r="D136" s="175" t="s">
        <v>155</v>
      </c>
      <c r="E136" s="176" t="s">
        <v>2702</v>
      </c>
      <c r="F136" s="177" t="s">
        <v>2703</v>
      </c>
      <c r="G136" s="178" t="s">
        <v>241</v>
      </c>
      <c r="H136" s="179">
        <v>254</v>
      </c>
      <c r="I136" s="180"/>
      <c r="J136" s="181">
        <f>ROUND(I136*H136,2)</f>
        <v>0</v>
      </c>
      <c r="K136" s="177" t="s">
        <v>3</v>
      </c>
      <c r="L136" s="41"/>
      <c r="M136" s="182" t="s">
        <v>3</v>
      </c>
      <c r="N136" s="183" t="s">
        <v>44</v>
      </c>
      <c r="O136" s="74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6" t="s">
        <v>160</v>
      </c>
      <c r="AT136" s="186" t="s">
        <v>155</v>
      </c>
      <c r="AU136" s="186" t="s">
        <v>81</v>
      </c>
      <c r="AY136" s="21" t="s">
        <v>153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1" t="s">
        <v>81</v>
      </c>
      <c r="BK136" s="187">
        <f>ROUND(I136*H136,2)</f>
        <v>0</v>
      </c>
      <c r="BL136" s="21" t="s">
        <v>160</v>
      </c>
      <c r="BM136" s="186" t="s">
        <v>453</v>
      </c>
    </row>
    <row r="137" s="2" customFormat="1">
      <c r="A137" s="40"/>
      <c r="B137" s="41"/>
      <c r="C137" s="40"/>
      <c r="D137" s="188" t="s">
        <v>162</v>
      </c>
      <c r="E137" s="40"/>
      <c r="F137" s="189" t="s">
        <v>2703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162</v>
      </c>
      <c r="AU137" s="21" t="s">
        <v>81</v>
      </c>
    </row>
    <row r="138" s="2" customFormat="1" ht="21.75" customHeight="1">
      <c r="A138" s="40"/>
      <c r="B138" s="174"/>
      <c r="C138" s="175" t="s">
        <v>312</v>
      </c>
      <c r="D138" s="175" t="s">
        <v>155</v>
      </c>
      <c r="E138" s="176" t="s">
        <v>2704</v>
      </c>
      <c r="F138" s="177" t="s">
        <v>2705</v>
      </c>
      <c r="G138" s="178" t="s">
        <v>241</v>
      </c>
      <c r="H138" s="179">
        <v>254</v>
      </c>
      <c r="I138" s="180"/>
      <c r="J138" s="181">
        <f>ROUND(I138*H138,2)</f>
        <v>0</v>
      </c>
      <c r="K138" s="177" t="s">
        <v>159</v>
      </c>
      <c r="L138" s="41"/>
      <c r="M138" s="182" t="s">
        <v>3</v>
      </c>
      <c r="N138" s="183" t="s">
        <v>44</v>
      </c>
      <c r="O138" s="74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86" t="s">
        <v>160</v>
      </c>
      <c r="AT138" s="186" t="s">
        <v>155</v>
      </c>
      <c r="AU138" s="186" t="s">
        <v>81</v>
      </c>
      <c r="AY138" s="21" t="s">
        <v>153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21" t="s">
        <v>81</v>
      </c>
      <c r="BK138" s="187">
        <f>ROUND(I138*H138,2)</f>
        <v>0</v>
      </c>
      <c r="BL138" s="21" t="s">
        <v>160</v>
      </c>
      <c r="BM138" s="186" t="s">
        <v>471</v>
      </c>
    </row>
    <row r="139" s="2" customFormat="1">
      <c r="A139" s="40"/>
      <c r="B139" s="41"/>
      <c r="C139" s="40"/>
      <c r="D139" s="188" t="s">
        <v>162</v>
      </c>
      <c r="E139" s="40"/>
      <c r="F139" s="189" t="s">
        <v>2706</v>
      </c>
      <c r="G139" s="40"/>
      <c r="H139" s="40"/>
      <c r="I139" s="190"/>
      <c r="J139" s="40"/>
      <c r="K139" s="40"/>
      <c r="L139" s="41"/>
      <c r="M139" s="191"/>
      <c r="N139" s="192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162</v>
      </c>
      <c r="AU139" s="21" t="s">
        <v>81</v>
      </c>
    </row>
    <row r="140" s="2" customFormat="1">
      <c r="A140" s="40"/>
      <c r="B140" s="41"/>
      <c r="C140" s="40"/>
      <c r="D140" s="193" t="s">
        <v>164</v>
      </c>
      <c r="E140" s="40"/>
      <c r="F140" s="194" t="s">
        <v>2707</v>
      </c>
      <c r="G140" s="40"/>
      <c r="H140" s="40"/>
      <c r="I140" s="190"/>
      <c r="J140" s="40"/>
      <c r="K140" s="40"/>
      <c r="L140" s="41"/>
      <c r="M140" s="191"/>
      <c r="N140" s="192"/>
      <c r="O140" s="74"/>
      <c r="P140" s="74"/>
      <c r="Q140" s="74"/>
      <c r="R140" s="74"/>
      <c r="S140" s="74"/>
      <c r="T140" s="75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21" t="s">
        <v>164</v>
      </c>
      <c r="AU140" s="21" t="s">
        <v>81</v>
      </c>
    </row>
    <row r="141" s="2" customFormat="1" ht="24.15" customHeight="1">
      <c r="A141" s="40"/>
      <c r="B141" s="174"/>
      <c r="C141" s="220" t="s">
        <v>319</v>
      </c>
      <c r="D141" s="220" t="s">
        <v>216</v>
      </c>
      <c r="E141" s="221" t="s">
        <v>2708</v>
      </c>
      <c r="F141" s="222" t="s">
        <v>2709</v>
      </c>
      <c r="G141" s="223" t="s">
        <v>158</v>
      </c>
      <c r="H141" s="224">
        <v>76.200000000000003</v>
      </c>
      <c r="I141" s="225"/>
      <c r="J141" s="226">
        <f>ROUND(I141*H141,2)</f>
        <v>0</v>
      </c>
      <c r="K141" s="222" t="s">
        <v>3</v>
      </c>
      <c r="L141" s="227"/>
      <c r="M141" s="228" t="s">
        <v>3</v>
      </c>
      <c r="N141" s="229" t="s">
        <v>44</v>
      </c>
      <c r="O141" s="74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186" t="s">
        <v>215</v>
      </c>
      <c r="AT141" s="186" t="s">
        <v>216</v>
      </c>
      <c r="AU141" s="186" t="s">
        <v>81</v>
      </c>
      <c r="AY141" s="21" t="s">
        <v>153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21" t="s">
        <v>81</v>
      </c>
      <c r="BK141" s="187">
        <f>ROUND(I141*H141,2)</f>
        <v>0</v>
      </c>
      <c r="BL141" s="21" t="s">
        <v>160</v>
      </c>
      <c r="BM141" s="186" t="s">
        <v>485</v>
      </c>
    </row>
    <row r="142" s="2" customFormat="1">
      <c r="A142" s="40"/>
      <c r="B142" s="41"/>
      <c r="C142" s="40"/>
      <c r="D142" s="188" t="s">
        <v>162</v>
      </c>
      <c r="E142" s="40"/>
      <c r="F142" s="189" t="s">
        <v>2709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162</v>
      </c>
      <c r="AU142" s="21" t="s">
        <v>81</v>
      </c>
    </row>
    <row r="143" s="2" customFormat="1" ht="24.15" customHeight="1">
      <c r="A143" s="40"/>
      <c r="B143" s="174"/>
      <c r="C143" s="175" t="s">
        <v>326</v>
      </c>
      <c r="D143" s="175" t="s">
        <v>155</v>
      </c>
      <c r="E143" s="176" t="s">
        <v>2692</v>
      </c>
      <c r="F143" s="177" t="s">
        <v>2693</v>
      </c>
      <c r="G143" s="178" t="s">
        <v>219</v>
      </c>
      <c r="H143" s="179">
        <v>99</v>
      </c>
      <c r="I143" s="180"/>
      <c r="J143" s="181">
        <f>ROUND(I143*H143,2)</f>
        <v>0</v>
      </c>
      <c r="K143" s="177" t="s">
        <v>159</v>
      </c>
      <c r="L143" s="41"/>
      <c r="M143" s="182" t="s">
        <v>3</v>
      </c>
      <c r="N143" s="183" t="s">
        <v>44</v>
      </c>
      <c r="O143" s="74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186" t="s">
        <v>160</v>
      </c>
      <c r="AT143" s="186" t="s">
        <v>155</v>
      </c>
      <c r="AU143" s="186" t="s">
        <v>81</v>
      </c>
      <c r="AY143" s="21" t="s">
        <v>153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21" t="s">
        <v>81</v>
      </c>
      <c r="BK143" s="187">
        <f>ROUND(I143*H143,2)</f>
        <v>0</v>
      </c>
      <c r="BL143" s="21" t="s">
        <v>160</v>
      </c>
      <c r="BM143" s="186" t="s">
        <v>499</v>
      </c>
    </row>
    <row r="144" s="2" customFormat="1">
      <c r="A144" s="40"/>
      <c r="B144" s="41"/>
      <c r="C144" s="40"/>
      <c r="D144" s="188" t="s">
        <v>162</v>
      </c>
      <c r="E144" s="40"/>
      <c r="F144" s="189" t="s">
        <v>2694</v>
      </c>
      <c r="G144" s="40"/>
      <c r="H144" s="40"/>
      <c r="I144" s="190"/>
      <c r="J144" s="40"/>
      <c r="K144" s="40"/>
      <c r="L144" s="41"/>
      <c r="M144" s="191"/>
      <c r="N144" s="192"/>
      <c r="O144" s="74"/>
      <c r="P144" s="74"/>
      <c r="Q144" s="74"/>
      <c r="R144" s="74"/>
      <c r="S144" s="74"/>
      <c r="T144" s="75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21" t="s">
        <v>162</v>
      </c>
      <c r="AU144" s="21" t="s">
        <v>81</v>
      </c>
    </row>
    <row r="145" s="2" customFormat="1">
      <c r="A145" s="40"/>
      <c r="B145" s="41"/>
      <c r="C145" s="40"/>
      <c r="D145" s="193" t="s">
        <v>164</v>
      </c>
      <c r="E145" s="40"/>
      <c r="F145" s="194" t="s">
        <v>2695</v>
      </c>
      <c r="G145" s="40"/>
      <c r="H145" s="40"/>
      <c r="I145" s="190"/>
      <c r="J145" s="40"/>
      <c r="K145" s="40"/>
      <c r="L145" s="41"/>
      <c r="M145" s="191"/>
      <c r="N145" s="192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164</v>
      </c>
      <c r="AU145" s="21" t="s">
        <v>81</v>
      </c>
    </row>
    <row r="146" s="12" customFormat="1" ht="25.92" customHeight="1">
      <c r="A146" s="12"/>
      <c r="B146" s="161"/>
      <c r="C146" s="12"/>
      <c r="D146" s="162" t="s">
        <v>72</v>
      </c>
      <c r="E146" s="163" t="s">
        <v>2603</v>
      </c>
      <c r="F146" s="163" t="s">
        <v>2710</v>
      </c>
      <c r="G146" s="12"/>
      <c r="H146" s="12"/>
      <c r="I146" s="164"/>
      <c r="J146" s="165">
        <f>BK146</f>
        <v>0</v>
      </c>
      <c r="K146" s="12"/>
      <c r="L146" s="161"/>
      <c r="M146" s="166"/>
      <c r="N146" s="167"/>
      <c r="O146" s="167"/>
      <c r="P146" s="168">
        <f>SUM(P147:P291)</f>
        <v>0</v>
      </c>
      <c r="Q146" s="167"/>
      <c r="R146" s="168">
        <f>SUM(R147:R291)</f>
        <v>0.00030000000000000003</v>
      </c>
      <c r="S146" s="167"/>
      <c r="T146" s="169">
        <f>SUM(T147:T291)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2" t="s">
        <v>81</v>
      </c>
      <c r="AT146" s="170" t="s">
        <v>72</v>
      </c>
      <c r="AU146" s="170" t="s">
        <v>73</v>
      </c>
      <c r="AY146" s="162" t="s">
        <v>153</v>
      </c>
      <c r="BK146" s="171">
        <f>SUM(BK147:BK291)</f>
        <v>0</v>
      </c>
    </row>
    <row r="147" s="2" customFormat="1" ht="24.15" customHeight="1">
      <c r="A147" s="40"/>
      <c r="B147" s="174"/>
      <c r="C147" s="175" t="s">
        <v>333</v>
      </c>
      <c r="D147" s="175" t="s">
        <v>155</v>
      </c>
      <c r="E147" s="176" t="s">
        <v>2711</v>
      </c>
      <c r="F147" s="177" t="s">
        <v>2712</v>
      </c>
      <c r="G147" s="178" t="s">
        <v>488</v>
      </c>
      <c r="H147" s="179">
        <v>5</v>
      </c>
      <c r="I147" s="180"/>
      <c r="J147" s="181">
        <f>ROUND(I147*H147,2)</f>
        <v>0</v>
      </c>
      <c r="K147" s="177" t="s">
        <v>159</v>
      </c>
      <c r="L147" s="41"/>
      <c r="M147" s="182" t="s">
        <v>3</v>
      </c>
      <c r="N147" s="183" t="s">
        <v>44</v>
      </c>
      <c r="O147" s="74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86" t="s">
        <v>160</v>
      </c>
      <c r="AT147" s="186" t="s">
        <v>155</v>
      </c>
      <c r="AU147" s="186" t="s">
        <v>81</v>
      </c>
      <c r="AY147" s="21" t="s">
        <v>153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21" t="s">
        <v>81</v>
      </c>
      <c r="BK147" s="187">
        <f>ROUND(I147*H147,2)</f>
        <v>0</v>
      </c>
      <c r="BL147" s="21" t="s">
        <v>160</v>
      </c>
      <c r="BM147" s="186" t="s">
        <v>514</v>
      </c>
    </row>
    <row r="148" s="2" customFormat="1">
      <c r="A148" s="40"/>
      <c r="B148" s="41"/>
      <c r="C148" s="40"/>
      <c r="D148" s="188" t="s">
        <v>162</v>
      </c>
      <c r="E148" s="40"/>
      <c r="F148" s="189" t="s">
        <v>2713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162</v>
      </c>
      <c r="AU148" s="21" t="s">
        <v>81</v>
      </c>
    </row>
    <row r="149" s="2" customFormat="1">
      <c r="A149" s="40"/>
      <c r="B149" s="41"/>
      <c r="C149" s="40"/>
      <c r="D149" s="193" t="s">
        <v>164</v>
      </c>
      <c r="E149" s="40"/>
      <c r="F149" s="194" t="s">
        <v>2714</v>
      </c>
      <c r="G149" s="40"/>
      <c r="H149" s="40"/>
      <c r="I149" s="190"/>
      <c r="J149" s="40"/>
      <c r="K149" s="40"/>
      <c r="L149" s="41"/>
      <c r="M149" s="191"/>
      <c r="N149" s="192"/>
      <c r="O149" s="74"/>
      <c r="P149" s="74"/>
      <c r="Q149" s="74"/>
      <c r="R149" s="74"/>
      <c r="S149" s="74"/>
      <c r="T149" s="75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21" t="s">
        <v>164</v>
      </c>
      <c r="AU149" s="21" t="s">
        <v>81</v>
      </c>
    </row>
    <row r="150" s="2" customFormat="1" ht="33" customHeight="1">
      <c r="A150" s="40"/>
      <c r="B150" s="174"/>
      <c r="C150" s="175" t="s">
        <v>340</v>
      </c>
      <c r="D150" s="175" t="s">
        <v>155</v>
      </c>
      <c r="E150" s="176" t="s">
        <v>2715</v>
      </c>
      <c r="F150" s="177" t="s">
        <v>2716</v>
      </c>
      <c r="G150" s="178" t="s">
        <v>488</v>
      </c>
      <c r="H150" s="179">
        <v>5</v>
      </c>
      <c r="I150" s="180"/>
      <c r="J150" s="181">
        <f>ROUND(I150*H150,2)</f>
        <v>0</v>
      </c>
      <c r="K150" s="177" t="s">
        <v>159</v>
      </c>
      <c r="L150" s="41"/>
      <c r="M150" s="182" t="s">
        <v>3</v>
      </c>
      <c r="N150" s="183" t="s">
        <v>44</v>
      </c>
      <c r="O150" s="74"/>
      <c r="P150" s="184">
        <f>O150*H150</f>
        <v>0</v>
      </c>
      <c r="Q150" s="184">
        <v>6.0000000000000002E-05</v>
      </c>
      <c r="R150" s="184">
        <f>Q150*H150</f>
        <v>0.00030000000000000003</v>
      </c>
      <c r="S150" s="184">
        <v>0</v>
      </c>
      <c r="T150" s="185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186" t="s">
        <v>160</v>
      </c>
      <c r="AT150" s="186" t="s">
        <v>155</v>
      </c>
      <c r="AU150" s="186" t="s">
        <v>81</v>
      </c>
      <c r="AY150" s="21" t="s">
        <v>153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21" t="s">
        <v>81</v>
      </c>
      <c r="BK150" s="187">
        <f>ROUND(I150*H150,2)</f>
        <v>0</v>
      </c>
      <c r="BL150" s="21" t="s">
        <v>160</v>
      </c>
      <c r="BM150" s="186" t="s">
        <v>526</v>
      </c>
    </row>
    <row r="151" s="2" customFormat="1">
      <c r="A151" s="40"/>
      <c r="B151" s="41"/>
      <c r="C151" s="40"/>
      <c r="D151" s="188" t="s">
        <v>162</v>
      </c>
      <c r="E151" s="40"/>
      <c r="F151" s="189" t="s">
        <v>2717</v>
      </c>
      <c r="G151" s="40"/>
      <c r="H151" s="40"/>
      <c r="I151" s="190"/>
      <c r="J151" s="40"/>
      <c r="K151" s="40"/>
      <c r="L151" s="41"/>
      <c r="M151" s="191"/>
      <c r="N151" s="192"/>
      <c r="O151" s="74"/>
      <c r="P151" s="74"/>
      <c r="Q151" s="74"/>
      <c r="R151" s="74"/>
      <c r="S151" s="74"/>
      <c r="T151" s="75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21" t="s">
        <v>162</v>
      </c>
      <c r="AU151" s="21" t="s">
        <v>81</v>
      </c>
    </row>
    <row r="152" s="2" customFormat="1">
      <c r="A152" s="40"/>
      <c r="B152" s="41"/>
      <c r="C152" s="40"/>
      <c r="D152" s="193" t="s">
        <v>164</v>
      </c>
      <c r="E152" s="40"/>
      <c r="F152" s="194" t="s">
        <v>2718</v>
      </c>
      <c r="G152" s="40"/>
      <c r="H152" s="40"/>
      <c r="I152" s="190"/>
      <c r="J152" s="40"/>
      <c r="K152" s="40"/>
      <c r="L152" s="41"/>
      <c r="M152" s="191"/>
      <c r="N152" s="192"/>
      <c r="O152" s="74"/>
      <c r="P152" s="74"/>
      <c r="Q152" s="74"/>
      <c r="R152" s="74"/>
      <c r="S152" s="74"/>
      <c r="T152" s="75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21" t="s">
        <v>164</v>
      </c>
      <c r="AU152" s="21" t="s">
        <v>81</v>
      </c>
    </row>
    <row r="153" s="2" customFormat="1" ht="24.15" customHeight="1">
      <c r="A153" s="40"/>
      <c r="B153" s="174"/>
      <c r="C153" s="175" t="s">
        <v>348</v>
      </c>
      <c r="D153" s="175" t="s">
        <v>155</v>
      </c>
      <c r="E153" s="176" t="s">
        <v>2719</v>
      </c>
      <c r="F153" s="177" t="s">
        <v>2720</v>
      </c>
      <c r="G153" s="178" t="s">
        <v>2481</v>
      </c>
      <c r="H153" s="179">
        <v>5</v>
      </c>
      <c r="I153" s="180"/>
      <c r="J153" s="181">
        <f>ROUND(I153*H153,2)</f>
        <v>0</v>
      </c>
      <c r="K153" s="177" t="s">
        <v>3</v>
      </c>
      <c r="L153" s="41"/>
      <c r="M153" s="182" t="s">
        <v>3</v>
      </c>
      <c r="N153" s="183" t="s">
        <v>44</v>
      </c>
      <c r="O153" s="7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6" t="s">
        <v>160</v>
      </c>
      <c r="AT153" s="186" t="s">
        <v>155</v>
      </c>
      <c r="AU153" s="186" t="s">
        <v>81</v>
      </c>
      <c r="AY153" s="21" t="s">
        <v>153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21" t="s">
        <v>81</v>
      </c>
      <c r="BK153" s="187">
        <f>ROUND(I153*H153,2)</f>
        <v>0</v>
      </c>
      <c r="BL153" s="21" t="s">
        <v>160</v>
      </c>
      <c r="BM153" s="186" t="s">
        <v>540</v>
      </c>
    </row>
    <row r="154" s="2" customFormat="1">
      <c r="A154" s="40"/>
      <c r="B154" s="41"/>
      <c r="C154" s="40"/>
      <c r="D154" s="188" t="s">
        <v>162</v>
      </c>
      <c r="E154" s="40"/>
      <c r="F154" s="189" t="s">
        <v>2720</v>
      </c>
      <c r="G154" s="40"/>
      <c r="H154" s="40"/>
      <c r="I154" s="190"/>
      <c r="J154" s="40"/>
      <c r="K154" s="40"/>
      <c r="L154" s="41"/>
      <c r="M154" s="191"/>
      <c r="N154" s="192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162</v>
      </c>
      <c r="AU154" s="21" t="s">
        <v>81</v>
      </c>
    </row>
    <row r="155" s="2" customFormat="1" ht="37.8" customHeight="1">
      <c r="A155" s="40"/>
      <c r="B155" s="174"/>
      <c r="C155" s="220" t="s">
        <v>355</v>
      </c>
      <c r="D155" s="220" t="s">
        <v>216</v>
      </c>
      <c r="E155" s="221" t="s">
        <v>2721</v>
      </c>
      <c r="F155" s="222" t="s">
        <v>2722</v>
      </c>
      <c r="G155" s="223" t="s">
        <v>488</v>
      </c>
      <c r="H155" s="224">
        <v>15</v>
      </c>
      <c r="I155" s="225"/>
      <c r="J155" s="226">
        <f>ROUND(I155*H155,2)</f>
        <v>0</v>
      </c>
      <c r="K155" s="222" t="s">
        <v>3</v>
      </c>
      <c r="L155" s="227"/>
      <c r="M155" s="228" t="s">
        <v>3</v>
      </c>
      <c r="N155" s="229" t="s">
        <v>44</v>
      </c>
      <c r="O155" s="74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186" t="s">
        <v>215</v>
      </c>
      <c r="AT155" s="186" t="s">
        <v>216</v>
      </c>
      <c r="AU155" s="186" t="s">
        <v>81</v>
      </c>
      <c r="AY155" s="21" t="s">
        <v>153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21" t="s">
        <v>81</v>
      </c>
      <c r="BK155" s="187">
        <f>ROUND(I155*H155,2)</f>
        <v>0</v>
      </c>
      <c r="BL155" s="21" t="s">
        <v>160</v>
      </c>
      <c r="BM155" s="186" t="s">
        <v>552</v>
      </c>
    </row>
    <row r="156" s="2" customFormat="1">
      <c r="A156" s="40"/>
      <c r="B156" s="41"/>
      <c r="C156" s="40"/>
      <c r="D156" s="188" t="s">
        <v>162</v>
      </c>
      <c r="E156" s="40"/>
      <c r="F156" s="189" t="s">
        <v>2722</v>
      </c>
      <c r="G156" s="40"/>
      <c r="H156" s="40"/>
      <c r="I156" s="190"/>
      <c r="J156" s="40"/>
      <c r="K156" s="40"/>
      <c r="L156" s="41"/>
      <c r="M156" s="191"/>
      <c r="N156" s="192"/>
      <c r="O156" s="74"/>
      <c r="P156" s="74"/>
      <c r="Q156" s="74"/>
      <c r="R156" s="74"/>
      <c r="S156" s="74"/>
      <c r="T156" s="75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21" t="s">
        <v>162</v>
      </c>
      <c r="AU156" s="21" t="s">
        <v>81</v>
      </c>
    </row>
    <row r="157" s="2" customFormat="1" ht="33" customHeight="1">
      <c r="A157" s="40"/>
      <c r="B157" s="174"/>
      <c r="C157" s="220" t="s">
        <v>362</v>
      </c>
      <c r="D157" s="220" t="s">
        <v>216</v>
      </c>
      <c r="E157" s="221" t="s">
        <v>2723</v>
      </c>
      <c r="F157" s="222" t="s">
        <v>2724</v>
      </c>
      <c r="G157" s="223" t="s">
        <v>488</v>
      </c>
      <c r="H157" s="224">
        <v>60</v>
      </c>
      <c r="I157" s="225"/>
      <c r="J157" s="226">
        <f>ROUND(I157*H157,2)</f>
        <v>0</v>
      </c>
      <c r="K157" s="222" t="s">
        <v>3</v>
      </c>
      <c r="L157" s="227"/>
      <c r="M157" s="228" t="s">
        <v>3</v>
      </c>
      <c r="N157" s="229" t="s">
        <v>44</v>
      </c>
      <c r="O157" s="74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186" t="s">
        <v>215</v>
      </c>
      <c r="AT157" s="186" t="s">
        <v>216</v>
      </c>
      <c r="AU157" s="186" t="s">
        <v>81</v>
      </c>
      <c r="AY157" s="21" t="s">
        <v>153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21" t="s">
        <v>81</v>
      </c>
      <c r="BK157" s="187">
        <f>ROUND(I157*H157,2)</f>
        <v>0</v>
      </c>
      <c r="BL157" s="21" t="s">
        <v>160</v>
      </c>
      <c r="BM157" s="186" t="s">
        <v>567</v>
      </c>
    </row>
    <row r="158" s="2" customFormat="1">
      <c r="A158" s="40"/>
      <c r="B158" s="41"/>
      <c r="C158" s="40"/>
      <c r="D158" s="188" t="s">
        <v>162</v>
      </c>
      <c r="E158" s="40"/>
      <c r="F158" s="189" t="s">
        <v>2724</v>
      </c>
      <c r="G158" s="40"/>
      <c r="H158" s="40"/>
      <c r="I158" s="190"/>
      <c r="J158" s="40"/>
      <c r="K158" s="40"/>
      <c r="L158" s="41"/>
      <c r="M158" s="191"/>
      <c r="N158" s="192"/>
      <c r="O158" s="74"/>
      <c r="P158" s="74"/>
      <c r="Q158" s="74"/>
      <c r="R158" s="74"/>
      <c r="S158" s="74"/>
      <c r="T158" s="75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21" t="s">
        <v>162</v>
      </c>
      <c r="AU158" s="21" t="s">
        <v>81</v>
      </c>
    </row>
    <row r="159" s="2" customFormat="1" ht="24.15" customHeight="1">
      <c r="A159" s="40"/>
      <c r="B159" s="174"/>
      <c r="C159" s="220" t="s">
        <v>370</v>
      </c>
      <c r="D159" s="220" t="s">
        <v>216</v>
      </c>
      <c r="E159" s="221" t="s">
        <v>2725</v>
      </c>
      <c r="F159" s="222" t="s">
        <v>2726</v>
      </c>
      <c r="G159" s="223" t="s">
        <v>488</v>
      </c>
      <c r="H159" s="224">
        <v>5</v>
      </c>
      <c r="I159" s="225"/>
      <c r="J159" s="226">
        <f>ROUND(I159*H159,2)</f>
        <v>0</v>
      </c>
      <c r="K159" s="222" t="s">
        <v>3</v>
      </c>
      <c r="L159" s="227"/>
      <c r="M159" s="228" t="s">
        <v>3</v>
      </c>
      <c r="N159" s="229" t="s">
        <v>44</v>
      </c>
      <c r="O159" s="74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186" t="s">
        <v>215</v>
      </c>
      <c r="AT159" s="186" t="s">
        <v>216</v>
      </c>
      <c r="AU159" s="186" t="s">
        <v>81</v>
      </c>
      <c r="AY159" s="21" t="s">
        <v>153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21" t="s">
        <v>81</v>
      </c>
      <c r="BK159" s="187">
        <f>ROUND(I159*H159,2)</f>
        <v>0</v>
      </c>
      <c r="BL159" s="21" t="s">
        <v>160</v>
      </c>
      <c r="BM159" s="186" t="s">
        <v>579</v>
      </c>
    </row>
    <row r="160" s="2" customFormat="1">
      <c r="A160" s="40"/>
      <c r="B160" s="41"/>
      <c r="C160" s="40"/>
      <c r="D160" s="188" t="s">
        <v>162</v>
      </c>
      <c r="E160" s="40"/>
      <c r="F160" s="189" t="s">
        <v>2726</v>
      </c>
      <c r="G160" s="40"/>
      <c r="H160" s="40"/>
      <c r="I160" s="190"/>
      <c r="J160" s="40"/>
      <c r="K160" s="40"/>
      <c r="L160" s="41"/>
      <c r="M160" s="191"/>
      <c r="N160" s="192"/>
      <c r="O160" s="74"/>
      <c r="P160" s="74"/>
      <c r="Q160" s="74"/>
      <c r="R160" s="74"/>
      <c r="S160" s="74"/>
      <c r="T160" s="75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21" t="s">
        <v>162</v>
      </c>
      <c r="AU160" s="21" t="s">
        <v>81</v>
      </c>
    </row>
    <row r="161" s="2" customFormat="1" ht="24.15" customHeight="1">
      <c r="A161" s="40"/>
      <c r="B161" s="174"/>
      <c r="C161" s="175" t="s">
        <v>377</v>
      </c>
      <c r="D161" s="175" t="s">
        <v>155</v>
      </c>
      <c r="E161" s="176" t="s">
        <v>2727</v>
      </c>
      <c r="F161" s="177" t="s">
        <v>2728</v>
      </c>
      <c r="G161" s="178" t="s">
        <v>488</v>
      </c>
      <c r="H161" s="179">
        <v>5</v>
      </c>
      <c r="I161" s="180"/>
      <c r="J161" s="181">
        <f>ROUND(I161*H161,2)</f>
        <v>0</v>
      </c>
      <c r="K161" s="177" t="s">
        <v>159</v>
      </c>
      <c r="L161" s="41"/>
      <c r="M161" s="182" t="s">
        <v>3</v>
      </c>
      <c r="N161" s="183" t="s">
        <v>44</v>
      </c>
      <c r="O161" s="74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186" t="s">
        <v>160</v>
      </c>
      <c r="AT161" s="186" t="s">
        <v>155</v>
      </c>
      <c r="AU161" s="186" t="s">
        <v>81</v>
      </c>
      <c r="AY161" s="21" t="s">
        <v>153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21" t="s">
        <v>81</v>
      </c>
      <c r="BK161" s="187">
        <f>ROUND(I161*H161,2)</f>
        <v>0</v>
      </c>
      <c r="BL161" s="21" t="s">
        <v>160</v>
      </c>
      <c r="BM161" s="186" t="s">
        <v>590</v>
      </c>
    </row>
    <row r="162" s="2" customFormat="1">
      <c r="A162" s="40"/>
      <c r="B162" s="41"/>
      <c r="C162" s="40"/>
      <c r="D162" s="188" t="s">
        <v>162</v>
      </c>
      <c r="E162" s="40"/>
      <c r="F162" s="189" t="s">
        <v>2729</v>
      </c>
      <c r="G162" s="40"/>
      <c r="H162" s="40"/>
      <c r="I162" s="190"/>
      <c r="J162" s="40"/>
      <c r="K162" s="40"/>
      <c r="L162" s="41"/>
      <c r="M162" s="191"/>
      <c r="N162" s="192"/>
      <c r="O162" s="74"/>
      <c r="P162" s="74"/>
      <c r="Q162" s="74"/>
      <c r="R162" s="74"/>
      <c r="S162" s="74"/>
      <c r="T162" s="75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21" t="s">
        <v>162</v>
      </c>
      <c r="AU162" s="21" t="s">
        <v>81</v>
      </c>
    </row>
    <row r="163" s="2" customFormat="1">
      <c r="A163" s="40"/>
      <c r="B163" s="41"/>
      <c r="C163" s="40"/>
      <c r="D163" s="193" t="s">
        <v>164</v>
      </c>
      <c r="E163" s="40"/>
      <c r="F163" s="194" t="s">
        <v>2730</v>
      </c>
      <c r="G163" s="40"/>
      <c r="H163" s="40"/>
      <c r="I163" s="190"/>
      <c r="J163" s="40"/>
      <c r="K163" s="40"/>
      <c r="L163" s="41"/>
      <c r="M163" s="191"/>
      <c r="N163" s="192"/>
      <c r="O163" s="74"/>
      <c r="P163" s="74"/>
      <c r="Q163" s="74"/>
      <c r="R163" s="74"/>
      <c r="S163" s="74"/>
      <c r="T163" s="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21" t="s">
        <v>164</v>
      </c>
      <c r="AU163" s="21" t="s">
        <v>81</v>
      </c>
    </row>
    <row r="164" s="2" customFormat="1" ht="37.8" customHeight="1">
      <c r="A164" s="40"/>
      <c r="B164" s="174"/>
      <c r="C164" s="175" t="s">
        <v>385</v>
      </c>
      <c r="D164" s="175" t="s">
        <v>155</v>
      </c>
      <c r="E164" s="176" t="s">
        <v>2731</v>
      </c>
      <c r="F164" s="177" t="s">
        <v>2732</v>
      </c>
      <c r="G164" s="178" t="s">
        <v>2481</v>
      </c>
      <c r="H164" s="179">
        <v>5</v>
      </c>
      <c r="I164" s="180"/>
      <c r="J164" s="181">
        <f>ROUND(I164*H164,2)</f>
        <v>0</v>
      </c>
      <c r="K164" s="177" t="s">
        <v>3</v>
      </c>
      <c r="L164" s="41"/>
      <c r="M164" s="182" t="s">
        <v>3</v>
      </c>
      <c r="N164" s="183" t="s">
        <v>44</v>
      </c>
      <c r="O164" s="74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6" t="s">
        <v>160</v>
      </c>
      <c r="AT164" s="186" t="s">
        <v>155</v>
      </c>
      <c r="AU164" s="186" t="s">
        <v>81</v>
      </c>
      <c r="AY164" s="21" t="s">
        <v>153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21" t="s">
        <v>81</v>
      </c>
      <c r="BK164" s="187">
        <f>ROUND(I164*H164,2)</f>
        <v>0</v>
      </c>
      <c r="BL164" s="21" t="s">
        <v>160</v>
      </c>
      <c r="BM164" s="186" t="s">
        <v>600</v>
      </c>
    </row>
    <row r="165" s="2" customFormat="1">
      <c r="A165" s="40"/>
      <c r="B165" s="41"/>
      <c r="C165" s="40"/>
      <c r="D165" s="188" t="s">
        <v>162</v>
      </c>
      <c r="E165" s="40"/>
      <c r="F165" s="189" t="s">
        <v>2732</v>
      </c>
      <c r="G165" s="40"/>
      <c r="H165" s="40"/>
      <c r="I165" s="190"/>
      <c r="J165" s="40"/>
      <c r="K165" s="40"/>
      <c r="L165" s="41"/>
      <c r="M165" s="191"/>
      <c r="N165" s="192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162</v>
      </c>
      <c r="AU165" s="21" t="s">
        <v>81</v>
      </c>
    </row>
    <row r="166" s="2" customFormat="1" ht="33" customHeight="1">
      <c r="A166" s="40"/>
      <c r="B166" s="174"/>
      <c r="C166" s="220" t="s">
        <v>392</v>
      </c>
      <c r="D166" s="220" t="s">
        <v>216</v>
      </c>
      <c r="E166" s="221" t="s">
        <v>2733</v>
      </c>
      <c r="F166" s="222" t="s">
        <v>2734</v>
      </c>
      <c r="G166" s="223" t="s">
        <v>266</v>
      </c>
      <c r="H166" s="224">
        <v>0.5</v>
      </c>
      <c r="I166" s="225"/>
      <c r="J166" s="226">
        <f>ROUND(I166*H166,2)</f>
        <v>0</v>
      </c>
      <c r="K166" s="222" t="s">
        <v>3</v>
      </c>
      <c r="L166" s="227"/>
      <c r="M166" s="228" t="s">
        <v>3</v>
      </c>
      <c r="N166" s="229" t="s">
        <v>44</v>
      </c>
      <c r="O166" s="74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186" t="s">
        <v>215</v>
      </c>
      <c r="AT166" s="186" t="s">
        <v>216</v>
      </c>
      <c r="AU166" s="186" t="s">
        <v>81</v>
      </c>
      <c r="AY166" s="21" t="s">
        <v>153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21" t="s">
        <v>81</v>
      </c>
      <c r="BK166" s="187">
        <f>ROUND(I166*H166,2)</f>
        <v>0</v>
      </c>
      <c r="BL166" s="21" t="s">
        <v>160</v>
      </c>
      <c r="BM166" s="186" t="s">
        <v>611</v>
      </c>
    </row>
    <row r="167" s="2" customFormat="1">
      <c r="A167" s="40"/>
      <c r="B167" s="41"/>
      <c r="C167" s="40"/>
      <c r="D167" s="188" t="s">
        <v>162</v>
      </c>
      <c r="E167" s="40"/>
      <c r="F167" s="189" t="s">
        <v>2734</v>
      </c>
      <c r="G167" s="40"/>
      <c r="H167" s="40"/>
      <c r="I167" s="190"/>
      <c r="J167" s="40"/>
      <c r="K167" s="40"/>
      <c r="L167" s="41"/>
      <c r="M167" s="191"/>
      <c r="N167" s="192"/>
      <c r="O167" s="74"/>
      <c r="P167" s="74"/>
      <c r="Q167" s="74"/>
      <c r="R167" s="74"/>
      <c r="S167" s="74"/>
      <c r="T167" s="75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21" t="s">
        <v>162</v>
      </c>
      <c r="AU167" s="21" t="s">
        <v>81</v>
      </c>
    </row>
    <row r="168" s="2" customFormat="1" ht="24.15" customHeight="1">
      <c r="A168" s="40"/>
      <c r="B168" s="174"/>
      <c r="C168" s="220" t="s">
        <v>397</v>
      </c>
      <c r="D168" s="220" t="s">
        <v>216</v>
      </c>
      <c r="E168" s="221" t="s">
        <v>2735</v>
      </c>
      <c r="F168" s="222" t="s">
        <v>2736</v>
      </c>
      <c r="G168" s="223" t="s">
        <v>266</v>
      </c>
      <c r="H168" s="224">
        <v>1.5</v>
      </c>
      <c r="I168" s="225"/>
      <c r="J168" s="226">
        <f>ROUND(I168*H168,2)</f>
        <v>0</v>
      </c>
      <c r="K168" s="222" t="s">
        <v>3</v>
      </c>
      <c r="L168" s="227"/>
      <c r="M168" s="228" t="s">
        <v>3</v>
      </c>
      <c r="N168" s="229" t="s">
        <v>44</v>
      </c>
      <c r="O168" s="74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186" t="s">
        <v>215</v>
      </c>
      <c r="AT168" s="186" t="s">
        <v>216</v>
      </c>
      <c r="AU168" s="186" t="s">
        <v>81</v>
      </c>
      <c r="AY168" s="21" t="s">
        <v>153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21" t="s">
        <v>81</v>
      </c>
      <c r="BK168" s="187">
        <f>ROUND(I168*H168,2)</f>
        <v>0</v>
      </c>
      <c r="BL168" s="21" t="s">
        <v>160</v>
      </c>
      <c r="BM168" s="186" t="s">
        <v>626</v>
      </c>
    </row>
    <row r="169" s="2" customFormat="1">
      <c r="A169" s="40"/>
      <c r="B169" s="41"/>
      <c r="C169" s="40"/>
      <c r="D169" s="188" t="s">
        <v>162</v>
      </c>
      <c r="E169" s="40"/>
      <c r="F169" s="189" t="s">
        <v>2736</v>
      </c>
      <c r="G169" s="40"/>
      <c r="H169" s="40"/>
      <c r="I169" s="190"/>
      <c r="J169" s="40"/>
      <c r="K169" s="40"/>
      <c r="L169" s="41"/>
      <c r="M169" s="191"/>
      <c r="N169" s="192"/>
      <c r="O169" s="74"/>
      <c r="P169" s="74"/>
      <c r="Q169" s="74"/>
      <c r="R169" s="74"/>
      <c r="S169" s="74"/>
      <c r="T169" s="75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21" t="s">
        <v>162</v>
      </c>
      <c r="AU169" s="21" t="s">
        <v>81</v>
      </c>
    </row>
    <row r="170" s="2" customFormat="1" ht="21.75" customHeight="1">
      <c r="A170" s="40"/>
      <c r="B170" s="174"/>
      <c r="C170" s="175" t="s">
        <v>404</v>
      </c>
      <c r="D170" s="175" t="s">
        <v>155</v>
      </c>
      <c r="E170" s="176" t="s">
        <v>2737</v>
      </c>
      <c r="F170" s="177" t="s">
        <v>2738</v>
      </c>
      <c r="G170" s="178" t="s">
        <v>488</v>
      </c>
      <c r="H170" s="179">
        <v>5</v>
      </c>
      <c r="I170" s="180"/>
      <c r="J170" s="181">
        <f>ROUND(I170*H170,2)</f>
        <v>0</v>
      </c>
      <c r="K170" s="177" t="s">
        <v>159</v>
      </c>
      <c r="L170" s="41"/>
      <c r="M170" s="182" t="s">
        <v>3</v>
      </c>
      <c r="N170" s="183" t="s">
        <v>44</v>
      </c>
      <c r="O170" s="74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186" t="s">
        <v>160</v>
      </c>
      <c r="AT170" s="186" t="s">
        <v>155</v>
      </c>
      <c r="AU170" s="186" t="s">
        <v>81</v>
      </c>
      <c r="AY170" s="21" t="s">
        <v>153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21" t="s">
        <v>81</v>
      </c>
      <c r="BK170" s="187">
        <f>ROUND(I170*H170,2)</f>
        <v>0</v>
      </c>
      <c r="BL170" s="21" t="s">
        <v>160</v>
      </c>
      <c r="BM170" s="186" t="s">
        <v>642</v>
      </c>
    </row>
    <row r="171" s="2" customFormat="1">
      <c r="A171" s="40"/>
      <c r="B171" s="41"/>
      <c r="C171" s="40"/>
      <c r="D171" s="188" t="s">
        <v>162</v>
      </c>
      <c r="E171" s="40"/>
      <c r="F171" s="189" t="s">
        <v>2739</v>
      </c>
      <c r="G171" s="40"/>
      <c r="H171" s="40"/>
      <c r="I171" s="190"/>
      <c r="J171" s="40"/>
      <c r="K171" s="40"/>
      <c r="L171" s="41"/>
      <c r="M171" s="191"/>
      <c r="N171" s="192"/>
      <c r="O171" s="74"/>
      <c r="P171" s="74"/>
      <c r="Q171" s="74"/>
      <c r="R171" s="74"/>
      <c r="S171" s="74"/>
      <c r="T171" s="75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21" t="s">
        <v>162</v>
      </c>
      <c r="AU171" s="21" t="s">
        <v>81</v>
      </c>
    </row>
    <row r="172" s="2" customFormat="1">
      <c r="A172" s="40"/>
      <c r="B172" s="41"/>
      <c r="C172" s="40"/>
      <c r="D172" s="193" t="s">
        <v>164</v>
      </c>
      <c r="E172" s="40"/>
      <c r="F172" s="194" t="s">
        <v>2740</v>
      </c>
      <c r="G172" s="40"/>
      <c r="H172" s="40"/>
      <c r="I172" s="190"/>
      <c r="J172" s="40"/>
      <c r="K172" s="40"/>
      <c r="L172" s="41"/>
      <c r="M172" s="191"/>
      <c r="N172" s="192"/>
      <c r="O172" s="74"/>
      <c r="P172" s="74"/>
      <c r="Q172" s="74"/>
      <c r="R172" s="74"/>
      <c r="S172" s="74"/>
      <c r="T172" s="75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21" t="s">
        <v>164</v>
      </c>
      <c r="AU172" s="21" t="s">
        <v>81</v>
      </c>
    </row>
    <row r="173" s="2" customFormat="1" ht="33" customHeight="1">
      <c r="A173" s="40"/>
      <c r="B173" s="174"/>
      <c r="C173" s="175" t="s">
        <v>411</v>
      </c>
      <c r="D173" s="175" t="s">
        <v>155</v>
      </c>
      <c r="E173" s="176" t="s">
        <v>2741</v>
      </c>
      <c r="F173" s="177" t="s">
        <v>2742</v>
      </c>
      <c r="G173" s="178" t="s">
        <v>241</v>
      </c>
      <c r="H173" s="179">
        <v>39</v>
      </c>
      <c r="I173" s="180"/>
      <c r="J173" s="181">
        <f>ROUND(I173*H173,2)</f>
        <v>0</v>
      </c>
      <c r="K173" s="177" t="s">
        <v>159</v>
      </c>
      <c r="L173" s="41"/>
      <c r="M173" s="182" t="s">
        <v>3</v>
      </c>
      <c r="N173" s="183" t="s">
        <v>44</v>
      </c>
      <c r="O173" s="74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186" t="s">
        <v>160</v>
      </c>
      <c r="AT173" s="186" t="s">
        <v>155</v>
      </c>
      <c r="AU173" s="186" t="s">
        <v>81</v>
      </c>
      <c r="AY173" s="21" t="s">
        <v>153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21" t="s">
        <v>81</v>
      </c>
      <c r="BK173" s="187">
        <f>ROUND(I173*H173,2)</f>
        <v>0</v>
      </c>
      <c r="BL173" s="21" t="s">
        <v>160</v>
      </c>
      <c r="BM173" s="186" t="s">
        <v>654</v>
      </c>
    </row>
    <row r="174" s="2" customFormat="1">
      <c r="A174" s="40"/>
      <c r="B174" s="41"/>
      <c r="C174" s="40"/>
      <c r="D174" s="188" t="s">
        <v>162</v>
      </c>
      <c r="E174" s="40"/>
      <c r="F174" s="189" t="s">
        <v>2743</v>
      </c>
      <c r="G174" s="40"/>
      <c r="H174" s="40"/>
      <c r="I174" s="190"/>
      <c r="J174" s="40"/>
      <c r="K174" s="40"/>
      <c r="L174" s="41"/>
      <c r="M174" s="191"/>
      <c r="N174" s="192"/>
      <c r="O174" s="74"/>
      <c r="P174" s="74"/>
      <c r="Q174" s="74"/>
      <c r="R174" s="74"/>
      <c r="S174" s="74"/>
      <c r="T174" s="75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21" t="s">
        <v>162</v>
      </c>
      <c r="AU174" s="21" t="s">
        <v>81</v>
      </c>
    </row>
    <row r="175" s="2" customFormat="1">
      <c r="A175" s="40"/>
      <c r="B175" s="41"/>
      <c r="C175" s="40"/>
      <c r="D175" s="193" t="s">
        <v>164</v>
      </c>
      <c r="E175" s="40"/>
      <c r="F175" s="194" t="s">
        <v>2744</v>
      </c>
      <c r="G175" s="40"/>
      <c r="H175" s="40"/>
      <c r="I175" s="190"/>
      <c r="J175" s="40"/>
      <c r="K175" s="40"/>
      <c r="L175" s="41"/>
      <c r="M175" s="191"/>
      <c r="N175" s="192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164</v>
      </c>
      <c r="AU175" s="21" t="s">
        <v>81</v>
      </c>
    </row>
    <row r="176" s="2" customFormat="1" ht="37.8" customHeight="1">
      <c r="A176" s="40"/>
      <c r="B176" s="174"/>
      <c r="C176" s="175" t="s">
        <v>421</v>
      </c>
      <c r="D176" s="175" t="s">
        <v>155</v>
      </c>
      <c r="E176" s="176" t="s">
        <v>2745</v>
      </c>
      <c r="F176" s="177" t="s">
        <v>2746</v>
      </c>
      <c r="G176" s="178" t="s">
        <v>241</v>
      </c>
      <c r="H176" s="179">
        <v>144</v>
      </c>
      <c r="I176" s="180"/>
      <c r="J176" s="181">
        <f>ROUND(I176*H176,2)</f>
        <v>0</v>
      </c>
      <c r="K176" s="177" t="s">
        <v>159</v>
      </c>
      <c r="L176" s="41"/>
      <c r="M176" s="182" t="s">
        <v>3</v>
      </c>
      <c r="N176" s="183" t="s">
        <v>44</v>
      </c>
      <c r="O176" s="74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186" t="s">
        <v>160</v>
      </c>
      <c r="AT176" s="186" t="s">
        <v>155</v>
      </c>
      <c r="AU176" s="186" t="s">
        <v>81</v>
      </c>
      <c r="AY176" s="21" t="s">
        <v>153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21" t="s">
        <v>81</v>
      </c>
      <c r="BK176" s="187">
        <f>ROUND(I176*H176,2)</f>
        <v>0</v>
      </c>
      <c r="BL176" s="21" t="s">
        <v>160</v>
      </c>
      <c r="BM176" s="186" t="s">
        <v>666</v>
      </c>
    </row>
    <row r="177" s="2" customFormat="1">
      <c r="A177" s="40"/>
      <c r="B177" s="41"/>
      <c r="C177" s="40"/>
      <c r="D177" s="188" t="s">
        <v>162</v>
      </c>
      <c r="E177" s="40"/>
      <c r="F177" s="189" t="s">
        <v>2747</v>
      </c>
      <c r="G177" s="40"/>
      <c r="H177" s="40"/>
      <c r="I177" s="190"/>
      <c r="J177" s="40"/>
      <c r="K177" s="40"/>
      <c r="L177" s="41"/>
      <c r="M177" s="191"/>
      <c r="N177" s="192"/>
      <c r="O177" s="74"/>
      <c r="P177" s="74"/>
      <c r="Q177" s="74"/>
      <c r="R177" s="74"/>
      <c r="S177" s="74"/>
      <c r="T177" s="75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21" t="s">
        <v>162</v>
      </c>
      <c r="AU177" s="21" t="s">
        <v>81</v>
      </c>
    </row>
    <row r="178" s="2" customFormat="1">
      <c r="A178" s="40"/>
      <c r="B178" s="41"/>
      <c r="C178" s="40"/>
      <c r="D178" s="193" t="s">
        <v>164</v>
      </c>
      <c r="E178" s="40"/>
      <c r="F178" s="194" t="s">
        <v>2748</v>
      </c>
      <c r="G178" s="40"/>
      <c r="H178" s="40"/>
      <c r="I178" s="190"/>
      <c r="J178" s="40"/>
      <c r="K178" s="40"/>
      <c r="L178" s="41"/>
      <c r="M178" s="191"/>
      <c r="N178" s="192"/>
      <c r="O178" s="74"/>
      <c r="P178" s="74"/>
      <c r="Q178" s="74"/>
      <c r="R178" s="74"/>
      <c r="S178" s="74"/>
      <c r="T178" s="75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21" t="s">
        <v>164</v>
      </c>
      <c r="AU178" s="21" t="s">
        <v>81</v>
      </c>
    </row>
    <row r="179" s="2" customFormat="1" ht="33" customHeight="1">
      <c r="A179" s="40"/>
      <c r="B179" s="174"/>
      <c r="C179" s="175" t="s">
        <v>428</v>
      </c>
      <c r="D179" s="175" t="s">
        <v>155</v>
      </c>
      <c r="E179" s="176" t="s">
        <v>2749</v>
      </c>
      <c r="F179" s="177" t="s">
        <v>2750</v>
      </c>
      <c r="G179" s="178" t="s">
        <v>488</v>
      </c>
      <c r="H179" s="179">
        <v>156</v>
      </c>
      <c r="I179" s="180"/>
      <c r="J179" s="181">
        <f>ROUND(I179*H179,2)</f>
        <v>0</v>
      </c>
      <c r="K179" s="177" t="s">
        <v>159</v>
      </c>
      <c r="L179" s="41"/>
      <c r="M179" s="182" t="s">
        <v>3</v>
      </c>
      <c r="N179" s="183" t="s">
        <v>44</v>
      </c>
      <c r="O179" s="74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6" t="s">
        <v>160</v>
      </c>
      <c r="AT179" s="186" t="s">
        <v>155</v>
      </c>
      <c r="AU179" s="186" t="s">
        <v>81</v>
      </c>
      <c r="AY179" s="21" t="s">
        <v>153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21" t="s">
        <v>81</v>
      </c>
      <c r="BK179" s="187">
        <f>ROUND(I179*H179,2)</f>
        <v>0</v>
      </c>
      <c r="BL179" s="21" t="s">
        <v>160</v>
      </c>
      <c r="BM179" s="186" t="s">
        <v>679</v>
      </c>
    </row>
    <row r="180" s="2" customFormat="1">
      <c r="A180" s="40"/>
      <c r="B180" s="41"/>
      <c r="C180" s="40"/>
      <c r="D180" s="188" t="s">
        <v>162</v>
      </c>
      <c r="E180" s="40"/>
      <c r="F180" s="189" t="s">
        <v>2751</v>
      </c>
      <c r="G180" s="40"/>
      <c r="H180" s="40"/>
      <c r="I180" s="190"/>
      <c r="J180" s="40"/>
      <c r="K180" s="40"/>
      <c r="L180" s="41"/>
      <c r="M180" s="191"/>
      <c r="N180" s="192"/>
      <c r="O180" s="74"/>
      <c r="P180" s="74"/>
      <c r="Q180" s="74"/>
      <c r="R180" s="74"/>
      <c r="S180" s="74"/>
      <c r="T180" s="75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21" t="s">
        <v>162</v>
      </c>
      <c r="AU180" s="21" t="s">
        <v>81</v>
      </c>
    </row>
    <row r="181" s="2" customFormat="1">
      <c r="A181" s="40"/>
      <c r="B181" s="41"/>
      <c r="C181" s="40"/>
      <c r="D181" s="193" t="s">
        <v>164</v>
      </c>
      <c r="E181" s="40"/>
      <c r="F181" s="194" t="s">
        <v>2752</v>
      </c>
      <c r="G181" s="40"/>
      <c r="H181" s="40"/>
      <c r="I181" s="190"/>
      <c r="J181" s="40"/>
      <c r="K181" s="40"/>
      <c r="L181" s="41"/>
      <c r="M181" s="191"/>
      <c r="N181" s="192"/>
      <c r="O181" s="74"/>
      <c r="P181" s="74"/>
      <c r="Q181" s="74"/>
      <c r="R181" s="74"/>
      <c r="S181" s="74"/>
      <c r="T181" s="75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21" t="s">
        <v>164</v>
      </c>
      <c r="AU181" s="21" t="s">
        <v>81</v>
      </c>
    </row>
    <row r="182" s="2" customFormat="1" ht="33" customHeight="1">
      <c r="A182" s="40"/>
      <c r="B182" s="174"/>
      <c r="C182" s="175" t="s">
        <v>435</v>
      </c>
      <c r="D182" s="175" t="s">
        <v>155</v>
      </c>
      <c r="E182" s="176" t="s">
        <v>2753</v>
      </c>
      <c r="F182" s="177" t="s">
        <v>2754</v>
      </c>
      <c r="G182" s="178" t="s">
        <v>488</v>
      </c>
      <c r="H182" s="179">
        <v>1302</v>
      </c>
      <c r="I182" s="180"/>
      <c r="J182" s="181">
        <f>ROUND(I182*H182,2)</f>
        <v>0</v>
      </c>
      <c r="K182" s="177" t="s">
        <v>159</v>
      </c>
      <c r="L182" s="41"/>
      <c r="M182" s="182" t="s">
        <v>3</v>
      </c>
      <c r="N182" s="183" t="s">
        <v>44</v>
      </c>
      <c r="O182" s="74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186" t="s">
        <v>160</v>
      </c>
      <c r="AT182" s="186" t="s">
        <v>155</v>
      </c>
      <c r="AU182" s="186" t="s">
        <v>81</v>
      </c>
      <c r="AY182" s="21" t="s">
        <v>153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21" t="s">
        <v>81</v>
      </c>
      <c r="BK182" s="187">
        <f>ROUND(I182*H182,2)</f>
        <v>0</v>
      </c>
      <c r="BL182" s="21" t="s">
        <v>160</v>
      </c>
      <c r="BM182" s="186" t="s">
        <v>693</v>
      </c>
    </row>
    <row r="183" s="2" customFormat="1">
      <c r="A183" s="40"/>
      <c r="B183" s="41"/>
      <c r="C183" s="40"/>
      <c r="D183" s="188" t="s">
        <v>162</v>
      </c>
      <c r="E183" s="40"/>
      <c r="F183" s="189" t="s">
        <v>2755</v>
      </c>
      <c r="G183" s="40"/>
      <c r="H183" s="40"/>
      <c r="I183" s="190"/>
      <c r="J183" s="40"/>
      <c r="K183" s="40"/>
      <c r="L183" s="41"/>
      <c r="M183" s="191"/>
      <c r="N183" s="192"/>
      <c r="O183" s="74"/>
      <c r="P183" s="74"/>
      <c r="Q183" s="74"/>
      <c r="R183" s="74"/>
      <c r="S183" s="74"/>
      <c r="T183" s="75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21" t="s">
        <v>162</v>
      </c>
      <c r="AU183" s="21" t="s">
        <v>81</v>
      </c>
    </row>
    <row r="184" s="2" customFormat="1">
      <c r="A184" s="40"/>
      <c r="B184" s="41"/>
      <c r="C184" s="40"/>
      <c r="D184" s="193" t="s">
        <v>164</v>
      </c>
      <c r="E184" s="40"/>
      <c r="F184" s="194" t="s">
        <v>2756</v>
      </c>
      <c r="G184" s="40"/>
      <c r="H184" s="40"/>
      <c r="I184" s="190"/>
      <c r="J184" s="40"/>
      <c r="K184" s="40"/>
      <c r="L184" s="41"/>
      <c r="M184" s="191"/>
      <c r="N184" s="192"/>
      <c r="O184" s="74"/>
      <c r="P184" s="74"/>
      <c r="Q184" s="74"/>
      <c r="R184" s="74"/>
      <c r="S184" s="74"/>
      <c r="T184" s="75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21" t="s">
        <v>164</v>
      </c>
      <c r="AU184" s="21" t="s">
        <v>81</v>
      </c>
    </row>
    <row r="185" s="2" customFormat="1" ht="33" customHeight="1">
      <c r="A185" s="40"/>
      <c r="B185" s="174"/>
      <c r="C185" s="175" t="s">
        <v>441</v>
      </c>
      <c r="D185" s="175" t="s">
        <v>155</v>
      </c>
      <c r="E185" s="176" t="s">
        <v>2757</v>
      </c>
      <c r="F185" s="177" t="s">
        <v>2758</v>
      </c>
      <c r="G185" s="178" t="s">
        <v>488</v>
      </c>
      <c r="H185" s="179">
        <v>3900</v>
      </c>
      <c r="I185" s="180"/>
      <c r="J185" s="181">
        <f>ROUND(I185*H185,2)</f>
        <v>0</v>
      </c>
      <c r="K185" s="177" t="s">
        <v>159</v>
      </c>
      <c r="L185" s="41"/>
      <c r="M185" s="182" t="s">
        <v>3</v>
      </c>
      <c r="N185" s="183" t="s">
        <v>44</v>
      </c>
      <c r="O185" s="74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6" t="s">
        <v>160</v>
      </c>
      <c r="AT185" s="186" t="s">
        <v>155</v>
      </c>
      <c r="AU185" s="186" t="s">
        <v>81</v>
      </c>
      <c r="AY185" s="21" t="s">
        <v>153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21" t="s">
        <v>81</v>
      </c>
      <c r="BK185" s="187">
        <f>ROUND(I185*H185,2)</f>
        <v>0</v>
      </c>
      <c r="BL185" s="21" t="s">
        <v>160</v>
      </c>
      <c r="BM185" s="186" t="s">
        <v>708</v>
      </c>
    </row>
    <row r="186" s="2" customFormat="1">
      <c r="A186" s="40"/>
      <c r="B186" s="41"/>
      <c r="C186" s="40"/>
      <c r="D186" s="188" t="s">
        <v>162</v>
      </c>
      <c r="E186" s="40"/>
      <c r="F186" s="189" t="s">
        <v>2759</v>
      </c>
      <c r="G186" s="40"/>
      <c r="H186" s="40"/>
      <c r="I186" s="190"/>
      <c r="J186" s="40"/>
      <c r="K186" s="40"/>
      <c r="L186" s="41"/>
      <c r="M186" s="191"/>
      <c r="N186" s="192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162</v>
      </c>
      <c r="AU186" s="21" t="s">
        <v>81</v>
      </c>
    </row>
    <row r="187" s="2" customFormat="1">
      <c r="A187" s="40"/>
      <c r="B187" s="41"/>
      <c r="C187" s="40"/>
      <c r="D187" s="193" t="s">
        <v>164</v>
      </c>
      <c r="E187" s="40"/>
      <c r="F187" s="194" t="s">
        <v>2760</v>
      </c>
      <c r="G187" s="40"/>
      <c r="H187" s="40"/>
      <c r="I187" s="190"/>
      <c r="J187" s="40"/>
      <c r="K187" s="40"/>
      <c r="L187" s="41"/>
      <c r="M187" s="191"/>
      <c r="N187" s="192"/>
      <c r="O187" s="74"/>
      <c r="P187" s="74"/>
      <c r="Q187" s="74"/>
      <c r="R187" s="74"/>
      <c r="S187" s="74"/>
      <c r="T187" s="75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21" t="s">
        <v>164</v>
      </c>
      <c r="AU187" s="21" t="s">
        <v>81</v>
      </c>
    </row>
    <row r="188" s="2" customFormat="1" ht="24.15" customHeight="1">
      <c r="A188" s="40"/>
      <c r="B188" s="174"/>
      <c r="C188" s="175" t="s">
        <v>447</v>
      </c>
      <c r="D188" s="175" t="s">
        <v>155</v>
      </c>
      <c r="E188" s="176" t="s">
        <v>2761</v>
      </c>
      <c r="F188" s="177" t="s">
        <v>2762</v>
      </c>
      <c r="G188" s="178" t="s">
        <v>488</v>
      </c>
      <c r="H188" s="179">
        <v>156</v>
      </c>
      <c r="I188" s="180"/>
      <c r="J188" s="181">
        <f>ROUND(I188*H188,2)</f>
        <v>0</v>
      </c>
      <c r="K188" s="177" t="s">
        <v>159</v>
      </c>
      <c r="L188" s="41"/>
      <c r="M188" s="182" t="s">
        <v>3</v>
      </c>
      <c r="N188" s="183" t="s">
        <v>44</v>
      </c>
      <c r="O188" s="74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186" t="s">
        <v>160</v>
      </c>
      <c r="AT188" s="186" t="s">
        <v>155</v>
      </c>
      <c r="AU188" s="186" t="s">
        <v>81</v>
      </c>
      <c r="AY188" s="21" t="s">
        <v>153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21" t="s">
        <v>81</v>
      </c>
      <c r="BK188" s="187">
        <f>ROUND(I188*H188,2)</f>
        <v>0</v>
      </c>
      <c r="BL188" s="21" t="s">
        <v>160</v>
      </c>
      <c r="BM188" s="186" t="s">
        <v>720</v>
      </c>
    </row>
    <row r="189" s="2" customFormat="1">
      <c r="A189" s="40"/>
      <c r="B189" s="41"/>
      <c r="C189" s="40"/>
      <c r="D189" s="188" t="s">
        <v>162</v>
      </c>
      <c r="E189" s="40"/>
      <c r="F189" s="189" t="s">
        <v>2763</v>
      </c>
      <c r="G189" s="40"/>
      <c r="H189" s="40"/>
      <c r="I189" s="190"/>
      <c r="J189" s="40"/>
      <c r="K189" s="40"/>
      <c r="L189" s="41"/>
      <c r="M189" s="191"/>
      <c r="N189" s="192"/>
      <c r="O189" s="74"/>
      <c r="P189" s="74"/>
      <c r="Q189" s="74"/>
      <c r="R189" s="74"/>
      <c r="S189" s="74"/>
      <c r="T189" s="75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21" t="s">
        <v>162</v>
      </c>
      <c r="AU189" s="21" t="s">
        <v>81</v>
      </c>
    </row>
    <row r="190" s="2" customFormat="1">
      <c r="A190" s="40"/>
      <c r="B190" s="41"/>
      <c r="C190" s="40"/>
      <c r="D190" s="193" t="s">
        <v>164</v>
      </c>
      <c r="E190" s="40"/>
      <c r="F190" s="194" t="s">
        <v>2764</v>
      </c>
      <c r="G190" s="40"/>
      <c r="H190" s="40"/>
      <c r="I190" s="190"/>
      <c r="J190" s="40"/>
      <c r="K190" s="40"/>
      <c r="L190" s="41"/>
      <c r="M190" s="191"/>
      <c r="N190" s="192"/>
      <c r="O190" s="74"/>
      <c r="P190" s="74"/>
      <c r="Q190" s="74"/>
      <c r="R190" s="74"/>
      <c r="S190" s="74"/>
      <c r="T190" s="75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21" t="s">
        <v>164</v>
      </c>
      <c r="AU190" s="21" t="s">
        <v>81</v>
      </c>
    </row>
    <row r="191" s="2" customFormat="1" ht="24.15" customHeight="1">
      <c r="A191" s="40"/>
      <c r="B191" s="174"/>
      <c r="C191" s="175" t="s">
        <v>453</v>
      </c>
      <c r="D191" s="175" t="s">
        <v>155</v>
      </c>
      <c r="E191" s="176" t="s">
        <v>2765</v>
      </c>
      <c r="F191" s="177" t="s">
        <v>2766</v>
      </c>
      <c r="G191" s="178" t="s">
        <v>488</v>
      </c>
      <c r="H191" s="179">
        <v>1302</v>
      </c>
      <c r="I191" s="180"/>
      <c r="J191" s="181">
        <f>ROUND(I191*H191,2)</f>
        <v>0</v>
      </c>
      <c r="K191" s="177" t="s">
        <v>159</v>
      </c>
      <c r="L191" s="41"/>
      <c r="M191" s="182" t="s">
        <v>3</v>
      </c>
      <c r="N191" s="183" t="s">
        <v>44</v>
      </c>
      <c r="O191" s="74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186" t="s">
        <v>160</v>
      </c>
      <c r="AT191" s="186" t="s">
        <v>155</v>
      </c>
      <c r="AU191" s="186" t="s">
        <v>81</v>
      </c>
      <c r="AY191" s="21" t="s">
        <v>153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21" t="s">
        <v>81</v>
      </c>
      <c r="BK191" s="187">
        <f>ROUND(I191*H191,2)</f>
        <v>0</v>
      </c>
      <c r="BL191" s="21" t="s">
        <v>160</v>
      </c>
      <c r="BM191" s="186" t="s">
        <v>737</v>
      </c>
    </row>
    <row r="192" s="2" customFormat="1">
      <c r="A192" s="40"/>
      <c r="B192" s="41"/>
      <c r="C192" s="40"/>
      <c r="D192" s="188" t="s">
        <v>162</v>
      </c>
      <c r="E192" s="40"/>
      <c r="F192" s="189" t="s">
        <v>2767</v>
      </c>
      <c r="G192" s="40"/>
      <c r="H192" s="40"/>
      <c r="I192" s="190"/>
      <c r="J192" s="40"/>
      <c r="K192" s="40"/>
      <c r="L192" s="41"/>
      <c r="M192" s="191"/>
      <c r="N192" s="192"/>
      <c r="O192" s="74"/>
      <c r="P192" s="74"/>
      <c r="Q192" s="74"/>
      <c r="R192" s="74"/>
      <c r="S192" s="74"/>
      <c r="T192" s="75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21" t="s">
        <v>162</v>
      </c>
      <c r="AU192" s="21" t="s">
        <v>81</v>
      </c>
    </row>
    <row r="193" s="2" customFormat="1">
      <c r="A193" s="40"/>
      <c r="B193" s="41"/>
      <c r="C193" s="40"/>
      <c r="D193" s="193" t="s">
        <v>164</v>
      </c>
      <c r="E193" s="40"/>
      <c r="F193" s="194" t="s">
        <v>2768</v>
      </c>
      <c r="G193" s="40"/>
      <c r="H193" s="40"/>
      <c r="I193" s="190"/>
      <c r="J193" s="40"/>
      <c r="K193" s="40"/>
      <c r="L193" s="41"/>
      <c r="M193" s="191"/>
      <c r="N193" s="192"/>
      <c r="O193" s="74"/>
      <c r="P193" s="74"/>
      <c r="Q193" s="74"/>
      <c r="R193" s="74"/>
      <c r="S193" s="74"/>
      <c r="T193" s="75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21" t="s">
        <v>164</v>
      </c>
      <c r="AU193" s="21" t="s">
        <v>81</v>
      </c>
    </row>
    <row r="194" s="2" customFormat="1" ht="16.5" customHeight="1">
      <c r="A194" s="40"/>
      <c r="B194" s="174"/>
      <c r="C194" s="175" t="s">
        <v>464</v>
      </c>
      <c r="D194" s="175" t="s">
        <v>155</v>
      </c>
      <c r="E194" s="176" t="s">
        <v>2769</v>
      </c>
      <c r="F194" s="177" t="s">
        <v>2770</v>
      </c>
      <c r="G194" s="178" t="s">
        <v>488</v>
      </c>
      <c r="H194" s="179">
        <v>3900</v>
      </c>
      <c r="I194" s="180"/>
      <c r="J194" s="181">
        <f>ROUND(I194*H194,2)</f>
        <v>0</v>
      </c>
      <c r="K194" s="177" t="s">
        <v>159</v>
      </c>
      <c r="L194" s="41"/>
      <c r="M194" s="182" t="s">
        <v>3</v>
      </c>
      <c r="N194" s="183" t="s">
        <v>44</v>
      </c>
      <c r="O194" s="74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6" t="s">
        <v>160</v>
      </c>
      <c r="AT194" s="186" t="s">
        <v>155</v>
      </c>
      <c r="AU194" s="186" t="s">
        <v>81</v>
      </c>
      <c r="AY194" s="21" t="s">
        <v>153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21" t="s">
        <v>81</v>
      </c>
      <c r="BK194" s="187">
        <f>ROUND(I194*H194,2)</f>
        <v>0</v>
      </c>
      <c r="BL194" s="21" t="s">
        <v>160</v>
      </c>
      <c r="BM194" s="186" t="s">
        <v>754</v>
      </c>
    </row>
    <row r="195" s="2" customFormat="1">
      <c r="A195" s="40"/>
      <c r="B195" s="41"/>
      <c r="C195" s="40"/>
      <c r="D195" s="188" t="s">
        <v>162</v>
      </c>
      <c r="E195" s="40"/>
      <c r="F195" s="189" t="s">
        <v>2771</v>
      </c>
      <c r="G195" s="40"/>
      <c r="H195" s="40"/>
      <c r="I195" s="190"/>
      <c r="J195" s="40"/>
      <c r="K195" s="40"/>
      <c r="L195" s="41"/>
      <c r="M195" s="191"/>
      <c r="N195" s="192"/>
      <c r="O195" s="74"/>
      <c r="P195" s="74"/>
      <c r="Q195" s="74"/>
      <c r="R195" s="74"/>
      <c r="S195" s="74"/>
      <c r="T195" s="75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21" t="s">
        <v>162</v>
      </c>
      <c r="AU195" s="21" t="s">
        <v>81</v>
      </c>
    </row>
    <row r="196" s="2" customFormat="1">
      <c r="A196" s="40"/>
      <c r="B196" s="41"/>
      <c r="C196" s="40"/>
      <c r="D196" s="193" t="s">
        <v>164</v>
      </c>
      <c r="E196" s="40"/>
      <c r="F196" s="194" t="s">
        <v>2772</v>
      </c>
      <c r="G196" s="40"/>
      <c r="H196" s="40"/>
      <c r="I196" s="190"/>
      <c r="J196" s="40"/>
      <c r="K196" s="40"/>
      <c r="L196" s="41"/>
      <c r="M196" s="191"/>
      <c r="N196" s="192"/>
      <c r="O196" s="74"/>
      <c r="P196" s="74"/>
      <c r="Q196" s="74"/>
      <c r="R196" s="74"/>
      <c r="S196" s="74"/>
      <c r="T196" s="75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21" t="s">
        <v>164</v>
      </c>
      <c r="AU196" s="21" t="s">
        <v>81</v>
      </c>
    </row>
    <row r="197" s="2" customFormat="1" ht="24.15" customHeight="1">
      <c r="A197" s="40"/>
      <c r="B197" s="174"/>
      <c r="C197" s="175" t="s">
        <v>471</v>
      </c>
      <c r="D197" s="175" t="s">
        <v>155</v>
      </c>
      <c r="E197" s="176" t="s">
        <v>2773</v>
      </c>
      <c r="F197" s="177" t="s">
        <v>2774</v>
      </c>
      <c r="G197" s="178" t="s">
        <v>241</v>
      </c>
      <c r="H197" s="179">
        <v>39</v>
      </c>
      <c r="I197" s="180"/>
      <c r="J197" s="181">
        <f>ROUND(I197*H197,2)</f>
        <v>0</v>
      </c>
      <c r="K197" s="177" t="s">
        <v>159</v>
      </c>
      <c r="L197" s="41"/>
      <c r="M197" s="182" t="s">
        <v>3</v>
      </c>
      <c r="N197" s="183" t="s">
        <v>44</v>
      </c>
      <c r="O197" s="74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86" t="s">
        <v>160</v>
      </c>
      <c r="AT197" s="186" t="s">
        <v>155</v>
      </c>
      <c r="AU197" s="186" t="s">
        <v>81</v>
      </c>
      <c r="AY197" s="21" t="s">
        <v>153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21" t="s">
        <v>81</v>
      </c>
      <c r="BK197" s="187">
        <f>ROUND(I197*H197,2)</f>
        <v>0</v>
      </c>
      <c r="BL197" s="21" t="s">
        <v>160</v>
      </c>
      <c r="BM197" s="186" t="s">
        <v>768</v>
      </c>
    </row>
    <row r="198" s="2" customFormat="1">
      <c r="A198" s="40"/>
      <c r="B198" s="41"/>
      <c r="C198" s="40"/>
      <c r="D198" s="188" t="s">
        <v>162</v>
      </c>
      <c r="E198" s="40"/>
      <c r="F198" s="189" t="s">
        <v>2775</v>
      </c>
      <c r="G198" s="40"/>
      <c r="H198" s="40"/>
      <c r="I198" s="190"/>
      <c r="J198" s="40"/>
      <c r="K198" s="40"/>
      <c r="L198" s="41"/>
      <c r="M198" s="191"/>
      <c r="N198" s="192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162</v>
      </c>
      <c r="AU198" s="21" t="s">
        <v>81</v>
      </c>
    </row>
    <row r="199" s="2" customFormat="1">
      <c r="A199" s="40"/>
      <c r="B199" s="41"/>
      <c r="C199" s="40"/>
      <c r="D199" s="193" t="s">
        <v>164</v>
      </c>
      <c r="E199" s="40"/>
      <c r="F199" s="194" t="s">
        <v>2776</v>
      </c>
      <c r="G199" s="40"/>
      <c r="H199" s="40"/>
      <c r="I199" s="190"/>
      <c r="J199" s="40"/>
      <c r="K199" s="40"/>
      <c r="L199" s="41"/>
      <c r="M199" s="191"/>
      <c r="N199" s="192"/>
      <c r="O199" s="74"/>
      <c r="P199" s="74"/>
      <c r="Q199" s="74"/>
      <c r="R199" s="74"/>
      <c r="S199" s="74"/>
      <c r="T199" s="75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21" t="s">
        <v>164</v>
      </c>
      <c r="AU199" s="21" t="s">
        <v>81</v>
      </c>
    </row>
    <row r="200" s="2" customFormat="1" ht="21.75" customHeight="1">
      <c r="A200" s="40"/>
      <c r="B200" s="174"/>
      <c r="C200" s="175" t="s">
        <v>478</v>
      </c>
      <c r="D200" s="175" t="s">
        <v>155</v>
      </c>
      <c r="E200" s="176" t="s">
        <v>2777</v>
      </c>
      <c r="F200" s="177" t="s">
        <v>2778</v>
      </c>
      <c r="G200" s="178" t="s">
        <v>241</v>
      </c>
      <c r="H200" s="179">
        <v>145</v>
      </c>
      <c r="I200" s="180"/>
      <c r="J200" s="181">
        <f>ROUND(I200*H200,2)</f>
        <v>0</v>
      </c>
      <c r="K200" s="177" t="s">
        <v>159</v>
      </c>
      <c r="L200" s="41"/>
      <c r="M200" s="182" t="s">
        <v>3</v>
      </c>
      <c r="N200" s="183" t="s">
        <v>44</v>
      </c>
      <c r="O200" s="74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186" t="s">
        <v>160</v>
      </c>
      <c r="AT200" s="186" t="s">
        <v>155</v>
      </c>
      <c r="AU200" s="186" t="s">
        <v>81</v>
      </c>
      <c r="AY200" s="21" t="s">
        <v>153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21" t="s">
        <v>81</v>
      </c>
      <c r="BK200" s="187">
        <f>ROUND(I200*H200,2)</f>
        <v>0</v>
      </c>
      <c r="BL200" s="21" t="s">
        <v>160</v>
      </c>
      <c r="BM200" s="186" t="s">
        <v>780</v>
      </c>
    </row>
    <row r="201" s="2" customFormat="1">
      <c r="A201" s="40"/>
      <c r="B201" s="41"/>
      <c r="C201" s="40"/>
      <c r="D201" s="188" t="s">
        <v>162</v>
      </c>
      <c r="E201" s="40"/>
      <c r="F201" s="189" t="s">
        <v>2779</v>
      </c>
      <c r="G201" s="40"/>
      <c r="H201" s="40"/>
      <c r="I201" s="190"/>
      <c r="J201" s="40"/>
      <c r="K201" s="40"/>
      <c r="L201" s="41"/>
      <c r="M201" s="191"/>
      <c r="N201" s="192"/>
      <c r="O201" s="74"/>
      <c r="P201" s="74"/>
      <c r="Q201" s="74"/>
      <c r="R201" s="74"/>
      <c r="S201" s="74"/>
      <c r="T201" s="75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21" t="s">
        <v>162</v>
      </c>
      <c r="AU201" s="21" t="s">
        <v>81</v>
      </c>
    </row>
    <row r="202" s="2" customFormat="1">
      <c r="A202" s="40"/>
      <c r="B202" s="41"/>
      <c r="C202" s="40"/>
      <c r="D202" s="193" t="s">
        <v>164</v>
      </c>
      <c r="E202" s="40"/>
      <c r="F202" s="194" t="s">
        <v>2780</v>
      </c>
      <c r="G202" s="40"/>
      <c r="H202" s="40"/>
      <c r="I202" s="190"/>
      <c r="J202" s="40"/>
      <c r="K202" s="40"/>
      <c r="L202" s="41"/>
      <c r="M202" s="191"/>
      <c r="N202" s="192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164</v>
      </c>
      <c r="AU202" s="21" t="s">
        <v>81</v>
      </c>
    </row>
    <row r="203" s="2" customFormat="1" ht="24.15" customHeight="1">
      <c r="A203" s="40"/>
      <c r="B203" s="174"/>
      <c r="C203" s="175" t="s">
        <v>485</v>
      </c>
      <c r="D203" s="175" t="s">
        <v>155</v>
      </c>
      <c r="E203" s="176" t="s">
        <v>2781</v>
      </c>
      <c r="F203" s="177" t="s">
        <v>2782</v>
      </c>
      <c r="G203" s="178" t="s">
        <v>219</v>
      </c>
      <c r="H203" s="179">
        <v>0.016</v>
      </c>
      <c r="I203" s="180"/>
      <c r="J203" s="181">
        <f>ROUND(I203*H203,2)</f>
        <v>0</v>
      </c>
      <c r="K203" s="177" t="s">
        <v>159</v>
      </c>
      <c r="L203" s="41"/>
      <c r="M203" s="182" t="s">
        <v>3</v>
      </c>
      <c r="N203" s="183" t="s">
        <v>44</v>
      </c>
      <c r="O203" s="74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86" t="s">
        <v>160</v>
      </c>
      <c r="AT203" s="186" t="s">
        <v>155</v>
      </c>
      <c r="AU203" s="186" t="s">
        <v>81</v>
      </c>
      <c r="AY203" s="21" t="s">
        <v>153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21" t="s">
        <v>81</v>
      </c>
      <c r="BK203" s="187">
        <f>ROUND(I203*H203,2)</f>
        <v>0</v>
      </c>
      <c r="BL203" s="21" t="s">
        <v>160</v>
      </c>
      <c r="BM203" s="186" t="s">
        <v>792</v>
      </c>
    </row>
    <row r="204" s="2" customFormat="1">
      <c r="A204" s="40"/>
      <c r="B204" s="41"/>
      <c r="C204" s="40"/>
      <c r="D204" s="188" t="s">
        <v>162</v>
      </c>
      <c r="E204" s="40"/>
      <c r="F204" s="189" t="s">
        <v>2783</v>
      </c>
      <c r="G204" s="40"/>
      <c r="H204" s="40"/>
      <c r="I204" s="190"/>
      <c r="J204" s="40"/>
      <c r="K204" s="40"/>
      <c r="L204" s="41"/>
      <c r="M204" s="191"/>
      <c r="N204" s="192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162</v>
      </c>
      <c r="AU204" s="21" t="s">
        <v>81</v>
      </c>
    </row>
    <row r="205" s="2" customFormat="1">
      <c r="A205" s="40"/>
      <c r="B205" s="41"/>
      <c r="C205" s="40"/>
      <c r="D205" s="193" t="s">
        <v>164</v>
      </c>
      <c r="E205" s="40"/>
      <c r="F205" s="194" t="s">
        <v>2784</v>
      </c>
      <c r="G205" s="40"/>
      <c r="H205" s="40"/>
      <c r="I205" s="190"/>
      <c r="J205" s="40"/>
      <c r="K205" s="40"/>
      <c r="L205" s="41"/>
      <c r="M205" s="191"/>
      <c r="N205" s="192"/>
      <c r="O205" s="74"/>
      <c r="P205" s="74"/>
      <c r="Q205" s="74"/>
      <c r="R205" s="74"/>
      <c r="S205" s="74"/>
      <c r="T205" s="75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21" t="s">
        <v>164</v>
      </c>
      <c r="AU205" s="21" t="s">
        <v>81</v>
      </c>
    </row>
    <row r="206" s="2" customFormat="1" ht="16.5" customHeight="1">
      <c r="A206" s="40"/>
      <c r="B206" s="174"/>
      <c r="C206" s="220" t="s">
        <v>492</v>
      </c>
      <c r="D206" s="220" t="s">
        <v>216</v>
      </c>
      <c r="E206" s="221" t="s">
        <v>2785</v>
      </c>
      <c r="F206" s="222" t="s">
        <v>2786</v>
      </c>
      <c r="G206" s="223" t="s">
        <v>2481</v>
      </c>
      <c r="H206" s="224">
        <v>1614</v>
      </c>
      <c r="I206" s="225"/>
      <c r="J206" s="226">
        <f>ROUND(I206*H206,2)</f>
        <v>0</v>
      </c>
      <c r="K206" s="222" t="s">
        <v>3</v>
      </c>
      <c r="L206" s="227"/>
      <c r="M206" s="228" t="s">
        <v>3</v>
      </c>
      <c r="N206" s="229" t="s">
        <v>44</v>
      </c>
      <c r="O206" s="74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86" t="s">
        <v>215</v>
      </c>
      <c r="AT206" s="186" t="s">
        <v>216</v>
      </c>
      <c r="AU206" s="186" t="s">
        <v>81</v>
      </c>
      <c r="AY206" s="21" t="s">
        <v>153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21" t="s">
        <v>81</v>
      </c>
      <c r="BK206" s="187">
        <f>ROUND(I206*H206,2)</f>
        <v>0</v>
      </c>
      <c r="BL206" s="21" t="s">
        <v>160</v>
      </c>
      <c r="BM206" s="186" t="s">
        <v>811</v>
      </c>
    </row>
    <row r="207" s="2" customFormat="1">
      <c r="A207" s="40"/>
      <c r="B207" s="41"/>
      <c r="C207" s="40"/>
      <c r="D207" s="188" t="s">
        <v>162</v>
      </c>
      <c r="E207" s="40"/>
      <c r="F207" s="189" t="s">
        <v>2786</v>
      </c>
      <c r="G207" s="40"/>
      <c r="H207" s="40"/>
      <c r="I207" s="190"/>
      <c r="J207" s="40"/>
      <c r="K207" s="40"/>
      <c r="L207" s="41"/>
      <c r="M207" s="191"/>
      <c r="N207" s="192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162</v>
      </c>
      <c r="AU207" s="21" t="s">
        <v>81</v>
      </c>
    </row>
    <row r="208" s="2" customFormat="1" ht="24.15" customHeight="1">
      <c r="A208" s="40"/>
      <c r="B208" s="174"/>
      <c r="C208" s="175" t="s">
        <v>499</v>
      </c>
      <c r="D208" s="175" t="s">
        <v>155</v>
      </c>
      <c r="E208" s="176" t="s">
        <v>2787</v>
      </c>
      <c r="F208" s="177" t="s">
        <v>2788</v>
      </c>
      <c r="G208" s="178" t="s">
        <v>241</v>
      </c>
      <c r="H208" s="179">
        <v>39</v>
      </c>
      <c r="I208" s="180"/>
      <c r="J208" s="181">
        <f>ROUND(I208*H208,2)</f>
        <v>0</v>
      </c>
      <c r="K208" s="177" t="s">
        <v>159</v>
      </c>
      <c r="L208" s="41"/>
      <c r="M208" s="182" t="s">
        <v>3</v>
      </c>
      <c r="N208" s="183" t="s">
        <v>44</v>
      </c>
      <c r="O208" s="74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186" t="s">
        <v>160</v>
      </c>
      <c r="AT208" s="186" t="s">
        <v>155</v>
      </c>
      <c r="AU208" s="186" t="s">
        <v>81</v>
      </c>
      <c r="AY208" s="21" t="s">
        <v>153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21" t="s">
        <v>81</v>
      </c>
      <c r="BK208" s="187">
        <f>ROUND(I208*H208,2)</f>
        <v>0</v>
      </c>
      <c r="BL208" s="21" t="s">
        <v>160</v>
      </c>
      <c r="BM208" s="186" t="s">
        <v>824</v>
      </c>
    </row>
    <row r="209" s="2" customFormat="1">
      <c r="A209" s="40"/>
      <c r="B209" s="41"/>
      <c r="C209" s="40"/>
      <c r="D209" s="188" t="s">
        <v>162</v>
      </c>
      <c r="E209" s="40"/>
      <c r="F209" s="189" t="s">
        <v>2789</v>
      </c>
      <c r="G209" s="40"/>
      <c r="H209" s="40"/>
      <c r="I209" s="190"/>
      <c r="J209" s="40"/>
      <c r="K209" s="40"/>
      <c r="L209" s="41"/>
      <c r="M209" s="191"/>
      <c r="N209" s="192"/>
      <c r="O209" s="74"/>
      <c r="P209" s="74"/>
      <c r="Q209" s="74"/>
      <c r="R209" s="74"/>
      <c r="S209" s="74"/>
      <c r="T209" s="75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21" t="s">
        <v>162</v>
      </c>
      <c r="AU209" s="21" t="s">
        <v>81</v>
      </c>
    </row>
    <row r="210" s="2" customFormat="1">
      <c r="A210" s="40"/>
      <c r="B210" s="41"/>
      <c r="C210" s="40"/>
      <c r="D210" s="193" t="s">
        <v>164</v>
      </c>
      <c r="E210" s="40"/>
      <c r="F210" s="194" t="s">
        <v>2790</v>
      </c>
      <c r="G210" s="40"/>
      <c r="H210" s="40"/>
      <c r="I210" s="190"/>
      <c r="J210" s="40"/>
      <c r="K210" s="40"/>
      <c r="L210" s="41"/>
      <c r="M210" s="191"/>
      <c r="N210" s="192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164</v>
      </c>
      <c r="AU210" s="21" t="s">
        <v>81</v>
      </c>
    </row>
    <row r="211" s="2" customFormat="1" ht="16.5" customHeight="1">
      <c r="A211" s="40"/>
      <c r="B211" s="174"/>
      <c r="C211" s="220" t="s">
        <v>505</v>
      </c>
      <c r="D211" s="220" t="s">
        <v>216</v>
      </c>
      <c r="E211" s="221" t="s">
        <v>2791</v>
      </c>
      <c r="F211" s="222" t="s">
        <v>2792</v>
      </c>
      <c r="G211" s="223" t="s">
        <v>158</v>
      </c>
      <c r="H211" s="224">
        <v>3.8999999999999999</v>
      </c>
      <c r="I211" s="225"/>
      <c r="J211" s="226">
        <f>ROUND(I211*H211,2)</f>
        <v>0</v>
      </c>
      <c r="K211" s="222" t="s">
        <v>3</v>
      </c>
      <c r="L211" s="227"/>
      <c r="M211" s="228" t="s">
        <v>3</v>
      </c>
      <c r="N211" s="229" t="s">
        <v>44</v>
      </c>
      <c r="O211" s="74"/>
      <c r="P211" s="184">
        <f>O211*H211</f>
        <v>0</v>
      </c>
      <c r="Q211" s="184">
        <v>0</v>
      </c>
      <c r="R211" s="184">
        <f>Q211*H211</f>
        <v>0</v>
      </c>
      <c r="S211" s="184">
        <v>0</v>
      </c>
      <c r="T211" s="18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186" t="s">
        <v>215</v>
      </c>
      <c r="AT211" s="186" t="s">
        <v>216</v>
      </c>
      <c r="AU211" s="186" t="s">
        <v>81</v>
      </c>
      <c r="AY211" s="21" t="s">
        <v>153</v>
      </c>
      <c r="BE211" s="187">
        <f>IF(N211="základní",J211,0)</f>
        <v>0</v>
      </c>
      <c r="BF211" s="187">
        <f>IF(N211="snížená",J211,0)</f>
        <v>0</v>
      </c>
      <c r="BG211" s="187">
        <f>IF(N211="zákl. přenesená",J211,0)</f>
        <v>0</v>
      </c>
      <c r="BH211" s="187">
        <f>IF(N211="sníž. přenesená",J211,0)</f>
        <v>0</v>
      </c>
      <c r="BI211" s="187">
        <f>IF(N211="nulová",J211,0)</f>
        <v>0</v>
      </c>
      <c r="BJ211" s="21" t="s">
        <v>81</v>
      </c>
      <c r="BK211" s="187">
        <f>ROUND(I211*H211,2)</f>
        <v>0</v>
      </c>
      <c r="BL211" s="21" t="s">
        <v>160</v>
      </c>
      <c r="BM211" s="186" t="s">
        <v>842</v>
      </c>
    </row>
    <row r="212" s="2" customFormat="1">
      <c r="A212" s="40"/>
      <c r="B212" s="41"/>
      <c r="C212" s="40"/>
      <c r="D212" s="188" t="s">
        <v>162</v>
      </c>
      <c r="E212" s="40"/>
      <c r="F212" s="189" t="s">
        <v>2792</v>
      </c>
      <c r="G212" s="40"/>
      <c r="H212" s="40"/>
      <c r="I212" s="190"/>
      <c r="J212" s="40"/>
      <c r="K212" s="40"/>
      <c r="L212" s="41"/>
      <c r="M212" s="191"/>
      <c r="N212" s="192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162</v>
      </c>
      <c r="AU212" s="21" t="s">
        <v>81</v>
      </c>
    </row>
    <row r="213" s="2" customFormat="1" ht="24.15" customHeight="1">
      <c r="A213" s="40"/>
      <c r="B213" s="174"/>
      <c r="C213" s="175" t="s">
        <v>514</v>
      </c>
      <c r="D213" s="175" t="s">
        <v>155</v>
      </c>
      <c r="E213" s="176" t="s">
        <v>2793</v>
      </c>
      <c r="F213" s="177" t="s">
        <v>2794</v>
      </c>
      <c r="G213" s="178" t="s">
        <v>241</v>
      </c>
      <c r="H213" s="179">
        <v>144</v>
      </c>
      <c r="I213" s="180"/>
      <c r="J213" s="181">
        <f>ROUND(I213*H213,2)</f>
        <v>0</v>
      </c>
      <c r="K213" s="177" t="s">
        <v>159</v>
      </c>
      <c r="L213" s="41"/>
      <c r="M213" s="182" t="s">
        <v>3</v>
      </c>
      <c r="N213" s="183" t="s">
        <v>44</v>
      </c>
      <c r="O213" s="74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186" t="s">
        <v>160</v>
      </c>
      <c r="AT213" s="186" t="s">
        <v>155</v>
      </c>
      <c r="AU213" s="186" t="s">
        <v>81</v>
      </c>
      <c r="AY213" s="21" t="s">
        <v>153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21" t="s">
        <v>81</v>
      </c>
      <c r="BK213" s="187">
        <f>ROUND(I213*H213,2)</f>
        <v>0</v>
      </c>
      <c r="BL213" s="21" t="s">
        <v>160</v>
      </c>
      <c r="BM213" s="186" t="s">
        <v>857</v>
      </c>
    </row>
    <row r="214" s="2" customFormat="1">
      <c r="A214" s="40"/>
      <c r="B214" s="41"/>
      <c r="C214" s="40"/>
      <c r="D214" s="188" t="s">
        <v>162</v>
      </c>
      <c r="E214" s="40"/>
      <c r="F214" s="189" t="s">
        <v>2795</v>
      </c>
      <c r="G214" s="40"/>
      <c r="H214" s="40"/>
      <c r="I214" s="190"/>
      <c r="J214" s="40"/>
      <c r="K214" s="40"/>
      <c r="L214" s="41"/>
      <c r="M214" s="191"/>
      <c r="N214" s="192"/>
      <c r="O214" s="74"/>
      <c r="P214" s="74"/>
      <c r="Q214" s="74"/>
      <c r="R214" s="74"/>
      <c r="S214" s="74"/>
      <c r="T214" s="75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21" t="s">
        <v>162</v>
      </c>
      <c r="AU214" s="21" t="s">
        <v>81</v>
      </c>
    </row>
    <row r="215" s="2" customFormat="1">
      <c r="A215" s="40"/>
      <c r="B215" s="41"/>
      <c r="C215" s="40"/>
      <c r="D215" s="193" t="s">
        <v>164</v>
      </c>
      <c r="E215" s="40"/>
      <c r="F215" s="194" t="s">
        <v>2796</v>
      </c>
      <c r="G215" s="40"/>
      <c r="H215" s="40"/>
      <c r="I215" s="190"/>
      <c r="J215" s="40"/>
      <c r="K215" s="40"/>
      <c r="L215" s="41"/>
      <c r="M215" s="191"/>
      <c r="N215" s="192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164</v>
      </c>
      <c r="AU215" s="21" t="s">
        <v>81</v>
      </c>
    </row>
    <row r="216" s="2" customFormat="1" ht="24.15" customHeight="1">
      <c r="A216" s="40"/>
      <c r="B216" s="174"/>
      <c r="C216" s="220" t="s">
        <v>519</v>
      </c>
      <c r="D216" s="220" t="s">
        <v>216</v>
      </c>
      <c r="E216" s="221" t="s">
        <v>2797</v>
      </c>
      <c r="F216" s="222" t="s">
        <v>2798</v>
      </c>
      <c r="G216" s="223" t="s">
        <v>219</v>
      </c>
      <c r="H216" s="224">
        <v>7.2999999999999998</v>
      </c>
      <c r="I216" s="225"/>
      <c r="J216" s="226">
        <f>ROUND(I216*H216,2)</f>
        <v>0</v>
      </c>
      <c r="K216" s="222" t="s">
        <v>3</v>
      </c>
      <c r="L216" s="227"/>
      <c r="M216" s="228" t="s">
        <v>3</v>
      </c>
      <c r="N216" s="229" t="s">
        <v>44</v>
      </c>
      <c r="O216" s="74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6" t="s">
        <v>215</v>
      </c>
      <c r="AT216" s="186" t="s">
        <v>216</v>
      </c>
      <c r="AU216" s="186" t="s">
        <v>81</v>
      </c>
      <c r="AY216" s="21" t="s">
        <v>153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21" t="s">
        <v>81</v>
      </c>
      <c r="BK216" s="187">
        <f>ROUND(I216*H216,2)</f>
        <v>0</v>
      </c>
      <c r="BL216" s="21" t="s">
        <v>160</v>
      </c>
      <c r="BM216" s="186" t="s">
        <v>871</v>
      </c>
    </row>
    <row r="217" s="2" customFormat="1">
      <c r="A217" s="40"/>
      <c r="B217" s="41"/>
      <c r="C217" s="40"/>
      <c r="D217" s="188" t="s">
        <v>162</v>
      </c>
      <c r="E217" s="40"/>
      <c r="F217" s="189" t="s">
        <v>2798</v>
      </c>
      <c r="G217" s="40"/>
      <c r="H217" s="40"/>
      <c r="I217" s="190"/>
      <c r="J217" s="40"/>
      <c r="K217" s="40"/>
      <c r="L217" s="41"/>
      <c r="M217" s="191"/>
      <c r="N217" s="192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162</v>
      </c>
      <c r="AU217" s="21" t="s">
        <v>81</v>
      </c>
    </row>
    <row r="218" s="2" customFormat="1" ht="16.5" customHeight="1">
      <c r="A218" s="40"/>
      <c r="B218" s="174"/>
      <c r="C218" s="175" t="s">
        <v>526</v>
      </c>
      <c r="D218" s="175" t="s">
        <v>155</v>
      </c>
      <c r="E218" s="176" t="s">
        <v>289</v>
      </c>
      <c r="F218" s="177" t="s">
        <v>290</v>
      </c>
      <c r="G218" s="178" t="s">
        <v>158</v>
      </c>
      <c r="H218" s="179">
        <v>4.2000000000000002</v>
      </c>
      <c r="I218" s="180"/>
      <c r="J218" s="181">
        <f>ROUND(I218*H218,2)</f>
        <v>0</v>
      </c>
      <c r="K218" s="177" t="s">
        <v>159</v>
      </c>
      <c r="L218" s="41"/>
      <c r="M218" s="182" t="s">
        <v>3</v>
      </c>
      <c r="N218" s="183" t="s">
        <v>44</v>
      </c>
      <c r="O218" s="74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186" t="s">
        <v>160</v>
      </c>
      <c r="AT218" s="186" t="s">
        <v>155</v>
      </c>
      <c r="AU218" s="186" t="s">
        <v>81</v>
      </c>
      <c r="AY218" s="21" t="s">
        <v>153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21" t="s">
        <v>81</v>
      </c>
      <c r="BK218" s="187">
        <f>ROUND(I218*H218,2)</f>
        <v>0</v>
      </c>
      <c r="BL218" s="21" t="s">
        <v>160</v>
      </c>
      <c r="BM218" s="186" t="s">
        <v>887</v>
      </c>
    </row>
    <row r="219" s="2" customFormat="1">
      <c r="A219" s="40"/>
      <c r="B219" s="41"/>
      <c r="C219" s="40"/>
      <c r="D219" s="188" t="s">
        <v>162</v>
      </c>
      <c r="E219" s="40"/>
      <c r="F219" s="189" t="s">
        <v>292</v>
      </c>
      <c r="G219" s="40"/>
      <c r="H219" s="40"/>
      <c r="I219" s="190"/>
      <c r="J219" s="40"/>
      <c r="K219" s="40"/>
      <c r="L219" s="41"/>
      <c r="M219" s="191"/>
      <c r="N219" s="192"/>
      <c r="O219" s="74"/>
      <c r="P219" s="74"/>
      <c r="Q219" s="74"/>
      <c r="R219" s="74"/>
      <c r="S219" s="74"/>
      <c r="T219" s="75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21" t="s">
        <v>162</v>
      </c>
      <c r="AU219" s="21" t="s">
        <v>81</v>
      </c>
    </row>
    <row r="220" s="2" customFormat="1">
      <c r="A220" s="40"/>
      <c r="B220" s="41"/>
      <c r="C220" s="40"/>
      <c r="D220" s="193" t="s">
        <v>164</v>
      </c>
      <c r="E220" s="40"/>
      <c r="F220" s="194" t="s">
        <v>293</v>
      </c>
      <c r="G220" s="40"/>
      <c r="H220" s="40"/>
      <c r="I220" s="190"/>
      <c r="J220" s="40"/>
      <c r="K220" s="40"/>
      <c r="L220" s="41"/>
      <c r="M220" s="191"/>
      <c r="N220" s="192"/>
      <c r="O220" s="74"/>
      <c r="P220" s="74"/>
      <c r="Q220" s="74"/>
      <c r="R220" s="74"/>
      <c r="S220" s="74"/>
      <c r="T220" s="75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21" t="s">
        <v>164</v>
      </c>
      <c r="AU220" s="21" t="s">
        <v>81</v>
      </c>
    </row>
    <row r="221" s="2" customFormat="1" ht="33" customHeight="1">
      <c r="A221" s="40"/>
      <c r="B221" s="174"/>
      <c r="C221" s="175" t="s">
        <v>533</v>
      </c>
      <c r="D221" s="175" t="s">
        <v>155</v>
      </c>
      <c r="E221" s="176" t="s">
        <v>2799</v>
      </c>
      <c r="F221" s="177" t="s">
        <v>2800</v>
      </c>
      <c r="G221" s="178" t="s">
        <v>158</v>
      </c>
      <c r="H221" s="179">
        <v>21</v>
      </c>
      <c r="I221" s="180"/>
      <c r="J221" s="181">
        <f>ROUND(I221*H221,2)</f>
        <v>0</v>
      </c>
      <c r="K221" s="177" t="s">
        <v>3</v>
      </c>
      <c r="L221" s="41"/>
      <c r="M221" s="182" t="s">
        <v>3</v>
      </c>
      <c r="N221" s="183" t="s">
        <v>44</v>
      </c>
      <c r="O221" s="74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186" t="s">
        <v>160</v>
      </c>
      <c r="AT221" s="186" t="s">
        <v>155</v>
      </c>
      <c r="AU221" s="186" t="s">
        <v>81</v>
      </c>
      <c r="AY221" s="21" t="s">
        <v>153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21" t="s">
        <v>81</v>
      </c>
      <c r="BK221" s="187">
        <f>ROUND(I221*H221,2)</f>
        <v>0</v>
      </c>
      <c r="BL221" s="21" t="s">
        <v>160</v>
      </c>
      <c r="BM221" s="186" t="s">
        <v>901</v>
      </c>
    </row>
    <row r="222" s="2" customFormat="1">
      <c r="A222" s="40"/>
      <c r="B222" s="41"/>
      <c r="C222" s="40"/>
      <c r="D222" s="188" t="s">
        <v>162</v>
      </c>
      <c r="E222" s="40"/>
      <c r="F222" s="189" t="s">
        <v>2800</v>
      </c>
      <c r="G222" s="40"/>
      <c r="H222" s="40"/>
      <c r="I222" s="190"/>
      <c r="J222" s="40"/>
      <c r="K222" s="40"/>
      <c r="L222" s="41"/>
      <c r="M222" s="191"/>
      <c r="N222" s="192"/>
      <c r="O222" s="74"/>
      <c r="P222" s="74"/>
      <c r="Q222" s="74"/>
      <c r="R222" s="74"/>
      <c r="S222" s="74"/>
      <c r="T222" s="75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21" t="s">
        <v>162</v>
      </c>
      <c r="AU222" s="21" t="s">
        <v>81</v>
      </c>
    </row>
    <row r="223" s="2" customFormat="1" ht="24.15" customHeight="1">
      <c r="A223" s="40"/>
      <c r="B223" s="174"/>
      <c r="C223" s="220" t="s">
        <v>540</v>
      </c>
      <c r="D223" s="220" t="s">
        <v>216</v>
      </c>
      <c r="E223" s="221" t="s">
        <v>2801</v>
      </c>
      <c r="F223" s="222" t="s">
        <v>2802</v>
      </c>
      <c r="G223" s="223" t="s">
        <v>2481</v>
      </c>
      <c r="H223" s="224">
        <v>1</v>
      </c>
      <c r="I223" s="225"/>
      <c r="J223" s="226">
        <f>ROUND(I223*H223,2)</f>
        <v>0</v>
      </c>
      <c r="K223" s="222" t="s">
        <v>3</v>
      </c>
      <c r="L223" s="227"/>
      <c r="M223" s="228" t="s">
        <v>3</v>
      </c>
      <c r="N223" s="229" t="s">
        <v>44</v>
      </c>
      <c r="O223" s="74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186" t="s">
        <v>215</v>
      </c>
      <c r="AT223" s="186" t="s">
        <v>216</v>
      </c>
      <c r="AU223" s="186" t="s">
        <v>81</v>
      </c>
      <c r="AY223" s="21" t="s">
        <v>153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21" t="s">
        <v>81</v>
      </c>
      <c r="BK223" s="187">
        <f>ROUND(I223*H223,2)</f>
        <v>0</v>
      </c>
      <c r="BL223" s="21" t="s">
        <v>160</v>
      </c>
      <c r="BM223" s="186" t="s">
        <v>916</v>
      </c>
    </row>
    <row r="224" s="2" customFormat="1">
      <c r="A224" s="40"/>
      <c r="B224" s="41"/>
      <c r="C224" s="40"/>
      <c r="D224" s="188" t="s">
        <v>162</v>
      </c>
      <c r="E224" s="40"/>
      <c r="F224" s="189" t="s">
        <v>2802</v>
      </c>
      <c r="G224" s="40"/>
      <c r="H224" s="40"/>
      <c r="I224" s="190"/>
      <c r="J224" s="40"/>
      <c r="K224" s="40"/>
      <c r="L224" s="41"/>
      <c r="M224" s="191"/>
      <c r="N224" s="192"/>
      <c r="O224" s="74"/>
      <c r="P224" s="74"/>
      <c r="Q224" s="74"/>
      <c r="R224" s="74"/>
      <c r="S224" s="74"/>
      <c r="T224" s="75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21" t="s">
        <v>162</v>
      </c>
      <c r="AU224" s="21" t="s">
        <v>81</v>
      </c>
    </row>
    <row r="225" s="2" customFormat="1" ht="24.15" customHeight="1">
      <c r="A225" s="40"/>
      <c r="B225" s="174"/>
      <c r="C225" s="220" t="s">
        <v>547</v>
      </c>
      <c r="D225" s="220" t="s">
        <v>216</v>
      </c>
      <c r="E225" s="221" t="s">
        <v>2803</v>
      </c>
      <c r="F225" s="222" t="s">
        <v>2804</v>
      </c>
      <c r="G225" s="223" t="s">
        <v>2481</v>
      </c>
      <c r="H225" s="224">
        <v>4</v>
      </c>
      <c r="I225" s="225"/>
      <c r="J225" s="226">
        <f>ROUND(I225*H225,2)</f>
        <v>0</v>
      </c>
      <c r="K225" s="222" t="s">
        <v>3</v>
      </c>
      <c r="L225" s="227"/>
      <c r="M225" s="228" t="s">
        <v>3</v>
      </c>
      <c r="N225" s="229" t="s">
        <v>44</v>
      </c>
      <c r="O225" s="74"/>
      <c r="P225" s="184">
        <f>O225*H225</f>
        <v>0</v>
      </c>
      <c r="Q225" s="184">
        <v>0</v>
      </c>
      <c r="R225" s="184">
        <f>Q225*H225</f>
        <v>0</v>
      </c>
      <c r="S225" s="184">
        <v>0</v>
      </c>
      <c r="T225" s="185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186" t="s">
        <v>215</v>
      </c>
      <c r="AT225" s="186" t="s">
        <v>216</v>
      </c>
      <c r="AU225" s="186" t="s">
        <v>81</v>
      </c>
      <c r="AY225" s="21" t="s">
        <v>153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21" t="s">
        <v>81</v>
      </c>
      <c r="BK225" s="187">
        <f>ROUND(I225*H225,2)</f>
        <v>0</v>
      </c>
      <c r="BL225" s="21" t="s">
        <v>160</v>
      </c>
      <c r="BM225" s="186" t="s">
        <v>931</v>
      </c>
    </row>
    <row r="226" s="2" customFormat="1">
      <c r="A226" s="40"/>
      <c r="B226" s="41"/>
      <c r="C226" s="40"/>
      <c r="D226" s="188" t="s">
        <v>162</v>
      </c>
      <c r="E226" s="40"/>
      <c r="F226" s="189" t="s">
        <v>2804</v>
      </c>
      <c r="G226" s="40"/>
      <c r="H226" s="40"/>
      <c r="I226" s="190"/>
      <c r="J226" s="40"/>
      <c r="K226" s="40"/>
      <c r="L226" s="41"/>
      <c r="M226" s="191"/>
      <c r="N226" s="192"/>
      <c r="O226" s="74"/>
      <c r="P226" s="74"/>
      <c r="Q226" s="74"/>
      <c r="R226" s="74"/>
      <c r="S226" s="74"/>
      <c r="T226" s="75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21" t="s">
        <v>162</v>
      </c>
      <c r="AU226" s="21" t="s">
        <v>81</v>
      </c>
    </row>
    <row r="227" s="2" customFormat="1" ht="16.5" customHeight="1">
      <c r="A227" s="40"/>
      <c r="B227" s="174"/>
      <c r="C227" s="220" t="s">
        <v>552</v>
      </c>
      <c r="D227" s="220" t="s">
        <v>216</v>
      </c>
      <c r="E227" s="221" t="s">
        <v>2805</v>
      </c>
      <c r="F227" s="222" t="s">
        <v>2806</v>
      </c>
      <c r="G227" s="223" t="s">
        <v>2481</v>
      </c>
      <c r="H227" s="224">
        <v>132</v>
      </c>
      <c r="I227" s="225"/>
      <c r="J227" s="226">
        <f>ROUND(I227*H227,2)</f>
        <v>0</v>
      </c>
      <c r="K227" s="222" t="s">
        <v>3</v>
      </c>
      <c r="L227" s="227"/>
      <c r="M227" s="228" t="s">
        <v>3</v>
      </c>
      <c r="N227" s="229" t="s">
        <v>44</v>
      </c>
      <c r="O227" s="74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186" t="s">
        <v>215</v>
      </c>
      <c r="AT227" s="186" t="s">
        <v>216</v>
      </c>
      <c r="AU227" s="186" t="s">
        <v>81</v>
      </c>
      <c r="AY227" s="21" t="s">
        <v>153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21" t="s">
        <v>81</v>
      </c>
      <c r="BK227" s="187">
        <f>ROUND(I227*H227,2)</f>
        <v>0</v>
      </c>
      <c r="BL227" s="21" t="s">
        <v>160</v>
      </c>
      <c r="BM227" s="186" t="s">
        <v>946</v>
      </c>
    </row>
    <row r="228" s="2" customFormat="1">
      <c r="A228" s="40"/>
      <c r="B228" s="41"/>
      <c r="C228" s="40"/>
      <c r="D228" s="188" t="s">
        <v>162</v>
      </c>
      <c r="E228" s="40"/>
      <c r="F228" s="189" t="s">
        <v>2806</v>
      </c>
      <c r="G228" s="40"/>
      <c r="H228" s="40"/>
      <c r="I228" s="190"/>
      <c r="J228" s="40"/>
      <c r="K228" s="40"/>
      <c r="L228" s="41"/>
      <c r="M228" s="191"/>
      <c r="N228" s="192"/>
      <c r="O228" s="74"/>
      <c r="P228" s="74"/>
      <c r="Q228" s="74"/>
      <c r="R228" s="74"/>
      <c r="S228" s="74"/>
      <c r="T228" s="75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21" t="s">
        <v>162</v>
      </c>
      <c r="AU228" s="21" t="s">
        <v>81</v>
      </c>
    </row>
    <row r="229" s="2" customFormat="1" ht="16.5" customHeight="1">
      <c r="A229" s="40"/>
      <c r="B229" s="174"/>
      <c r="C229" s="220" t="s">
        <v>562</v>
      </c>
      <c r="D229" s="220" t="s">
        <v>216</v>
      </c>
      <c r="E229" s="221" t="s">
        <v>2807</v>
      </c>
      <c r="F229" s="222" t="s">
        <v>2808</v>
      </c>
      <c r="G229" s="223" t="s">
        <v>2481</v>
      </c>
      <c r="H229" s="224">
        <v>24</v>
      </c>
      <c r="I229" s="225"/>
      <c r="J229" s="226">
        <f>ROUND(I229*H229,2)</f>
        <v>0</v>
      </c>
      <c r="K229" s="222" t="s">
        <v>3</v>
      </c>
      <c r="L229" s="227"/>
      <c r="M229" s="228" t="s">
        <v>3</v>
      </c>
      <c r="N229" s="229" t="s">
        <v>44</v>
      </c>
      <c r="O229" s="74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186" t="s">
        <v>215</v>
      </c>
      <c r="AT229" s="186" t="s">
        <v>216</v>
      </c>
      <c r="AU229" s="186" t="s">
        <v>81</v>
      </c>
      <c r="AY229" s="21" t="s">
        <v>153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21" t="s">
        <v>81</v>
      </c>
      <c r="BK229" s="187">
        <f>ROUND(I229*H229,2)</f>
        <v>0</v>
      </c>
      <c r="BL229" s="21" t="s">
        <v>160</v>
      </c>
      <c r="BM229" s="186" t="s">
        <v>961</v>
      </c>
    </row>
    <row r="230" s="2" customFormat="1">
      <c r="A230" s="40"/>
      <c r="B230" s="41"/>
      <c r="C230" s="40"/>
      <c r="D230" s="188" t="s">
        <v>162</v>
      </c>
      <c r="E230" s="40"/>
      <c r="F230" s="189" t="s">
        <v>2808</v>
      </c>
      <c r="G230" s="40"/>
      <c r="H230" s="40"/>
      <c r="I230" s="190"/>
      <c r="J230" s="40"/>
      <c r="K230" s="40"/>
      <c r="L230" s="41"/>
      <c r="M230" s="191"/>
      <c r="N230" s="192"/>
      <c r="O230" s="74"/>
      <c r="P230" s="74"/>
      <c r="Q230" s="74"/>
      <c r="R230" s="74"/>
      <c r="S230" s="74"/>
      <c r="T230" s="75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21" t="s">
        <v>162</v>
      </c>
      <c r="AU230" s="21" t="s">
        <v>81</v>
      </c>
    </row>
    <row r="231" s="2" customFormat="1" ht="16.5" customHeight="1">
      <c r="A231" s="40"/>
      <c r="B231" s="174"/>
      <c r="C231" s="220" t="s">
        <v>567</v>
      </c>
      <c r="D231" s="220" t="s">
        <v>216</v>
      </c>
      <c r="E231" s="221" t="s">
        <v>2809</v>
      </c>
      <c r="F231" s="222" t="s">
        <v>2810</v>
      </c>
      <c r="G231" s="223" t="s">
        <v>2481</v>
      </c>
      <c r="H231" s="224">
        <v>28</v>
      </c>
      <c r="I231" s="225"/>
      <c r="J231" s="226">
        <f>ROUND(I231*H231,2)</f>
        <v>0</v>
      </c>
      <c r="K231" s="222" t="s">
        <v>3</v>
      </c>
      <c r="L231" s="227"/>
      <c r="M231" s="228" t="s">
        <v>3</v>
      </c>
      <c r="N231" s="229" t="s">
        <v>44</v>
      </c>
      <c r="O231" s="74"/>
      <c r="P231" s="184">
        <f>O231*H231</f>
        <v>0</v>
      </c>
      <c r="Q231" s="184">
        <v>0</v>
      </c>
      <c r="R231" s="184">
        <f>Q231*H231</f>
        <v>0</v>
      </c>
      <c r="S231" s="184">
        <v>0</v>
      </c>
      <c r="T231" s="185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186" t="s">
        <v>215</v>
      </c>
      <c r="AT231" s="186" t="s">
        <v>216</v>
      </c>
      <c r="AU231" s="186" t="s">
        <v>81</v>
      </c>
      <c r="AY231" s="21" t="s">
        <v>153</v>
      </c>
      <c r="BE231" s="187">
        <f>IF(N231="základní",J231,0)</f>
        <v>0</v>
      </c>
      <c r="BF231" s="187">
        <f>IF(N231="snížená",J231,0)</f>
        <v>0</v>
      </c>
      <c r="BG231" s="187">
        <f>IF(N231="zákl. přenesená",J231,0)</f>
        <v>0</v>
      </c>
      <c r="BH231" s="187">
        <f>IF(N231="sníž. přenesená",J231,0)</f>
        <v>0</v>
      </c>
      <c r="BI231" s="187">
        <f>IF(N231="nulová",J231,0)</f>
        <v>0</v>
      </c>
      <c r="BJ231" s="21" t="s">
        <v>81</v>
      </c>
      <c r="BK231" s="187">
        <f>ROUND(I231*H231,2)</f>
        <v>0</v>
      </c>
      <c r="BL231" s="21" t="s">
        <v>160</v>
      </c>
      <c r="BM231" s="186" t="s">
        <v>977</v>
      </c>
    </row>
    <row r="232" s="2" customFormat="1">
      <c r="A232" s="40"/>
      <c r="B232" s="41"/>
      <c r="C232" s="40"/>
      <c r="D232" s="188" t="s">
        <v>162</v>
      </c>
      <c r="E232" s="40"/>
      <c r="F232" s="189" t="s">
        <v>2810</v>
      </c>
      <c r="G232" s="40"/>
      <c r="H232" s="40"/>
      <c r="I232" s="190"/>
      <c r="J232" s="40"/>
      <c r="K232" s="40"/>
      <c r="L232" s="41"/>
      <c r="M232" s="191"/>
      <c r="N232" s="192"/>
      <c r="O232" s="74"/>
      <c r="P232" s="74"/>
      <c r="Q232" s="74"/>
      <c r="R232" s="74"/>
      <c r="S232" s="74"/>
      <c r="T232" s="75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21" t="s">
        <v>162</v>
      </c>
      <c r="AU232" s="21" t="s">
        <v>81</v>
      </c>
    </row>
    <row r="233" s="2" customFormat="1" ht="16.5" customHeight="1">
      <c r="A233" s="40"/>
      <c r="B233" s="174"/>
      <c r="C233" s="220" t="s">
        <v>574</v>
      </c>
      <c r="D233" s="220" t="s">
        <v>216</v>
      </c>
      <c r="E233" s="221" t="s">
        <v>2811</v>
      </c>
      <c r="F233" s="222" t="s">
        <v>2812</v>
      </c>
      <c r="G233" s="223" t="s">
        <v>2481</v>
      </c>
      <c r="H233" s="224">
        <v>20</v>
      </c>
      <c r="I233" s="225"/>
      <c r="J233" s="226">
        <f>ROUND(I233*H233,2)</f>
        <v>0</v>
      </c>
      <c r="K233" s="222" t="s">
        <v>3</v>
      </c>
      <c r="L233" s="227"/>
      <c r="M233" s="228" t="s">
        <v>3</v>
      </c>
      <c r="N233" s="229" t="s">
        <v>44</v>
      </c>
      <c r="O233" s="74"/>
      <c r="P233" s="184">
        <f>O233*H233</f>
        <v>0</v>
      </c>
      <c r="Q233" s="184">
        <v>0</v>
      </c>
      <c r="R233" s="184">
        <f>Q233*H233</f>
        <v>0</v>
      </c>
      <c r="S233" s="184">
        <v>0</v>
      </c>
      <c r="T233" s="185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86" t="s">
        <v>215</v>
      </c>
      <c r="AT233" s="186" t="s">
        <v>216</v>
      </c>
      <c r="AU233" s="186" t="s">
        <v>81</v>
      </c>
      <c r="AY233" s="21" t="s">
        <v>153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21" t="s">
        <v>81</v>
      </c>
      <c r="BK233" s="187">
        <f>ROUND(I233*H233,2)</f>
        <v>0</v>
      </c>
      <c r="BL233" s="21" t="s">
        <v>160</v>
      </c>
      <c r="BM233" s="186" t="s">
        <v>1012</v>
      </c>
    </row>
    <row r="234" s="2" customFormat="1">
      <c r="A234" s="40"/>
      <c r="B234" s="41"/>
      <c r="C234" s="40"/>
      <c r="D234" s="188" t="s">
        <v>162</v>
      </c>
      <c r="E234" s="40"/>
      <c r="F234" s="189" t="s">
        <v>2812</v>
      </c>
      <c r="G234" s="40"/>
      <c r="H234" s="40"/>
      <c r="I234" s="190"/>
      <c r="J234" s="40"/>
      <c r="K234" s="40"/>
      <c r="L234" s="41"/>
      <c r="M234" s="191"/>
      <c r="N234" s="192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162</v>
      </c>
      <c r="AU234" s="21" t="s">
        <v>81</v>
      </c>
    </row>
    <row r="235" s="2" customFormat="1" ht="16.5" customHeight="1">
      <c r="A235" s="40"/>
      <c r="B235" s="174"/>
      <c r="C235" s="220" t="s">
        <v>579</v>
      </c>
      <c r="D235" s="220" t="s">
        <v>216</v>
      </c>
      <c r="E235" s="221" t="s">
        <v>2813</v>
      </c>
      <c r="F235" s="222" t="s">
        <v>2814</v>
      </c>
      <c r="G235" s="223" t="s">
        <v>2481</v>
      </c>
      <c r="H235" s="224">
        <v>20</v>
      </c>
      <c r="I235" s="225"/>
      <c r="J235" s="226">
        <f>ROUND(I235*H235,2)</f>
        <v>0</v>
      </c>
      <c r="K235" s="222" t="s">
        <v>3</v>
      </c>
      <c r="L235" s="227"/>
      <c r="M235" s="228" t="s">
        <v>3</v>
      </c>
      <c r="N235" s="229" t="s">
        <v>44</v>
      </c>
      <c r="O235" s="74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186" t="s">
        <v>215</v>
      </c>
      <c r="AT235" s="186" t="s">
        <v>216</v>
      </c>
      <c r="AU235" s="186" t="s">
        <v>81</v>
      </c>
      <c r="AY235" s="21" t="s">
        <v>153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21" t="s">
        <v>81</v>
      </c>
      <c r="BK235" s="187">
        <f>ROUND(I235*H235,2)</f>
        <v>0</v>
      </c>
      <c r="BL235" s="21" t="s">
        <v>160</v>
      </c>
      <c r="BM235" s="186" t="s">
        <v>1054</v>
      </c>
    </row>
    <row r="236" s="2" customFormat="1">
      <c r="A236" s="40"/>
      <c r="B236" s="41"/>
      <c r="C236" s="40"/>
      <c r="D236" s="188" t="s">
        <v>162</v>
      </c>
      <c r="E236" s="40"/>
      <c r="F236" s="189" t="s">
        <v>2814</v>
      </c>
      <c r="G236" s="40"/>
      <c r="H236" s="40"/>
      <c r="I236" s="190"/>
      <c r="J236" s="40"/>
      <c r="K236" s="40"/>
      <c r="L236" s="41"/>
      <c r="M236" s="191"/>
      <c r="N236" s="192"/>
      <c r="O236" s="74"/>
      <c r="P236" s="74"/>
      <c r="Q236" s="74"/>
      <c r="R236" s="74"/>
      <c r="S236" s="74"/>
      <c r="T236" s="75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21" t="s">
        <v>162</v>
      </c>
      <c r="AU236" s="21" t="s">
        <v>81</v>
      </c>
    </row>
    <row r="237" s="2" customFormat="1" ht="16.5" customHeight="1">
      <c r="A237" s="40"/>
      <c r="B237" s="174"/>
      <c r="C237" s="220" t="s">
        <v>585</v>
      </c>
      <c r="D237" s="220" t="s">
        <v>216</v>
      </c>
      <c r="E237" s="221" t="s">
        <v>2815</v>
      </c>
      <c r="F237" s="222" t="s">
        <v>2816</v>
      </c>
      <c r="G237" s="223" t="s">
        <v>2481</v>
      </c>
      <c r="H237" s="224">
        <v>28</v>
      </c>
      <c r="I237" s="225"/>
      <c r="J237" s="226">
        <f>ROUND(I237*H237,2)</f>
        <v>0</v>
      </c>
      <c r="K237" s="222" t="s">
        <v>3</v>
      </c>
      <c r="L237" s="227"/>
      <c r="M237" s="228" t="s">
        <v>3</v>
      </c>
      <c r="N237" s="229" t="s">
        <v>44</v>
      </c>
      <c r="O237" s="74"/>
      <c r="P237" s="184">
        <f>O237*H237</f>
        <v>0</v>
      </c>
      <c r="Q237" s="184">
        <v>0</v>
      </c>
      <c r="R237" s="184">
        <f>Q237*H237</f>
        <v>0</v>
      </c>
      <c r="S237" s="184">
        <v>0</v>
      </c>
      <c r="T237" s="185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186" t="s">
        <v>215</v>
      </c>
      <c r="AT237" s="186" t="s">
        <v>216</v>
      </c>
      <c r="AU237" s="186" t="s">
        <v>81</v>
      </c>
      <c r="AY237" s="21" t="s">
        <v>153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21" t="s">
        <v>81</v>
      </c>
      <c r="BK237" s="187">
        <f>ROUND(I237*H237,2)</f>
        <v>0</v>
      </c>
      <c r="BL237" s="21" t="s">
        <v>160</v>
      </c>
      <c r="BM237" s="186" t="s">
        <v>1080</v>
      </c>
    </row>
    <row r="238" s="2" customFormat="1">
      <c r="A238" s="40"/>
      <c r="B238" s="41"/>
      <c r="C238" s="40"/>
      <c r="D238" s="188" t="s">
        <v>162</v>
      </c>
      <c r="E238" s="40"/>
      <c r="F238" s="189" t="s">
        <v>2816</v>
      </c>
      <c r="G238" s="40"/>
      <c r="H238" s="40"/>
      <c r="I238" s="190"/>
      <c r="J238" s="40"/>
      <c r="K238" s="40"/>
      <c r="L238" s="41"/>
      <c r="M238" s="191"/>
      <c r="N238" s="192"/>
      <c r="O238" s="74"/>
      <c r="P238" s="74"/>
      <c r="Q238" s="74"/>
      <c r="R238" s="74"/>
      <c r="S238" s="74"/>
      <c r="T238" s="75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21" t="s">
        <v>162</v>
      </c>
      <c r="AU238" s="21" t="s">
        <v>81</v>
      </c>
    </row>
    <row r="239" s="2" customFormat="1" ht="16.5" customHeight="1">
      <c r="A239" s="40"/>
      <c r="B239" s="174"/>
      <c r="C239" s="220" t="s">
        <v>590</v>
      </c>
      <c r="D239" s="220" t="s">
        <v>216</v>
      </c>
      <c r="E239" s="221" t="s">
        <v>2817</v>
      </c>
      <c r="F239" s="222" t="s">
        <v>2818</v>
      </c>
      <c r="G239" s="223" t="s">
        <v>2481</v>
      </c>
      <c r="H239" s="224">
        <v>28</v>
      </c>
      <c r="I239" s="225"/>
      <c r="J239" s="226">
        <f>ROUND(I239*H239,2)</f>
        <v>0</v>
      </c>
      <c r="K239" s="222" t="s">
        <v>3</v>
      </c>
      <c r="L239" s="227"/>
      <c r="M239" s="228" t="s">
        <v>3</v>
      </c>
      <c r="N239" s="229" t="s">
        <v>44</v>
      </c>
      <c r="O239" s="74"/>
      <c r="P239" s="184">
        <f>O239*H239</f>
        <v>0</v>
      </c>
      <c r="Q239" s="184">
        <v>0</v>
      </c>
      <c r="R239" s="184">
        <f>Q239*H239</f>
        <v>0</v>
      </c>
      <c r="S239" s="184">
        <v>0</v>
      </c>
      <c r="T239" s="185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186" t="s">
        <v>215</v>
      </c>
      <c r="AT239" s="186" t="s">
        <v>216</v>
      </c>
      <c r="AU239" s="186" t="s">
        <v>81</v>
      </c>
      <c r="AY239" s="21" t="s">
        <v>153</v>
      </c>
      <c r="BE239" s="187">
        <f>IF(N239="základní",J239,0)</f>
        <v>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21" t="s">
        <v>81</v>
      </c>
      <c r="BK239" s="187">
        <f>ROUND(I239*H239,2)</f>
        <v>0</v>
      </c>
      <c r="BL239" s="21" t="s">
        <v>160</v>
      </c>
      <c r="BM239" s="186" t="s">
        <v>1092</v>
      </c>
    </row>
    <row r="240" s="2" customFormat="1">
      <c r="A240" s="40"/>
      <c r="B240" s="41"/>
      <c r="C240" s="40"/>
      <c r="D240" s="188" t="s">
        <v>162</v>
      </c>
      <c r="E240" s="40"/>
      <c r="F240" s="189" t="s">
        <v>2818</v>
      </c>
      <c r="G240" s="40"/>
      <c r="H240" s="40"/>
      <c r="I240" s="190"/>
      <c r="J240" s="40"/>
      <c r="K240" s="40"/>
      <c r="L240" s="41"/>
      <c r="M240" s="191"/>
      <c r="N240" s="192"/>
      <c r="O240" s="74"/>
      <c r="P240" s="74"/>
      <c r="Q240" s="74"/>
      <c r="R240" s="74"/>
      <c r="S240" s="74"/>
      <c r="T240" s="75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21" t="s">
        <v>162</v>
      </c>
      <c r="AU240" s="21" t="s">
        <v>81</v>
      </c>
    </row>
    <row r="241" s="2" customFormat="1" ht="16.5" customHeight="1">
      <c r="A241" s="40"/>
      <c r="B241" s="174"/>
      <c r="C241" s="220" t="s">
        <v>595</v>
      </c>
      <c r="D241" s="220" t="s">
        <v>216</v>
      </c>
      <c r="E241" s="221" t="s">
        <v>2819</v>
      </c>
      <c r="F241" s="222" t="s">
        <v>2820</v>
      </c>
      <c r="G241" s="223" t="s">
        <v>2481</v>
      </c>
      <c r="H241" s="224">
        <v>20</v>
      </c>
      <c r="I241" s="225"/>
      <c r="J241" s="226">
        <f>ROUND(I241*H241,2)</f>
        <v>0</v>
      </c>
      <c r="K241" s="222" t="s">
        <v>3</v>
      </c>
      <c r="L241" s="227"/>
      <c r="M241" s="228" t="s">
        <v>3</v>
      </c>
      <c r="N241" s="229" t="s">
        <v>44</v>
      </c>
      <c r="O241" s="74"/>
      <c r="P241" s="184">
        <f>O241*H241</f>
        <v>0</v>
      </c>
      <c r="Q241" s="184">
        <v>0</v>
      </c>
      <c r="R241" s="184">
        <f>Q241*H241</f>
        <v>0</v>
      </c>
      <c r="S241" s="184">
        <v>0</v>
      </c>
      <c r="T241" s="185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86" t="s">
        <v>215</v>
      </c>
      <c r="AT241" s="186" t="s">
        <v>216</v>
      </c>
      <c r="AU241" s="186" t="s">
        <v>81</v>
      </c>
      <c r="AY241" s="21" t="s">
        <v>153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21" t="s">
        <v>81</v>
      </c>
      <c r="BK241" s="187">
        <f>ROUND(I241*H241,2)</f>
        <v>0</v>
      </c>
      <c r="BL241" s="21" t="s">
        <v>160</v>
      </c>
      <c r="BM241" s="186" t="s">
        <v>1553</v>
      </c>
    </row>
    <row r="242" s="2" customFormat="1">
      <c r="A242" s="40"/>
      <c r="B242" s="41"/>
      <c r="C242" s="40"/>
      <c r="D242" s="188" t="s">
        <v>162</v>
      </c>
      <c r="E242" s="40"/>
      <c r="F242" s="189" t="s">
        <v>2820</v>
      </c>
      <c r="G242" s="40"/>
      <c r="H242" s="40"/>
      <c r="I242" s="190"/>
      <c r="J242" s="40"/>
      <c r="K242" s="40"/>
      <c r="L242" s="41"/>
      <c r="M242" s="191"/>
      <c r="N242" s="192"/>
      <c r="O242" s="74"/>
      <c r="P242" s="74"/>
      <c r="Q242" s="74"/>
      <c r="R242" s="74"/>
      <c r="S242" s="74"/>
      <c r="T242" s="75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21" t="s">
        <v>162</v>
      </c>
      <c r="AU242" s="21" t="s">
        <v>81</v>
      </c>
    </row>
    <row r="243" s="2" customFormat="1" ht="16.5" customHeight="1">
      <c r="A243" s="40"/>
      <c r="B243" s="174"/>
      <c r="C243" s="220" t="s">
        <v>600</v>
      </c>
      <c r="D243" s="220" t="s">
        <v>216</v>
      </c>
      <c r="E243" s="221" t="s">
        <v>2821</v>
      </c>
      <c r="F243" s="222" t="s">
        <v>2822</v>
      </c>
      <c r="G243" s="223" t="s">
        <v>2481</v>
      </c>
      <c r="H243" s="224">
        <v>90</v>
      </c>
      <c r="I243" s="225"/>
      <c r="J243" s="226">
        <f>ROUND(I243*H243,2)</f>
        <v>0</v>
      </c>
      <c r="K243" s="222" t="s">
        <v>3</v>
      </c>
      <c r="L243" s="227"/>
      <c r="M243" s="228" t="s">
        <v>3</v>
      </c>
      <c r="N243" s="229" t="s">
        <v>44</v>
      </c>
      <c r="O243" s="74"/>
      <c r="P243" s="184">
        <f>O243*H243</f>
        <v>0</v>
      </c>
      <c r="Q243" s="184">
        <v>0</v>
      </c>
      <c r="R243" s="184">
        <f>Q243*H243</f>
        <v>0</v>
      </c>
      <c r="S243" s="184">
        <v>0</v>
      </c>
      <c r="T243" s="185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186" t="s">
        <v>215</v>
      </c>
      <c r="AT243" s="186" t="s">
        <v>216</v>
      </c>
      <c r="AU243" s="186" t="s">
        <v>81</v>
      </c>
      <c r="AY243" s="21" t="s">
        <v>153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21" t="s">
        <v>81</v>
      </c>
      <c r="BK243" s="187">
        <f>ROUND(I243*H243,2)</f>
        <v>0</v>
      </c>
      <c r="BL243" s="21" t="s">
        <v>160</v>
      </c>
      <c r="BM243" s="186" t="s">
        <v>1561</v>
      </c>
    </row>
    <row r="244" s="2" customFormat="1">
      <c r="A244" s="40"/>
      <c r="B244" s="41"/>
      <c r="C244" s="40"/>
      <c r="D244" s="188" t="s">
        <v>162</v>
      </c>
      <c r="E244" s="40"/>
      <c r="F244" s="189" t="s">
        <v>2822</v>
      </c>
      <c r="G244" s="40"/>
      <c r="H244" s="40"/>
      <c r="I244" s="190"/>
      <c r="J244" s="40"/>
      <c r="K244" s="40"/>
      <c r="L244" s="41"/>
      <c r="M244" s="191"/>
      <c r="N244" s="192"/>
      <c r="O244" s="74"/>
      <c r="P244" s="74"/>
      <c r="Q244" s="74"/>
      <c r="R244" s="74"/>
      <c r="S244" s="74"/>
      <c r="T244" s="75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21" t="s">
        <v>162</v>
      </c>
      <c r="AU244" s="21" t="s">
        <v>81</v>
      </c>
    </row>
    <row r="245" s="2" customFormat="1" ht="16.5" customHeight="1">
      <c r="A245" s="40"/>
      <c r="B245" s="174"/>
      <c r="C245" s="220" t="s">
        <v>607</v>
      </c>
      <c r="D245" s="220" t="s">
        <v>216</v>
      </c>
      <c r="E245" s="221" t="s">
        <v>2823</v>
      </c>
      <c r="F245" s="222" t="s">
        <v>2824</v>
      </c>
      <c r="G245" s="223" t="s">
        <v>2481</v>
      </c>
      <c r="H245" s="224">
        <v>30</v>
      </c>
      <c r="I245" s="225"/>
      <c r="J245" s="226">
        <f>ROUND(I245*H245,2)</f>
        <v>0</v>
      </c>
      <c r="K245" s="222" t="s">
        <v>3</v>
      </c>
      <c r="L245" s="227"/>
      <c r="M245" s="228" t="s">
        <v>3</v>
      </c>
      <c r="N245" s="229" t="s">
        <v>44</v>
      </c>
      <c r="O245" s="74"/>
      <c r="P245" s="184">
        <f>O245*H245</f>
        <v>0</v>
      </c>
      <c r="Q245" s="184">
        <v>0</v>
      </c>
      <c r="R245" s="184">
        <f>Q245*H245</f>
        <v>0</v>
      </c>
      <c r="S245" s="184">
        <v>0</v>
      </c>
      <c r="T245" s="185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86" t="s">
        <v>215</v>
      </c>
      <c r="AT245" s="186" t="s">
        <v>216</v>
      </c>
      <c r="AU245" s="186" t="s">
        <v>81</v>
      </c>
      <c r="AY245" s="21" t="s">
        <v>153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21" t="s">
        <v>81</v>
      </c>
      <c r="BK245" s="187">
        <f>ROUND(I245*H245,2)</f>
        <v>0</v>
      </c>
      <c r="BL245" s="21" t="s">
        <v>160</v>
      </c>
      <c r="BM245" s="186" t="s">
        <v>1575</v>
      </c>
    </row>
    <row r="246" s="2" customFormat="1">
      <c r="A246" s="40"/>
      <c r="B246" s="41"/>
      <c r="C246" s="40"/>
      <c r="D246" s="188" t="s">
        <v>162</v>
      </c>
      <c r="E246" s="40"/>
      <c r="F246" s="189" t="s">
        <v>2824</v>
      </c>
      <c r="G246" s="40"/>
      <c r="H246" s="40"/>
      <c r="I246" s="190"/>
      <c r="J246" s="40"/>
      <c r="K246" s="40"/>
      <c r="L246" s="41"/>
      <c r="M246" s="191"/>
      <c r="N246" s="192"/>
      <c r="O246" s="74"/>
      <c r="P246" s="74"/>
      <c r="Q246" s="74"/>
      <c r="R246" s="74"/>
      <c r="S246" s="74"/>
      <c r="T246" s="75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21" t="s">
        <v>162</v>
      </c>
      <c r="AU246" s="21" t="s">
        <v>81</v>
      </c>
    </row>
    <row r="247" s="2" customFormat="1" ht="16.5" customHeight="1">
      <c r="A247" s="40"/>
      <c r="B247" s="174"/>
      <c r="C247" s="220" t="s">
        <v>611</v>
      </c>
      <c r="D247" s="220" t="s">
        <v>216</v>
      </c>
      <c r="E247" s="221" t="s">
        <v>2825</v>
      </c>
      <c r="F247" s="222" t="s">
        <v>2826</v>
      </c>
      <c r="G247" s="223" t="s">
        <v>2481</v>
      </c>
      <c r="H247" s="224">
        <v>58</v>
      </c>
      <c r="I247" s="225"/>
      <c r="J247" s="226">
        <f>ROUND(I247*H247,2)</f>
        <v>0</v>
      </c>
      <c r="K247" s="222" t="s">
        <v>3</v>
      </c>
      <c r="L247" s="227"/>
      <c r="M247" s="228" t="s">
        <v>3</v>
      </c>
      <c r="N247" s="229" t="s">
        <v>44</v>
      </c>
      <c r="O247" s="74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186" t="s">
        <v>215</v>
      </c>
      <c r="AT247" s="186" t="s">
        <v>216</v>
      </c>
      <c r="AU247" s="186" t="s">
        <v>81</v>
      </c>
      <c r="AY247" s="21" t="s">
        <v>153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21" t="s">
        <v>81</v>
      </c>
      <c r="BK247" s="187">
        <f>ROUND(I247*H247,2)</f>
        <v>0</v>
      </c>
      <c r="BL247" s="21" t="s">
        <v>160</v>
      </c>
      <c r="BM247" s="186" t="s">
        <v>1584</v>
      </c>
    </row>
    <row r="248" s="2" customFormat="1">
      <c r="A248" s="40"/>
      <c r="B248" s="41"/>
      <c r="C248" s="40"/>
      <c r="D248" s="188" t="s">
        <v>162</v>
      </c>
      <c r="E248" s="40"/>
      <c r="F248" s="189" t="s">
        <v>2826</v>
      </c>
      <c r="G248" s="40"/>
      <c r="H248" s="40"/>
      <c r="I248" s="190"/>
      <c r="J248" s="40"/>
      <c r="K248" s="40"/>
      <c r="L248" s="41"/>
      <c r="M248" s="191"/>
      <c r="N248" s="192"/>
      <c r="O248" s="74"/>
      <c r="P248" s="74"/>
      <c r="Q248" s="74"/>
      <c r="R248" s="74"/>
      <c r="S248" s="74"/>
      <c r="T248" s="75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21" t="s">
        <v>162</v>
      </c>
      <c r="AU248" s="21" t="s">
        <v>81</v>
      </c>
    </row>
    <row r="249" s="2" customFormat="1" ht="16.5" customHeight="1">
      <c r="A249" s="40"/>
      <c r="B249" s="174"/>
      <c r="C249" s="220" t="s">
        <v>619</v>
      </c>
      <c r="D249" s="220" t="s">
        <v>216</v>
      </c>
      <c r="E249" s="221" t="s">
        <v>2827</v>
      </c>
      <c r="F249" s="222" t="s">
        <v>2828</v>
      </c>
      <c r="G249" s="223" t="s">
        <v>2481</v>
      </c>
      <c r="H249" s="224">
        <v>74</v>
      </c>
      <c r="I249" s="225"/>
      <c r="J249" s="226">
        <f>ROUND(I249*H249,2)</f>
        <v>0</v>
      </c>
      <c r="K249" s="222" t="s">
        <v>3</v>
      </c>
      <c r="L249" s="227"/>
      <c r="M249" s="228" t="s">
        <v>3</v>
      </c>
      <c r="N249" s="229" t="s">
        <v>44</v>
      </c>
      <c r="O249" s="74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186" t="s">
        <v>215</v>
      </c>
      <c r="AT249" s="186" t="s">
        <v>216</v>
      </c>
      <c r="AU249" s="186" t="s">
        <v>81</v>
      </c>
      <c r="AY249" s="21" t="s">
        <v>153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21" t="s">
        <v>81</v>
      </c>
      <c r="BK249" s="187">
        <f>ROUND(I249*H249,2)</f>
        <v>0</v>
      </c>
      <c r="BL249" s="21" t="s">
        <v>160</v>
      </c>
      <c r="BM249" s="186" t="s">
        <v>1590</v>
      </c>
    </row>
    <row r="250" s="2" customFormat="1">
      <c r="A250" s="40"/>
      <c r="B250" s="41"/>
      <c r="C250" s="40"/>
      <c r="D250" s="188" t="s">
        <v>162</v>
      </c>
      <c r="E250" s="40"/>
      <c r="F250" s="189" t="s">
        <v>2828</v>
      </c>
      <c r="G250" s="40"/>
      <c r="H250" s="40"/>
      <c r="I250" s="190"/>
      <c r="J250" s="40"/>
      <c r="K250" s="40"/>
      <c r="L250" s="41"/>
      <c r="M250" s="191"/>
      <c r="N250" s="192"/>
      <c r="O250" s="74"/>
      <c r="P250" s="74"/>
      <c r="Q250" s="74"/>
      <c r="R250" s="74"/>
      <c r="S250" s="74"/>
      <c r="T250" s="75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21" t="s">
        <v>162</v>
      </c>
      <c r="AU250" s="21" t="s">
        <v>81</v>
      </c>
    </row>
    <row r="251" s="2" customFormat="1" ht="16.5" customHeight="1">
      <c r="A251" s="40"/>
      <c r="B251" s="174"/>
      <c r="C251" s="220" t="s">
        <v>626</v>
      </c>
      <c r="D251" s="220" t="s">
        <v>216</v>
      </c>
      <c r="E251" s="221" t="s">
        <v>2829</v>
      </c>
      <c r="F251" s="222" t="s">
        <v>2830</v>
      </c>
      <c r="G251" s="223" t="s">
        <v>2481</v>
      </c>
      <c r="H251" s="224">
        <v>74</v>
      </c>
      <c r="I251" s="225"/>
      <c r="J251" s="226">
        <f>ROUND(I251*H251,2)</f>
        <v>0</v>
      </c>
      <c r="K251" s="222" t="s">
        <v>3</v>
      </c>
      <c r="L251" s="227"/>
      <c r="M251" s="228" t="s">
        <v>3</v>
      </c>
      <c r="N251" s="229" t="s">
        <v>44</v>
      </c>
      <c r="O251" s="74"/>
      <c r="P251" s="184">
        <f>O251*H251</f>
        <v>0</v>
      </c>
      <c r="Q251" s="184">
        <v>0</v>
      </c>
      <c r="R251" s="184">
        <f>Q251*H251</f>
        <v>0</v>
      </c>
      <c r="S251" s="184">
        <v>0</v>
      </c>
      <c r="T251" s="185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186" t="s">
        <v>215</v>
      </c>
      <c r="AT251" s="186" t="s">
        <v>216</v>
      </c>
      <c r="AU251" s="186" t="s">
        <v>81</v>
      </c>
      <c r="AY251" s="21" t="s">
        <v>153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21" t="s">
        <v>81</v>
      </c>
      <c r="BK251" s="187">
        <f>ROUND(I251*H251,2)</f>
        <v>0</v>
      </c>
      <c r="BL251" s="21" t="s">
        <v>160</v>
      </c>
      <c r="BM251" s="186" t="s">
        <v>1596</v>
      </c>
    </row>
    <row r="252" s="2" customFormat="1">
      <c r="A252" s="40"/>
      <c r="B252" s="41"/>
      <c r="C252" s="40"/>
      <c r="D252" s="188" t="s">
        <v>162</v>
      </c>
      <c r="E252" s="40"/>
      <c r="F252" s="189" t="s">
        <v>2830</v>
      </c>
      <c r="G252" s="40"/>
      <c r="H252" s="40"/>
      <c r="I252" s="190"/>
      <c r="J252" s="40"/>
      <c r="K252" s="40"/>
      <c r="L252" s="41"/>
      <c r="M252" s="191"/>
      <c r="N252" s="192"/>
      <c r="O252" s="74"/>
      <c r="P252" s="74"/>
      <c r="Q252" s="74"/>
      <c r="R252" s="74"/>
      <c r="S252" s="74"/>
      <c r="T252" s="75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21" t="s">
        <v>162</v>
      </c>
      <c r="AU252" s="21" t="s">
        <v>81</v>
      </c>
    </row>
    <row r="253" s="2" customFormat="1" ht="16.5" customHeight="1">
      <c r="A253" s="40"/>
      <c r="B253" s="174"/>
      <c r="C253" s="220" t="s">
        <v>634</v>
      </c>
      <c r="D253" s="220" t="s">
        <v>216</v>
      </c>
      <c r="E253" s="221" t="s">
        <v>2831</v>
      </c>
      <c r="F253" s="222" t="s">
        <v>2832</v>
      </c>
      <c r="G253" s="223" t="s">
        <v>2481</v>
      </c>
      <c r="H253" s="224">
        <v>57</v>
      </c>
      <c r="I253" s="225"/>
      <c r="J253" s="226">
        <f>ROUND(I253*H253,2)</f>
        <v>0</v>
      </c>
      <c r="K253" s="222" t="s">
        <v>3</v>
      </c>
      <c r="L253" s="227"/>
      <c r="M253" s="228" t="s">
        <v>3</v>
      </c>
      <c r="N253" s="229" t="s">
        <v>44</v>
      </c>
      <c r="O253" s="74"/>
      <c r="P253" s="184">
        <f>O253*H253</f>
        <v>0</v>
      </c>
      <c r="Q253" s="184">
        <v>0</v>
      </c>
      <c r="R253" s="184">
        <f>Q253*H253</f>
        <v>0</v>
      </c>
      <c r="S253" s="184">
        <v>0</v>
      </c>
      <c r="T253" s="185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186" t="s">
        <v>215</v>
      </c>
      <c r="AT253" s="186" t="s">
        <v>216</v>
      </c>
      <c r="AU253" s="186" t="s">
        <v>81</v>
      </c>
      <c r="AY253" s="21" t="s">
        <v>153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21" t="s">
        <v>81</v>
      </c>
      <c r="BK253" s="187">
        <f>ROUND(I253*H253,2)</f>
        <v>0</v>
      </c>
      <c r="BL253" s="21" t="s">
        <v>160</v>
      </c>
      <c r="BM253" s="186" t="s">
        <v>1607</v>
      </c>
    </row>
    <row r="254" s="2" customFormat="1">
      <c r="A254" s="40"/>
      <c r="B254" s="41"/>
      <c r="C254" s="40"/>
      <c r="D254" s="188" t="s">
        <v>162</v>
      </c>
      <c r="E254" s="40"/>
      <c r="F254" s="189" t="s">
        <v>2832</v>
      </c>
      <c r="G254" s="40"/>
      <c r="H254" s="40"/>
      <c r="I254" s="190"/>
      <c r="J254" s="40"/>
      <c r="K254" s="40"/>
      <c r="L254" s="41"/>
      <c r="M254" s="191"/>
      <c r="N254" s="192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162</v>
      </c>
      <c r="AU254" s="21" t="s">
        <v>81</v>
      </c>
    </row>
    <row r="255" s="2" customFormat="1" ht="16.5" customHeight="1">
      <c r="A255" s="40"/>
      <c r="B255" s="174"/>
      <c r="C255" s="220" t="s">
        <v>642</v>
      </c>
      <c r="D255" s="220" t="s">
        <v>216</v>
      </c>
      <c r="E255" s="221" t="s">
        <v>2833</v>
      </c>
      <c r="F255" s="222" t="s">
        <v>2834</v>
      </c>
      <c r="G255" s="223" t="s">
        <v>2481</v>
      </c>
      <c r="H255" s="224">
        <v>46</v>
      </c>
      <c r="I255" s="225"/>
      <c r="J255" s="226">
        <f>ROUND(I255*H255,2)</f>
        <v>0</v>
      </c>
      <c r="K255" s="222" t="s">
        <v>3</v>
      </c>
      <c r="L255" s="227"/>
      <c r="M255" s="228" t="s">
        <v>3</v>
      </c>
      <c r="N255" s="229" t="s">
        <v>44</v>
      </c>
      <c r="O255" s="74"/>
      <c r="P255" s="184">
        <f>O255*H255</f>
        <v>0</v>
      </c>
      <c r="Q255" s="184">
        <v>0</v>
      </c>
      <c r="R255" s="184">
        <f>Q255*H255</f>
        <v>0</v>
      </c>
      <c r="S255" s="184">
        <v>0</v>
      </c>
      <c r="T255" s="185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186" t="s">
        <v>215</v>
      </c>
      <c r="AT255" s="186" t="s">
        <v>216</v>
      </c>
      <c r="AU255" s="186" t="s">
        <v>81</v>
      </c>
      <c r="AY255" s="21" t="s">
        <v>153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21" t="s">
        <v>81</v>
      </c>
      <c r="BK255" s="187">
        <f>ROUND(I255*H255,2)</f>
        <v>0</v>
      </c>
      <c r="BL255" s="21" t="s">
        <v>160</v>
      </c>
      <c r="BM255" s="186" t="s">
        <v>1617</v>
      </c>
    </row>
    <row r="256" s="2" customFormat="1">
      <c r="A256" s="40"/>
      <c r="B256" s="41"/>
      <c r="C256" s="40"/>
      <c r="D256" s="188" t="s">
        <v>162</v>
      </c>
      <c r="E256" s="40"/>
      <c r="F256" s="189" t="s">
        <v>2834</v>
      </c>
      <c r="G256" s="40"/>
      <c r="H256" s="40"/>
      <c r="I256" s="190"/>
      <c r="J256" s="40"/>
      <c r="K256" s="40"/>
      <c r="L256" s="41"/>
      <c r="M256" s="191"/>
      <c r="N256" s="192"/>
      <c r="O256" s="74"/>
      <c r="P256" s="74"/>
      <c r="Q256" s="74"/>
      <c r="R256" s="74"/>
      <c r="S256" s="74"/>
      <c r="T256" s="75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21" t="s">
        <v>162</v>
      </c>
      <c r="AU256" s="21" t="s">
        <v>81</v>
      </c>
    </row>
    <row r="257" s="2" customFormat="1" ht="16.5" customHeight="1">
      <c r="A257" s="40"/>
      <c r="B257" s="174"/>
      <c r="C257" s="220" t="s">
        <v>648</v>
      </c>
      <c r="D257" s="220" t="s">
        <v>216</v>
      </c>
      <c r="E257" s="221" t="s">
        <v>2835</v>
      </c>
      <c r="F257" s="222" t="s">
        <v>2836</v>
      </c>
      <c r="G257" s="223" t="s">
        <v>2481</v>
      </c>
      <c r="H257" s="224">
        <v>74</v>
      </c>
      <c r="I257" s="225"/>
      <c r="J257" s="226">
        <f>ROUND(I257*H257,2)</f>
        <v>0</v>
      </c>
      <c r="K257" s="222" t="s">
        <v>3</v>
      </c>
      <c r="L257" s="227"/>
      <c r="M257" s="228" t="s">
        <v>3</v>
      </c>
      <c r="N257" s="229" t="s">
        <v>44</v>
      </c>
      <c r="O257" s="74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6" t="s">
        <v>215</v>
      </c>
      <c r="AT257" s="186" t="s">
        <v>216</v>
      </c>
      <c r="AU257" s="186" t="s">
        <v>81</v>
      </c>
      <c r="AY257" s="21" t="s">
        <v>153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21" t="s">
        <v>81</v>
      </c>
      <c r="BK257" s="187">
        <f>ROUND(I257*H257,2)</f>
        <v>0</v>
      </c>
      <c r="BL257" s="21" t="s">
        <v>160</v>
      </c>
      <c r="BM257" s="186" t="s">
        <v>1626</v>
      </c>
    </row>
    <row r="258" s="2" customFormat="1">
      <c r="A258" s="40"/>
      <c r="B258" s="41"/>
      <c r="C258" s="40"/>
      <c r="D258" s="188" t="s">
        <v>162</v>
      </c>
      <c r="E258" s="40"/>
      <c r="F258" s="189" t="s">
        <v>2836</v>
      </c>
      <c r="G258" s="40"/>
      <c r="H258" s="40"/>
      <c r="I258" s="190"/>
      <c r="J258" s="40"/>
      <c r="K258" s="40"/>
      <c r="L258" s="41"/>
      <c r="M258" s="191"/>
      <c r="N258" s="192"/>
      <c r="O258" s="74"/>
      <c r="P258" s="74"/>
      <c r="Q258" s="74"/>
      <c r="R258" s="74"/>
      <c r="S258" s="74"/>
      <c r="T258" s="75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21" t="s">
        <v>162</v>
      </c>
      <c r="AU258" s="21" t="s">
        <v>81</v>
      </c>
    </row>
    <row r="259" s="2" customFormat="1" ht="16.5" customHeight="1">
      <c r="A259" s="40"/>
      <c r="B259" s="174"/>
      <c r="C259" s="220" t="s">
        <v>654</v>
      </c>
      <c r="D259" s="220" t="s">
        <v>216</v>
      </c>
      <c r="E259" s="221" t="s">
        <v>2837</v>
      </c>
      <c r="F259" s="222" t="s">
        <v>2838</v>
      </c>
      <c r="G259" s="223" t="s">
        <v>2481</v>
      </c>
      <c r="H259" s="224">
        <v>74</v>
      </c>
      <c r="I259" s="225"/>
      <c r="J259" s="226">
        <f>ROUND(I259*H259,2)</f>
        <v>0</v>
      </c>
      <c r="K259" s="222" t="s">
        <v>3</v>
      </c>
      <c r="L259" s="227"/>
      <c r="M259" s="228" t="s">
        <v>3</v>
      </c>
      <c r="N259" s="229" t="s">
        <v>44</v>
      </c>
      <c r="O259" s="74"/>
      <c r="P259" s="184">
        <f>O259*H259</f>
        <v>0</v>
      </c>
      <c r="Q259" s="184">
        <v>0</v>
      </c>
      <c r="R259" s="184">
        <f>Q259*H259</f>
        <v>0</v>
      </c>
      <c r="S259" s="184">
        <v>0</v>
      </c>
      <c r="T259" s="185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86" t="s">
        <v>215</v>
      </c>
      <c r="AT259" s="186" t="s">
        <v>216</v>
      </c>
      <c r="AU259" s="186" t="s">
        <v>81</v>
      </c>
      <c r="AY259" s="21" t="s">
        <v>153</v>
      </c>
      <c r="BE259" s="187">
        <f>IF(N259="základní",J259,0)</f>
        <v>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21" t="s">
        <v>81</v>
      </c>
      <c r="BK259" s="187">
        <f>ROUND(I259*H259,2)</f>
        <v>0</v>
      </c>
      <c r="BL259" s="21" t="s">
        <v>160</v>
      </c>
      <c r="BM259" s="186" t="s">
        <v>1647</v>
      </c>
    </row>
    <row r="260" s="2" customFormat="1">
      <c r="A260" s="40"/>
      <c r="B260" s="41"/>
      <c r="C260" s="40"/>
      <c r="D260" s="188" t="s">
        <v>162</v>
      </c>
      <c r="E260" s="40"/>
      <c r="F260" s="189" t="s">
        <v>2838</v>
      </c>
      <c r="G260" s="40"/>
      <c r="H260" s="40"/>
      <c r="I260" s="190"/>
      <c r="J260" s="40"/>
      <c r="K260" s="40"/>
      <c r="L260" s="41"/>
      <c r="M260" s="191"/>
      <c r="N260" s="192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162</v>
      </c>
      <c r="AU260" s="21" t="s">
        <v>81</v>
      </c>
    </row>
    <row r="261" s="2" customFormat="1" ht="16.5" customHeight="1">
      <c r="A261" s="40"/>
      <c r="B261" s="174"/>
      <c r="C261" s="220" t="s">
        <v>660</v>
      </c>
      <c r="D261" s="220" t="s">
        <v>216</v>
      </c>
      <c r="E261" s="221" t="s">
        <v>2839</v>
      </c>
      <c r="F261" s="222" t="s">
        <v>2840</v>
      </c>
      <c r="G261" s="223" t="s">
        <v>2481</v>
      </c>
      <c r="H261" s="224">
        <v>65</v>
      </c>
      <c r="I261" s="225"/>
      <c r="J261" s="226">
        <f>ROUND(I261*H261,2)</f>
        <v>0</v>
      </c>
      <c r="K261" s="222" t="s">
        <v>3</v>
      </c>
      <c r="L261" s="227"/>
      <c r="M261" s="228" t="s">
        <v>3</v>
      </c>
      <c r="N261" s="229" t="s">
        <v>44</v>
      </c>
      <c r="O261" s="74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186" t="s">
        <v>215</v>
      </c>
      <c r="AT261" s="186" t="s">
        <v>216</v>
      </c>
      <c r="AU261" s="186" t="s">
        <v>81</v>
      </c>
      <c r="AY261" s="21" t="s">
        <v>153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21" t="s">
        <v>81</v>
      </c>
      <c r="BK261" s="187">
        <f>ROUND(I261*H261,2)</f>
        <v>0</v>
      </c>
      <c r="BL261" s="21" t="s">
        <v>160</v>
      </c>
      <c r="BM261" s="186" t="s">
        <v>1691</v>
      </c>
    </row>
    <row r="262" s="2" customFormat="1">
      <c r="A262" s="40"/>
      <c r="B262" s="41"/>
      <c r="C262" s="40"/>
      <c r="D262" s="188" t="s">
        <v>162</v>
      </c>
      <c r="E262" s="40"/>
      <c r="F262" s="189" t="s">
        <v>2840</v>
      </c>
      <c r="G262" s="40"/>
      <c r="H262" s="40"/>
      <c r="I262" s="190"/>
      <c r="J262" s="40"/>
      <c r="K262" s="40"/>
      <c r="L262" s="41"/>
      <c r="M262" s="191"/>
      <c r="N262" s="192"/>
      <c r="O262" s="74"/>
      <c r="P262" s="74"/>
      <c r="Q262" s="74"/>
      <c r="R262" s="74"/>
      <c r="S262" s="74"/>
      <c r="T262" s="75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21" t="s">
        <v>162</v>
      </c>
      <c r="AU262" s="21" t="s">
        <v>81</v>
      </c>
    </row>
    <row r="263" s="2" customFormat="1" ht="16.5" customHeight="1">
      <c r="A263" s="40"/>
      <c r="B263" s="174"/>
      <c r="C263" s="220" t="s">
        <v>666</v>
      </c>
      <c r="D263" s="220" t="s">
        <v>216</v>
      </c>
      <c r="E263" s="221" t="s">
        <v>2841</v>
      </c>
      <c r="F263" s="222" t="s">
        <v>2842</v>
      </c>
      <c r="G263" s="223" t="s">
        <v>2481</v>
      </c>
      <c r="H263" s="224">
        <v>83</v>
      </c>
      <c r="I263" s="225"/>
      <c r="J263" s="226">
        <f>ROUND(I263*H263,2)</f>
        <v>0</v>
      </c>
      <c r="K263" s="222" t="s">
        <v>3</v>
      </c>
      <c r="L263" s="227"/>
      <c r="M263" s="228" t="s">
        <v>3</v>
      </c>
      <c r="N263" s="229" t="s">
        <v>44</v>
      </c>
      <c r="O263" s="74"/>
      <c r="P263" s="184">
        <f>O263*H263</f>
        <v>0</v>
      </c>
      <c r="Q263" s="184">
        <v>0</v>
      </c>
      <c r="R263" s="184">
        <f>Q263*H263</f>
        <v>0</v>
      </c>
      <c r="S263" s="184">
        <v>0</v>
      </c>
      <c r="T263" s="185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186" t="s">
        <v>215</v>
      </c>
      <c r="AT263" s="186" t="s">
        <v>216</v>
      </c>
      <c r="AU263" s="186" t="s">
        <v>81</v>
      </c>
      <c r="AY263" s="21" t="s">
        <v>153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21" t="s">
        <v>81</v>
      </c>
      <c r="BK263" s="187">
        <f>ROUND(I263*H263,2)</f>
        <v>0</v>
      </c>
      <c r="BL263" s="21" t="s">
        <v>160</v>
      </c>
      <c r="BM263" s="186" t="s">
        <v>1699</v>
      </c>
    </row>
    <row r="264" s="2" customFormat="1">
      <c r="A264" s="40"/>
      <c r="B264" s="41"/>
      <c r="C264" s="40"/>
      <c r="D264" s="188" t="s">
        <v>162</v>
      </c>
      <c r="E264" s="40"/>
      <c r="F264" s="189" t="s">
        <v>2842</v>
      </c>
      <c r="G264" s="40"/>
      <c r="H264" s="40"/>
      <c r="I264" s="190"/>
      <c r="J264" s="40"/>
      <c r="K264" s="40"/>
      <c r="L264" s="41"/>
      <c r="M264" s="191"/>
      <c r="N264" s="192"/>
      <c r="O264" s="74"/>
      <c r="P264" s="74"/>
      <c r="Q264" s="74"/>
      <c r="R264" s="74"/>
      <c r="S264" s="74"/>
      <c r="T264" s="75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21" t="s">
        <v>162</v>
      </c>
      <c r="AU264" s="21" t="s">
        <v>81</v>
      </c>
    </row>
    <row r="265" s="2" customFormat="1" ht="16.5" customHeight="1">
      <c r="A265" s="40"/>
      <c r="B265" s="174"/>
      <c r="C265" s="220" t="s">
        <v>673</v>
      </c>
      <c r="D265" s="220" t="s">
        <v>216</v>
      </c>
      <c r="E265" s="221" t="s">
        <v>2843</v>
      </c>
      <c r="F265" s="222" t="s">
        <v>2844</v>
      </c>
      <c r="G265" s="223" t="s">
        <v>2481</v>
      </c>
      <c r="H265" s="224">
        <v>74</v>
      </c>
      <c r="I265" s="225"/>
      <c r="J265" s="226">
        <f>ROUND(I265*H265,2)</f>
        <v>0</v>
      </c>
      <c r="K265" s="222" t="s">
        <v>3</v>
      </c>
      <c r="L265" s="227"/>
      <c r="M265" s="228" t="s">
        <v>3</v>
      </c>
      <c r="N265" s="229" t="s">
        <v>44</v>
      </c>
      <c r="O265" s="74"/>
      <c r="P265" s="184">
        <f>O265*H265</f>
        <v>0</v>
      </c>
      <c r="Q265" s="184">
        <v>0</v>
      </c>
      <c r="R265" s="184">
        <f>Q265*H265</f>
        <v>0</v>
      </c>
      <c r="S265" s="184">
        <v>0</v>
      </c>
      <c r="T265" s="185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186" t="s">
        <v>215</v>
      </c>
      <c r="AT265" s="186" t="s">
        <v>216</v>
      </c>
      <c r="AU265" s="186" t="s">
        <v>81</v>
      </c>
      <c r="AY265" s="21" t="s">
        <v>153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21" t="s">
        <v>81</v>
      </c>
      <c r="BK265" s="187">
        <f>ROUND(I265*H265,2)</f>
        <v>0</v>
      </c>
      <c r="BL265" s="21" t="s">
        <v>160</v>
      </c>
      <c r="BM265" s="186" t="s">
        <v>1710</v>
      </c>
    </row>
    <row r="266" s="2" customFormat="1">
      <c r="A266" s="40"/>
      <c r="B266" s="41"/>
      <c r="C266" s="40"/>
      <c r="D266" s="188" t="s">
        <v>162</v>
      </c>
      <c r="E266" s="40"/>
      <c r="F266" s="189" t="s">
        <v>2844</v>
      </c>
      <c r="G266" s="40"/>
      <c r="H266" s="40"/>
      <c r="I266" s="190"/>
      <c r="J266" s="40"/>
      <c r="K266" s="40"/>
      <c r="L266" s="41"/>
      <c r="M266" s="191"/>
      <c r="N266" s="192"/>
      <c r="O266" s="74"/>
      <c r="P266" s="74"/>
      <c r="Q266" s="74"/>
      <c r="R266" s="74"/>
      <c r="S266" s="74"/>
      <c r="T266" s="75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21" t="s">
        <v>162</v>
      </c>
      <c r="AU266" s="21" t="s">
        <v>81</v>
      </c>
    </row>
    <row r="267" s="2" customFormat="1" ht="16.5" customHeight="1">
      <c r="A267" s="40"/>
      <c r="B267" s="174"/>
      <c r="C267" s="220" t="s">
        <v>679</v>
      </c>
      <c r="D267" s="220" t="s">
        <v>216</v>
      </c>
      <c r="E267" s="221" t="s">
        <v>2845</v>
      </c>
      <c r="F267" s="222" t="s">
        <v>2846</v>
      </c>
      <c r="G267" s="223" t="s">
        <v>2481</v>
      </c>
      <c r="H267" s="224">
        <v>65</v>
      </c>
      <c r="I267" s="225"/>
      <c r="J267" s="226">
        <f>ROUND(I267*H267,2)</f>
        <v>0</v>
      </c>
      <c r="K267" s="222" t="s">
        <v>3</v>
      </c>
      <c r="L267" s="227"/>
      <c r="M267" s="228" t="s">
        <v>3</v>
      </c>
      <c r="N267" s="229" t="s">
        <v>44</v>
      </c>
      <c r="O267" s="74"/>
      <c r="P267" s="184">
        <f>O267*H267</f>
        <v>0</v>
      </c>
      <c r="Q267" s="184">
        <v>0</v>
      </c>
      <c r="R267" s="184">
        <f>Q267*H267</f>
        <v>0</v>
      </c>
      <c r="S267" s="184">
        <v>0</v>
      </c>
      <c r="T267" s="185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186" t="s">
        <v>215</v>
      </c>
      <c r="AT267" s="186" t="s">
        <v>216</v>
      </c>
      <c r="AU267" s="186" t="s">
        <v>81</v>
      </c>
      <c r="AY267" s="21" t="s">
        <v>153</v>
      </c>
      <c r="BE267" s="187">
        <f>IF(N267="základní",J267,0)</f>
        <v>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21" t="s">
        <v>81</v>
      </c>
      <c r="BK267" s="187">
        <f>ROUND(I267*H267,2)</f>
        <v>0</v>
      </c>
      <c r="BL267" s="21" t="s">
        <v>160</v>
      </c>
      <c r="BM267" s="186" t="s">
        <v>1724</v>
      </c>
    </row>
    <row r="268" s="2" customFormat="1">
      <c r="A268" s="40"/>
      <c r="B268" s="41"/>
      <c r="C268" s="40"/>
      <c r="D268" s="188" t="s">
        <v>162</v>
      </c>
      <c r="E268" s="40"/>
      <c r="F268" s="189" t="s">
        <v>2846</v>
      </c>
      <c r="G268" s="40"/>
      <c r="H268" s="40"/>
      <c r="I268" s="190"/>
      <c r="J268" s="40"/>
      <c r="K268" s="40"/>
      <c r="L268" s="41"/>
      <c r="M268" s="191"/>
      <c r="N268" s="192"/>
      <c r="O268" s="74"/>
      <c r="P268" s="74"/>
      <c r="Q268" s="74"/>
      <c r="R268" s="74"/>
      <c r="S268" s="74"/>
      <c r="T268" s="75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21" t="s">
        <v>162</v>
      </c>
      <c r="AU268" s="21" t="s">
        <v>81</v>
      </c>
    </row>
    <row r="269" s="2" customFormat="1" ht="16.5" customHeight="1">
      <c r="A269" s="40"/>
      <c r="B269" s="174"/>
      <c r="C269" s="220" t="s">
        <v>685</v>
      </c>
      <c r="D269" s="220" t="s">
        <v>216</v>
      </c>
      <c r="E269" s="221" t="s">
        <v>2847</v>
      </c>
      <c r="F269" s="222" t="s">
        <v>2848</v>
      </c>
      <c r="G269" s="223" t="s">
        <v>2481</v>
      </c>
      <c r="H269" s="224">
        <v>120</v>
      </c>
      <c r="I269" s="225"/>
      <c r="J269" s="226">
        <f>ROUND(I269*H269,2)</f>
        <v>0</v>
      </c>
      <c r="K269" s="222" t="s">
        <v>3</v>
      </c>
      <c r="L269" s="227"/>
      <c r="M269" s="228" t="s">
        <v>3</v>
      </c>
      <c r="N269" s="229" t="s">
        <v>44</v>
      </c>
      <c r="O269" s="74"/>
      <c r="P269" s="184">
        <f>O269*H269</f>
        <v>0</v>
      </c>
      <c r="Q269" s="184">
        <v>0</v>
      </c>
      <c r="R269" s="184">
        <f>Q269*H269</f>
        <v>0</v>
      </c>
      <c r="S269" s="184">
        <v>0</v>
      </c>
      <c r="T269" s="185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186" t="s">
        <v>215</v>
      </c>
      <c r="AT269" s="186" t="s">
        <v>216</v>
      </c>
      <c r="AU269" s="186" t="s">
        <v>81</v>
      </c>
      <c r="AY269" s="21" t="s">
        <v>153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21" t="s">
        <v>81</v>
      </c>
      <c r="BK269" s="187">
        <f>ROUND(I269*H269,2)</f>
        <v>0</v>
      </c>
      <c r="BL269" s="21" t="s">
        <v>160</v>
      </c>
      <c r="BM269" s="186" t="s">
        <v>1738</v>
      </c>
    </row>
    <row r="270" s="2" customFormat="1">
      <c r="A270" s="40"/>
      <c r="B270" s="41"/>
      <c r="C270" s="40"/>
      <c r="D270" s="188" t="s">
        <v>162</v>
      </c>
      <c r="E270" s="40"/>
      <c r="F270" s="189" t="s">
        <v>2848</v>
      </c>
      <c r="G270" s="40"/>
      <c r="H270" s="40"/>
      <c r="I270" s="190"/>
      <c r="J270" s="40"/>
      <c r="K270" s="40"/>
      <c r="L270" s="41"/>
      <c r="M270" s="191"/>
      <c r="N270" s="192"/>
      <c r="O270" s="74"/>
      <c r="P270" s="74"/>
      <c r="Q270" s="74"/>
      <c r="R270" s="74"/>
      <c r="S270" s="74"/>
      <c r="T270" s="75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21" t="s">
        <v>162</v>
      </c>
      <c r="AU270" s="21" t="s">
        <v>81</v>
      </c>
    </row>
    <row r="271" s="2" customFormat="1" ht="16.5" customHeight="1">
      <c r="A271" s="40"/>
      <c r="B271" s="174"/>
      <c r="C271" s="220" t="s">
        <v>693</v>
      </c>
      <c r="D271" s="220" t="s">
        <v>216</v>
      </c>
      <c r="E271" s="221" t="s">
        <v>2849</v>
      </c>
      <c r="F271" s="222" t="s">
        <v>2850</v>
      </c>
      <c r="G271" s="223" t="s">
        <v>2481</v>
      </c>
      <c r="H271" s="224">
        <v>96</v>
      </c>
      <c r="I271" s="225"/>
      <c r="J271" s="226">
        <f>ROUND(I271*H271,2)</f>
        <v>0</v>
      </c>
      <c r="K271" s="222" t="s">
        <v>3</v>
      </c>
      <c r="L271" s="227"/>
      <c r="M271" s="228" t="s">
        <v>3</v>
      </c>
      <c r="N271" s="229" t="s">
        <v>44</v>
      </c>
      <c r="O271" s="74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186" t="s">
        <v>215</v>
      </c>
      <c r="AT271" s="186" t="s">
        <v>216</v>
      </c>
      <c r="AU271" s="186" t="s">
        <v>81</v>
      </c>
      <c r="AY271" s="21" t="s">
        <v>153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21" t="s">
        <v>81</v>
      </c>
      <c r="BK271" s="187">
        <f>ROUND(I271*H271,2)</f>
        <v>0</v>
      </c>
      <c r="BL271" s="21" t="s">
        <v>160</v>
      </c>
      <c r="BM271" s="186" t="s">
        <v>1750</v>
      </c>
    </row>
    <row r="272" s="2" customFormat="1">
      <c r="A272" s="40"/>
      <c r="B272" s="41"/>
      <c r="C272" s="40"/>
      <c r="D272" s="188" t="s">
        <v>162</v>
      </c>
      <c r="E272" s="40"/>
      <c r="F272" s="189" t="s">
        <v>2850</v>
      </c>
      <c r="G272" s="40"/>
      <c r="H272" s="40"/>
      <c r="I272" s="190"/>
      <c r="J272" s="40"/>
      <c r="K272" s="40"/>
      <c r="L272" s="41"/>
      <c r="M272" s="191"/>
      <c r="N272" s="192"/>
      <c r="O272" s="74"/>
      <c r="P272" s="74"/>
      <c r="Q272" s="74"/>
      <c r="R272" s="74"/>
      <c r="S272" s="74"/>
      <c r="T272" s="75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21" t="s">
        <v>162</v>
      </c>
      <c r="AU272" s="21" t="s">
        <v>81</v>
      </c>
    </row>
    <row r="273" s="2" customFormat="1" ht="16.5" customHeight="1">
      <c r="A273" s="40"/>
      <c r="B273" s="174"/>
      <c r="C273" s="220" t="s">
        <v>702</v>
      </c>
      <c r="D273" s="220" t="s">
        <v>216</v>
      </c>
      <c r="E273" s="221" t="s">
        <v>2851</v>
      </c>
      <c r="F273" s="222" t="s">
        <v>2852</v>
      </c>
      <c r="G273" s="223" t="s">
        <v>2481</v>
      </c>
      <c r="H273" s="224">
        <v>78</v>
      </c>
      <c r="I273" s="225"/>
      <c r="J273" s="226">
        <f>ROUND(I273*H273,2)</f>
        <v>0</v>
      </c>
      <c r="K273" s="222" t="s">
        <v>3</v>
      </c>
      <c r="L273" s="227"/>
      <c r="M273" s="228" t="s">
        <v>3</v>
      </c>
      <c r="N273" s="229" t="s">
        <v>44</v>
      </c>
      <c r="O273" s="74"/>
      <c r="P273" s="184">
        <f>O273*H273</f>
        <v>0</v>
      </c>
      <c r="Q273" s="184">
        <v>0</v>
      </c>
      <c r="R273" s="184">
        <f>Q273*H273</f>
        <v>0</v>
      </c>
      <c r="S273" s="184">
        <v>0</v>
      </c>
      <c r="T273" s="185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86" t="s">
        <v>215</v>
      </c>
      <c r="AT273" s="186" t="s">
        <v>216</v>
      </c>
      <c r="AU273" s="186" t="s">
        <v>81</v>
      </c>
      <c r="AY273" s="21" t="s">
        <v>153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21" t="s">
        <v>81</v>
      </c>
      <c r="BK273" s="187">
        <f>ROUND(I273*H273,2)</f>
        <v>0</v>
      </c>
      <c r="BL273" s="21" t="s">
        <v>160</v>
      </c>
      <c r="BM273" s="186" t="s">
        <v>1762</v>
      </c>
    </row>
    <row r="274" s="2" customFormat="1">
      <c r="A274" s="40"/>
      <c r="B274" s="41"/>
      <c r="C274" s="40"/>
      <c r="D274" s="188" t="s">
        <v>162</v>
      </c>
      <c r="E274" s="40"/>
      <c r="F274" s="189" t="s">
        <v>2852</v>
      </c>
      <c r="G274" s="40"/>
      <c r="H274" s="40"/>
      <c r="I274" s="190"/>
      <c r="J274" s="40"/>
      <c r="K274" s="40"/>
      <c r="L274" s="41"/>
      <c r="M274" s="191"/>
      <c r="N274" s="192"/>
      <c r="O274" s="74"/>
      <c r="P274" s="74"/>
      <c r="Q274" s="74"/>
      <c r="R274" s="74"/>
      <c r="S274" s="74"/>
      <c r="T274" s="75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21" t="s">
        <v>162</v>
      </c>
      <c r="AU274" s="21" t="s">
        <v>81</v>
      </c>
    </row>
    <row r="275" s="2" customFormat="1" ht="16.5" customHeight="1">
      <c r="A275" s="40"/>
      <c r="B275" s="174"/>
      <c r="C275" s="220" t="s">
        <v>708</v>
      </c>
      <c r="D275" s="220" t="s">
        <v>216</v>
      </c>
      <c r="E275" s="221" t="s">
        <v>2853</v>
      </c>
      <c r="F275" s="222" t="s">
        <v>2854</v>
      </c>
      <c r="G275" s="223" t="s">
        <v>2481</v>
      </c>
      <c r="H275" s="224">
        <v>320</v>
      </c>
      <c r="I275" s="225"/>
      <c r="J275" s="226">
        <f>ROUND(I275*H275,2)</f>
        <v>0</v>
      </c>
      <c r="K275" s="222" t="s">
        <v>3</v>
      </c>
      <c r="L275" s="227"/>
      <c r="M275" s="228" t="s">
        <v>3</v>
      </c>
      <c r="N275" s="229" t="s">
        <v>44</v>
      </c>
      <c r="O275" s="74"/>
      <c r="P275" s="184">
        <f>O275*H275</f>
        <v>0</v>
      </c>
      <c r="Q275" s="184">
        <v>0</v>
      </c>
      <c r="R275" s="184">
        <f>Q275*H275</f>
        <v>0</v>
      </c>
      <c r="S275" s="184">
        <v>0</v>
      </c>
      <c r="T275" s="185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186" t="s">
        <v>215</v>
      </c>
      <c r="AT275" s="186" t="s">
        <v>216</v>
      </c>
      <c r="AU275" s="186" t="s">
        <v>81</v>
      </c>
      <c r="AY275" s="21" t="s">
        <v>153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21" t="s">
        <v>81</v>
      </c>
      <c r="BK275" s="187">
        <f>ROUND(I275*H275,2)</f>
        <v>0</v>
      </c>
      <c r="BL275" s="21" t="s">
        <v>160</v>
      </c>
      <c r="BM275" s="186" t="s">
        <v>2855</v>
      </c>
    </row>
    <row r="276" s="2" customFormat="1">
      <c r="A276" s="40"/>
      <c r="B276" s="41"/>
      <c r="C276" s="40"/>
      <c r="D276" s="188" t="s">
        <v>162</v>
      </c>
      <c r="E276" s="40"/>
      <c r="F276" s="189" t="s">
        <v>2854</v>
      </c>
      <c r="G276" s="40"/>
      <c r="H276" s="40"/>
      <c r="I276" s="190"/>
      <c r="J276" s="40"/>
      <c r="K276" s="40"/>
      <c r="L276" s="41"/>
      <c r="M276" s="191"/>
      <c r="N276" s="192"/>
      <c r="O276" s="74"/>
      <c r="P276" s="74"/>
      <c r="Q276" s="74"/>
      <c r="R276" s="74"/>
      <c r="S276" s="74"/>
      <c r="T276" s="75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21" t="s">
        <v>162</v>
      </c>
      <c r="AU276" s="21" t="s">
        <v>81</v>
      </c>
    </row>
    <row r="277" s="2" customFormat="1" ht="16.5" customHeight="1">
      <c r="A277" s="40"/>
      <c r="B277" s="174"/>
      <c r="C277" s="220" t="s">
        <v>715</v>
      </c>
      <c r="D277" s="220" t="s">
        <v>216</v>
      </c>
      <c r="E277" s="221" t="s">
        <v>2856</v>
      </c>
      <c r="F277" s="222" t="s">
        <v>2857</v>
      </c>
      <c r="G277" s="223" t="s">
        <v>2481</v>
      </c>
      <c r="H277" s="224">
        <v>410</v>
      </c>
      <c r="I277" s="225"/>
      <c r="J277" s="226">
        <f>ROUND(I277*H277,2)</f>
        <v>0</v>
      </c>
      <c r="K277" s="222" t="s">
        <v>3</v>
      </c>
      <c r="L277" s="227"/>
      <c r="M277" s="228" t="s">
        <v>3</v>
      </c>
      <c r="N277" s="229" t="s">
        <v>44</v>
      </c>
      <c r="O277" s="74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5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186" t="s">
        <v>215</v>
      </c>
      <c r="AT277" s="186" t="s">
        <v>216</v>
      </c>
      <c r="AU277" s="186" t="s">
        <v>81</v>
      </c>
      <c r="AY277" s="21" t="s">
        <v>153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21" t="s">
        <v>81</v>
      </c>
      <c r="BK277" s="187">
        <f>ROUND(I277*H277,2)</f>
        <v>0</v>
      </c>
      <c r="BL277" s="21" t="s">
        <v>160</v>
      </c>
      <c r="BM277" s="186" t="s">
        <v>2858</v>
      </c>
    </row>
    <row r="278" s="2" customFormat="1">
      <c r="A278" s="40"/>
      <c r="B278" s="41"/>
      <c r="C278" s="40"/>
      <c r="D278" s="188" t="s">
        <v>162</v>
      </c>
      <c r="E278" s="40"/>
      <c r="F278" s="189" t="s">
        <v>2857</v>
      </c>
      <c r="G278" s="40"/>
      <c r="H278" s="40"/>
      <c r="I278" s="190"/>
      <c r="J278" s="40"/>
      <c r="K278" s="40"/>
      <c r="L278" s="41"/>
      <c r="M278" s="191"/>
      <c r="N278" s="192"/>
      <c r="O278" s="74"/>
      <c r="P278" s="74"/>
      <c r="Q278" s="74"/>
      <c r="R278" s="74"/>
      <c r="S278" s="74"/>
      <c r="T278" s="75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21" t="s">
        <v>162</v>
      </c>
      <c r="AU278" s="21" t="s">
        <v>81</v>
      </c>
    </row>
    <row r="279" s="2" customFormat="1" ht="16.5" customHeight="1">
      <c r="A279" s="40"/>
      <c r="B279" s="174"/>
      <c r="C279" s="220" t="s">
        <v>720</v>
      </c>
      <c r="D279" s="220" t="s">
        <v>216</v>
      </c>
      <c r="E279" s="221" t="s">
        <v>2859</v>
      </c>
      <c r="F279" s="222" t="s">
        <v>2860</v>
      </c>
      <c r="G279" s="223" t="s">
        <v>2481</v>
      </c>
      <c r="H279" s="224">
        <v>580</v>
      </c>
      <c r="I279" s="225"/>
      <c r="J279" s="226">
        <f>ROUND(I279*H279,2)</f>
        <v>0</v>
      </c>
      <c r="K279" s="222" t="s">
        <v>3</v>
      </c>
      <c r="L279" s="227"/>
      <c r="M279" s="228" t="s">
        <v>3</v>
      </c>
      <c r="N279" s="229" t="s">
        <v>44</v>
      </c>
      <c r="O279" s="74"/>
      <c r="P279" s="184">
        <f>O279*H279</f>
        <v>0</v>
      </c>
      <c r="Q279" s="184">
        <v>0</v>
      </c>
      <c r="R279" s="184">
        <f>Q279*H279</f>
        <v>0</v>
      </c>
      <c r="S279" s="184">
        <v>0</v>
      </c>
      <c r="T279" s="185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186" t="s">
        <v>215</v>
      </c>
      <c r="AT279" s="186" t="s">
        <v>216</v>
      </c>
      <c r="AU279" s="186" t="s">
        <v>81</v>
      </c>
      <c r="AY279" s="21" t="s">
        <v>153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21" t="s">
        <v>81</v>
      </c>
      <c r="BK279" s="187">
        <f>ROUND(I279*H279,2)</f>
        <v>0</v>
      </c>
      <c r="BL279" s="21" t="s">
        <v>160</v>
      </c>
      <c r="BM279" s="186" t="s">
        <v>2861</v>
      </c>
    </row>
    <row r="280" s="2" customFormat="1">
      <c r="A280" s="40"/>
      <c r="B280" s="41"/>
      <c r="C280" s="40"/>
      <c r="D280" s="188" t="s">
        <v>162</v>
      </c>
      <c r="E280" s="40"/>
      <c r="F280" s="189" t="s">
        <v>2860</v>
      </c>
      <c r="G280" s="40"/>
      <c r="H280" s="40"/>
      <c r="I280" s="190"/>
      <c r="J280" s="40"/>
      <c r="K280" s="40"/>
      <c r="L280" s="41"/>
      <c r="M280" s="191"/>
      <c r="N280" s="192"/>
      <c r="O280" s="74"/>
      <c r="P280" s="74"/>
      <c r="Q280" s="74"/>
      <c r="R280" s="74"/>
      <c r="S280" s="74"/>
      <c r="T280" s="75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21" t="s">
        <v>162</v>
      </c>
      <c r="AU280" s="21" t="s">
        <v>81</v>
      </c>
    </row>
    <row r="281" s="2" customFormat="1" ht="16.5" customHeight="1">
      <c r="A281" s="40"/>
      <c r="B281" s="174"/>
      <c r="C281" s="220" t="s">
        <v>730</v>
      </c>
      <c r="D281" s="220" t="s">
        <v>216</v>
      </c>
      <c r="E281" s="221" t="s">
        <v>2862</v>
      </c>
      <c r="F281" s="222" t="s">
        <v>2863</v>
      </c>
      <c r="G281" s="223" t="s">
        <v>2481</v>
      </c>
      <c r="H281" s="224">
        <v>690</v>
      </c>
      <c r="I281" s="225"/>
      <c r="J281" s="226">
        <f>ROUND(I281*H281,2)</f>
        <v>0</v>
      </c>
      <c r="K281" s="222" t="s">
        <v>3</v>
      </c>
      <c r="L281" s="227"/>
      <c r="M281" s="228" t="s">
        <v>3</v>
      </c>
      <c r="N281" s="229" t="s">
        <v>44</v>
      </c>
      <c r="O281" s="74"/>
      <c r="P281" s="184">
        <f>O281*H281</f>
        <v>0</v>
      </c>
      <c r="Q281" s="184">
        <v>0</v>
      </c>
      <c r="R281" s="184">
        <f>Q281*H281</f>
        <v>0</v>
      </c>
      <c r="S281" s="184">
        <v>0</v>
      </c>
      <c r="T281" s="185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186" t="s">
        <v>215</v>
      </c>
      <c r="AT281" s="186" t="s">
        <v>216</v>
      </c>
      <c r="AU281" s="186" t="s">
        <v>81</v>
      </c>
      <c r="AY281" s="21" t="s">
        <v>153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21" t="s">
        <v>81</v>
      </c>
      <c r="BK281" s="187">
        <f>ROUND(I281*H281,2)</f>
        <v>0</v>
      </c>
      <c r="BL281" s="21" t="s">
        <v>160</v>
      </c>
      <c r="BM281" s="186" t="s">
        <v>2864</v>
      </c>
    </row>
    <row r="282" s="2" customFormat="1">
      <c r="A282" s="40"/>
      <c r="B282" s="41"/>
      <c r="C282" s="40"/>
      <c r="D282" s="188" t="s">
        <v>162</v>
      </c>
      <c r="E282" s="40"/>
      <c r="F282" s="189" t="s">
        <v>2863</v>
      </c>
      <c r="G282" s="40"/>
      <c r="H282" s="40"/>
      <c r="I282" s="190"/>
      <c r="J282" s="40"/>
      <c r="K282" s="40"/>
      <c r="L282" s="41"/>
      <c r="M282" s="191"/>
      <c r="N282" s="192"/>
      <c r="O282" s="74"/>
      <c r="P282" s="74"/>
      <c r="Q282" s="74"/>
      <c r="R282" s="74"/>
      <c r="S282" s="74"/>
      <c r="T282" s="75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21" t="s">
        <v>162</v>
      </c>
      <c r="AU282" s="21" t="s">
        <v>81</v>
      </c>
    </row>
    <row r="283" s="2" customFormat="1" ht="16.5" customHeight="1">
      <c r="A283" s="40"/>
      <c r="B283" s="174"/>
      <c r="C283" s="220" t="s">
        <v>737</v>
      </c>
      <c r="D283" s="220" t="s">
        <v>216</v>
      </c>
      <c r="E283" s="221" t="s">
        <v>2865</v>
      </c>
      <c r="F283" s="222" t="s">
        <v>2866</v>
      </c>
      <c r="G283" s="223" t="s">
        <v>2481</v>
      </c>
      <c r="H283" s="224">
        <v>430</v>
      </c>
      <c r="I283" s="225"/>
      <c r="J283" s="226">
        <f>ROUND(I283*H283,2)</f>
        <v>0</v>
      </c>
      <c r="K283" s="222" t="s">
        <v>3</v>
      </c>
      <c r="L283" s="227"/>
      <c r="M283" s="228" t="s">
        <v>3</v>
      </c>
      <c r="N283" s="229" t="s">
        <v>44</v>
      </c>
      <c r="O283" s="74"/>
      <c r="P283" s="184">
        <f>O283*H283</f>
        <v>0</v>
      </c>
      <c r="Q283" s="184">
        <v>0</v>
      </c>
      <c r="R283" s="184">
        <f>Q283*H283</f>
        <v>0</v>
      </c>
      <c r="S283" s="184">
        <v>0</v>
      </c>
      <c r="T283" s="185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186" t="s">
        <v>215</v>
      </c>
      <c r="AT283" s="186" t="s">
        <v>216</v>
      </c>
      <c r="AU283" s="186" t="s">
        <v>81</v>
      </c>
      <c r="AY283" s="21" t="s">
        <v>153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21" t="s">
        <v>81</v>
      </c>
      <c r="BK283" s="187">
        <f>ROUND(I283*H283,2)</f>
        <v>0</v>
      </c>
      <c r="BL283" s="21" t="s">
        <v>160</v>
      </c>
      <c r="BM283" s="186" t="s">
        <v>2867</v>
      </c>
    </row>
    <row r="284" s="2" customFormat="1">
      <c r="A284" s="40"/>
      <c r="B284" s="41"/>
      <c r="C284" s="40"/>
      <c r="D284" s="188" t="s">
        <v>162</v>
      </c>
      <c r="E284" s="40"/>
      <c r="F284" s="189" t="s">
        <v>2866</v>
      </c>
      <c r="G284" s="40"/>
      <c r="H284" s="40"/>
      <c r="I284" s="190"/>
      <c r="J284" s="40"/>
      <c r="K284" s="40"/>
      <c r="L284" s="41"/>
      <c r="M284" s="191"/>
      <c r="N284" s="192"/>
      <c r="O284" s="74"/>
      <c r="P284" s="74"/>
      <c r="Q284" s="74"/>
      <c r="R284" s="74"/>
      <c r="S284" s="74"/>
      <c r="T284" s="75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21" t="s">
        <v>162</v>
      </c>
      <c r="AU284" s="21" t="s">
        <v>81</v>
      </c>
    </row>
    <row r="285" s="2" customFormat="1" ht="16.5" customHeight="1">
      <c r="A285" s="40"/>
      <c r="B285" s="174"/>
      <c r="C285" s="220" t="s">
        <v>743</v>
      </c>
      <c r="D285" s="220" t="s">
        <v>216</v>
      </c>
      <c r="E285" s="221" t="s">
        <v>2868</v>
      </c>
      <c r="F285" s="222" t="s">
        <v>2869</v>
      </c>
      <c r="G285" s="223" t="s">
        <v>2481</v>
      </c>
      <c r="H285" s="224">
        <v>800</v>
      </c>
      <c r="I285" s="225"/>
      <c r="J285" s="226">
        <f>ROUND(I285*H285,2)</f>
        <v>0</v>
      </c>
      <c r="K285" s="222" t="s">
        <v>3</v>
      </c>
      <c r="L285" s="227"/>
      <c r="M285" s="228" t="s">
        <v>3</v>
      </c>
      <c r="N285" s="229" t="s">
        <v>44</v>
      </c>
      <c r="O285" s="74"/>
      <c r="P285" s="184">
        <f>O285*H285</f>
        <v>0</v>
      </c>
      <c r="Q285" s="184">
        <v>0</v>
      </c>
      <c r="R285" s="184">
        <f>Q285*H285</f>
        <v>0</v>
      </c>
      <c r="S285" s="184">
        <v>0</v>
      </c>
      <c r="T285" s="185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186" t="s">
        <v>215</v>
      </c>
      <c r="AT285" s="186" t="s">
        <v>216</v>
      </c>
      <c r="AU285" s="186" t="s">
        <v>81</v>
      </c>
      <c r="AY285" s="21" t="s">
        <v>153</v>
      </c>
      <c r="BE285" s="187">
        <f>IF(N285="základní",J285,0)</f>
        <v>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21" t="s">
        <v>81</v>
      </c>
      <c r="BK285" s="187">
        <f>ROUND(I285*H285,2)</f>
        <v>0</v>
      </c>
      <c r="BL285" s="21" t="s">
        <v>160</v>
      </c>
      <c r="BM285" s="186" t="s">
        <v>2870</v>
      </c>
    </row>
    <row r="286" s="2" customFormat="1">
      <c r="A286" s="40"/>
      <c r="B286" s="41"/>
      <c r="C286" s="40"/>
      <c r="D286" s="188" t="s">
        <v>162</v>
      </c>
      <c r="E286" s="40"/>
      <c r="F286" s="189" t="s">
        <v>2869</v>
      </c>
      <c r="G286" s="40"/>
      <c r="H286" s="40"/>
      <c r="I286" s="190"/>
      <c r="J286" s="40"/>
      <c r="K286" s="40"/>
      <c r="L286" s="41"/>
      <c r="M286" s="191"/>
      <c r="N286" s="192"/>
      <c r="O286" s="74"/>
      <c r="P286" s="74"/>
      <c r="Q286" s="74"/>
      <c r="R286" s="74"/>
      <c r="S286" s="74"/>
      <c r="T286" s="75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21" t="s">
        <v>162</v>
      </c>
      <c r="AU286" s="21" t="s">
        <v>81</v>
      </c>
    </row>
    <row r="287" s="2" customFormat="1" ht="16.5" customHeight="1">
      <c r="A287" s="40"/>
      <c r="B287" s="174"/>
      <c r="C287" s="220" t="s">
        <v>754</v>
      </c>
      <c r="D287" s="220" t="s">
        <v>216</v>
      </c>
      <c r="E287" s="221" t="s">
        <v>2871</v>
      </c>
      <c r="F287" s="222" t="s">
        <v>2872</v>
      </c>
      <c r="G287" s="223" t="s">
        <v>2481</v>
      </c>
      <c r="H287" s="224">
        <v>670</v>
      </c>
      <c r="I287" s="225"/>
      <c r="J287" s="226">
        <f>ROUND(I287*H287,2)</f>
        <v>0</v>
      </c>
      <c r="K287" s="222" t="s">
        <v>3</v>
      </c>
      <c r="L287" s="227"/>
      <c r="M287" s="228" t="s">
        <v>3</v>
      </c>
      <c r="N287" s="229" t="s">
        <v>44</v>
      </c>
      <c r="O287" s="74"/>
      <c r="P287" s="184">
        <f>O287*H287</f>
        <v>0</v>
      </c>
      <c r="Q287" s="184">
        <v>0</v>
      </c>
      <c r="R287" s="184">
        <f>Q287*H287</f>
        <v>0</v>
      </c>
      <c r="S287" s="184">
        <v>0</v>
      </c>
      <c r="T287" s="185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186" t="s">
        <v>215</v>
      </c>
      <c r="AT287" s="186" t="s">
        <v>216</v>
      </c>
      <c r="AU287" s="186" t="s">
        <v>81</v>
      </c>
      <c r="AY287" s="21" t="s">
        <v>153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21" t="s">
        <v>81</v>
      </c>
      <c r="BK287" s="187">
        <f>ROUND(I287*H287,2)</f>
        <v>0</v>
      </c>
      <c r="BL287" s="21" t="s">
        <v>160</v>
      </c>
      <c r="BM287" s="186" t="s">
        <v>2873</v>
      </c>
    </row>
    <row r="288" s="2" customFormat="1">
      <c r="A288" s="40"/>
      <c r="B288" s="41"/>
      <c r="C288" s="40"/>
      <c r="D288" s="188" t="s">
        <v>162</v>
      </c>
      <c r="E288" s="40"/>
      <c r="F288" s="189" t="s">
        <v>2872</v>
      </c>
      <c r="G288" s="40"/>
      <c r="H288" s="40"/>
      <c r="I288" s="190"/>
      <c r="J288" s="40"/>
      <c r="K288" s="40"/>
      <c r="L288" s="41"/>
      <c r="M288" s="191"/>
      <c r="N288" s="192"/>
      <c r="O288" s="74"/>
      <c r="P288" s="74"/>
      <c r="Q288" s="74"/>
      <c r="R288" s="74"/>
      <c r="S288" s="74"/>
      <c r="T288" s="75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21" t="s">
        <v>162</v>
      </c>
      <c r="AU288" s="21" t="s">
        <v>81</v>
      </c>
    </row>
    <row r="289" s="2" customFormat="1" ht="24.15" customHeight="1">
      <c r="A289" s="40"/>
      <c r="B289" s="174"/>
      <c r="C289" s="175" t="s">
        <v>762</v>
      </c>
      <c r="D289" s="175" t="s">
        <v>155</v>
      </c>
      <c r="E289" s="176" t="s">
        <v>2692</v>
      </c>
      <c r="F289" s="177" t="s">
        <v>2693</v>
      </c>
      <c r="G289" s="178" t="s">
        <v>219</v>
      </c>
      <c r="H289" s="179">
        <v>19.199999999999999</v>
      </c>
      <c r="I289" s="180"/>
      <c r="J289" s="181">
        <f>ROUND(I289*H289,2)</f>
        <v>0</v>
      </c>
      <c r="K289" s="177" t="s">
        <v>159</v>
      </c>
      <c r="L289" s="41"/>
      <c r="M289" s="182" t="s">
        <v>3</v>
      </c>
      <c r="N289" s="183" t="s">
        <v>44</v>
      </c>
      <c r="O289" s="74"/>
      <c r="P289" s="184">
        <f>O289*H289</f>
        <v>0</v>
      </c>
      <c r="Q289" s="184">
        <v>0</v>
      </c>
      <c r="R289" s="184">
        <f>Q289*H289</f>
        <v>0</v>
      </c>
      <c r="S289" s="184">
        <v>0</v>
      </c>
      <c r="T289" s="185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186" t="s">
        <v>160</v>
      </c>
      <c r="AT289" s="186" t="s">
        <v>155</v>
      </c>
      <c r="AU289" s="186" t="s">
        <v>81</v>
      </c>
      <c r="AY289" s="21" t="s">
        <v>153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21" t="s">
        <v>81</v>
      </c>
      <c r="BK289" s="187">
        <f>ROUND(I289*H289,2)</f>
        <v>0</v>
      </c>
      <c r="BL289" s="21" t="s">
        <v>160</v>
      </c>
      <c r="BM289" s="186" t="s">
        <v>2874</v>
      </c>
    </row>
    <row r="290" s="2" customFormat="1">
      <c r="A290" s="40"/>
      <c r="B290" s="41"/>
      <c r="C290" s="40"/>
      <c r="D290" s="188" t="s">
        <v>162</v>
      </c>
      <c r="E290" s="40"/>
      <c r="F290" s="189" t="s">
        <v>2694</v>
      </c>
      <c r="G290" s="40"/>
      <c r="H290" s="40"/>
      <c r="I290" s="190"/>
      <c r="J290" s="40"/>
      <c r="K290" s="40"/>
      <c r="L290" s="41"/>
      <c r="M290" s="191"/>
      <c r="N290" s="192"/>
      <c r="O290" s="74"/>
      <c r="P290" s="74"/>
      <c r="Q290" s="74"/>
      <c r="R290" s="74"/>
      <c r="S290" s="74"/>
      <c r="T290" s="75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21" t="s">
        <v>162</v>
      </c>
      <c r="AU290" s="21" t="s">
        <v>81</v>
      </c>
    </row>
    <row r="291" s="2" customFormat="1">
      <c r="A291" s="40"/>
      <c r="B291" s="41"/>
      <c r="C291" s="40"/>
      <c r="D291" s="193" t="s">
        <v>164</v>
      </c>
      <c r="E291" s="40"/>
      <c r="F291" s="194" t="s">
        <v>2695</v>
      </c>
      <c r="G291" s="40"/>
      <c r="H291" s="40"/>
      <c r="I291" s="190"/>
      <c r="J291" s="40"/>
      <c r="K291" s="40"/>
      <c r="L291" s="41"/>
      <c r="M291" s="191"/>
      <c r="N291" s="192"/>
      <c r="O291" s="74"/>
      <c r="P291" s="74"/>
      <c r="Q291" s="74"/>
      <c r="R291" s="74"/>
      <c r="S291" s="74"/>
      <c r="T291" s="75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21" t="s">
        <v>164</v>
      </c>
      <c r="AU291" s="21" t="s">
        <v>81</v>
      </c>
    </row>
    <row r="292" s="12" customFormat="1" ht="25.92" customHeight="1">
      <c r="A292" s="12"/>
      <c r="B292" s="161"/>
      <c r="C292" s="12"/>
      <c r="D292" s="162" t="s">
        <v>72</v>
      </c>
      <c r="E292" s="163" t="s">
        <v>2875</v>
      </c>
      <c r="F292" s="163" t="s">
        <v>2876</v>
      </c>
      <c r="G292" s="12"/>
      <c r="H292" s="12"/>
      <c r="I292" s="164"/>
      <c r="J292" s="165">
        <f>BK292</f>
        <v>0</v>
      </c>
      <c r="K292" s="12"/>
      <c r="L292" s="161"/>
      <c r="M292" s="166"/>
      <c r="N292" s="167"/>
      <c r="O292" s="167"/>
      <c r="P292" s="168">
        <f>SUM(P293:P311)</f>
        <v>0</v>
      </c>
      <c r="Q292" s="167"/>
      <c r="R292" s="168">
        <f>SUM(R293:R311)</f>
        <v>0</v>
      </c>
      <c r="S292" s="167"/>
      <c r="T292" s="169">
        <f>SUM(T293:T311)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62" t="s">
        <v>81</v>
      </c>
      <c r="AT292" s="170" t="s">
        <v>72</v>
      </c>
      <c r="AU292" s="170" t="s">
        <v>73</v>
      </c>
      <c r="AY292" s="162" t="s">
        <v>153</v>
      </c>
      <c r="BK292" s="171">
        <f>SUM(BK293:BK311)</f>
        <v>0</v>
      </c>
    </row>
    <row r="293" s="2" customFormat="1" ht="37.8" customHeight="1">
      <c r="A293" s="40"/>
      <c r="B293" s="174"/>
      <c r="C293" s="175" t="s">
        <v>768</v>
      </c>
      <c r="D293" s="175" t="s">
        <v>155</v>
      </c>
      <c r="E293" s="176" t="s">
        <v>239</v>
      </c>
      <c r="F293" s="177" t="s">
        <v>240</v>
      </c>
      <c r="G293" s="178" t="s">
        <v>241</v>
      </c>
      <c r="H293" s="179">
        <v>307</v>
      </c>
      <c r="I293" s="180"/>
      <c r="J293" s="181">
        <f>ROUND(I293*H293,2)</f>
        <v>0</v>
      </c>
      <c r="K293" s="177" t="s">
        <v>159</v>
      </c>
      <c r="L293" s="41"/>
      <c r="M293" s="182" t="s">
        <v>3</v>
      </c>
      <c r="N293" s="183" t="s">
        <v>44</v>
      </c>
      <c r="O293" s="74"/>
      <c r="P293" s="184">
        <f>O293*H293</f>
        <v>0</v>
      </c>
      <c r="Q293" s="184">
        <v>0</v>
      </c>
      <c r="R293" s="184">
        <f>Q293*H293</f>
        <v>0</v>
      </c>
      <c r="S293" s="184">
        <v>0</v>
      </c>
      <c r="T293" s="185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186" t="s">
        <v>160</v>
      </c>
      <c r="AT293" s="186" t="s">
        <v>155</v>
      </c>
      <c r="AU293" s="186" t="s">
        <v>81</v>
      </c>
      <c r="AY293" s="21" t="s">
        <v>153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21" t="s">
        <v>81</v>
      </c>
      <c r="BK293" s="187">
        <f>ROUND(I293*H293,2)</f>
        <v>0</v>
      </c>
      <c r="BL293" s="21" t="s">
        <v>160</v>
      </c>
      <c r="BM293" s="186" t="s">
        <v>2877</v>
      </c>
    </row>
    <row r="294" s="2" customFormat="1">
      <c r="A294" s="40"/>
      <c r="B294" s="41"/>
      <c r="C294" s="40"/>
      <c r="D294" s="188" t="s">
        <v>162</v>
      </c>
      <c r="E294" s="40"/>
      <c r="F294" s="189" t="s">
        <v>243</v>
      </c>
      <c r="G294" s="40"/>
      <c r="H294" s="40"/>
      <c r="I294" s="190"/>
      <c r="J294" s="40"/>
      <c r="K294" s="40"/>
      <c r="L294" s="41"/>
      <c r="M294" s="191"/>
      <c r="N294" s="192"/>
      <c r="O294" s="74"/>
      <c r="P294" s="74"/>
      <c r="Q294" s="74"/>
      <c r="R294" s="74"/>
      <c r="S294" s="74"/>
      <c r="T294" s="75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21" t="s">
        <v>162</v>
      </c>
      <c r="AU294" s="21" t="s">
        <v>81</v>
      </c>
    </row>
    <row r="295" s="2" customFormat="1">
      <c r="A295" s="40"/>
      <c r="B295" s="41"/>
      <c r="C295" s="40"/>
      <c r="D295" s="193" t="s">
        <v>164</v>
      </c>
      <c r="E295" s="40"/>
      <c r="F295" s="194" t="s">
        <v>244</v>
      </c>
      <c r="G295" s="40"/>
      <c r="H295" s="40"/>
      <c r="I295" s="190"/>
      <c r="J295" s="40"/>
      <c r="K295" s="40"/>
      <c r="L295" s="41"/>
      <c r="M295" s="191"/>
      <c r="N295" s="192"/>
      <c r="O295" s="74"/>
      <c r="P295" s="74"/>
      <c r="Q295" s="74"/>
      <c r="R295" s="74"/>
      <c r="S295" s="74"/>
      <c r="T295" s="75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21" t="s">
        <v>164</v>
      </c>
      <c r="AU295" s="21" t="s">
        <v>81</v>
      </c>
    </row>
    <row r="296" s="2" customFormat="1" ht="24.15" customHeight="1">
      <c r="A296" s="40"/>
      <c r="B296" s="174"/>
      <c r="C296" s="175" t="s">
        <v>774</v>
      </c>
      <c r="D296" s="175" t="s">
        <v>155</v>
      </c>
      <c r="E296" s="176" t="s">
        <v>258</v>
      </c>
      <c r="F296" s="177" t="s">
        <v>259</v>
      </c>
      <c r="G296" s="178" t="s">
        <v>241</v>
      </c>
      <c r="H296" s="179">
        <v>307</v>
      </c>
      <c r="I296" s="180"/>
      <c r="J296" s="181">
        <f>ROUND(I296*H296,2)</f>
        <v>0</v>
      </c>
      <c r="K296" s="177" t="s">
        <v>159</v>
      </c>
      <c r="L296" s="41"/>
      <c r="M296" s="182" t="s">
        <v>3</v>
      </c>
      <c r="N296" s="183" t="s">
        <v>44</v>
      </c>
      <c r="O296" s="74"/>
      <c r="P296" s="184">
        <f>O296*H296</f>
        <v>0</v>
      </c>
      <c r="Q296" s="184">
        <v>0</v>
      </c>
      <c r="R296" s="184">
        <f>Q296*H296</f>
        <v>0</v>
      </c>
      <c r="S296" s="184">
        <v>0</v>
      </c>
      <c r="T296" s="185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186" t="s">
        <v>160</v>
      </c>
      <c r="AT296" s="186" t="s">
        <v>155</v>
      </c>
      <c r="AU296" s="186" t="s">
        <v>81</v>
      </c>
      <c r="AY296" s="21" t="s">
        <v>153</v>
      </c>
      <c r="BE296" s="187">
        <f>IF(N296="základní",J296,0)</f>
        <v>0</v>
      </c>
      <c r="BF296" s="187">
        <f>IF(N296="snížená",J296,0)</f>
        <v>0</v>
      </c>
      <c r="BG296" s="187">
        <f>IF(N296="zákl. přenesená",J296,0)</f>
        <v>0</v>
      </c>
      <c r="BH296" s="187">
        <f>IF(N296="sníž. přenesená",J296,0)</f>
        <v>0</v>
      </c>
      <c r="BI296" s="187">
        <f>IF(N296="nulová",J296,0)</f>
        <v>0</v>
      </c>
      <c r="BJ296" s="21" t="s">
        <v>81</v>
      </c>
      <c r="BK296" s="187">
        <f>ROUND(I296*H296,2)</f>
        <v>0</v>
      </c>
      <c r="BL296" s="21" t="s">
        <v>160</v>
      </c>
      <c r="BM296" s="186" t="s">
        <v>2878</v>
      </c>
    </row>
    <row r="297" s="2" customFormat="1">
      <c r="A297" s="40"/>
      <c r="B297" s="41"/>
      <c r="C297" s="40"/>
      <c r="D297" s="188" t="s">
        <v>162</v>
      </c>
      <c r="E297" s="40"/>
      <c r="F297" s="189" t="s">
        <v>261</v>
      </c>
      <c r="G297" s="40"/>
      <c r="H297" s="40"/>
      <c r="I297" s="190"/>
      <c r="J297" s="40"/>
      <c r="K297" s="40"/>
      <c r="L297" s="41"/>
      <c r="M297" s="191"/>
      <c r="N297" s="192"/>
      <c r="O297" s="74"/>
      <c r="P297" s="74"/>
      <c r="Q297" s="74"/>
      <c r="R297" s="74"/>
      <c r="S297" s="74"/>
      <c r="T297" s="75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21" t="s">
        <v>162</v>
      </c>
      <c r="AU297" s="21" t="s">
        <v>81</v>
      </c>
    </row>
    <row r="298" s="2" customFormat="1">
      <c r="A298" s="40"/>
      <c r="B298" s="41"/>
      <c r="C298" s="40"/>
      <c r="D298" s="193" t="s">
        <v>164</v>
      </c>
      <c r="E298" s="40"/>
      <c r="F298" s="194" t="s">
        <v>262</v>
      </c>
      <c r="G298" s="40"/>
      <c r="H298" s="40"/>
      <c r="I298" s="190"/>
      <c r="J298" s="40"/>
      <c r="K298" s="40"/>
      <c r="L298" s="41"/>
      <c r="M298" s="191"/>
      <c r="N298" s="192"/>
      <c r="O298" s="74"/>
      <c r="P298" s="74"/>
      <c r="Q298" s="74"/>
      <c r="R298" s="74"/>
      <c r="S298" s="74"/>
      <c r="T298" s="75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21" t="s">
        <v>164</v>
      </c>
      <c r="AU298" s="21" t="s">
        <v>81</v>
      </c>
    </row>
    <row r="299" s="2" customFormat="1" ht="16.5" customHeight="1">
      <c r="A299" s="40"/>
      <c r="B299" s="174"/>
      <c r="C299" s="220" t="s">
        <v>780</v>
      </c>
      <c r="D299" s="220" t="s">
        <v>216</v>
      </c>
      <c r="E299" s="221" t="s">
        <v>2879</v>
      </c>
      <c r="F299" s="222" t="s">
        <v>2880</v>
      </c>
      <c r="G299" s="223" t="s">
        <v>266</v>
      </c>
      <c r="H299" s="224">
        <v>7.7000000000000002</v>
      </c>
      <c r="I299" s="225"/>
      <c r="J299" s="226">
        <f>ROUND(I299*H299,2)</f>
        <v>0</v>
      </c>
      <c r="K299" s="222" t="s">
        <v>3</v>
      </c>
      <c r="L299" s="227"/>
      <c r="M299" s="228" t="s">
        <v>3</v>
      </c>
      <c r="N299" s="229" t="s">
        <v>44</v>
      </c>
      <c r="O299" s="74"/>
      <c r="P299" s="184">
        <f>O299*H299</f>
        <v>0</v>
      </c>
      <c r="Q299" s="184">
        <v>0</v>
      </c>
      <c r="R299" s="184">
        <f>Q299*H299</f>
        <v>0</v>
      </c>
      <c r="S299" s="184">
        <v>0</v>
      </c>
      <c r="T299" s="185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186" t="s">
        <v>215</v>
      </c>
      <c r="AT299" s="186" t="s">
        <v>216</v>
      </c>
      <c r="AU299" s="186" t="s">
        <v>81</v>
      </c>
      <c r="AY299" s="21" t="s">
        <v>153</v>
      </c>
      <c r="BE299" s="187">
        <f>IF(N299="základní",J299,0)</f>
        <v>0</v>
      </c>
      <c r="BF299" s="187">
        <f>IF(N299="snížená",J299,0)</f>
        <v>0</v>
      </c>
      <c r="BG299" s="187">
        <f>IF(N299="zákl. přenesená",J299,0)</f>
        <v>0</v>
      </c>
      <c r="BH299" s="187">
        <f>IF(N299="sníž. přenesená",J299,0)</f>
        <v>0</v>
      </c>
      <c r="BI299" s="187">
        <f>IF(N299="nulová",J299,0)</f>
        <v>0</v>
      </c>
      <c r="BJ299" s="21" t="s">
        <v>81</v>
      </c>
      <c r="BK299" s="187">
        <f>ROUND(I299*H299,2)</f>
        <v>0</v>
      </c>
      <c r="BL299" s="21" t="s">
        <v>160</v>
      </c>
      <c r="BM299" s="186" t="s">
        <v>2881</v>
      </c>
    </row>
    <row r="300" s="2" customFormat="1">
      <c r="A300" s="40"/>
      <c r="B300" s="41"/>
      <c r="C300" s="40"/>
      <c r="D300" s="188" t="s">
        <v>162</v>
      </c>
      <c r="E300" s="40"/>
      <c r="F300" s="189" t="s">
        <v>2880</v>
      </c>
      <c r="G300" s="40"/>
      <c r="H300" s="40"/>
      <c r="I300" s="190"/>
      <c r="J300" s="40"/>
      <c r="K300" s="40"/>
      <c r="L300" s="41"/>
      <c r="M300" s="191"/>
      <c r="N300" s="192"/>
      <c r="O300" s="74"/>
      <c r="P300" s="74"/>
      <c r="Q300" s="74"/>
      <c r="R300" s="74"/>
      <c r="S300" s="74"/>
      <c r="T300" s="75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21" t="s">
        <v>162</v>
      </c>
      <c r="AU300" s="21" t="s">
        <v>81</v>
      </c>
    </row>
    <row r="301" s="2" customFormat="1" ht="16.5" customHeight="1">
      <c r="A301" s="40"/>
      <c r="B301" s="174"/>
      <c r="C301" s="175" t="s">
        <v>786</v>
      </c>
      <c r="D301" s="175" t="s">
        <v>155</v>
      </c>
      <c r="E301" s="176" t="s">
        <v>2882</v>
      </c>
      <c r="F301" s="177" t="s">
        <v>2883</v>
      </c>
      <c r="G301" s="178" t="s">
        <v>241</v>
      </c>
      <c r="H301" s="179">
        <v>307</v>
      </c>
      <c r="I301" s="180"/>
      <c r="J301" s="181">
        <f>ROUND(I301*H301,2)</f>
        <v>0</v>
      </c>
      <c r="K301" s="177" t="s">
        <v>159</v>
      </c>
      <c r="L301" s="41"/>
      <c r="M301" s="182" t="s">
        <v>3</v>
      </c>
      <c r="N301" s="183" t="s">
        <v>44</v>
      </c>
      <c r="O301" s="74"/>
      <c r="P301" s="184">
        <f>O301*H301</f>
        <v>0</v>
      </c>
      <c r="Q301" s="184">
        <v>0</v>
      </c>
      <c r="R301" s="184">
        <f>Q301*H301</f>
        <v>0</v>
      </c>
      <c r="S301" s="184">
        <v>0</v>
      </c>
      <c r="T301" s="185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186" t="s">
        <v>160</v>
      </c>
      <c r="AT301" s="186" t="s">
        <v>155</v>
      </c>
      <c r="AU301" s="186" t="s">
        <v>81</v>
      </c>
      <c r="AY301" s="21" t="s">
        <v>153</v>
      </c>
      <c r="BE301" s="187">
        <f>IF(N301="základní",J301,0)</f>
        <v>0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21" t="s">
        <v>81</v>
      </c>
      <c r="BK301" s="187">
        <f>ROUND(I301*H301,2)</f>
        <v>0</v>
      </c>
      <c r="BL301" s="21" t="s">
        <v>160</v>
      </c>
      <c r="BM301" s="186" t="s">
        <v>2884</v>
      </c>
    </row>
    <row r="302" s="2" customFormat="1">
      <c r="A302" s="40"/>
      <c r="B302" s="41"/>
      <c r="C302" s="40"/>
      <c r="D302" s="188" t="s">
        <v>162</v>
      </c>
      <c r="E302" s="40"/>
      <c r="F302" s="189" t="s">
        <v>2885</v>
      </c>
      <c r="G302" s="40"/>
      <c r="H302" s="40"/>
      <c r="I302" s="190"/>
      <c r="J302" s="40"/>
      <c r="K302" s="40"/>
      <c r="L302" s="41"/>
      <c r="M302" s="191"/>
      <c r="N302" s="192"/>
      <c r="O302" s="74"/>
      <c r="P302" s="74"/>
      <c r="Q302" s="74"/>
      <c r="R302" s="74"/>
      <c r="S302" s="74"/>
      <c r="T302" s="75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21" t="s">
        <v>162</v>
      </c>
      <c r="AU302" s="21" t="s">
        <v>81</v>
      </c>
    </row>
    <row r="303" s="2" customFormat="1">
      <c r="A303" s="40"/>
      <c r="B303" s="41"/>
      <c r="C303" s="40"/>
      <c r="D303" s="193" t="s">
        <v>164</v>
      </c>
      <c r="E303" s="40"/>
      <c r="F303" s="194" t="s">
        <v>2886</v>
      </c>
      <c r="G303" s="40"/>
      <c r="H303" s="40"/>
      <c r="I303" s="190"/>
      <c r="J303" s="40"/>
      <c r="K303" s="40"/>
      <c r="L303" s="41"/>
      <c r="M303" s="191"/>
      <c r="N303" s="192"/>
      <c r="O303" s="74"/>
      <c r="P303" s="74"/>
      <c r="Q303" s="74"/>
      <c r="R303" s="74"/>
      <c r="S303" s="74"/>
      <c r="T303" s="75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21" t="s">
        <v>164</v>
      </c>
      <c r="AU303" s="21" t="s">
        <v>81</v>
      </c>
    </row>
    <row r="304" s="2" customFormat="1" ht="33" customHeight="1">
      <c r="A304" s="40"/>
      <c r="B304" s="174"/>
      <c r="C304" s="175" t="s">
        <v>792</v>
      </c>
      <c r="D304" s="175" t="s">
        <v>155</v>
      </c>
      <c r="E304" s="176" t="s">
        <v>2887</v>
      </c>
      <c r="F304" s="177" t="s">
        <v>2888</v>
      </c>
      <c r="G304" s="178" t="s">
        <v>241</v>
      </c>
      <c r="H304" s="179">
        <v>307</v>
      </c>
      <c r="I304" s="180"/>
      <c r="J304" s="181">
        <f>ROUND(I304*H304,2)</f>
        <v>0</v>
      </c>
      <c r="K304" s="177" t="s">
        <v>159</v>
      </c>
      <c r="L304" s="41"/>
      <c r="M304" s="182" t="s">
        <v>3</v>
      </c>
      <c r="N304" s="183" t="s">
        <v>44</v>
      </c>
      <c r="O304" s="74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186" t="s">
        <v>160</v>
      </c>
      <c r="AT304" s="186" t="s">
        <v>155</v>
      </c>
      <c r="AU304" s="186" t="s">
        <v>81</v>
      </c>
      <c r="AY304" s="21" t="s">
        <v>153</v>
      </c>
      <c r="BE304" s="187">
        <f>IF(N304="základní",J304,0)</f>
        <v>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21" t="s">
        <v>81</v>
      </c>
      <c r="BK304" s="187">
        <f>ROUND(I304*H304,2)</f>
        <v>0</v>
      </c>
      <c r="BL304" s="21" t="s">
        <v>160</v>
      </c>
      <c r="BM304" s="186" t="s">
        <v>2889</v>
      </c>
    </row>
    <row r="305" s="2" customFormat="1">
      <c r="A305" s="40"/>
      <c r="B305" s="41"/>
      <c r="C305" s="40"/>
      <c r="D305" s="188" t="s">
        <v>162</v>
      </c>
      <c r="E305" s="40"/>
      <c r="F305" s="189" t="s">
        <v>2890</v>
      </c>
      <c r="G305" s="40"/>
      <c r="H305" s="40"/>
      <c r="I305" s="190"/>
      <c r="J305" s="40"/>
      <c r="K305" s="40"/>
      <c r="L305" s="41"/>
      <c r="M305" s="191"/>
      <c r="N305" s="192"/>
      <c r="O305" s="74"/>
      <c r="P305" s="74"/>
      <c r="Q305" s="74"/>
      <c r="R305" s="74"/>
      <c r="S305" s="74"/>
      <c r="T305" s="75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21" t="s">
        <v>162</v>
      </c>
      <c r="AU305" s="21" t="s">
        <v>81</v>
      </c>
    </row>
    <row r="306" s="2" customFormat="1">
      <c r="A306" s="40"/>
      <c r="B306" s="41"/>
      <c r="C306" s="40"/>
      <c r="D306" s="193" t="s">
        <v>164</v>
      </c>
      <c r="E306" s="40"/>
      <c r="F306" s="194" t="s">
        <v>2891</v>
      </c>
      <c r="G306" s="40"/>
      <c r="H306" s="40"/>
      <c r="I306" s="190"/>
      <c r="J306" s="40"/>
      <c r="K306" s="40"/>
      <c r="L306" s="41"/>
      <c r="M306" s="191"/>
      <c r="N306" s="192"/>
      <c r="O306" s="74"/>
      <c r="P306" s="74"/>
      <c r="Q306" s="74"/>
      <c r="R306" s="74"/>
      <c r="S306" s="74"/>
      <c r="T306" s="75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21" t="s">
        <v>164</v>
      </c>
      <c r="AU306" s="21" t="s">
        <v>81</v>
      </c>
    </row>
    <row r="307" s="2" customFormat="1" ht="16.5" customHeight="1">
      <c r="A307" s="40"/>
      <c r="B307" s="174"/>
      <c r="C307" s="220" t="s">
        <v>803</v>
      </c>
      <c r="D307" s="220" t="s">
        <v>216</v>
      </c>
      <c r="E307" s="221" t="s">
        <v>2892</v>
      </c>
      <c r="F307" s="222" t="s">
        <v>2893</v>
      </c>
      <c r="G307" s="223" t="s">
        <v>2894</v>
      </c>
      <c r="H307" s="224">
        <v>0.12</v>
      </c>
      <c r="I307" s="225"/>
      <c r="J307" s="226">
        <f>ROUND(I307*H307,2)</f>
        <v>0</v>
      </c>
      <c r="K307" s="222" t="s">
        <v>3</v>
      </c>
      <c r="L307" s="227"/>
      <c r="M307" s="228" t="s">
        <v>3</v>
      </c>
      <c r="N307" s="229" t="s">
        <v>44</v>
      </c>
      <c r="O307" s="74"/>
      <c r="P307" s="184">
        <f>O307*H307</f>
        <v>0</v>
      </c>
      <c r="Q307" s="184">
        <v>0</v>
      </c>
      <c r="R307" s="184">
        <f>Q307*H307</f>
        <v>0</v>
      </c>
      <c r="S307" s="184">
        <v>0</v>
      </c>
      <c r="T307" s="185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186" t="s">
        <v>215</v>
      </c>
      <c r="AT307" s="186" t="s">
        <v>216</v>
      </c>
      <c r="AU307" s="186" t="s">
        <v>81</v>
      </c>
      <c r="AY307" s="21" t="s">
        <v>153</v>
      </c>
      <c r="BE307" s="187">
        <f>IF(N307="základní",J307,0)</f>
        <v>0</v>
      </c>
      <c r="BF307" s="187">
        <f>IF(N307="snížená",J307,0)</f>
        <v>0</v>
      </c>
      <c r="BG307" s="187">
        <f>IF(N307="zákl. přenesená",J307,0)</f>
        <v>0</v>
      </c>
      <c r="BH307" s="187">
        <f>IF(N307="sníž. přenesená",J307,0)</f>
        <v>0</v>
      </c>
      <c r="BI307" s="187">
        <f>IF(N307="nulová",J307,0)</f>
        <v>0</v>
      </c>
      <c r="BJ307" s="21" t="s">
        <v>81</v>
      </c>
      <c r="BK307" s="187">
        <f>ROUND(I307*H307,2)</f>
        <v>0</v>
      </c>
      <c r="BL307" s="21" t="s">
        <v>160</v>
      </c>
      <c r="BM307" s="186" t="s">
        <v>2895</v>
      </c>
    </row>
    <row r="308" s="2" customFormat="1">
      <c r="A308" s="40"/>
      <c r="B308" s="41"/>
      <c r="C308" s="40"/>
      <c r="D308" s="188" t="s">
        <v>162</v>
      </c>
      <c r="E308" s="40"/>
      <c r="F308" s="189" t="s">
        <v>2893</v>
      </c>
      <c r="G308" s="40"/>
      <c r="H308" s="40"/>
      <c r="I308" s="190"/>
      <c r="J308" s="40"/>
      <c r="K308" s="40"/>
      <c r="L308" s="41"/>
      <c r="M308" s="191"/>
      <c r="N308" s="192"/>
      <c r="O308" s="74"/>
      <c r="P308" s="74"/>
      <c r="Q308" s="74"/>
      <c r="R308" s="74"/>
      <c r="S308" s="74"/>
      <c r="T308" s="75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21" t="s">
        <v>162</v>
      </c>
      <c r="AU308" s="21" t="s">
        <v>81</v>
      </c>
    </row>
    <row r="309" s="2" customFormat="1" ht="24.15" customHeight="1">
      <c r="A309" s="40"/>
      <c r="B309" s="174"/>
      <c r="C309" s="175" t="s">
        <v>811</v>
      </c>
      <c r="D309" s="175" t="s">
        <v>155</v>
      </c>
      <c r="E309" s="176" t="s">
        <v>2692</v>
      </c>
      <c r="F309" s="177" t="s">
        <v>2693</v>
      </c>
      <c r="G309" s="178" t="s">
        <v>219</v>
      </c>
      <c r="H309" s="179">
        <v>0.0080000000000000002</v>
      </c>
      <c r="I309" s="180"/>
      <c r="J309" s="181">
        <f>ROUND(I309*H309,2)</f>
        <v>0</v>
      </c>
      <c r="K309" s="177" t="s">
        <v>159</v>
      </c>
      <c r="L309" s="41"/>
      <c r="M309" s="182" t="s">
        <v>3</v>
      </c>
      <c r="N309" s="183" t="s">
        <v>44</v>
      </c>
      <c r="O309" s="74"/>
      <c r="P309" s="184">
        <f>O309*H309</f>
        <v>0</v>
      </c>
      <c r="Q309" s="184">
        <v>0</v>
      </c>
      <c r="R309" s="184">
        <f>Q309*H309</f>
        <v>0</v>
      </c>
      <c r="S309" s="184">
        <v>0</v>
      </c>
      <c r="T309" s="185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186" t="s">
        <v>160</v>
      </c>
      <c r="AT309" s="186" t="s">
        <v>155</v>
      </c>
      <c r="AU309" s="186" t="s">
        <v>81</v>
      </c>
      <c r="AY309" s="21" t="s">
        <v>153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21" t="s">
        <v>81</v>
      </c>
      <c r="BK309" s="187">
        <f>ROUND(I309*H309,2)</f>
        <v>0</v>
      </c>
      <c r="BL309" s="21" t="s">
        <v>160</v>
      </c>
      <c r="BM309" s="186" t="s">
        <v>2896</v>
      </c>
    </row>
    <row r="310" s="2" customFormat="1">
      <c r="A310" s="40"/>
      <c r="B310" s="41"/>
      <c r="C310" s="40"/>
      <c r="D310" s="188" t="s">
        <v>162</v>
      </c>
      <c r="E310" s="40"/>
      <c r="F310" s="189" t="s">
        <v>2694</v>
      </c>
      <c r="G310" s="40"/>
      <c r="H310" s="40"/>
      <c r="I310" s="190"/>
      <c r="J310" s="40"/>
      <c r="K310" s="40"/>
      <c r="L310" s="41"/>
      <c r="M310" s="191"/>
      <c r="N310" s="192"/>
      <c r="O310" s="74"/>
      <c r="P310" s="74"/>
      <c r="Q310" s="74"/>
      <c r="R310" s="74"/>
      <c r="S310" s="74"/>
      <c r="T310" s="75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21" t="s">
        <v>162</v>
      </c>
      <c r="AU310" s="21" t="s">
        <v>81</v>
      </c>
    </row>
    <row r="311" s="2" customFormat="1">
      <c r="A311" s="40"/>
      <c r="B311" s="41"/>
      <c r="C311" s="40"/>
      <c r="D311" s="193" t="s">
        <v>164</v>
      </c>
      <c r="E311" s="40"/>
      <c r="F311" s="194" t="s">
        <v>2695</v>
      </c>
      <c r="G311" s="40"/>
      <c r="H311" s="40"/>
      <c r="I311" s="190"/>
      <c r="J311" s="40"/>
      <c r="K311" s="40"/>
      <c r="L311" s="41"/>
      <c r="M311" s="237"/>
      <c r="N311" s="238"/>
      <c r="O311" s="239"/>
      <c r="P311" s="239"/>
      <c r="Q311" s="239"/>
      <c r="R311" s="239"/>
      <c r="S311" s="239"/>
      <c r="T311" s="2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21" t="s">
        <v>164</v>
      </c>
      <c r="AU311" s="21" t="s">
        <v>81</v>
      </c>
    </row>
    <row r="312" s="2" customFormat="1" ht="6.96" customHeight="1">
      <c r="A312" s="40"/>
      <c r="B312" s="57"/>
      <c r="C312" s="58"/>
      <c r="D312" s="58"/>
      <c r="E312" s="58"/>
      <c r="F312" s="58"/>
      <c r="G312" s="58"/>
      <c r="H312" s="58"/>
      <c r="I312" s="58"/>
      <c r="J312" s="58"/>
      <c r="K312" s="58"/>
      <c r="L312" s="41"/>
      <c r="M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</row>
  </sheetData>
  <autoFilter ref="C84:K3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3" r:id="rId1" display="https://podminky.urs.cz/item/CS_URS_2025_01/162751137"/>
    <hyperlink ref="F96" r:id="rId2" display="https://podminky.urs.cz/item/CS_URS_2025_01/167151112"/>
    <hyperlink ref="F99" r:id="rId3" display="https://podminky.urs.cz/item/CS_URS_2025_01/171201231"/>
    <hyperlink ref="F128" r:id="rId4" display="https://podminky.urs.cz/item/CS_URS_2025_01/998231311"/>
    <hyperlink ref="F132" r:id="rId5" display="https://podminky.urs.cz/item/CS_URS_2025_01/183403114"/>
    <hyperlink ref="F135" r:id="rId6" display="https://podminky.urs.cz/item/CS_URS_2025_01/181111111"/>
    <hyperlink ref="F140" r:id="rId7" display="https://podminky.urs.cz/item/CS_URS_2025_01/183403153"/>
    <hyperlink ref="F145" r:id="rId8" display="https://podminky.urs.cz/item/CS_URS_2025_01/998231311"/>
    <hyperlink ref="F149" r:id="rId9" display="https://podminky.urs.cz/item/CS_URS_2025_01/184102115"/>
    <hyperlink ref="F152" r:id="rId10" display="https://podminky.urs.cz/item/CS_URS_2025_01/184215133"/>
    <hyperlink ref="F163" r:id="rId11" display="https://podminky.urs.cz/item/CS_URS_2025_01/184801121"/>
    <hyperlink ref="F172" r:id="rId12" display="https://podminky.urs.cz/item/CS_URS_2025_01/184852322"/>
    <hyperlink ref="F175" r:id="rId13" display="https://podminky.urs.cz/item/CS_URS_2025_01/119005121"/>
    <hyperlink ref="F178" r:id="rId14" display="https://podminky.urs.cz/item/CS_URS_2025_01/119005132"/>
    <hyperlink ref="F181" r:id="rId15" display="https://podminky.urs.cz/item/CS_URS_2025_01/183101113"/>
    <hyperlink ref="F184" r:id="rId16" display="https://podminky.urs.cz/item/CS_URS_2025_01/183111113"/>
    <hyperlink ref="F187" r:id="rId17" display="https://podminky.urs.cz/item/CS_URS_2025_01/183111111"/>
    <hyperlink ref="F190" r:id="rId18" display="https://podminky.urs.cz/item/CS_URS_2025_01/184102112"/>
    <hyperlink ref="F193" r:id="rId19" display="https://podminky.urs.cz/item/CS_URS_2025_01/184102110"/>
    <hyperlink ref="F196" r:id="rId20" display="https://podminky.urs.cz/item/CS_URS_2025_01/183211313"/>
    <hyperlink ref="F199" r:id="rId21" display="https://podminky.urs.cz/item/CS_URS_2025_01/184801131"/>
    <hyperlink ref="F202" r:id="rId22" display="https://podminky.urs.cz/item/CS_URS_2025_01/185804111"/>
    <hyperlink ref="F205" r:id="rId23" display="https://podminky.urs.cz/item/CS_URS_2025_01/185802114"/>
    <hyperlink ref="F210" r:id="rId24" display="https://podminky.urs.cz/item/CS_URS_2025_01/184911421"/>
    <hyperlink ref="F215" r:id="rId25" display="https://podminky.urs.cz/item/CS_URS_2025_01/184911151"/>
    <hyperlink ref="F220" r:id="rId26" display="https://podminky.urs.cz/item/CS_URS_2025_01/185804312"/>
    <hyperlink ref="F291" r:id="rId27" display="https://podminky.urs.cz/item/CS_URS_2025_01/998231311"/>
    <hyperlink ref="F295" r:id="rId28" display="https://podminky.urs.cz/item/CS_URS_2025_01/181111111"/>
    <hyperlink ref="F298" r:id="rId29" display="https://podminky.urs.cz/item/CS_URS_2025_01/181411131"/>
    <hyperlink ref="F303" r:id="rId30" display="https://podminky.urs.cz/item/CS_URS_2025_01/183403161"/>
    <hyperlink ref="F306" r:id="rId31" display="https://podminky.urs.cz/item/CS_URS_2025_01/184813521"/>
    <hyperlink ref="F311" r:id="rId32" display="https://podminky.urs.cz/item/CS_URS_2025_01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109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2897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2898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ROUND(J87,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ROUND((SUM(BE87:BE149)),  2)</f>
        <v>0</v>
      </c>
      <c r="G35" s="40"/>
      <c r="H35" s="40"/>
      <c r="I35" s="133">
        <v>0.20999999999999999</v>
      </c>
      <c r="J35" s="132">
        <f>ROUND(((SUM(BE87:BE149))*I35),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ROUND((SUM(BF87:BF149)),  2)</f>
        <v>0</v>
      </c>
      <c r="G36" s="40"/>
      <c r="H36" s="40"/>
      <c r="I36" s="133">
        <v>0.12</v>
      </c>
      <c r="J36" s="132">
        <f>ROUND(((SUM(BF87:BF149))*I36),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ROUND((SUM(BG87:BG149)),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ROUND((SUM(BH87:BH149)),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ROUND((SUM(BI87:BI149)),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2897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I. a II._a - Etapa - DIO (investor SÚS Sk)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J87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130</v>
      </c>
      <c r="E64" s="145"/>
      <c r="F64" s="145"/>
      <c r="G64" s="145"/>
      <c r="H64" s="145"/>
      <c r="I64" s="145"/>
      <c r="J64" s="146">
        <f>J88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134</v>
      </c>
      <c r="E65" s="149"/>
      <c r="F65" s="149"/>
      <c r="G65" s="149"/>
      <c r="H65" s="149"/>
      <c r="I65" s="149"/>
      <c r="J65" s="150">
        <f>J89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0"/>
      <c r="D66" s="40"/>
      <c r="E66" s="40"/>
      <c r="F66" s="40"/>
      <c r="G66" s="40"/>
      <c r="H66" s="40"/>
      <c r="I66" s="40"/>
      <c r="J66" s="40"/>
      <c r="K66" s="40"/>
      <c r="L66" s="12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12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138</v>
      </c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0"/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0"/>
      <c r="D75" s="40"/>
      <c r="E75" s="125" t="str">
        <f>E7</f>
        <v>Okružní křižovatka sil. III/10148 ulic Přemyslova s Lidovým náměstím v Kralupech nad Vltavou</v>
      </c>
      <c r="F75" s="34"/>
      <c r="G75" s="34"/>
      <c r="H75" s="34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4"/>
      <c r="C76" s="34" t="s">
        <v>124</v>
      </c>
      <c r="L76" s="24"/>
    </row>
    <row r="77" s="2" customFormat="1" ht="16.5" customHeight="1">
      <c r="A77" s="40"/>
      <c r="B77" s="41"/>
      <c r="C77" s="40"/>
      <c r="D77" s="40"/>
      <c r="E77" s="125" t="s">
        <v>2897</v>
      </c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1774</v>
      </c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0"/>
      <c r="D79" s="40"/>
      <c r="E79" s="64" t="str">
        <f>E11</f>
        <v>I. a II._a - Etapa - DIO (investor SÚS Sk)</v>
      </c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0"/>
      <c r="E81" s="40"/>
      <c r="F81" s="29" t="str">
        <f>F14</f>
        <v>Kralupy nad Vltavou</v>
      </c>
      <c r="G81" s="40"/>
      <c r="H81" s="40"/>
      <c r="I81" s="34" t="s">
        <v>25</v>
      </c>
      <c r="J81" s="66" t="str">
        <f>IF(J14="","",J14)</f>
        <v>31. 1. 2025</v>
      </c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27</v>
      </c>
      <c r="D83" s="40"/>
      <c r="E83" s="40"/>
      <c r="F83" s="29" t="str">
        <f>E17</f>
        <v xml:space="preserve"> </v>
      </c>
      <c r="G83" s="40"/>
      <c r="H83" s="40"/>
      <c r="I83" s="34" t="s">
        <v>33</v>
      </c>
      <c r="J83" s="38" t="str">
        <f>E23</f>
        <v>Ing. Petr Novotný, Ph.D.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0"/>
      <c r="E84" s="40"/>
      <c r="F84" s="29" t="str">
        <f>IF(E20="","",E20)</f>
        <v>Vyplň údaj</v>
      </c>
      <c r="G84" s="40"/>
      <c r="H84" s="40"/>
      <c r="I84" s="34" t="s">
        <v>36</v>
      </c>
      <c r="J84" s="38" t="str">
        <f>E26</f>
        <v xml:space="preserve"> 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51"/>
      <c r="B86" s="152"/>
      <c r="C86" s="153" t="s">
        <v>139</v>
      </c>
      <c r="D86" s="154" t="s">
        <v>58</v>
      </c>
      <c r="E86" s="154" t="s">
        <v>54</v>
      </c>
      <c r="F86" s="154" t="s">
        <v>55</v>
      </c>
      <c r="G86" s="154" t="s">
        <v>140</v>
      </c>
      <c r="H86" s="154" t="s">
        <v>141</v>
      </c>
      <c r="I86" s="154" t="s">
        <v>142</v>
      </c>
      <c r="J86" s="154" t="s">
        <v>128</v>
      </c>
      <c r="K86" s="155" t="s">
        <v>143</v>
      </c>
      <c r="L86" s="156"/>
      <c r="M86" s="82" t="s">
        <v>3</v>
      </c>
      <c r="N86" s="83" t="s">
        <v>43</v>
      </c>
      <c r="O86" s="83" t="s">
        <v>144</v>
      </c>
      <c r="P86" s="83" t="s">
        <v>145</v>
      </c>
      <c r="Q86" s="83" t="s">
        <v>146</v>
      </c>
      <c r="R86" s="83" t="s">
        <v>147</v>
      </c>
      <c r="S86" s="83" t="s">
        <v>148</v>
      </c>
      <c r="T86" s="84" t="s">
        <v>149</v>
      </c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</row>
    <row r="87" s="2" customFormat="1" ht="22.8" customHeight="1">
      <c r="A87" s="40"/>
      <c r="B87" s="41"/>
      <c r="C87" s="89" t="s">
        <v>150</v>
      </c>
      <c r="D87" s="40"/>
      <c r="E87" s="40"/>
      <c r="F87" s="40"/>
      <c r="G87" s="40"/>
      <c r="H87" s="40"/>
      <c r="I87" s="40"/>
      <c r="J87" s="157">
        <f>BK87</f>
        <v>0</v>
      </c>
      <c r="K87" s="40"/>
      <c r="L87" s="41"/>
      <c r="M87" s="85"/>
      <c r="N87" s="70"/>
      <c r="O87" s="86"/>
      <c r="P87" s="158">
        <f>P88</f>
        <v>0</v>
      </c>
      <c r="Q87" s="86"/>
      <c r="R87" s="158">
        <f>R88</f>
        <v>0</v>
      </c>
      <c r="S87" s="86"/>
      <c r="T87" s="159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21" t="s">
        <v>72</v>
      </c>
      <c r="AU87" s="21" t="s">
        <v>129</v>
      </c>
      <c r="BK87" s="160">
        <f>BK88</f>
        <v>0</v>
      </c>
    </row>
    <row r="88" s="12" customFormat="1" ht="25.92" customHeight="1">
      <c r="A88" s="12"/>
      <c r="B88" s="161"/>
      <c r="C88" s="12"/>
      <c r="D88" s="162" t="s">
        <v>72</v>
      </c>
      <c r="E88" s="163" t="s">
        <v>151</v>
      </c>
      <c r="F88" s="163" t="s">
        <v>152</v>
      </c>
      <c r="G88" s="12"/>
      <c r="H88" s="12"/>
      <c r="I88" s="164"/>
      <c r="J88" s="165">
        <f>BK88</f>
        <v>0</v>
      </c>
      <c r="K88" s="12"/>
      <c r="L88" s="161"/>
      <c r="M88" s="166"/>
      <c r="N88" s="167"/>
      <c r="O88" s="167"/>
      <c r="P88" s="168">
        <f>P89</f>
        <v>0</v>
      </c>
      <c r="Q88" s="167"/>
      <c r="R88" s="168">
        <f>R89</f>
        <v>0</v>
      </c>
      <c r="S88" s="167"/>
      <c r="T88" s="16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62" t="s">
        <v>81</v>
      </c>
      <c r="AT88" s="170" t="s">
        <v>72</v>
      </c>
      <c r="AU88" s="170" t="s">
        <v>73</v>
      </c>
      <c r="AY88" s="162" t="s">
        <v>153</v>
      </c>
      <c r="BK88" s="171">
        <f>BK89</f>
        <v>0</v>
      </c>
    </row>
    <row r="89" s="12" customFormat="1" ht="22.8" customHeight="1">
      <c r="A89" s="12"/>
      <c r="B89" s="161"/>
      <c r="C89" s="12"/>
      <c r="D89" s="162" t="s">
        <v>72</v>
      </c>
      <c r="E89" s="172" t="s">
        <v>223</v>
      </c>
      <c r="F89" s="172" t="s">
        <v>532</v>
      </c>
      <c r="G89" s="12"/>
      <c r="H89" s="12"/>
      <c r="I89" s="164"/>
      <c r="J89" s="173">
        <f>BK89</f>
        <v>0</v>
      </c>
      <c r="K89" s="12"/>
      <c r="L89" s="161"/>
      <c r="M89" s="166"/>
      <c r="N89" s="167"/>
      <c r="O89" s="167"/>
      <c r="P89" s="168">
        <f>SUM(P90:P149)</f>
        <v>0</v>
      </c>
      <c r="Q89" s="167"/>
      <c r="R89" s="168">
        <f>SUM(R90:R149)</f>
        <v>0</v>
      </c>
      <c r="S89" s="167"/>
      <c r="T89" s="169">
        <f>SUM(T90:T149)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62" t="s">
        <v>81</v>
      </c>
      <c r="AT89" s="170" t="s">
        <v>72</v>
      </c>
      <c r="AU89" s="170" t="s">
        <v>81</v>
      </c>
      <c r="AY89" s="162" t="s">
        <v>153</v>
      </c>
      <c r="BK89" s="171">
        <f>SUM(BK90:BK149)</f>
        <v>0</v>
      </c>
    </row>
    <row r="90" s="2" customFormat="1" ht="24.15" customHeight="1">
      <c r="A90" s="40"/>
      <c r="B90" s="174"/>
      <c r="C90" s="175" t="s">
        <v>81</v>
      </c>
      <c r="D90" s="175" t="s">
        <v>155</v>
      </c>
      <c r="E90" s="176" t="s">
        <v>2899</v>
      </c>
      <c r="F90" s="177" t="s">
        <v>2900</v>
      </c>
      <c r="G90" s="178" t="s">
        <v>488</v>
      </c>
      <c r="H90" s="179">
        <v>39</v>
      </c>
      <c r="I90" s="180"/>
      <c r="J90" s="181">
        <f>ROUND(I90*H90,2)</f>
        <v>0</v>
      </c>
      <c r="K90" s="177" t="s">
        <v>159</v>
      </c>
      <c r="L90" s="41"/>
      <c r="M90" s="182" t="s">
        <v>3</v>
      </c>
      <c r="N90" s="183" t="s">
        <v>44</v>
      </c>
      <c r="O90" s="74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86" t="s">
        <v>160</v>
      </c>
      <c r="AT90" s="186" t="s">
        <v>155</v>
      </c>
      <c r="AU90" s="186" t="s">
        <v>83</v>
      </c>
      <c r="AY90" s="21" t="s">
        <v>153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1" t="s">
        <v>81</v>
      </c>
      <c r="BK90" s="187">
        <f>ROUND(I90*H90,2)</f>
        <v>0</v>
      </c>
      <c r="BL90" s="21" t="s">
        <v>160</v>
      </c>
      <c r="BM90" s="186" t="s">
        <v>2901</v>
      </c>
    </row>
    <row r="91" s="2" customFormat="1">
      <c r="A91" s="40"/>
      <c r="B91" s="41"/>
      <c r="C91" s="40"/>
      <c r="D91" s="188" t="s">
        <v>162</v>
      </c>
      <c r="E91" s="40"/>
      <c r="F91" s="189" t="s">
        <v>2902</v>
      </c>
      <c r="G91" s="40"/>
      <c r="H91" s="40"/>
      <c r="I91" s="190"/>
      <c r="J91" s="40"/>
      <c r="K91" s="40"/>
      <c r="L91" s="41"/>
      <c r="M91" s="191"/>
      <c r="N91" s="192"/>
      <c r="O91" s="74"/>
      <c r="P91" s="74"/>
      <c r="Q91" s="74"/>
      <c r="R91" s="74"/>
      <c r="S91" s="74"/>
      <c r="T91" s="75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162</v>
      </c>
      <c r="AU91" s="21" t="s">
        <v>83</v>
      </c>
    </row>
    <row r="92" s="2" customFormat="1">
      <c r="A92" s="40"/>
      <c r="B92" s="41"/>
      <c r="C92" s="40"/>
      <c r="D92" s="193" t="s">
        <v>164</v>
      </c>
      <c r="E92" s="40"/>
      <c r="F92" s="194" t="s">
        <v>2903</v>
      </c>
      <c r="G92" s="40"/>
      <c r="H92" s="40"/>
      <c r="I92" s="190"/>
      <c r="J92" s="40"/>
      <c r="K92" s="40"/>
      <c r="L92" s="41"/>
      <c r="M92" s="191"/>
      <c r="N92" s="192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164</v>
      </c>
      <c r="AU92" s="21" t="s">
        <v>83</v>
      </c>
    </row>
    <row r="93" s="13" customFormat="1">
      <c r="A93" s="13"/>
      <c r="B93" s="195"/>
      <c r="C93" s="13"/>
      <c r="D93" s="188" t="s">
        <v>166</v>
      </c>
      <c r="E93" s="196" t="s">
        <v>3</v>
      </c>
      <c r="F93" s="197" t="s">
        <v>2904</v>
      </c>
      <c r="G93" s="13"/>
      <c r="H93" s="198">
        <v>4</v>
      </c>
      <c r="I93" s="199"/>
      <c r="J93" s="13"/>
      <c r="K93" s="13"/>
      <c r="L93" s="195"/>
      <c r="M93" s="200"/>
      <c r="N93" s="201"/>
      <c r="O93" s="201"/>
      <c r="P93" s="201"/>
      <c r="Q93" s="201"/>
      <c r="R93" s="201"/>
      <c r="S93" s="201"/>
      <c r="T93" s="20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96" t="s">
        <v>166</v>
      </c>
      <c r="AU93" s="196" t="s">
        <v>83</v>
      </c>
      <c r="AV93" s="13" t="s">
        <v>83</v>
      </c>
      <c r="AW93" s="13" t="s">
        <v>35</v>
      </c>
      <c r="AX93" s="13" t="s">
        <v>73</v>
      </c>
      <c r="AY93" s="196" t="s">
        <v>153</v>
      </c>
    </row>
    <row r="94" s="13" customFormat="1">
      <c r="A94" s="13"/>
      <c r="B94" s="195"/>
      <c r="C94" s="13"/>
      <c r="D94" s="188" t="s">
        <v>166</v>
      </c>
      <c r="E94" s="196" t="s">
        <v>3</v>
      </c>
      <c r="F94" s="197" t="s">
        <v>2905</v>
      </c>
      <c r="G94" s="13"/>
      <c r="H94" s="198">
        <v>20</v>
      </c>
      <c r="I94" s="199"/>
      <c r="J94" s="13"/>
      <c r="K94" s="13"/>
      <c r="L94" s="195"/>
      <c r="M94" s="200"/>
      <c r="N94" s="201"/>
      <c r="O94" s="201"/>
      <c r="P94" s="201"/>
      <c r="Q94" s="201"/>
      <c r="R94" s="201"/>
      <c r="S94" s="201"/>
      <c r="T94" s="20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96" t="s">
        <v>166</v>
      </c>
      <c r="AU94" s="196" t="s">
        <v>83</v>
      </c>
      <c r="AV94" s="13" t="s">
        <v>83</v>
      </c>
      <c r="AW94" s="13" t="s">
        <v>35</v>
      </c>
      <c r="AX94" s="13" t="s">
        <v>73</v>
      </c>
      <c r="AY94" s="196" t="s">
        <v>153</v>
      </c>
    </row>
    <row r="95" s="13" customFormat="1">
      <c r="A95" s="13"/>
      <c r="B95" s="195"/>
      <c r="C95" s="13"/>
      <c r="D95" s="188" t="s">
        <v>166</v>
      </c>
      <c r="E95" s="196" t="s">
        <v>3</v>
      </c>
      <c r="F95" s="197" t="s">
        <v>2906</v>
      </c>
      <c r="G95" s="13"/>
      <c r="H95" s="198">
        <v>8</v>
      </c>
      <c r="I95" s="199"/>
      <c r="J95" s="13"/>
      <c r="K95" s="13"/>
      <c r="L95" s="195"/>
      <c r="M95" s="200"/>
      <c r="N95" s="201"/>
      <c r="O95" s="201"/>
      <c r="P95" s="201"/>
      <c r="Q95" s="201"/>
      <c r="R95" s="201"/>
      <c r="S95" s="201"/>
      <c r="T95" s="20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96" t="s">
        <v>166</v>
      </c>
      <c r="AU95" s="196" t="s">
        <v>83</v>
      </c>
      <c r="AV95" s="13" t="s">
        <v>83</v>
      </c>
      <c r="AW95" s="13" t="s">
        <v>35</v>
      </c>
      <c r="AX95" s="13" t="s">
        <v>73</v>
      </c>
      <c r="AY95" s="196" t="s">
        <v>153</v>
      </c>
    </row>
    <row r="96" s="13" customFormat="1">
      <c r="A96" s="13"/>
      <c r="B96" s="195"/>
      <c r="C96" s="13"/>
      <c r="D96" s="188" t="s">
        <v>166</v>
      </c>
      <c r="E96" s="196" t="s">
        <v>3</v>
      </c>
      <c r="F96" s="197" t="s">
        <v>2907</v>
      </c>
      <c r="G96" s="13"/>
      <c r="H96" s="198">
        <v>5</v>
      </c>
      <c r="I96" s="199"/>
      <c r="J96" s="13"/>
      <c r="K96" s="13"/>
      <c r="L96" s="195"/>
      <c r="M96" s="200"/>
      <c r="N96" s="201"/>
      <c r="O96" s="201"/>
      <c r="P96" s="201"/>
      <c r="Q96" s="201"/>
      <c r="R96" s="201"/>
      <c r="S96" s="201"/>
      <c r="T96" s="20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96" t="s">
        <v>166</v>
      </c>
      <c r="AU96" s="196" t="s">
        <v>83</v>
      </c>
      <c r="AV96" s="13" t="s">
        <v>83</v>
      </c>
      <c r="AW96" s="13" t="s">
        <v>35</v>
      </c>
      <c r="AX96" s="13" t="s">
        <v>73</v>
      </c>
      <c r="AY96" s="196" t="s">
        <v>153</v>
      </c>
    </row>
    <row r="97" s="13" customFormat="1">
      <c r="A97" s="13"/>
      <c r="B97" s="195"/>
      <c r="C97" s="13"/>
      <c r="D97" s="188" t="s">
        <v>166</v>
      </c>
      <c r="E97" s="196" t="s">
        <v>3</v>
      </c>
      <c r="F97" s="197" t="s">
        <v>2908</v>
      </c>
      <c r="G97" s="13"/>
      <c r="H97" s="198">
        <v>2</v>
      </c>
      <c r="I97" s="199"/>
      <c r="J97" s="13"/>
      <c r="K97" s="13"/>
      <c r="L97" s="195"/>
      <c r="M97" s="200"/>
      <c r="N97" s="201"/>
      <c r="O97" s="201"/>
      <c r="P97" s="201"/>
      <c r="Q97" s="201"/>
      <c r="R97" s="201"/>
      <c r="S97" s="201"/>
      <c r="T97" s="20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6" t="s">
        <v>166</v>
      </c>
      <c r="AU97" s="196" t="s">
        <v>83</v>
      </c>
      <c r="AV97" s="13" t="s">
        <v>83</v>
      </c>
      <c r="AW97" s="13" t="s">
        <v>35</v>
      </c>
      <c r="AX97" s="13" t="s">
        <v>73</v>
      </c>
      <c r="AY97" s="196" t="s">
        <v>153</v>
      </c>
    </row>
    <row r="98" s="14" customFormat="1">
      <c r="A98" s="14"/>
      <c r="B98" s="203"/>
      <c r="C98" s="14"/>
      <c r="D98" s="188" t="s">
        <v>166</v>
      </c>
      <c r="E98" s="204" t="s">
        <v>3</v>
      </c>
      <c r="F98" s="205" t="s">
        <v>181</v>
      </c>
      <c r="G98" s="14"/>
      <c r="H98" s="206">
        <v>39</v>
      </c>
      <c r="I98" s="207"/>
      <c r="J98" s="14"/>
      <c r="K98" s="14"/>
      <c r="L98" s="203"/>
      <c r="M98" s="208"/>
      <c r="N98" s="209"/>
      <c r="O98" s="209"/>
      <c r="P98" s="209"/>
      <c r="Q98" s="209"/>
      <c r="R98" s="209"/>
      <c r="S98" s="209"/>
      <c r="T98" s="21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04" t="s">
        <v>166</v>
      </c>
      <c r="AU98" s="204" t="s">
        <v>83</v>
      </c>
      <c r="AV98" s="14" t="s">
        <v>160</v>
      </c>
      <c r="AW98" s="14" t="s">
        <v>35</v>
      </c>
      <c r="AX98" s="14" t="s">
        <v>81</v>
      </c>
      <c r="AY98" s="204" t="s">
        <v>153</v>
      </c>
    </row>
    <row r="99" s="2" customFormat="1" ht="24.15" customHeight="1">
      <c r="A99" s="40"/>
      <c r="B99" s="174"/>
      <c r="C99" s="175" t="s">
        <v>83</v>
      </c>
      <c r="D99" s="175" t="s">
        <v>155</v>
      </c>
      <c r="E99" s="176" t="s">
        <v>2909</v>
      </c>
      <c r="F99" s="177" t="s">
        <v>2910</v>
      </c>
      <c r="G99" s="178" t="s">
        <v>488</v>
      </c>
      <c r="H99" s="179">
        <v>4641</v>
      </c>
      <c r="I99" s="180"/>
      <c r="J99" s="181">
        <f>ROUND(I99*H99,2)</f>
        <v>0</v>
      </c>
      <c r="K99" s="177" t="s">
        <v>159</v>
      </c>
      <c r="L99" s="41"/>
      <c r="M99" s="182" t="s">
        <v>3</v>
      </c>
      <c r="N99" s="183" t="s">
        <v>44</v>
      </c>
      <c r="O99" s="74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186" t="s">
        <v>160</v>
      </c>
      <c r="AT99" s="186" t="s">
        <v>155</v>
      </c>
      <c r="AU99" s="186" t="s">
        <v>83</v>
      </c>
      <c r="AY99" s="21" t="s">
        <v>153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21" t="s">
        <v>81</v>
      </c>
      <c r="BK99" s="187">
        <f>ROUND(I99*H99,2)</f>
        <v>0</v>
      </c>
      <c r="BL99" s="21" t="s">
        <v>160</v>
      </c>
      <c r="BM99" s="186" t="s">
        <v>2911</v>
      </c>
    </row>
    <row r="100" s="2" customFormat="1">
      <c r="A100" s="40"/>
      <c r="B100" s="41"/>
      <c r="C100" s="40"/>
      <c r="D100" s="188" t="s">
        <v>162</v>
      </c>
      <c r="E100" s="40"/>
      <c r="F100" s="189" t="s">
        <v>2912</v>
      </c>
      <c r="G100" s="40"/>
      <c r="H100" s="40"/>
      <c r="I100" s="190"/>
      <c r="J100" s="40"/>
      <c r="K100" s="40"/>
      <c r="L100" s="41"/>
      <c r="M100" s="191"/>
      <c r="N100" s="192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162</v>
      </c>
      <c r="AU100" s="21" t="s">
        <v>83</v>
      </c>
    </row>
    <row r="101" s="2" customFormat="1">
      <c r="A101" s="40"/>
      <c r="B101" s="41"/>
      <c r="C101" s="40"/>
      <c r="D101" s="193" t="s">
        <v>164</v>
      </c>
      <c r="E101" s="40"/>
      <c r="F101" s="194" t="s">
        <v>2913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164</v>
      </c>
      <c r="AU101" s="21" t="s">
        <v>83</v>
      </c>
    </row>
    <row r="102" s="2" customFormat="1">
      <c r="A102" s="40"/>
      <c r="B102" s="41"/>
      <c r="C102" s="40"/>
      <c r="D102" s="188" t="s">
        <v>194</v>
      </c>
      <c r="E102" s="40"/>
      <c r="F102" s="211" t="s">
        <v>2914</v>
      </c>
      <c r="G102" s="40"/>
      <c r="H102" s="40"/>
      <c r="I102" s="190"/>
      <c r="J102" s="40"/>
      <c r="K102" s="40"/>
      <c r="L102" s="41"/>
      <c r="M102" s="191"/>
      <c r="N102" s="192"/>
      <c r="O102" s="74"/>
      <c r="P102" s="74"/>
      <c r="Q102" s="74"/>
      <c r="R102" s="74"/>
      <c r="S102" s="74"/>
      <c r="T102" s="75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194</v>
      </c>
      <c r="AU102" s="21" t="s">
        <v>83</v>
      </c>
    </row>
    <row r="103" s="13" customFormat="1">
      <c r="A103" s="13"/>
      <c r="B103" s="195"/>
      <c r="C103" s="13"/>
      <c r="D103" s="188" t="s">
        <v>166</v>
      </c>
      <c r="E103" s="196" t="s">
        <v>3</v>
      </c>
      <c r="F103" s="197" t="s">
        <v>2915</v>
      </c>
      <c r="G103" s="13"/>
      <c r="H103" s="198">
        <v>4641</v>
      </c>
      <c r="I103" s="199"/>
      <c r="J103" s="13"/>
      <c r="K103" s="13"/>
      <c r="L103" s="195"/>
      <c r="M103" s="200"/>
      <c r="N103" s="201"/>
      <c r="O103" s="201"/>
      <c r="P103" s="201"/>
      <c r="Q103" s="201"/>
      <c r="R103" s="201"/>
      <c r="S103" s="201"/>
      <c r="T103" s="20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96" t="s">
        <v>166</v>
      </c>
      <c r="AU103" s="196" t="s">
        <v>83</v>
      </c>
      <c r="AV103" s="13" t="s">
        <v>83</v>
      </c>
      <c r="AW103" s="13" t="s">
        <v>35</v>
      </c>
      <c r="AX103" s="13" t="s">
        <v>81</v>
      </c>
      <c r="AY103" s="196" t="s">
        <v>153</v>
      </c>
    </row>
    <row r="104" s="2" customFormat="1" ht="24.15" customHeight="1">
      <c r="A104" s="40"/>
      <c r="B104" s="174"/>
      <c r="C104" s="175" t="s">
        <v>174</v>
      </c>
      <c r="D104" s="175" t="s">
        <v>155</v>
      </c>
      <c r="E104" s="176" t="s">
        <v>2916</v>
      </c>
      <c r="F104" s="177" t="s">
        <v>2917</v>
      </c>
      <c r="G104" s="178" t="s">
        <v>488</v>
      </c>
      <c r="H104" s="179">
        <v>2</v>
      </c>
      <c r="I104" s="180"/>
      <c r="J104" s="181">
        <f>ROUND(I104*H104,2)</f>
        <v>0</v>
      </c>
      <c r="K104" s="177" t="s">
        <v>159</v>
      </c>
      <c r="L104" s="41"/>
      <c r="M104" s="182" t="s">
        <v>3</v>
      </c>
      <c r="N104" s="183" t="s">
        <v>44</v>
      </c>
      <c r="O104" s="74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186" t="s">
        <v>160</v>
      </c>
      <c r="AT104" s="186" t="s">
        <v>155</v>
      </c>
      <c r="AU104" s="186" t="s">
        <v>83</v>
      </c>
      <c r="AY104" s="21" t="s">
        <v>153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21" t="s">
        <v>81</v>
      </c>
      <c r="BK104" s="187">
        <f>ROUND(I104*H104,2)</f>
        <v>0</v>
      </c>
      <c r="BL104" s="21" t="s">
        <v>160</v>
      </c>
      <c r="BM104" s="186" t="s">
        <v>2918</v>
      </c>
    </row>
    <row r="105" s="2" customFormat="1">
      <c r="A105" s="40"/>
      <c r="B105" s="41"/>
      <c r="C105" s="40"/>
      <c r="D105" s="188" t="s">
        <v>162</v>
      </c>
      <c r="E105" s="40"/>
      <c r="F105" s="189" t="s">
        <v>2919</v>
      </c>
      <c r="G105" s="40"/>
      <c r="H105" s="40"/>
      <c r="I105" s="190"/>
      <c r="J105" s="40"/>
      <c r="K105" s="40"/>
      <c r="L105" s="41"/>
      <c r="M105" s="191"/>
      <c r="N105" s="192"/>
      <c r="O105" s="74"/>
      <c r="P105" s="74"/>
      <c r="Q105" s="74"/>
      <c r="R105" s="74"/>
      <c r="S105" s="74"/>
      <c r="T105" s="75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21" t="s">
        <v>162</v>
      </c>
      <c r="AU105" s="21" t="s">
        <v>83</v>
      </c>
    </row>
    <row r="106" s="2" customFormat="1">
      <c r="A106" s="40"/>
      <c r="B106" s="41"/>
      <c r="C106" s="40"/>
      <c r="D106" s="193" t="s">
        <v>164</v>
      </c>
      <c r="E106" s="40"/>
      <c r="F106" s="194" t="s">
        <v>2920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164</v>
      </c>
      <c r="AU106" s="21" t="s">
        <v>83</v>
      </c>
    </row>
    <row r="107" s="13" customFormat="1">
      <c r="A107" s="13"/>
      <c r="B107" s="195"/>
      <c r="C107" s="13"/>
      <c r="D107" s="188" t="s">
        <v>166</v>
      </c>
      <c r="E107" s="196" t="s">
        <v>3</v>
      </c>
      <c r="F107" s="197" t="s">
        <v>83</v>
      </c>
      <c r="G107" s="13"/>
      <c r="H107" s="198">
        <v>2</v>
      </c>
      <c r="I107" s="199"/>
      <c r="J107" s="13"/>
      <c r="K107" s="13"/>
      <c r="L107" s="195"/>
      <c r="M107" s="200"/>
      <c r="N107" s="201"/>
      <c r="O107" s="201"/>
      <c r="P107" s="201"/>
      <c r="Q107" s="201"/>
      <c r="R107" s="201"/>
      <c r="S107" s="201"/>
      <c r="T107" s="20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6" t="s">
        <v>166</v>
      </c>
      <c r="AU107" s="196" t="s">
        <v>83</v>
      </c>
      <c r="AV107" s="13" t="s">
        <v>83</v>
      </c>
      <c r="AW107" s="13" t="s">
        <v>35</v>
      </c>
      <c r="AX107" s="13" t="s">
        <v>81</v>
      </c>
      <c r="AY107" s="196" t="s">
        <v>153</v>
      </c>
    </row>
    <row r="108" s="2" customFormat="1" ht="24.15" customHeight="1">
      <c r="A108" s="40"/>
      <c r="B108" s="174"/>
      <c r="C108" s="175" t="s">
        <v>160</v>
      </c>
      <c r="D108" s="175" t="s">
        <v>155</v>
      </c>
      <c r="E108" s="176" t="s">
        <v>2921</v>
      </c>
      <c r="F108" s="177" t="s">
        <v>2922</v>
      </c>
      <c r="G108" s="178" t="s">
        <v>488</v>
      </c>
      <c r="H108" s="179">
        <v>238</v>
      </c>
      <c r="I108" s="180"/>
      <c r="J108" s="181">
        <f>ROUND(I108*H108,2)</f>
        <v>0</v>
      </c>
      <c r="K108" s="177" t="s">
        <v>159</v>
      </c>
      <c r="L108" s="41"/>
      <c r="M108" s="182" t="s">
        <v>3</v>
      </c>
      <c r="N108" s="183" t="s">
        <v>44</v>
      </c>
      <c r="O108" s="74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186" t="s">
        <v>160</v>
      </c>
      <c r="AT108" s="186" t="s">
        <v>155</v>
      </c>
      <c r="AU108" s="186" t="s">
        <v>83</v>
      </c>
      <c r="AY108" s="21" t="s">
        <v>153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21" t="s">
        <v>81</v>
      </c>
      <c r="BK108" s="187">
        <f>ROUND(I108*H108,2)</f>
        <v>0</v>
      </c>
      <c r="BL108" s="21" t="s">
        <v>160</v>
      </c>
      <c r="BM108" s="186" t="s">
        <v>2923</v>
      </c>
    </row>
    <row r="109" s="2" customFormat="1">
      <c r="A109" s="40"/>
      <c r="B109" s="41"/>
      <c r="C109" s="40"/>
      <c r="D109" s="188" t="s">
        <v>162</v>
      </c>
      <c r="E109" s="40"/>
      <c r="F109" s="189" t="s">
        <v>2924</v>
      </c>
      <c r="G109" s="40"/>
      <c r="H109" s="40"/>
      <c r="I109" s="190"/>
      <c r="J109" s="40"/>
      <c r="K109" s="40"/>
      <c r="L109" s="41"/>
      <c r="M109" s="191"/>
      <c r="N109" s="192"/>
      <c r="O109" s="74"/>
      <c r="P109" s="74"/>
      <c r="Q109" s="74"/>
      <c r="R109" s="74"/>
      <c r="S109" s="74"/>
      <c r="T109" s="75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21" t="s">
        <v>162</v>
      </c>
      <c r="AU109" s="21" t="s">
        <v>83</v>
      </c>
    </row>
    <row r="110" s="2" customFormat="1">
      <c r="A110" s="40"/>
      <c r="B110" s="41"/>
      <c r="C110" s="40"/>
      <c r="D110" s="193" t="s">
        <v>164</v>
      </c>
      <c r="E110" s="40"/>
      <c r="F110" s="194" t="s">
        <v>2925</v>
      </c>
      <c r="G110" s="40"/>
      <c r="H110" s="40"/>
      <c r="I110" s="190"/>
      <c r="J110" s="40"/>
      <c r="K110" s="40"/>
      <c r="L110" s="41"/>
      <c r="M110" s="191"/>
      <c r="N110" s="192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164</v>
      </c>
      <c r="AU110" s="21" t="s">
        <v>83</v>
      </c>
    </row>
    <row r="111" s="2" customFormat="1">
      <c r="A111" s="40"/>
      <c r="B111" s="41"/>
      <c r="C111" s="40"/>
      <c r="D111" s="188" t="s">
        <v>194</v>
      </c>
      <c r="E111" s="40"/>
      <c r="F111" s="211" t="s">
        <v>2914</v>
      </c>
      <c r="G111" s="40"/>
      <c r="H111" s="40"/>
      <c r="I111" s="190"/>
      <c r="J111" s="40"/>
      <c r="K111" s="40"/>
      <c r="L111" s="41"/>
      <c r="M111" s="191"/>
      <c r="N111" s="192"/>
      <c r="O111" s="74"/>
      <c r="P111" s="74"/>
      <c r="Q111" s="74"/>
      <c r="R111" s="74"/>
      <c r="S111" s="74"/>
      <c r="T111" s="75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21" t="s">
        <v>194</v>
      </c>
      <c r="AU111" s="21" t="s">
        <v>83</v>
      </c>
    </row>
    <row r="112" s="13" customFormat="1">
      <c r="A112" s="13"/>
      <c r="B112" s="195"/>
      <c r="C112" s="13"/>
      <c r="D112" s="188" t="s">
        <v>166</v>
      </c>
      <c r="E112" s="196" t="s">
        <v>3</v>
      </c>
      <c r="F112" s="197" t="s">
        <v>2926</v>
      </c>
      <c r="G112" s="13"/>
      <c r="H112" s="198">
        <v>238</v>
      </c>
      <c r="I112" s="199"/>
      <c r="J112" s="13"/>
      <c r="K112" s="13"/>
      <c r="L112" s="195"/>
      <c r="M112" s="200"/>
      <c r="N112" s="201"/>
      <c r="O112" s="201"/>
      <c r="P112" s="201"/>
      <c r="Q112" s="201"/>
      <c r="R112" s="201"/>
      <c r="S112" s="201"/>
      <c r="T112" s="20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96" t="s">
        <v>166</v>
      </c>
      <c r="AU112" s="196" t="s">
        <v>83</v>
      </c>
      <c r="AV112" s="13" t="s">
        <v>83</v>
      </c>
      <c r="AW112" s="13" t="s">
        <v>35</v>
      </c>
      <c r="AX112" s="13" t="s">
        <v>81</v>
      </c>
      <c r="AY112" s="196" t="s">
        <v>153</v>
      </c>
    </row>
    <row r="113" s="2" customFormat="1" ht="24.15" customHeight="1">
      <c r="A113" s="40"/>
      <c r="B113" s="174"/>
      <c r="C113" s="175" t="s">
        <v>188</v>
      </c>
      <c r="D113" s="175" t="s">
        <v>155</v>
      </c>
      <c r="E113" s="176" t="s">
        <v>2927</v>
      </c>
      <c r="F113" s="177" t="s">
        <v>2928</v>
      </c>
      <c r="G113" s="178" t="s">
        <v>488</v>
      </c>
      <c r="H113" s="179">
        <v>25</v>
      </c>
      <c r="I113" s="180"/>
      <c r="J113" s="181">
        <f>ROUND(I113*H113,2)</f>
        <v>0</v>
      </c>
      <c r="K113" s="177" t="s">
        <v>159</v>
      </c>
      <c r="L113" s="41"/>
      <c r="M113" s="182" t="s">
        <v>3</v>
      </c>
      <c r="N113" s="183" t="s">
        <v>44</v>
      </c>
      <c r="O113" s="74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6" t="s">
        <v>160</v>
      </c>
      <c r="AT113" s="186" t="s">
        <v>155</v>
      </c>
      <c r="AU113" s="186" t="s">
        <v>83</v>
      </c>
      <c r="AY113" s="21" t="s">
        <v>153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21" t="s">
        <v>81</v>
      </c>
      <c r="BK113" s="187">
        <f>ROUND(I113*H113,2)</f>
        <v>0</v>
      </c>
      <c r="BL113" s="21" t="s">
        <v>160</v>
      </c>
      <c r="BM113" s="186" t="s">
        <v>2929</v>
      </c>
    </row>
    <row r="114" s="2" customFormat="1">
      <c r="A114" s="40"/>
      <c r="B114" s="41"/>
      <c r="C114" s="40"/>
      <c r="D114" s="188" t="s">
        <v>162</v>
      </c>
      <c r="E114" s="40"/>
      <c r="F114" s="189" t="s">
        <v>2930</v>
      </c>
      <c r="G114" s="40"/>
      <c r="H114" s="40"/>
      <c r="I114" s="190"/>
      <c r="J114" s="40"/>
      <c r="K114" s="40"/>
      <c r="L114" s="41"/>
      <c r="M114" s="191"/>
      <c r="N114" s="192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162</v>
      </c>
      <c r="AU114" s="21" t="s">
        <v>83</v>
      </c>
    </row>
    <row r="115" s="2" customFormat="1">
      <c r="A115" s="40"/>
      <c r="B115" s="41"/>
      <c r="C115" s="40"/>
      <c r="D115" s="193" t="s">
        <v>164</v>
      </c>
      <c r="E115" s="40"/>
      <c r="F115" s="194" t="s">
        <v>2931</v>
      </c>
      <c r="G115" s="40"/>
      <c r="H115" s="40"/>
      <c r="I115" s="190"/>
      <c r="J115" s="40"/>
      <c r="K115" s="40"/>
      <c r="L115" s="41"/>
      <c r="M115" s="191"/>
      <c r="N115" s="192"/>
      <c r="O115" s="74"/>
      <c r="P115" s="74"/>
      <c r="Q115" s="74"/>
      <c r="R115" s="74"/>
      <c r="S115" s="74"/>
      <c r="T115" s="75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21" t="s">
        <v>164</v>
      </c>
      <c r="AU115" s="21" t="s">
        <v>83</v>
      </c>
    </row>
    <row r="116" s="13" customFormat="1">
      <c r="A116" s="13"/>
      <c r="B116" s="195"/>
      <c r="C116" s="13"/>
      <c r="D116" s="188" t="s">
        <v>166</v>
      </c>
      <c r="E116" s="196" t="s">
        <v>3</v>
      </c>
      <c r="F116" s="197" t="s">
        <v>333</v>
      </c>
      <c r="G116" s="13"/>
      <c r="H116" s="198">
        <v>25</v>
      </c>
      <c r="I116" s="199"/>
      <c r="J116" s="13"/>
      <c r="K116" s="13"/>
      <c r="L116" s="195"/>
      <c r="M116" s="200"/>
      <c r="N116" s="201"/>
      <c r="O116" s="201"/>
      <c r="P116" s="201"/>
      <c r="Q116" s="201"/>
      <c r="R116" s="201"/>
      <c r="S116" s="201"/>
      <c r="T116" s="20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96" t="s">
        <v>166</v>
      </c>
      <c r="AU116" s="196" t="s">
        <v>83</v>
      </c>
      <c r="AV116" s="13" t="s">
        <v>83</v>
      </c>
      <c r="AW116" s="13" t="s">
        <v>35</v>
      </c>
      <c r="AX116" s="13" t="s">
        <v>81</v>
      </c>
      <c r="AY116" s="196" t="s">
        <v>153</v>
      </c>
    </row>
    <row r="117" s="2" customFormat="1" ht="24.15" customHeight="1">
      <c r="A117" s="40"/>
      <c r="B117" s="174"/>
      <c r="C117" s="175" t="s">
        <v>201</v>
      </c>
      <c r="D117" s="175" t="s">
        <v>155</v>
      </c>
      <c r="E117" s="176" t="s">
        <v>2932</v>
      </c>
      <c r="F117" s="177" t="s">
        <v>2933</v>
      </c>
      <c r="G117" s="178" t="s">
        <v>488</v>
      </c>
      <c r="H117" s="179">
        <v>2975</v>
      </c>
      <c r="I117" s="180"/>
      <c r="J117" s="181">
        <f>ROUND(I117*H117,2)</f>
        <v>0</v>
      </c>
      <c r="K117" s="177" t="s">
        <v>159</v>
      </c>
      <c r="L117" s="41"/>
      <c r="M117" s="182" t="s">
        <v>3</v>
      </c>
      <c r="N117" s="183" t="s">
        <v>44</v>
      </c>
      <c r="O117" s="74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6" t="s">
        <v>160</v>
      </c>
      <c r="AT117" s="186" t="s">
        <v>155</v>
      </c>
      <c r="AU117" s="186" t="s">
        <v>83</v>
      </c>
      <c r="AY117" s="21" t="s">
        <v>153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21" t="s">
        <v>81</v>
      </c>
      <c r="BK117" s="187">
        <f>ROUND(I117*H117,2)</f>
        <v>0</v>
      </c>
      <c r="BL117" s="21" t="s">
        <v>160</v>
      </c>
      <c r="BM117" s="186" t="s">
        <v>2934</v>
      </c>
    </row>
    <row r="118" s="2" customFormat="1">
      <c r="A118" s="40"/>
      <c r="B118" s="41"/>
      <c r="C118" s="40"/>
      <c r="D118" s="188" t="s">
        <v>162</v>
      </c>
      <c r="E118" s="40"/>
      <c r="F118" s="189" t="s">
        <v>2935</v>
      </c>
      <c r="G118" s="40"/>
      <c r="H118" s="40"/>
      <c r="I118" s="190"/>
      <c r="J118" s="40"/>
      <c r="K118" s="40"/>
      <c r="L118" s="41"/>
      <c r="M118" s="191"/>
      <c r="N118" s="192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162</v>
      </c>
      <c r="AU118" s="21" t="s">
        <v>83</v>
      </c>
    </row>
    <row r="119" s="2" customFormat="1">
      <c r="A119" s="40"/>
      <c r="B119" s="41"/>
      <c r="C119" s="40"/>
      <c r="D119" s="193" t="s">
        <v>164</v>
      </c>
      <c r="E119" s="40"/>
      <c r="F119" s="194" t="s">
        <v>2936</v>
      </c>
      <c r="G119" s="40"/>
      <c r="H119" s="40"/>
      <c r="I119" s="190"/>
      <c r="J119" s="40"/>
      <c r="K119" s="40"/>
      <c r="L119" s="41"/>
      <c r="M119" s="191"/>
      <c r="N119" s="192"/>
      <c r="O119" s="74"/>
      <c r="P119" s="74"/>
      <c r="Q119" s="74"/>
      <c r="R119" s="74"/>
      <c r="S119" s="74"/>
      <c r="T119" s="75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21" t="s">
        <v>164</v>
      </c>
      <c r="AU119" s="21" t="s">
        <v>83</v>
      </c>
    </row>
    <row r="120" s="2" customFormat="1">
      <c r="A120" s="40"/>
      <c r="B120" s="41"/>
      <c r="C120" s="40"/>
      <c r="D120" s="188" t="s">
        <v>194</v>
      </c>
      <c r="E120" s="40"/>
      <c r="F120" s="211" t="s">
        <v>2914</v>
      </c>
      <c r="G120" s="40"/>
      <c r="H120" s="40"/>
      <c r="I120" s="190"/>
      <c r="J120" s="40"/>
      <c r="K120" s="40"/>
      <c r="L120" s="41"/>
      <c r="M120" s="191"/>
      <c r="N120" s="192"/>
      <c r="O120" s="74"/>
      <c r="P120" s="74"/>
      <c r="Q120" s="74"/>
      <c r="R120" s="74"/>
      <c r="S120" s="74"/>
      <c r="T120" s="75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21" t="s">
        <v>194</v>
      </c>
      <c r="AU120" s="21" t="s">
        <v>83</v>
      </c>
    </row>
    <row r="121" s="13" customFormat="1">
      <c r="A121" s="13"/>
      <c r="B121" s="195"/>
      <c r="C121" s="13"/>
      <c r="D121" s="188" t="s">
        <v>166</v>
      </c>
      <c r="E121" s="196" t="s">
        <v>3</v>
      </c>
      <c r="F121" s="197" t="s">
        <v>2937</v>
      </c>
      <c r="G121" s="13"/>
      <c r="H121" s="198">
        <v>2975</v>
      </c>
      <c r="I121" s="199"/>
      <c r="J121" s="13"/>
      <c r="K121" s="13"/>
      <c r="L121" s="195"/>
      <c r="M121" s="200"/>
      <c r="N121" s="201"/>
      <c r="O121" s="201"/>
      <c r="P121" s="201"/>
      <c r="Q121" s="201"/>
      <c r="R121" s="201"/>
      <c r="S121" s="201"/>
      <c r="T121" s="20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6" t="s">
        <v>166</v>
      </c>
      <c r="AU121" s="196" t="s">
        <v>83</v>
      </c>
      <c r="AV121" s="13" t="s">
        <v>83</v>
      </c>
      <c r="AW121" s="13" t="s">
        <v>35</v>
      </c>
      <c r="AX121" s="13" t="s">
        <v>81</v>
      </c>
      <c r="AY121" s="196" t="s">
        <v>153</v>
      </c>
    </row>
    <row r="122" s="2" customFormat="1" ht="24.15" customHeight="1">
      <c r="A122" s="40"/>
      <c r="B122" s="174"/>
      <c r="C122" s="175" t="s">
        <v>208</v>
      </c>
      <c r="D122" s="175" t="s">
        <v>155</v>
      </c>
      <c r="E122" s="176" t="s">
        <v>2938</v>
      </c>
      <c r="F122" s="177" t="s">
        <v>2939</v>
      </c>
      <c r="G122" s="178" t="s">
        <v>488</v>
      </c>
      <c r="H122" s="179">
        <v>1</v>
      </c>
      <c r="I122" s="180"/>
      <c r="J122" s="181">
        <f>ROUND(I122*H122,2)</f>
        <v>0</v>
      </c>
      <c r="K122" s="177" t="s">
        <v>159</v>
      </c>
      <c r="L122" s="41"/>
      <c r="M122" s="182" t="s">
        <v>3</v>
      </c>
      <c r="N122" s="183" t="s">
        <v>44</v>
      </c>
      <c r="O122" s="74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186" t="s">
        <v>160</v>
      </c>
      <c r="AT122" s="186" t="s">
        <v>155</v>
      </c>
      <c r="AU122" s="186" t="s">
        <v>83</v>
      </c>
      <c r="AY122" s="21" t="s">
        <v>153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21" t="s">
        <v>81</v>
      </c>
      <c r="BK122" s="187">
        <f>ROUND(I122*H122,2)</f>
        <v>0</v>
      </c>
      <c r="BL122" s="21" t="s">
        <v>160</v>
      </c>
      <c r="BM122" s="186" t="s">
        <v>2940</v>
      </c>
    </row>
    <row r="123" s="2" customFormat="1">
      <c r="A123" s="40"/>
      <c r="B123" s="41"/>
      <c r="C123" s="40"/>
      <c r="D123" s="188" t="s">
        <v>162</v>
      </c>
      <c r="E123" s="40"/>
      <c r="F123" s="189" t="s">
        <v>2941</v>
      </c>
      <c r="G123" s="40"/>
      <c r="H123" s="40"/>
      <c r="I123" s="190"/>
      <c r="J123" s="40"/>
      <c r="K123" s="40"/>
      <c r="L123" s="41"/>
      <c r="M123" s="191"/>
      <c r="N123" s="192"/>
      <c r="O123" s="74"/>
      <c r="P123" s="74"/>
      <c r="Q123" s="74"/>
      <c r="R123" s="74"/>
      <c r="S123" s="74"/>
      <c r="T123" s="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21" t="s">
        <v>162</v>
      </c>
      <c r="AU123" s="21" t="s">
        <v>83</v>
      </c>
    </row>
    <row r="124" s="2" customFormat="1">
      <c r="A124" s="40"/>
      <c r="B124" s="41"/>
      <c r="C124" s="40"/>
      <c r="D124" s="193" t="s">
        <v>164</v>
      </c>
      <c r="E124" s="40"/>
      <c r="F124" s="194" t="s">
        <v>2942</v>
      </c>
      <c r="G124" s="40"/>
      <c r="H124" s="40"/>
      <c r="I124" s="190"/>
      <c r="J124" s="40"/>
      <c r="K124" s="40"/>
      <c r="L124" s="41"/>
      <c r="M124" s="191"/>
      <c r="N124" s="192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164</v>
      </c>
      <c r="AU124" s="21" t="s">
        <v>83</v>
      </c>
    </row>
    <row r="125" s="13" customFormat="1">
      <c r="A125" s="13"/>
      <c r="B125" s="195"/>
      <c r="C125" s="13"/>
      <c r="D125" s="188" t="s">
        <v>166</v>
      </c>
      <c r="E125" s="196" t="s">
        <v>3</v>
      </c>
      <c r="F125" s="197" t="s">
        <v>81</v>
      </c>
      <c r="G125" s="13"/>
      <c r="H125" s="198">
        <v>1</v>
      </c>
      <c r="I125" s="199"/>
      <c r="J125" s="13"/>
      <c r="K125" s="13"/>
      <c r="L125" s="195"/>
      <c r="M125" s="200"/>
      <c r="N125" s="201"/>
      <c r="O125" s="201"/>
      <c r="P125" s="201"/>
      <c r="Q125" s="201"/>
      <c r="R125" s="201"/>
      <c r="S125" s="201"/>
      <c r="T125" s="20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6" t="s">
        <v>166</v>
      </c>
      <c r="AU125" s="196" t="s">
        <v>83</v>
      </c>
      <c r="AV125" s="13" t="s">
        <v>83</v>
      </c>
      <c r="AW125" s="13" t="s">
        <v>35</v>
      </c>
      <c r="AX125" s="13" t="s">
        <v>81</v>
      </c>
      <c r="AY125" s="196" t="s">
        <v>153</v>
      </c>
    </row>
    <row r="126" s="2" customFormat="1" ht="33" customHeight="1">
      <c r="A126" s="40"/>
      <c r="B126" s="174"/>
      <c r="C126" s="175" t="s">
        <v>215</v>
      </c>
      <c r="D126" s="175" t="s">
        <v>155</v>
      </c>
      <c r="E126" s="176" t="s">
        <v>2943</v>
      </c>
      <c r="F126" s="177" t="s">
        <v>2944</v>
      </c>
      <c r="G126" s="178" t="s">
        <v>488</v>
      </c>
      <c r="H126" s="179">
        <v>119</v>
      </c>
      <c r="I126" s="180"/>
      <c r="J126" s="181">
        <f>ROUND(I126*H126,2)</f>
        <v>0</v>
      </c>
      <c r="K126" s="177" t="s">
        <v>159</v>
      </c>
      <c r="L126" s="41"/>
      <c r="M126" s="182" t="s">
        <v>3</v>
      </c>
      <c r="N126" s="183" t="s">
        <v>44</v>
      </c>
      <c r="O126" s="74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6" t="s">
        <v>160</v>
      </c>
      <c r="AT126" s="186" t="s">
        <v>155</v>
      </c>
      <c r="AU126" s="186" t="s">
        <v>83</v>
      </c>
      <c r="AY126" s="21" t="s">
        <v>153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21" t="s">
        <v>81</v>
      </c>
      <c r="BK126" s="187">
        <f>ROUND(I126*H126,2)</f>
        <v>0</v>
      </c>
      <c r="BL126" s="21" t="s">
        <v>160</v>
      </c>
      <c r="BM126" s="186" t="s">
        <v>2945</v>
      </c>
    </row>
    <row r="127" s="2" customFormat="1">
      <c r="A127" s="40"/>
      <c r="B127" s="41"/>
      <c r="C127" s="40"/>
      <c r="D127" s="188" t="s">
        <v>162</v>
      </c>
      <c r="E127" s="40"/>
      <c r="F127" s="189" t="s">
        <v>2946</v>
      </c>
      <c r="G127" s="40"/>
      <c r="H127" s="40"/>
      <c r="I127" s="190"/>
      <c r="J127" s="40"/>
      <c r="K127" s="40"/>
      <c r="L127" s="41"/>
      <c r="M127" s="191"/>
      <c r="N127" s="192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162</v>
      </c>
      <c r="AU127" s="21" t="s">
        <v>83</v>
      </c>
    </row>
    <row r="128" s="2" customFormat="1">
      <c r="A128" s="40"/>
      <c r="B128" s="41"/>
      <c r="C128" s="40"/>
      <c r="D128" s="193" t="s">
        <v>164</v>
      </c>
      <c r="E128" s="40"/>
      <c r="F128" s="194" t="s">
        <v>2947</v>
      </c>
      <c r="G128" s="40"/>
      <c r="H128" s="40"/>
      <c r="I128" s="190"/>
      <c r="J128" s="40"/>
      <c r="K128" s="40"/>
      <c r="L128" s="41"/>
      <c r="M128" s="191"/>
      <c r="N128" s="192"/>
      <c r="O128" s="74"/>
      <c r="P128" s="74"/>
      <c r="Q128" s="74"/>
      <c r="R128" s="74"/>
      <c r="S128" s="74"/>
      <c r="T128" s="75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21" t="s">
        <v>164</v>
      </c>
      <c r="AU128" s="21" t="s">
        <v>83</v>
      </c>
    </row>
    <row r="129" s="2" customFormat="1">
      <c r="A129" s="40"/>
      <c r="B129" s="41"/>
      <c r="C129" s="40"/>
      <c r="D129" s="188" t="s">
        <v>194</v>
      </c>
      <c r="E129" s="40"/>
      <c r="F129" s="211" t="s">
        <v>2914</v>
      </c>
      <c r="G129" s="40"/>
      <c r="H129" s="40"/>
      <c r="I129" s="190"/>
      <c r="J129" s="40"/>
      <c r="K129" s="40"/>
      <c r="L129" s="41"/>
      <c r="M129" s="191"/>
      <c r="N129" s="192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194</v>
      </c>
      <c r="AU129" s="21" t="s">
        <v>83</v>
      </c>
    </row>
    <row r="130" s="13" customFormat="1">
      <c r="A130" s="13"/>
      <c r="B130" s="195"/>
      <c r="C130" s="13"/>
      <c r="D130" s="188" t="s">
        <v>166</v>
      </c>
      <c r="E130" s="196" t="s">
        <v>3</v>
      </c>
      <c r="F130" s="197" t="s">
        <v>2948</v>
      </c>
      <c r="G130" s="13"/>
      <c r="H130" s="198">
        <v>119</v>
      </c>
      <c r="I130" s="199"/>
      <c r="J130" s="13"/>
      <c r="K130" s="13"/>
      <c r="L130" s="195"/>
      <c r="M130" s="200"/>
      <c r="N130" s="201"/>
      <c r="O130" s="201"/>
      <c r="P130" s="201"/>
      <c r="Q130" s="201"/>
      <c r="R130" s="201"/>
      <c r="S130" s="201"/>
      <c r="T130" s="20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6" t="s">
        <v>166</v>
      </c>
      <c r="AU130" s="196" t="s">
        <v>83</v>
      </c>
      <c r="AV130" s="13" t="s">
        <v>83</v>
      </c>
      <c r="AW130" s="13" t="s">
        <v>35</v>
      </c>
      <c r="AX130" s="13" t="s">
        <v>73</v>
      </c>
      <c r="AY130" s="196" t="s">
        <v>153</v>
      </c>
    </row>
    <row r="131" s="14" customFormat="1">
      <c r="A131" s="14"/>
      <c r="B131" s="203"/>
      <c r="C131" s="14"/>
      <c r="D131" s="188" t="s">
        <v>166</v>
      </c>
      <c r="E131" s="204" t="s">
        <v>3</v>
      </c>
      <c r="F131" s="205" t="s">
        <v>181</v>
      </c>
      <c r="G131" s="14"/>
      <c r="H131" s="206">
        <v>119</v>
      </c>
      <c r="I131" s="207"/>
      <c r="J131" s="14"/>
      <c r="K131" s="14"/>
      <c r="L131" s="203"/>
      <c r="M131" s="208"/>
      <c r="N131" s="209"/>
      <c r="O131" s="209"/>
      <c r="P131" s="209"/>
      <c r="Q131" s="209"/>
      <c r="R131" s="209"/>
      <c r="S131" s="209"/>
      <c r="T131" s="21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4" t="s">
        <v>166</v>
      </c>
      <c r="AU131" s="204" t="s">
        <v>83</v>
      </c>
      <c r="AV131" s="14" t="s">
        <v>160</v>
      </c>
      <c r="AW131" s="14" t="s">
        <v>35</v>
      </c>
      <c r="AX131" s="14" t="s">
        <v>81</v>
      </c>
      <c r="AY131" s="204" t="s">
        <v>153</v>
      </c>
    </row>
    <row r="132" s="2" customFormat="1" ht="24.15" customHeight="1">
      <c r="A132" s="40"/>
      <c r="B132" s="174"/>
      <c r="C132" s="175" t="s">
        <v>223</v>
      </c>
      <c r="D132" s="175" t="s">
        <v>155</v>
      </c>
      <c r="E132" s="176" t="s">
        <v>2949</v>
      </c>
      <c r="F132" s="177" t="s">
        <v>2950</v>
      </c>
      <c r="G132" s="178" t="s">
        <v>488</v>
      </c>
      <c r="H132" s="179">
        <v>2</v>
      </c>
      <c r="I132" s="180"/>
      <c r="J132" s="181">
        <f>ROUND(I132*H132,2)</f>
        <v>0</v>
      </c>
      <c r="K132" s="177" t="s">
        <v>159</v>
      </c>
      <c r="L132" s="41"/>
      <c r="M132" s="182" t="s">
        <v>3</v>
      </c>
      <c r="N132" s="183" t="s">
        <v>44</v>
      </c>
      <c r="O132" s="74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186" t="s">
        <v>160</v>
      </c>
      <c r="AT132" s="186" t="s">
        <v>155</v>
      </c>
      <c r="AU132" s="186" t="s">
        <v>83</v>
      </c>
      <c r="AY132" s="21" t="s">
        <v>153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21" t="s">
        <v>81</v>
      </c>
      <c r="BK132" s="187">
        <f>ROUND(I132*H132,2)</f>
        <v>0</v>
      </c>
      <c r="BL132" s="21" t="s">
        <v>160</v>
      </c>
      <c r="BM132" s="186" t="s">
        <v>2951</v>
      </c>
    </row>
    <row r="133" s="2" customFormat="1">
      <c r="A133" s="40"/>
      <c r="B133" s="41"/>
      <c r="C133" s="40"/>
      <c r="D133" s="188" t="s">
        <v>162</v>
      </c>
      <c r="E133" s="40"/>
      <c r="F133" s="189" t="s">
        <v>2952</v>
      </c>
      <c r="G133" s="40"/>
      <c r="H133" s="40"/>
      <c r="I133" s="190"/>
      <c r="J133" s="40"/>
      <c r="K133" s="40"/>
      <c r="L133" s="41"/>
      <c r="M133" s="191"/>
      <c r="N133" s="192"/>
      <c r="O133" s="74"/>
      <c r="P133" s="74"/>
      <c r="Q133" s="74"/>
      <c r="R133" s="74"/>
      <c r="S133" s="74"/>
      <c r="T133" s="75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21" t="s">
        <v>162</v>
      </c>
      <c r="AU133" s="21" t="s">
        <v>83</v>
      </c>
    </row>
    <row r="134" s="2" customFormat="1">
      <c r="A134" s="40"/>
      <c r="B134" s="41"/>
      <c r="C134" s="40"/>
      <c r="D134" s="193" t="s">
        <v>164</v>
      </c>
      <c r="E134" s="40"/>
      <c r="F134" s="194" t="s">
        <v>2953</v>
      </c>
      <c r="G134" s="40"/>
      <c r="H134" s="40"/>
      <c r="I134" s="190"/>
      <c r="J134" s="40"/>
      <c r="K134" s="40"/>
      <c r="L134" s="41"/>
      <c r="M134" s="191"/>
      <c r="N134" s="192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164</v>
      </c>
      <c r="AU134" s="21" t="s">
        <v>83</v>
      </c>
    </row>
    <row r="135" s="13" customFormat="1">
      <c r="A135" s="13"/>
      <c r="B135" s="195"/>
      <c r="C135" s="13"/>
      <c r="D135" s="188" t="s">
        <v>166</v>
      </c>
      <c r="E135" s="196" t="s">
        <v>3</v>
      </c>
      <c r="F135" s="197" t="s">
        <v>2441</v>
      </c>
      <c r="G135" s="13"/>
      <c r="H135" s="198">
        <v>2</v>
      </c>
      <c r="I135" s="199"/>
      <c r="J135" s="13"/>
      <c r="K135" s="13"/>
      <c r="L135" s="195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166</v>
      </c>
      <c r="AU135" s="196" t="s">
        <v>83</v>
      </c>
      <c r="AV135" s="13" t="s">
        <v>83</v>
      </c>
      <c r="AW135" s="13" t="s">
        <v>35</v>
      </c>
      <c r="AX135" s="13" t="s">
        <v>81</v>
      </c>
      <c r="AY135" s="196" t="s">
        <v>153</v>
      </c>
    </row>
    <row r="136" s="2" customFormat="1" ht="24.15" customHeight="1">
      <c r="A136" s="40"/>
      <c r="B136" s="174"/>
      <c r="C136" s="175" t="s">
        <v>230</v>
      </c>
      <c r="D136" s="175" t="s">
        <v>155</v>
      </c>
      <c r="E136" s="176" t="s">
        <v>2954</v>
      </c>
      <c r="F136" s="177" t="s">
        <v>2955</v>
      </c>
      <c r="G136" s="178" t="s">
        <v>488</v>
      </c>
      <c r="H136" s="179">
        <v>2</v>
      </c>
      <c r="I136" s="180"/>
      <c r="J136" s="181">
        <f>ROUND(I136*H136,2)</f>
        <v>0</v>
      </c>
      <c r="K136" s="177" t="s">
        <v>159</v>
      </c>
      <c r="L136" s="41"/>
      <c r="M136" s="182" t="s">
        <v>3</v>
      </c>
      <c r="N136" s="183" t="s">
        <v>44</v>
      </c>
      <c r="O136" s="74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6" t="s">
        <v>160</v>
      </c>
      <c r="AT136" s="186" t="s">
        <v>155</v>
      </c>
      <c r="AU136" s="186" t="s">
        <v>83</v>
      </c>
      <c r="AY136" s="21" t="s">
        <v>153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21" t="s">
        <v>81</v>
      </c>
      <c r="BK136" s="187">
        <f>ROUND(I136*H136,2)</f>
        <v>0</v>
      </c>
      <c r="BL136" s="21" t="s">
        <v>160</v>
      </c>
      <c r="BM136" s="186" t="s">
        <v>2956</v>
      </c>
    </row>
    <row r="137" s="2" customFormat="1">
      <c r="A137" s="40"/>
      <c r="B137" s="41"/>
      <c r="C137" s="40"/>
      <c r="D137" s="188" t="s">
        <v>162</v>
      </c>
      <c r="E137" s="40"/>
      <c r="F137" s="189" t="s">
        <v>2957</v>
      </c>
      <c r="G137" s="40"/>
      <c r="H137" s="40"/>
      <c r="I137" s="190"/>
      <c r="J137" s="40"/>
      <c r="K137" s="40"/>
      <c r="L137" s="41"/>
      <c r="M137" s="191"/>
      <c r="N137" s="192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162</v>
      </c>
      <c r="AU137" s="21" t="s">
        <v>83</v>
      </c>
    </row>
    <row r="138" s="2" customFormat="1">
      <c r="A138" s="40"/>
      <c r="B138" s="41"/>
      <c r="C138" s="40"/>
      <c r="D138" s="193" t="s">
        <v>164</v>
      </c>
      <c r="E138" s="40"/>
      <c r="F138" s="194" t="s">
        <v>2958</v>
      </c>
      <c r="G138" s="40"/>
      <c r="H138" s="40"/>
      <c r="I138" s="190"/>
      <c r="J138" s="40"/>
      <c r="K138" s="40"/>
      <c r="L138" s="41"/>
      <c r="M138" s="191"/>
      <c r="N138" s="192"/>
      <c r="O138" s="74"/>
      <c r="P138" s="74"/>
      <c r="Q138" s="74"/>
      <c r="R138" s="74"/>
      <c r="S138" s="74"/>
      <c r="T138" s="75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21" t="s">
        <v>164</v>
      </c>
      <c r="AU138" s="21" t="s">
        <v>83</v>
      </c>
    </row>
    <row r="139" s="13" customFormat="1">
      <c r="A139" s="13"/>
      <c r="B139" s="195"/>
      <c r="C139" s="13"/>
      <c r="D139" s="188" t="s">
        <v>166</v>
      </c>
      <c r="E139" s="196" t="s">
        <v>3</v>
      </c>
      <c r="F139" s="197" t="s">
        <v>2441</v>
      </c>
      <c r="G139" s="13"/>
      <c r="H139" s="198">
        <v>2</v>
      </c>
      <c r="I139" s="199"/>
      <c r="J139" s="13"/>
      <c r="K139" s="13"/>
      <c r="L139" s="195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166</v>
      </c>
      <c r="AU139" s="196" t="s">
        <v>83</v>
      </c>
      <c r="AV139" s="13" t="s">
        <v>83</v>
      </c>
      <c r="AW139" s="13" t="s">
        <v>35</v>
      </c>
      <c r="AX139" s="13" t="s">
        <v>81</v>
      </c>
      <c r="AY139" s="196" t="s">
        <v>153</v>
      </c>
    </row>
    <row r="140" s="2" customFormat="1" ht="24.15" customHeight="1">
      <c r="A140" s="40"/>
      <c r="B140" s="174"/>
      <c r="C140" s="175" t="s">
        <v>238</v>
      </c>
      <c r="D140" s="175" t="s">
        <v>155</v>
      </c>
      <c r="E140" s="176" t="s">
        <v>2959</v>
      </c>
      <c r="F140" s="177" t="s">
        <v>2960</v>
      </c>
      <c r="G140" s="178" t="s">
        <v>488</v>
      </c>
      <c r="H140" s="179">
        <v>238</v>
      </c>
      <c r="I140" s="180"/>
      <c r="J140" s="181">
        <f>ROUND(I140*H140,2)</f>
        <v>0</v>
      </c>
      <c r="K140" s="177" t="s">
        <v>159</v>
      </c>
      <c r="L140" s="41"/>
      <c r="M140" s="182" t="s">
        <v>3</v>
      </c>
      <c r="N140" s="183" t="s">
        <v>44</v>
      </c>
      <c r="O140" s="74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186" t="s">
        <v>160</v>
      </c>
      <c r="AT140" s="186" t="s">
        <v>155</v>
      </c>
      <c r="AU140" s="186" t="s">
        <v>83</v>
      </c>
      <c r="AY140" s="21" t="s">
        <v>153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21" t="s">
        <v>81</v>
      </c>
      <c r="BK140" s="187">
        <f>ROUND(I140*H140,2)</f>
        <v>0</v>
      </c>
      <c r="BL140" s="21" t="s">
        <v>160</v>
      </c>
      <c r="BM140" s="186" t="s">
        <v>2961</v>
      </c>
    </row>
    <row r="141" s="2" customFormat="1">
      <c r="A141" s="40"/>
      <c r="B141" s="41"/>
      <c r="C141" s="40"/>
      <c r="D141" s="188" t="s">
        <v>162</v>
      </c>
      <c r="E141" s="40"/>
      <c r="F141" s="189" t="s">
        <v>2962</v>
      </c>
      <c r="G141" s="40"/>
      <c r="H141" s="40"/>
      <c r="I141" s="190"/>
      <c r="J141" s="40"/>
      <c r="K141" s="40"/>
      <c r="L141" s="41"/>
      <c r="M141" s="191"/>
      <c r="N141" s="192"/>
      <c r="O141" s="74"/>
      <c r="P141" s="74"/>
      <c r="Q141" s="74"/>
      <c r="R141" s="74"/>
      <c r="S141" s="74"/>
      <c r="T141" s="75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21" t="s">
        <v>162</v>
      </c>
      <c r="AU141" s="21" t="s">
        <v>83</v>
      </c>
    </row>
    <row r="142" s="2" customFormat="1">
      <c r="A142" s="40"/>
      <c r="B142" s="41"/>
      <c r="C142" s="40"/>
      <c r="D142" s="193" t="s">
        <v>164</v>
      </c>
      <c r="E142" s="40"/>
      <c r="F142" s="194" t="s">
        <v>2963</v>
      </c>
      <c r="G142" s="40"/>
      <c r="H142" s="40"/>
      <c r="I142" s="190"/>
      <c r="J142" s="40"/>
      <c r="K142" s="40"/>
      <c r="L142" s="41"/>
      <c r="M142" s="191"/>
      <c r="N142" s="192"/>
      <c r="O142" s="74"/>
      <c r="P142" s="74"/>
      <c r="Q142" s="74"/>
      <c r="R142" s="74"/>
      <c r="S142" s="74"/>
      <c r="T142" s="75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21" t="s">
        <v>164</v>
      </c>
      <c r="AU142" s="21" t="s">
        <v>83</v>
      </c>
    </row>
    <row r="143" s="2" customFormat="1">
      <c r="A143" s="40"/>
      <c r="B143" s="41"/>
      <c r="C143" s="40"/>
      <c r="D143" s="188" t="s">
        <v>194</v>
      </c>
      <c r="E143" s="40"/>
      <c r="F143" s="211" t="s">
        <v>2914</v>
      </c>
      <c r="G143" s="40"/>
      <c r="H143" s="40"/>
      <c r="I143" s="190"/>
      <c r="J143" s="40"/>
      <c r="K143" s="40"/>
      <c r="L143" s="41"/>
      <c r="M143" s="191"/>
      <c r="N143" s="192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194</v>
      </c>
      <c r="AU143" s="21" t="s">
        <v>83</v>
      </c>
    </row>
    <row r="144" s="13" customFormat="1">
      <c r="A144" s="13"/>
      <c r="B144" s="195"/>
      <c r="C144" s="13"/>
      <c r="D144" s="188" t="s">
        <v>166</v>
      </c>
      <c r="E144" s="196" t="s">
        <v>3</v>
      </c>
      <c r="F144" s="197" t="s">
        <v>2964</v>
      </c>
      <c r="G144" s="13"/>
      <c r="H144" s="198">
        <v>238</v>
      </c>
      <c r="I144" s="199"/>
      <c r="J144" s="13"/>
      <c r="K144" s="13"/>
      <c r="L144" s="195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166</v>
      </c>
      <c r="AU144" s="196" t="s">
        <v>83</v>
      </c>
      <c r="AV144" s="13" t="s">
        <v>83</v>
      </c>
      <c r="AW144" s="13" t="s">
        <v>35</v>
      </c>
      <c r="AX144" s="13" t="s">
        <v>81</v>
      </c>
      <c r="AY144" s="196" t="s">
        <v>153</v>
      </c>
    </row>
    <row r="145" s="2" customFormat="1" ht="24.15" customHeight="1">
      <c r="A145" s="40"/>
      <c r="B145" s="174"/>
      <c r="C145" s="175" t="s">
        <v>9</v>
      </c>
      <c r="D145" s="175" t="s">
        <v>155</v>
      </c>
      <c r="E145" s="176" t="s">
        <v>2965</v>
      </c>
      <c r="F145" s="177" t="s">
        <v>2966</v>
      </c>
      <c r="G145" s="178" t="s">
        <v>488</v>
      </c>
      <c r="H145" s="179">
        <v>238</v>
      </c>
      <c r="I145" s="180"/>
      <c r="J145" s="181">
        <f>ROUND(I145*H145,2)</f>
        <v>0</v>
      </c>
      <c r="K145" s="177" t="s">
        <v>159</v>
      </c>
      <c r="L145" s="41"/>
      <c r="M145" s="182" t="s">
        <v>3</v>
      </c>
      <c r="N145" s="183" t="s">
        <v>44</v>
      </c>
      <c r="O145" s="7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186" t="s">
        <v>160</v>
      </c>
      <c r="AT145" s="186" t="s">
        <v>155</v>
      </c>
      <c r="AU145" s="186" t="s">
        <v>83</v>
      </c>
      <c r="AY145" s="21" t="s">
        <v>153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21" t="s">
        <v>81</v>
      </c>
      <c r="BK145" s="187">
        <f>ROUND(I145*H145,2)</f>
        <v>0</v>
      </c>
      <c r="BL145" s="21" t="s">
        <v>160</v>
      </c>
      <c r="BM145" s="186" t="s">
        <v>2967</v>
      </c>
    </row>
    <row r="146" s="2" customFormat="1">
      <c r="A146" s="40"/>
      <c r="B146" s="41"/>
      <c r="C146" s="40"/>
      <c r="D146" s="188" t="s">
        <v>162</v>
      </c>
      <c r="E146" s="40"/>
      <c r="F146" s="189" t="s">
        <v>2968</v>
      </c>
      <c r="G146" s="40"/>
      <c r="H146" s="40"/>
      <c r="I146" s="190"/>
      <c r="J146" s="40"/>
      <c r="K146" s="40"/>
      <c r="L146" s="41"/>
      <c r="M146" s="191"/>
      <c r="N146" s="192"/>
      <c r="O146" s="74"/>
      <c r="P146" s="74"/>
      <c r="Q146" s="74"/>
      <c r="R146" s="74"/>
      <c r="S146" s="74"/>
      <c r="T146" s="75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21" t="s">
        <v>162</v>
      </c>
      <c r="AU146" s="21" t="s">
        <v>83</v>
      </c>
    </row>
    <row r="147" s="2" customFormat="1">
      <c r="A147" s="40"/>
      <c r="B147" s="41"/>
      <c r="C147" s="40"/>
      <c r="D147" s="193" t="s">
        <v>164</v>
      </c>
      <c r="E147" s="40"/>
      <c r="F147" s="194" t="s">
        <v>2969</v>
      </c>
      <c r="G147" s="40"/>
      <c r="H147" s="40"/>
      <c r="I147" s="190"/>
      <c r="J147" s="40"/>
      <c r="K147" s="40"/>
      <c r="L147" s="41"/>
      <c r="M147" s="191"/>
      <c r="N147" s="192"/>
      <c r="O147" s="74"/>
      <c r="P147" s="74"/>
      <c r="Q147" s="74"/>
      <c r="R147" s="74"/>
      <c r="S147" s="74"/>
      <c r="T147" s="75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21" t="s">
        <v>164</v>
      </c>
      <c r="AU147" s="21" t="s">
        <v>83</v>
      </c>
    </row>
    <row r="148" s="2" customFormat="1">
      <c r="A148" s="40"/>
      <c r="B148" s="41"/>
      <c r="C148" s="40"/>
      <c r="D148" s="188" t="s">
        <v>194</v>
      </c>
      <c r="E148" s="40"/>
      <c r="F148" s="211" t="s">
        <v>2914</v>
      </c>
      <c r="G148" s="40"/>
      <c r="H148" s="40"/>
      <c r="I148" s="190"/>
      <c r="J148" s="40"/>
      <c r="K148" s="40"/>
      <c r="L148" s="41"/>
      <c r="M148" s="191"/>
      <c r="N148" s="192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194</v>
      </c>
      <c r="AU148" s="21" t="s">
        <v>83</v>
      </c>
    </row>
    <row r="149" s="13" customFormat="1">
      <c r="A149" s="13"/>
      <c r="B149" s="195"/>
      <c r="C149" s="13"/>
      <c r="D149" s="188" t="s">
        <v>166</v>
      </c>
      <c r="E149" s="196" t="s">
        <v>3</v>
      </c>
      <c r="F149" s="197" t="s">
        <v>2964</v>
      </c>
      <c r="G149" s="13"/>
      <c r="H149" s="198">
        <v>238</v>
      </c>
      <c r="I149" s="199"/>
      <c r="J149" s="13"/>
      <c r="K149" s="13"/>
      <c r="L149" s="195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166</v>
      </c>
      <c r="AU149" s="196" t="s">
        <v>83</v>
      </c>
      <c r="AV149" s="13" t="s">
        <v>83</v>
      </c>
      <c r="AW149" s="13" t="s">
        <v>35</v>
      </c>
      <c r="AX149" s="13" t="s">
        <v>81</v>
      </c>
      <c r="AY149" s="196" t="s">
        <v>153</v>
      </c>
    </row>
    <row r="150" s="2" customFormat="1" ht="6.96" customHeight="1">
      <c r="A150" s="40"/>
      <c r="B150" s="57"/>
      <c r="C150" s="58"/>
      <c r="D150" s="58"/>
      <c r="E150" s="58"/>
      <c r="F150" s="58"/>
      <c r="G150" s="58"/>
      <c r="H150" s="58"/>
      <c r="I150" s="58"/>
      <c r="J150" s="58"/>
      <c r="K150" s="58"/>
      <c r="L150" s="41"/>
      <c r="M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</sheetData>
  <autoFilter ref="C86:K1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913121111"/>
    <hyperlink ref="F101" r:id="rId2" display="https://podminky.urs.cz/item/CS_URS_2025_01/913121211"/>
    <hyperlink ref="F106" r:id="rId3" display="https://podminky.urs.cz/item/CS_URS_2025_01/913211113"/>
    <hyperlink ref="F110" r:id="rId4" display="https://podminky.urs.cz/item/CS_URS_2025_01/913211213"/>
    <hyperlink ref="F115" r:id="rId5" display="https://podminky.urs.cz/item/CS_URS_2025_01/913321111"/>
    <hyperlink ref="F119" r:id="rId6" display="https://podminky.urs.cz/item/CS_URS_2025_01/913321211"/>
    <hyperlink ref="F124" r:id="rId7" display="https://podminky.urs.cz/item/CS_URS_2025_01/913411111"/>
    <hyperlink ref="F128" r:id="rId8" display="https://podminky.urs.cz/item/CS_URS_2025_01/913411211"/>
    <hyperlink ref="F134" r:id="rId9" display="https://podminky.urs.cz/item/CS_URS_2025_01/913911113"/>
    <hyperlink ref="F138" r:id="rId10" display="https://podminky.urs.cz/item/CS_URS_2025_01/913911122"/>
    <hyperlink ref="F142" r:id="rId11" display="https://podminky.urs.cz/item/CS_URS_2025_01/913911213"/>
    <hyperlink ref="F147" r:id="rId12" display="https://podminky.urs.cz/item/CS_URS_2025_01/9139112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112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83</v>
      </c>
    </row>
    <row r="4" s="1" customFormat="1" ht="24.96" customHeight="1">
      <c r="B4" s="24"/>
      <c r="D4" s="25" t="s">
        <v>123</v>
      </c>
      <c r="L4" s="24"/>
      <c r="M4" s="124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26.25" customHeight="1">
      <c r="B7" s="24"/>
      <c r="E7" s="125" t="str">
        <f>'Rekapitulace stavby'!K6</f>
        <v>Okružní křižovatka sil. III/10148 ulic Přemyslova s Lidovým náměstím v Kralupech nad Vltavou</v>
      </c>
      <c r="F7" s="34"/>
      <c r="G7" s="34"/>
      <c r="H7" s="34"/>
      <c r="L7" s="24"/>
    </row>
    <row r="8" s="1" customFormat="1" ht="12" customHeight="1">
      <c r="B8" s="24"/>
      <c r="D8" s="34" t="s">
        <v>124</v>
      </c>
      <c r="L8" s="24"/>
    </row>
    <row r="9" s="2" customFormat="1" ht="16.5" customHeight="1">
      <c r="A9" s="40"/>
      <c r="B9" s="41"/>
      <c r="C9" s="40"/>
      <c r="D9" s="40"/>
      <c r="E9" s="125" t="s">
        <v>2897</v>
      </c>
      <c r="F9" s="40"/>
      <c r="G9" s="40"/>
      <c r="H9" s="40"/>
      <c r="I9" s="40"/>
      <c r="J9" s="40"/>
      <c r="K9" s="40"/>
      <c r="L9" s="12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1774</v>
      </c>
      <c r="E10" s="40"/>
      <c r="F10" s="40"/>
      <c r="G10" s="40"/>
      <c r="H10" s="40"/>
      <c r="I10" s="40"/>
      <c r="J10" s="40"/>
      <c r="K10" s="40"/>
      <c r="L10" s="12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2970</v>
      </c>
      <c r="F11" s="40"/>
      <c r="G11" s="40"/>
      <c r="H11" s="40"/>
      <c r="I11" s="40"/>
      <c r="J11" s="40"/>
      <c r="K11" s="40"/>
      <c r="L11" s="12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90</v>
      </c>
      <c r="G13" s="40"/>
      <c r="H13" s="40"/>
      <c r="I13" s="34" t="s">
        <v>21</v>
      </c>
      <c r="J13" s="29" t="s">
        <v>3</v>
      </c>
      <c r="K13" s="40"/>
      <c r="L13" s="12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23</v>
      </c>
      <c r="E14" s="40"/>
      <c r="F14" s="29" t="s">
        <v>24</v>
      </c>
      <c r="G14" s="40"/>
      <c r="H14" s="40"/>
      <c r="I14" s="34" t="s">
        <v>25</v>
      </c>
      <c r="J14" s="66" t="str">
        <f>'Rekapitulace stavby'!AN8</f>
        <v>31. 1. 2025</v>
      </c>
      <c r="K14" s="40"/>
      <c r="L14" s="12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27</v>
      </c>
      <c r="E16" s="40"/>
      <c r="F16" s="40"/>
      <c r="G16" s="40"/>
      <c r="H16" s="40"/>
      <c r="I16" s="34" t="s">
        <v>28</v>
      </c>
      <c r="J16" s="29" t="str">
        <f>IF('Rekapitulace stavby'!AN10="","",'Rekapitulace stavby'!AN10)</f>
        <v/>
      </c>
      <c r="K16" s="40"/>
      <c r="L16" s="12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tr">
        <f>IF('Rekapitulace stavby'!E11="","",'Rekapitulace stavby'!E11)</f>
        <v xml:space="preserve"> </v>
      </c>
      <c r="F17" s="40"/>
      <c r="G17" s="40"/>
      <c r="H17" s="40"/>
      <c r="I17" s="34" t="s">
        <v>30</v>
      </c>
      <c r="J17" s="29" t="str">
        <f>IF('Rekapitulace stavby'!AN11="","",'Rekapitulace stavby'!AN11)</f>
        <v/>
      </c>
      <c r="K17" s="40"/>
      <c r="L17" s="12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31</v>
      </c>
      <c r="E19" s="40"/>
      <c r="F19" s="40"/>
      <c r="G19" s="40"/>
      <c r="H19" s="40"/>
      <c r="I19" s="34" t="s">
        <v>28</v>
      </c>
      <c r="J19" s="35" t="str">
        <f>'Rekapitulace stavby'!AN13</f>
        <v>Vyplň údaj</v>
      </c>
      <c r="K19" s="40"/>
      <c r="L19" s="12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30</v>
      </c>
      <c r="J20" s="35" t="str">
        <f>'Rekapitulace stavby'!AN14</f>
        <v>Vyplň údaj</v>
      </c>
      <c r="K20" s="40"/>
      <c r="L20" s="12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33</v>
      </c>
      <c r="E22" s="40"/>
      <c r="F22" s="40"/>
      <c r="G22" s="40"/>
      <c r="H22" s="40"/>
      <c r="I22" s="34" t="s">
        <v>28</v>
      </c>
      <c r="J22" s="29" t="s">
        <v>3</v>
      </c>
      <c r="K22" s="40"/>
      <c r="L22" s="12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34</v>
      </c>
      <c r="F23" s="40"/>
      <c r="G23" s="40"/>
      <c r="H23" s="40"/>
      <c r="I23" s="34" t="s">
        <v>30</v>
      </c>
      <c r="J23" s="29" t="s">
        <v>3</v>
      </c>
      <c r="K23" s="40"/>
      <c r="L23" s="12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36</v>
      </c>
      <c r="E25" s="40"/>
      <c r="F25" s="40"/>
      <c r="G25" s="40"/>
      <c r="H25" s="40"/>
      <c r="I25" s="34" t="s">
        <v>28</v>
      </c>
      <c r="J25" s="29" t="str">
        <f>IF('Rekapitulace stavby'!AN19="","",'Rekapitulace stavby'!AN19)</f>
        <v/>
      </c>
      <c r="K25" s="40"/>
      <c r="L25" s="12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30</v>
      </c>
      <c r="J26" s="29" t="str">
        <f>IF('Rekapitulace stavby'!AN20="","",'Rekapitulace stavby'!AN20)</f>
        <v/>
      </c>
      <c r="K26" s="40"/>
      <c r="L26" s="12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37</v>
      </c>
      <c r="E28" s="40"/>
      <c r="F28" s="40"/>
      <c r="G28" s="40"/>
      <c r="H28" s="40"/>
      <c r="I28" s="40"/>
      <c r="J28" s="40"/>
      <c r="K28" s="40"/>
      <c r="L28" s="12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7"/>
      <c r="B29" s="128"/>
      <c r="C29" s="127"/>
      <c r="D29" s="127"/>
      <c r="E29" s="38" t="s">
        <v>3</v>
      </c>
      <c r="F29" s="38"/>
      <c r="G29" s="38"/>
      <c r="H29" s="38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0" t="s">
        <v>39</v>
      </c>
      <c r="E32" s="40"/>
      <c r="F32" s="40"/>
      <c r="G32" s="40"/>
      <c r="H32" s="40"/>
      <c r="I32" s="40"/>
      <c r="J32" s="92">
        <f>ROUND(J87, 2)</f>
        <v>0</v>
      </c>
      <c r="K32" s="40"/>
      <c r="L32" s="12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41</v>
      </c>
      <c r="G34" s="40"/>
      <c r="H34" s="40"/>
      <c r="I34" s="45" t="s">
        <v>40</v>
      </c>
      <c r="J34" s="45" t="s">
        <v>42</v>
      </c>
      <c r="K34" s="40"/>
      <c r="L34" s="12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1" t="s">
        <v>43</v>
      </c>
      <c r="E35" s="34" t="s">
        <v>44</v>
      </c>
      <c r="F35" s="132">
        <f>ROUND((SUM(BE87:BE110)),  2)</f>
        <v>0</v>
      </c>
      <c r="G35" s="40"/>
      <c r="H35" s="40"/>
      <c r="I35" s="133">
        <v>0.20999999999999999</v>
      </c>
      <c r="J35" s="132">
        <f>ROUND(((SUM(BE87:BE110))*I35),  2)</f>
        <v>0</v>
      </c>
      <c r="K35" s="40"/>
      <c r="L35" s="12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45</v>
      </c>
      <c r="F36" s="132">
        <f>ROUND((SUM(BF87:BF110)),  2)</f>
        <v>0</v>
      </c>
      <c r="G36" s="40"/>
      <c r="H36" s="40"/>
      <c r="I36" s="133">
        <v>0.12</v>
      </c>
      <c r="J36" s="132">
        <f>ROUND(((SUM(BF87:BF110))*I36),  2)</f>
        <v>0</v>
      </c>
      <c r="K36" s="40"/>
      <c r="L36" s="12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46</v>
      </c>
      <c r="F37" s="132">
        <f>ROUND((SUM(BG87:BG110)),  2)</f>
        <v>0</v>
      </c>
      <c r="G37" s="40"/>
      <c r="H37" s="40"/>
      <c r="I37" s="133">
        <v>0.20999999999999999</v>
      </c>
      <c r="J37" s="132">
        <f>0</f>
        <v>0</v>
      </c>
      <c r="K37" s="40"/>
      <c r="L37" s="12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47</v>
      </c>
      <c r="F38" s="132">
        <f>ROUND((SUM(BH87:BH110)),  2)</f>
        <v>0</v>
      </c>
      <c r="G38" s="40"/>
      <c r="H38" s="40"/>
      <c r="I38" s="133">
        <v>0.12</v>
      </c>
      <c r="J38" s="132">
        <f>0</f>
        <v>0</v>
      </c>
      <c r="K38" s="40"/>
      <c r="L38" s="12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48</v>
      </c>
      <c r="F39" s="132">
        <f>ROUND((SUM(BI87:BI110)),  2)</f>
        <v>0</v>
      </c>
      <c r="G39" s="40"/>
      <c r="H39" s="40"/>
      <c r="I39" s="133">
        <v>0</v>
      </c>
      <c r="J39" s="132">
        <f>0</f>
        <v>0</v>
      </c>
      <c r="K39" s="40"/>
      <c r="L39" s="12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4"/>
      <c r="D41" s="135" t="s">
        <v>49</v>
      </c>
      <c r="E41" s="78"/>
      <c r="F41" s="78"/>
      <c r="G41" s="136" t="s">
        <v>50</v>
      </c>
      <c r="H41" s="137" t="s">
        <v>51</v>
      </c>
      <c r="I41" s="78"/>
      <c r="J41" s="138">
        <f>SUM(J32:J39)</f>
        <v>0</v>
      </c>
      <c r="K41" s="139"/>
      <c r="L41" s="12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0"/>
      <c r="E47" s="40"/>
      <c r="F47" s="40"/>
      <c r="G47" s="40"/>
      <c r="H47" s="40"/>
      <c r="I47" s="40"/>
      <c r="J47" s="40"/>
      <c r="K47" s="40"/>
      <c r="L47" s="12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0"/>
      <c r="D50" s="40"/>
      <c r="E50" s="125" t="str">
        <f>E7</f>
        <v>Okružní křižovatka sil. III/10148 ulic Přemyslova s Lidovým náměstím v Kralupech nad Vltavou</v>
      </c>
      <c r="F50" s="34"/>
      <c r="G50" s="34"/>
      <c r="H50" s="34"/>
      <c r="I50" s="40"/>
      <c r="J50" s="40"/>
      <c r="K50" s="40"/>
      <c r="L50" s="12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124</v>
      </c>
      <c r="L51" s="24"/>
    </row>
    <row r="52" s="2" customFormat="1" ht="16.5" customHeight="1">
      <c r="A52" s="40"/>
      <c r="B52" s="41"/>
      <c r="C52" s="40"/>
      <c r="D52" s="40"/>
      <c r="E52" s="125" t="s">
        <v>2897</v>
      </c>
      <c r="F52" s="40"/>
      <c r="G52" s="40"/>
      <c r="H52" s="40"/>
      <c r="I52" s="40"/>
      <c r="J52" s="40"/>
      <c r="K52" s="40"/>
      <c r="L52" s="12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1774</v>
      </c>
      <c r="D53" s="40"/>
      <c r="E53" s="40"/>
      <c r="F53" s="40"/>
      <c r="G53" s="40"/>
      <c r="H53" s="40"/>
      <c r="I53" s="40"/>
      <c r="J53" s="40"/>
      <c r="K53" s="40"/>
      <c r="L53" s="12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I. a II._b - Etapa - DIO (investor Kralupy n. Vl.)</v>
      </c>
      <c r="F54" s="40"/>
      <c r="G54" s="40"/>
      <c r="H54" s="40"/>
      <c r="I54" s="40"/>
      <c r="J54" s="40"/>
      <c r="K54" s="40"/>
      <c r="L54" s="12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23</v>
      </c>
      <c r="D56" s="40"/>
      <c r="E56" s="40"/>
      <c r="F56" s="29" t="str">
        <f>F14</f>
        <v>Kralupy nad Vltavou</v>
      </c>
      <c r="G56" s="40"/>
      <c r="H56" s="40"/>
      <c r="I56" s="34" t="s">
        <v>25</v>
      </c>
      <c r="J56" s="66" t="str">
        <f>IF(J14="","",J14)</f>
        <v>31. 1. 2025</v>
      </c>
      <c r="K56" s="40"/>
      <c r="L56" s="12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27</v>
      </c>
      <c r="D58" s="40"/>
      <c r="E58" s="40"/>
      <c r="F58" s="29" t="str">
        <f>E17</f>
        <v xml:space="preserve"> </v>
      </c>
      <c r="G58" s="40"/>
      <c r="H58" s="40"/>
      <c r="I58" s="34" t="s">
        <v>33</v>
      </c>
      <c r="J58" s="38" t="str">
        <f>E23</f>
        <v>Ing. Petr Novotný, Ph.D.</v>
      </c>
      <c r="K58" s="40"/>
      <c r="L58" s="12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31</v>
      </c>
      <c r="D59" s="40"/>
      <c r="E59" s="40"/>
      <c r="F59" s="29" t="str">
        <f>IF(E20="","",E20)</f>
        <v>Vyplň údaj</v>
      </c>
      <c r="G59" s="40"/>
      <c r="H59" s="40"/>
      <c r="I59" s="34" t="s">
        <v>36</v>
      </c>
      <c r="J59" s="38" t="str">
        <f>E26</f>
        <v xml:space="preserve"> </v>
      </c>
      <c r="K59" s="40"/>
      <c r="L59" s="12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0" t="s">
        <v>127</v>
      </c>
      <c r="D61" s="134"/>
      <c r="E61" s="134"/>
      <c r="F61" s="134"/>
      <c r="G61" s="134"/>
      <c r="H61" s="134"/>
      <c r="I61" s="134"/>
      <c r="J61" s="141" t="s">
        <v>128</v>
      </c>
      <c r="K61" s="134"/>
      <c r="L61" s="12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2" t="s">
        <v>71</v>
      </c>
      <c r="D63" s="40"/>
      <c r="E63" s="40"/>
      <c r="F63" s="40"/>
      <c r="G63" s="40"/>
      <c r="H63" s="40"/>
      <c r="I63" s="40"/>
      <c r="J63" s="92">
        <f>J87</f>
        <v>0</v>
      </c>
      <c r="K63" s="40"/>
      <c r="L63" s="12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129</v>
      </c>
    </row>
    <row r="64" s="9" customFormat="1" ht="24.96" customHeight="1">
      <c r="A64" s="9"/>
      <c r="B64" s="143"/>
      <c r="C64" s="9"/>
      <c r="D64" s="144" t="s">
        <v>130</v>
      </c>
      <c r="E64" s="145"/>
      <c r="F64" s="145"/>
      <c r="G64" s="145"/>
      <c r="H64" s="145"/>
      <c r="I64" s="145"/>
      <c r="J64" s="146">
        <f>J88</f>
        <v>0</v>
      </c>
      <c r="K64" s="9"/>
      <c r="L64" s="14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7"/>
      <c r="C65" s="10"/>
      <c r="D65" s="148" t="s">
        <v>131</v>
      </c>
      <c r="E65" s="149"/>
      <c r="F65" s="149"/>
      <c r="G65" s="149"/>
      <c r="H65" s="149"/>
      <c r="I65" s="149"/>
      <c r="J65" s="150">
        <f>J89</f>
        <v>0</v>
      </c>
      <c r="K65" s="10"/>
      <c r="L65" s="14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0"/>
      <c r="D66" s="40"/>
      <c r="E66" s="40"/>
      <c r="F66" s="40"/>
      <c r="G66" s="40"/>
      <c r="H66" s="40"/>
      <c r="I66" s="40"/>
      <c r="J66" s="40"/>
      <c r="K66" s="40"/>
      <c r="L66" s="12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12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138</v>
      </c>
      <c r="D72" s="40"/>
      <c r="E72" s="40"/>
      <c r="F72" s="40"/>
      <c r="G72" s="40"/>
      <c r="H72" s="40"/>
      <c r="I72" s="40"/>
      <c r="J72" s="40"/>
      <c r="K72" s="40"/>
      <c r="L72" s="12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0"/>
      <c r="D73" s="40"/>
      <c r="E73" s="40"/>
      <c r="F73" s="40"/>
      <c r="G73" s="40"/>
      <c r="H73" s="40"/>
      <c r="I73" s="40"/>
      <c r="J73" s="40"/>
      <c r="K73" s="40"/>
      <c r="L73" s="12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0"/>
      <c r="E74" s="40"/>
      <c r="F74" s="40"/>
      <c r="G74" s="40"/>
      <c r="H74" s="40"/>
      <c r="I74" s="40"/>
      <c r="J74" s="40"/>
      <c r="K74" s="40"/>
      <c r="L74" s="12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0"/>
      <c r="D75" s="40"/>
      <c r="E75" s="125" t="str">
        <f>E7</f>
        <v>Okružní křižovatka sil. III/10148 ulic Přemyslova s Lidovým náměstím v Kralupech nad Vltavou</v>
      </c>
      <c r="F75" s="34"/>
      <c r="G75" s="34"/>
      <c r="H75" s="34"/>
      <c r="I75" s="40"/>
      <c r="J75" s="40"/>
      <c r="K75" s="40"/>
      <c r="L75" s="12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1" customFormat="1" ht="12" customHeight="1">
      <c r="B76" s="24"/>
      <c r="C76" s="34" t="s">
        <v>124</v>
      </c>
      <c r="L76" s="24"/>
    </row>
    <row r="77" s="2" customFormat="1" ht="16.5" customHeight="1">
      <c r="A77" s="40"/>
      <c r="B77" s="41"/>
      <c r="C77" s="40"/>
      <c r="D77" s="40"/>
      <c r="E77" s="125" t="s">
        <v>2897</v>
      </c>
      <c r="F77" s="40"/>
      <c r="G77" s="40"/>
      <c r="H77" s="40"/>
      <c r="I77" s="40"/>
      <c r="J77" s="40"/>
      <c r="K77" s="40"/>
      <c r="L77" s="12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1774</v>
      </c>
      <c r="D78" s="40"/>
      <c r="E78" s="40"/>
      <c r="F78" s="40"/>
      <c r="G78" s="40"/>
      <c r="H78" s="40"/>
      <c r="I78" s="40"/>
      <c r="J78" s="40"/>
      <c r="K78" s="40"/>
      <c r="L78" s="12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0"/>
      <c r="D79" s="40"/>
      <c r="E79" s="64" t="str">
        <f>E11</f>
        <v>I. a II._b - Etapa - DIO (investor Kralupy n. Vl.)</v>
      </c>
      <c r="F79" s="40"/>
      <c r="G79" s="40"/>
      <c r="H79" s="40"/>
      <c r="I79" s="40"/>
      <c r="J79" s="40"/>
      <c r="K79" s="40"/>
      <c r="L79" s="12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23</v>
      </c>
      <c r="D81" s="40"/>
      <c r="E81" s="40"/>
      <c r="F81" s="29" t="str">
        <f>F14</f>
        <v>Kralupy nad Vltavou</v>
      </c>
      <c r="G81" s="40"/>
      <c r="H81" s="40"/>
      <c r="I81" s="34" t="s">
        <v>25</v>
      </c>
      <c r="J81" s="66" t="str">
        <f>IF(J14="","",J14)</f>
        <v>31. 1. 2025</v>
      </c>
      <c r="K81" s="40"/>
      <c r="L81" s="12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27</v>
      </c>
      <c r="D83" s="40"/>
      <c r="E83" s="40"/>
      <c r="F83" s="29" t="str">
        <f>E17</f>
        <v xml:space="preserve"> </v>
      </c>
      <c r="G83" s="40"/>
      <c r="H83" s="40"/>
      <c r="I83" s="34" t="s">
        <v>33</v>
      </c>
      <c r="J83" s="38" t="str">
        <f>E23</f>
        <v>Ing. Petr Novotný, Ph.D.</v>
      </c>
      <c r="K83" s="40"/>
      <c r="L83" s="12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0"/>
      <c r="E84" s="40"/>
      <c r="F84" s="29" t="str">
        <f>IF(E20="","",E20)</f>
        <v>Vyplň údaj</v>
      </c>
      <c r="G84" s="40"/>
      <c r="H84" s="40"/>
      <c r="I84" s="34" t="s">
        <v>36</v>
      </c>
      <c r="J84" s="38" t="str">
        <f>E26</f>
        <v xml:space="preserve"> </v>
      </c>
      <c r="K84" s="40"/>
      <c r="L84" s="12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12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51"/>
      <c r="B86" s="152"/>
      <c r="C86" s="153" t="s">
        <v>139</v>
      </c>
      <c r="D86" s="154" t="s">
        <v>58</v>
      </c>
      <c r="E86" s="154" t="s">
        <v>54</v>
      </c>
      <c r="F86" s="154" t="s">
        <v>55</v>
      </c>
      <c r="G86" s="154" t="s">
        <v>140</v>
      </c>
      <c r="H86" s="154" t="s">
        <v>141</v>
      </c>
      <c r="I86" s="154" t="s">
        <v>142</v>
      </c>
      <c r="J86" s="154" t="s">
        <v>128</v>
      </c>
      <c r="K86" s="155" t="s">
        <v>143</v>
      </c>
      <c r="L86" s="156"/>
      <c r="M86" s="82" t="s">
        <v>3</v>
      </c>
      <c r="N86" s="83" t="s">
        <v>43</v>
      </c>
      <c r="O86" s="83" t="s">
        <v>144</v>
      </c>
      <c r="P86" s="83" t="s">
        <v>145</v>
      </c>
      <c r="Q86" s="83" t="s">
        <v>146</v>
      </c>
      <c r="R86" s="83" t="s">
        <v>147</v>
      </c>
      <c r="S86" s="83" t="s">
        <v>148</v>
      </c>
      <c r="T86" s="84" t="s">
        <v>149</v>
      </c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</row>
    <row r="87" s="2" customFormat="1" ht="22.8" customHeight="1">
      <c r="A87" s="40"/>
      <c r="B87" s="41"/>
      <c r="C87" s="89" t="s">
        <v>150</v>
      </c>
      <c r="D87" s="40"/>
      <c r="E87" s="40"/>
      <c r="F87" s="40"/>
      <c r="G87" s="40"/>
      <c r="H87" s="40"/>
      <c r="I87" s="40"/>
      <c r="J87" s="157">
        <f>BK87</f>
        <v>0</v>
      </c>
      <c r="K87" s="40"/>
      <c r="L87" s="41"/>
      <c r="M87" s="85"/>
      <c r="N87" s="70"/>
      <c r="O87" s="86"/>
      <c r="P87" s="158">
        <f>P88</f>
        <v>0</v>
      </c>
      <c r="Q87" s="86"/>
      <c r="R87" s="158">
        <f>R88</f>
        <v>0.17165</v>
      </c>
      <c r="S87" s="86"/>
      <c r="T87" s="159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21" t="s">
        <v>72</v>
      </c>
      <c r="AU87" s="21" t="s">
        <v>129</v>
      </c>
      <c r="BK87" s="160">
        <f>BK88</f>
        <v>0</v>
      </c>
    </row>
    <row r="88" s="12" customFormat="1" ht="25.92" customHeight="1">
      <c r="A88" s="12"/>
      <c r="B88" s="161"/>
      <c r="C88" s="12"/>
      <c r="D88" s="162" t="s">
        <v>72</v>
      </c>
      <c r="E88" s="163" t="s">
        <v>151</v>
      </c>
      <c r="F88" s="163" t="s">
        <v>152</v>
      </c>
      <c r="G88" s="12"/>
      <c r="H88" s="12"/>
      <c r="I88" s="164"/>
      <c r="J88" s="165">
        <f>BK88</f>
        <v>0</v>
      </c>
      <c r="K88" s="12"/>
      <c r="L88" s="161"/>
      <c r="M88" s="166"/>
      <c r="N88" s="167"/>
      <c r="O88" s="167"/>
      <c r="P88" s="168">
        <f>P89</f>
        <v>0</v>
      </c>
      <c r="Q88" s="167"/>
      <c r="R88" s="168">
        <f>R89</f>
        <v>0.17165</v>
      </c>
      <c r="S88" s="167"/>
      <c r="T88" s="16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62" t="s">
        <v>81</v>
      </c>
      <c r="AT88" s="170" t="s">
        <v>72</v>
      </c>
      <c r="AU88" s="170" t="s">
        <v>73</v>
      </c>
      <c r="AY88" s="162" t="s">
        <v>153</v>
      </c>
      <c r="BK88" s="171">
        <f>BK89</f>
        <v>0</v>
      </c>
    </row>
    <row r="89" s="12" customFormat="1" ht="22.8" customHeight="1">
      <c r="A89" s="12"/>
      <c r="B89" s="161"/>
      <c r="C89" s="12"/>
      <c r="D89" s="162" t="s">
        <v>72</v>
      </c>
      <c r="E89" s="172" t="s">
        <v>81</v>
      </c>
      <c r="F89" s="172" t="s">
        <v>154</v>
      </c>
      <c r="G89" s="12"/>
      <c r="H89" s="12"/>
      <c r="I89" s="164"/>
      <c r="J89" s="173">
        <f>BK89</f>
        <v>0</v>
      </c>
      <c r="K89" s="12"/>
      <c r="L89" s="161"/>
      <c r="M89" s="166"/>
      <c r="N89" s="167"/>
      <c r="O89" s="167"/>
      <c r="P89" s="168">
        <f>SUM(P90:P110)</f>
        <v>0</v>
      </c>
      <c r="Q89" s="167"/>
      <c r="R89" s="168">
        <f>SUM(R90:R110)</f>
        <v>0.17165</v>
      </c>
      <c r="S89" s="167"/>
      <c r="T89" s="169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62" t="s">
        <v>81</v>
      </c>
      <c r="AT89" s="170" t="s">
        <v>72</v>
      </c>
      <c r="AU89" s="170" t="s">
        <v>81</v>
      </c>
      <c r="AY89" s="162" t="s">
        <v>153</v>
      </c>
      <c r="BK89" s="171">
        <f>SUM(BK90:BK110)</f>
        <v>0</v>
      </c>
    </row>
    <row r="90" s="2" customFormat="1" ht="24.15" customHeight="1">
      <c r="A90" s="40"/>
      <c r="B90" s="174"/>
      <c r="C90" s="175" t="s">
        <v>81</v>
      </c>
      <c r="D90" s="175" t="s">
        <v>155</v>
      </c>
      <c r="E90" s="176" t="s">
        <v>2971</v>
      </c>
      <c r="F90" s="177" t="s">
        <v>2972</v>
      </c>
      <c r="G90" s="178" t="s">
        <v>488</v>
      </c>
      <c r="H90" s="179">
        <v>4</v>
      </c>
      <c r="I90" s="180"/>
      <c r="J90" s="181">
        <f>ROUND(I90*H90,2)</f>
        <v>0</v>
      </c>
      <c r="K90" s="177" t="s">
        <v>159</v>
      </c>
      <c r="L90" s="41"/>
      <c r="M90" s="182" t="s">
        <v>3</v>
      </c>
      <c r="N90" s="183" t="s">
        <v>44</v>
      </c>
      <c r="O90" s="74"/>
      <c r="P90" s="184">
        <f>O90*H90</f>
        <v>0</v>
      </c>
      <c r="Q90" s="184">
        <v>0.00064999999999999997</v>
      </c>
      <c r="R90" s="184">
        <f>Q90*H90</f>
        <v>0.0025999999999999999</v>
      </c>
      <c r="S90" s="184">
        <v>0</v>
      </c>
      <c r="T90" s="185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186" t="s">
        <v>160</v>
      </c>
      <c r="AT90" s="186" t="s">
        <v>155</v>
      </c>
      <c r="AU90" s="186" t="s">
        <v>83</v>
      </c>
      <c r="AY90" s="21" t="s">
        <v>153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21" t="s">
        <v>81</v>
      </c>
      <c r="BK90" s="187">
        <f>ROUND(I90*H90,2)</f>
        <v>0</v>
      </c>
      <c r="BL90" s="21" t="s">
        <v>160</v>
      </c>
      <c r="BM90" s="186" t="s">
        <v>2973</v>
      </c>
    </row>
    <row r="91" s="2" customFormat="1">
      <c r="A91" s="40"/>
      <c r="B91" s="41"/>
      <c r="C91" s="40"/>
      <c r="D91" s="188" t="s">
        <v>162</v>
      </c>
      <c r="E91" s="40"/>
      <c r="F91" s="189" t="s">
        <v>2974</v>
      </c>
      <c r="G91" s="40"/>
      <c r="H91" s="40"/>
      <c r="I91" s="190"/>
      <c r="J91" s="40"/>
      <c r="K91" s="40"/>
      <c r="L91" s="41"/>
      <c r="M91" s="191"/>
      <c r="N91" s="192"/>
      <c r="O91" s="74"/>
      <c r="P91" s="74"/>
      <c r="Q91" s="74"/>
      <c r="R91" s="74"/>
      <c r="S91" s="74"/>
      <c r="T91" s="75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21" t="s">
        <v>162</v>
      </c>
      <c r="AU91" s="21" t="s">
        <v>83</v>
      </c>
    </row>
    <row r="92" s="2" customFormat="1">
      <c r="A92" s="40"/>
      <c r="B92" s="41"/>
      <c r="C92" s="40"/>
      <c r="D92" s="193" t="s">
        <v>164</v>
      </c>
      <c r="E92" s="40"/>
      <c r="F92" s="194" t="s">
        <v>2975</v>
      </c>
      <c r="G92" s="40"/>
      <c r="H92" s="40"/>
      <c r="I92" s="190"/>
      <c r="J92" s="40"/>
      <c r="K92" s="40"/>
      <c r="L92" s="41"/>
      <c r="M92" s="191"/>
      <c r="N92" s="192"/>
      <c r="O92" s="74"/>
      <c r="P92" s="74"/>
      <c r="Q92" s="74"/>
      <c r="R92" s="74"/>
      <c r="S92" s="74"/>
      <c r="T92" s="75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21" t="s">
        <v>164</v>
      </c>
      <c r="AU92" s="21" t="s">
        <v>83</v>
      </c>
    </row>
    <row r="93" s="13" customFormat="1">
      <c r="A93" s="13"/>
      <c r="B93" s="195"/>
      <c r="C93" s="13"/>
      <c r="D93" s="188" t="s">
        <v>166</v>
      </c>
      <c r="E93" s="196" t="s">
        <v>3</v>
      </c>
      <c r="F93" s="197" t="s">
        <v>160</v>
      </c>
      <c r="G93" s="13"/>
      <c r="H93" s="198">
        <v>4</v>
      </c>
      <c r="I93" s="199"/>
      <c r="J93" s="13"/>
      <c r="K93" s="13"/>
      <c r="L93" s="195"/>
      <c r="M93" s="200"/>
      <c r="N93" s="201"/>
      <c r="O93" s="201"/>
      <c r="P93" s="201"/>
      <c r="Q93" s="201"/>
      <c r="R93" s="201"/>
      <c r="S93" s="201"/>
      <c r="T93" s="20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96" t="s">
        <v>166</v>
      </c>
      <c r="AU93" s="196" t="s">
        <v>83</v>
      </c>
      <c r="AV93" s="13" t="s">
        <v>83</v>
      </c>
      <c r="AW93" s="13" t="s">
        <v>35</v>
      </c>
      <c r="AX93" s="13" t="s">
        <v>81</v>
      </c>
      <c r="AY93" s="196" t="s">
        <v>153</v>
      </c>
    </row>
    <row r="94" s="2" customFormat="1" ht="24.15" customHeight="1">
      <c r="A94" s="40"/>
      <c r="B94" s="174"/>
      <c r="C94" s="175" t="s">
        <v>83</v>
      </c>
      <c r="D94" s="175" t="s">
        <v>155</v>
      </c>
      <c r="E94" s="176" t="s">
        <v>2976</v>
      </c>
      <c r="F94" s="177" t="s">
        <v>2977</v>
      </c>
      <c r="G94" s="178" t="s">
        <v>488</v>
      </c>
      <c r="H94" s="179">
        <v>4</v>
      </c>
      <c r="I94" s="180"/>
      <c r="J94" s="181">
        <f>ROUND(I94*H94,2)</f>
        <v>0</v>
      </c>
      <c r="K94" s="177" t="s">
        <v>159</v>
      </c>
      <c r="L94" s="41"/>
      <c r="M94" s="182" t="s">
        <v>3</v>
      </c>
      <c r="N94" s="183" t="s">
        <v>44</v>
      </c>
      <c r="O94" s="74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186" t="s">
        <v>160</v>
      </c>
      <c r="AT94" s="186" t="s">
        <v>155</v>
      </c>
      <c r="AU94" s="186" t="s">
        <v>83</v>
      </c>
      <c r="AY94" s="21" t="s">
        <v>153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21" t="s">
        <v>81</v>
      </c>
      <c r="BK94" s="187">
        <f>ROUND(I94*H94,2)</f>
        <v>0</v>
      </c>
      <c r="BL94" s="21" t="s">
        <v>160</v>
      </c>
      <c r="BM94" s="186" t="s">
        <v>2978</v>
      </c>
    </row>
    <row r="95" s="2" customFormat="1">
      <c r="A95" s="40"/>
      <c r="B95" s="41"/>
      <c r="C95" s="40"/>
      <c r="D95" s="188" t="s">
        <v>162</v>
      </c>
      <c r="E95" s="40"/>
      <c r="F95" s="189" t="s">
        <v>2979</v>
      </c>
      <c r="G95" s="40"/>
      <c r="H95" s="40"/>
      <c r="I95" s="190"/>
      <c r="J95" s="40"/>
      <c r="K95" s="40"/>
      <c r="L95" s="41"/>
      <c r="M95" s="191"/>
      <c r="N95" s="192"/>
      <c r="O95" s="74"/>
      <c r="P95" s="74"/>
      <c r="Q95" s="74"/>
      <c r="R95" s="74"/>
      <c r="S95" s="74"/>
      <c r="T95" s="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21" t="s">
        <v>162</v>
      </c>
      <c r="AU95" s="21" t="s">
        <v>83</v>
      </c>
    </row>
    <row r="96" s="2" customFormat="1">
      <c r="A96" s="40"/>
      <c r="B96" s="41"/>
      <c r="C96" s="40"/>
      <c r="D96" s="193" t="s">
        <v>164</v>
      </c>
      <c r="E96" s="40"/>
      <c r="F96" s="194" t="s">
        <v>2980</v>
      </c>
      <c r="G96" s="40"/>
      <c r="H96" s="40"/>
      <c r="I96" s="190"/>
      <c r="J96" s="40"/>
      <c r="K96" s="40"/>
      <c r="L96" s="41"/>
      <c r="M96" s="191"/>
      <c r="N96" s="192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164</v>
      </c>
      <c r="AU96" s="21" t="s">
        <v>83</v>
      </c>
    </row>
    <row r="97" s="13" customFormat="1">
      <c r="A97" s="13"/>
      <c r="B97" s="195"/>
      <c r="C97" s="13"/>
      <c r="D97" s="188" t="s">
        <v>166</v>
      </c>
      <c r="E97" s="196" t="s">
        <v>3</v>
      </c>
      <c r="F97" s="197" t="s">
        <v>160</v>
      </c>
      <c r="G97" s="13"/>
      <c r="H97" s="198">
        <v>4</v>
      </c>
      <c r="I97" s="199"/>
      <c r="J97" s="13"/>
      <c r="K97" s="13"/>
      <c r="L97" s="195"/>
      <c r="M97" s="200"/>
      <c r="N97" s="201"/>
      <c r="O97" s="201"/>
      <c r="P97" s="201"/>
      <c r="Q97" s="201"/>
      <c r="R97" s="201"/>
      <c r="S97" s="201"/>
      <c r="T97" s="20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6" t="s">
        <v>166</v>
      </c>
      <c r="AU97" s="196" t="s">
        <v>83</v>
      </c>
      <c r="AV97" s="13" t="s">
        <v>83</v>
      </c>
      <c r="AW97" s="13" t="s">
        <v>35</v>
      </c>
      <c r="AX97" s="13" t="s">
        <v>81</v>
      </c>
      <c r="AY97" s="196" t="s">
        <v>153</v>
      </c>
    </row>
    <row r="98" s="2" customFormat="1" ht="33" customHeight="1">
      <c r="A98" s="40"/>
      <c r="B98" s="174"/>
      <c r="C98" s="175" t="s">
        <v>174</v>
      </c>
      <c r="D98" s="175" t="s">
        <v>155</v>
      </c>
      <c r="E98" s="176" t="s">
        <v>2981</v>
      </c>
      <c r="F98" s="177" t="s">
        <v>2982</v>
      </c>
      <c r="G98" s="178" t="s">
        <v>614</v>
      </c>
      <c r="H98" s="179">
        <v>345</v>
      </c>
      <c r="I98" s="180"/>
      <c r="J98" s="181">
        <f>ROUND(I98*H98,2)</f>
        <v>0</v>
      </c>
      <c r="K98" s="177" t="s">
        <v>159</v>
      </c>
      <c r="L98" s="41"/>
      <c r="M98" s="182" t="s">
        <v>3</v>
      </c>
      <c r="N98" s="183" t="s">
        <v>44</v>
      </c>
      <c r="O98" s="74"/>
      <c r="P98" s="184">
        <f>O98*H98</f>
        <v>0</v>
      </c>
      <c r="Q98" s="184">
        <v>0.00048999999999999998</v>
      </c>
      <c r="R98" s="184">
        <f>Q98*H98</f>
        <v>0.16905000000000001</v>
      </c>
      <c r="S98" s="184">
        <v>0</v>
      </c>
      <c r="T98" s="185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86" t="s">
        <v>160</v>
      </c>
      <c r="AT98" s="186" t="s">
        <v>155</v>
      </c>
      <c r="AU98" s="186" t="s">
        <v>83</v>
      </c>
      <c r="AY98" s="21" t="s">
        <v>153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21" t="s">
        <v>81</v>
      </c>
      <c r="BK98" s="187">
        <f>ROUND(I98*H98,2)</f>
        <v>0</v>
      </c>
      <c r="BL98" s="21" t="s">
        <v>160</v>
      </c>
      <c r="BM98" s="186" t="s">
        <v>2983</v>
      </c>
    </row>
    <row r="99" s="2" customFormat="1">
      <c r="A99" s="40"/>
      <c r="B99" s="41"/>
      <c r="C99" s="40"/>
      <c r="D99" s="188" t="s">
        <v>162</v>
      </c>
      <c r="E99" s="40"/>
      <c r="F99" s="189" t="s">
        <v>2984</v>
      </c>
      <c r="G99" s="40"/>
      <c r="H99" s="40"/>
      <c r="I99" s="190"/>
      <c r="J99" s="40"/>
      <c r="K99" s="40"/>
      <c r="L99" s="41"/>
      <c r="M99" s="191"/>
      <c r="N99" s="192"/>
      <c r="O99" s="74"/>
      <c r="P99" s="74"/>
      <c r="Q99" s="74"/>
      <c r="R99" s="74"/>
      <c r="S99" s="74"/>
      <c r="T99" s="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162</v>
      </c>
      <c r="AU99" s="21" t="s">
        <v>83</v>
      </c>
    </row>
    <row r="100" s="2" customFormat="1">
      <c r="A100" s="40"/>
      <c r="B100" s="41"/>
      <c r="C100" s="40"/>
      <c r="D100" s="193" t="s">
        <v>164</v>
      </c>
      <c r="E100" s="40"/>
      <c r="F100" s="194" t="s">
        <v>2985</v>
      </c>
      <c r="G100" s="40"/>
      <c r="H100" s="40"/>
      <c r="I100" s="190"/>
      <c r="J100" s="40"/>
      <c r="K100" s="40"/>
      <c r="L100" s="41"/>
      <c r="M100" s="191"/>
      <c r="N100" s="192"/>
      <c r="O100" s="74"/>
      <c r="P100" s="74"/>
      <c r="Q100" s="74"/>
      <c r="R100" s="74"/>
      <c r="S100" s="74"/>
      <c r="T100" s="75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21" t="s">
        <v>164</v>
      </c>
      <c r="AU100" s="21" t="s">
        <v>83</v>
      </c>
    </row>
    <row r="101" s="2" customFormat="1">
      <c r="A101" s="40"/>
      <c r="B101" s="41"/>
      <c r="C101" s="40"/>
      <c r="D101" s="188" t="s">
        <v>194</v>
      </c>
      <c r="E101" s="40"/>
      <c r="F101" s="211" t="s">
        <v>2986</v>
      </c>
      <c r="G101" s="40"/>
      <c r="H101" s="40"/>
      <c r="I101" s="190"/>
      <c r="J101" s="40"/>
      <c r="K101" s="40"/>
      <c r="L101" s="41"/>
      <c r="M101" s="191"/>
      <c r="N101" s="192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194</v>
      </c>
      <c r="AU101" s="21" t="s">
        <v>83</v>
      </c>
    </row>
    <row r="102" s="13" customFormat="1">
      <c r="A102" s="13"/>
      <c r="B102" s="195"/>
      <c r="C102" s="13"/>
      <c r="D102" s="188" t="s">
        <v>166</v>
      </c>
      <c r="E102" s="196" t="s">
        <v>3</v>
      </c>
      <c r="F102" s="197" t="s">
        <v>2987</v>
      </c>
      <c r="G102" s="13"/>
      <c r="H102" s="198">
        <v>170</v>
      </c>
      <c r="I102" s="199"/>
      <c r="J102" s="13"/>
      <c r="K102" s="13"/>
      <c r="L102" s="195"/>
      <c r="M102" s="200"/>
      <c r="N102" s="201"/>
      <c r="O102" s="201"/>
      <c r="P102" s="201"/>
      <c r="Q102" s="201"/>
      <c r="R102" s="201"/>
      <c r="S102" s="201"/>
      <c r="T102" s="20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96" t="s">
        <v>166</v>
      </c>
      <c r="AU102" s="196" t="s">
        <v>83</v>
      </c>
      <c r="AV102" s="13" t="s">
        <v>83</v>
      </c>
      <c r="AW102" s="13" t="s">
        <v>35</v>
      </c>
      <c r="AX102" s="13" t="s">
        <v>73</v>
      </c>
      <c r="AY102" s="196" t="s">
        <v>153</v>
      </c>
    </row>
    <row r="103" s="13" customFormat="1">
      <c r="A103" s="13"/>
      <c r="B103" s="195"/>
      <c r="C103" s="13"/>
      <c r="D103" s="188" t="s">
        <v>166</v>
      </c>
      <c r="E103" s="196" t="s">
        <v>3</v>
      </c>
      <c r="F103" s="197" t="s">
        <v>2988</v>
      </c>
      <c r="G103" s="13"/>
      <c r="H103" s="198">
        <v>175</v>
      </c>
      <c r="I103" s="199"/>
      <c r="J103" s="13"/>
      <c r="K103" s="13"/>
      <c r="L103" s="195"/>
      <c r="M103" s="200"/>
      <c r="N103" s="201"/>
      <c r="O103" s="201"/>
      <c r="P103" s="201"/>
      <c r="Q103" s="201"/>
      <c r="R103" s="201"/>
      <c r="S103" s="201"/>
      <c r="T103" s="20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96" t="s">
        <v>166</v>
      </c>
      <c r="AU103" s="196" t="s">
        <v>83</v>
      </c>
      <c r="AV103" s="13" t="s">
        <v>83</v>
      </c>
      <c r="AW103" s="13" t="s">
        <v>35</v>
      </c>
      <c r="AX103" s="13" t="s">
        <v>73</v>
      </c>
      <c r="AY103" s="196" t="s">
        <v>153</v>
      </c>
    </row>
    <row r="104" s="14" customFormat="1">
      <c r="A104" s="14"/>
      <c r="B104" s="203"/>
      <c r="C104" s="14"/>
      <c r="D104" s="188" t="s">
        <v>166</v>
      </c>
      <c r="E104" s="204" t="s">
        <v>3</v>
      </c>
      <c r="F104" s="205" t="s">
        <v>181</v>
      </c>
      <c r="G104" s="14"/>
      <c r="H104" s="206">
        <v>345</v>
      </c>
      <c r="I104" s="207"/>
      <c r="J104" s="14"/>
      <c r="K104" s="14"/>
      <c r="L104" s="203"/>
      <c r="M104" s="208"/>
      <c r="N104" s="209"/>
      <c r="O104" s="209"/>
      <c r="P104" s="209"/>
      <c r="Q104" s="209"/>
      <c r="R104" s="209"/>
      <c r="S104" s="209"/>
      <c r="T104" s="21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04" t="s">
        <v>166</v>
      </c>
      <c r="AU104" s="204" t="s">
        <v>83</v>
      </c>
      <c r="AV104" s="14" t="s">
        <v>160</v>
      </c>
      <c r="AW104" s="14" t="s">
        <v>35</v>
      </c>
      <c r="AX104" s="14" t="s">
        <v>81</v>
      </c>
      <c r="AY104" s="204" t="s">
        <v>153</v>
      </c>
    </row>
    <row r="105" s="2" customFormat="1" ht="33" customHeight="1">
      <c r="A105" s="40"/>
      <c r="B105" s="174"/>
      <c r="C105" s="175" t="s">
        <v>160</v>
      </c>
      <c r="D105" s="175" t="s">
        <v>155</v>
      </c>
      <c r="E105" s="176" t="s">
        <v>2989</v>
      </c>
      <c r="F105" s="177" t="s">
        <v>2990</v>
      </c>
      <c r="G105" s="178" t="s">
        <v>614</v>
      </c>
      <c r="H105" s="179">
        <v>345</v>
      </c>
      <c r="I105" s="180"/>
      <c r="J105" s="181">
        <f>ROUND(I105*H105,2)</f>
        <v>0</v>
      </c>
      <c r="K105" s="177" t="s">
        <v>159</v>
      </c>
      <c r="L105" s="41"/>
      <c r="M105" s="182" t="s">
        <v>3</v>
      </c>
      <c r="N105" s="183" t="s">
        <v>44</v>
      </c>
      <c r="O105" s="74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6" t="s">
        <v>160</v>
      </c>
      <c r="AT105" s="186" t="s">
        <v>155</v>
      </c>
      <c r="AU105" s="186" t="s">
        <v>83</v>
      </c>
      <c r="AY105" s="21" t="s">
        <v>153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21" t="s">
        <v>81</v>
      </c>
      <c r="BK105" s="187">
        <f>ROUND(I105*H105,2)</f>
        <v>0</v>
      </c>
      <c r="BL105" s="21" t="s">
        <v>160</v>
      </c>
      <c r="BM105" s="186" t="s">
        <v>2991</v>
      </c>
    </row>
    <row r="106" s="2" customFormat="1">
      <c r="A106" s="40"/>
      <c r="B106" s="41"/>
      <c r="C106" s="40"/>
      <c r="D106" s="188" t="s">
        <v>162</v>
      </c>
      <c r="E106" s="40"/>
      <c r="F106" s="189" t="s">
        <v>2992</v>
      </c>
      <c r="G106" s="40"/>
      <c r="H106" s="40"/>
      <c r="I106" s="190"/>
      <c r="J106" s="40"/>
      <c r="K106" s="40"/>
      <c r="L106" s="41"/>
      <c r="M106" s="191"/>
      <c r="N106" s="192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162</v>
      </c>
      <c r="AU106" s="21" t="s">
        <v>83</v>
      </c>
    </row>
    <row r="107" s="2" customFormat="1">
      <c r="A107" s="40"/>
      <c r="B107" s="41"/>
      <c r="C107" s="40"/>
      <c r="D107" s="193" t="s">
        <v>164</v>
      </c>
      <c r="E107" s="40"/>
      <c r="F107" s="194" t="s">
        <v>2993</v>
      </c>
      <c r="G107" s="40"/>
      <c r="H107" s="40"/>
      <c r="I107" s="190"/>
      <c r="J107" s="40"/>
      <c r="K107" s="40"/>
      <c r="L107" s="41"/>
      <c r="M107" s="191"/>
      <c r="N107" s="192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164</v>
      </c>
      <c r="AU107" s="21" t="s">
        <v>83</v>
      </c>
    </row>
    <row r="108" s="13" customFormat="1">
      <c r="A108" s="13"/>
      <c r="B108" s="195"/>
      <c r="C108" s="13"/>
      <c r="D108" s="188" t="s">
        <v>166</v>
      </c>
      <c r="E108" s="196" t="s">
        <v>3</v>
      </c>
      <c r="F108" s="197" t="s">
        <v>2987</v>
      </c>
      <c r="G108" s="13"/>
      <c r="H108" s="198">
        <v>170</v>
      </c>
      <c r="I108" s="199"/>
      <c r="J108" s="13"/>
      <c r="K108" s="13"/>
      <c r="L108" s="195"/>
      <c r="M108" s="200"/>
      <c r="N108" s="201"/>
      <c r="O108" s="201"/>
      <c r="P108" s="201"/>
      <c r="Q108" s="201"/>
      <c r="R108" s="201"/>
      <c r="S108" s="201"/>
      <c r="T108" s="20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6" t="s">
        <v>166</v>
      </c>
      <c r="AU108" s="196" t="s">
        <v>83</v>
      </c>
      <c r="AV108" s="13" t="s">
        <v>83</v>
      </c>
      <c r="AW108" s="13" t="s">
        <v>35</v>
      </c>
      <c r="AX108" s="13" t="s">
        <v>73</v>
      </c>
      <c r="AY108" s="196" t="s">
        <v>153</v>
      </c>
    </row>
    <row r="109" s="13" customFormat="1">
      <c r="A109" s="13"/>
      <c r="B109" s="195"/>
      <c r="C109" s="13"/>
      <c r="D109" s="188" t="s">
        <v>166</v>
      </c>
      <c r="E109" s="196" t="s">
        <v>3</v>
      </c>
      <c r="F109" s="197" t="s">
        <v>2988</v>
      </c>
      <c r="G109" s="13"/>
      <c r="H109" s="198">
        <v>175</v>
      </c>
      <c r="I109" s="199"/>
      <c r="J109" s="13"/>
      <c r="K109" s="13"/>
      <c r="L109" s="195"/>
      <c r="M109" s="200"/>
      <c r="N109" s="201"/>
      <c r="O109" s="201"/>
      <c r="P109" s="201"/>
      <c r="Q109" s="201"/>
      <c r="R109" s="201"/>
      <c r="S109" s="201"/>
      <c r="T109" s="20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6" t="s">
        <v>166</v>
      </c>
      <c r="AU109" s="196" t="s">
        <v>83</v>
      </c>
      <c r="AV109" s="13" t="s">
        <v>83</v>
      </c>
      <c r="AW109" s="13" t="s">
        <v>35</v>
      </c>
      <c r="AX109" s="13" t="s">
        <v>73</v>
      </c>
      <c r="AY109" s="196" t="s">
        <v>153</v>
      </c>
    </row>
    <row r="110" s="14" customFormat="1">
      <c r="A110" s="14"/>
      <c r="B110" s="203"/>
      <c r="C110" s="14"/>
      <c r="D110" s="188" t="s">
        <v>166</v>
      </c>
      <c r="E110" s="204" t="s">
        <v>3</v>
      </c>
      <c r="F110" s="205" t="s">
        <v>181</v>
      </c>
      <c r="G110" s="14"/>
      <c r="H110" s="206">
        <v>345</v>
      </c>
      <c r="I110" s="207"/>
      <c r="J110" s="14"/>
      <c r="K110" s="14"/>
      <c r="L110" s="20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4" t="s">
        <v>166</v>
      </c>
      <c r="AU110" s="204" t="s">
        <v>83</v>
      </c>
      <c r="AV110" s="14" t="s">
        <v>160</v>
      </c>
      <c r="AW110" s="14" t="s">
        <v>35</v>
      </c>
      <c r="AX110" s="14" t="s">
        <v>81</v>
      </c>
      <c r="AY110" s="204" t="s">
        <v>153</v>
      </c>
    </row>
    <row r="111" s="2" customFormat="1" ht="6.96" customHeight="1">
      <c r="A111" s="40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41"/>
      <c r="M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</sheetData>
  <autoFilter ref="C86:K11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1/119002121"/>
    <hyperlink ref="F96" r:id="rId2" display="https://podminky.urs.cz/item/CS_URS_2025_01/119002122"/>
    <hyperlink ref="F100" r:id="rId3" display="https://podminky.urs.cz/item/CS_URS_2025_01/119003227"/>
    <hyperlink ref="F107" r:id="rId4" display="https://podminky.urs.cz/item/CS_URS_2025_01/119003228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SK</dc:creator>
  <cp:lastModifiedBy>Jan SK</cp:lastModifiedBy>
  <dcterms:created xsi:type="dcterms:W3CDTF">2025-12-11T12:30:46Z</dcterms:created>
  <dcterms:modified xsi:type="dcterms:W3CDTF">2025-12-11T12:30:55Z</dcterms:modified>
</cp:coreProperties>
</file>