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E:\2025\ARCH lédl\Horky nad Jizerou\Konečná podoba\DPS - nové\"/>
    </mc:Choice>
  </mc:AlternateContent>
  <xr:revisionPtr revIDLastSave="0" documentId="13_ncr:1_{633B5CD7-3786-4941-8892-1CF38E3E6FA7}" xr6:coauthVersionLast="47" xr6:coauthVersionMax="47" xr10:uidLastSave="{00000000-0000-0000-0000-000000000000}"/>
  <bookViews>
    <workbookView xWindow="28680" yWindow="-1080" windowWidth="29040" windowHeight="15840" firstSheet="7" activeTab="7" xr2:uid="{00000000-000D-0000-FFFF-FFFF00000000}"/>
  </bookViews>
  <sheets>
    <sheet name="VzorPolozky" sheetId="10" state="hidden" r:id="rId1"/>
    <sheet name="Stavba" sheetId="17" r:id="rId2"/>
    <sheet name="rekapitulace" sheetId="18" r:id="rId3"/>
    <sheet name="1.NP - chodba" sheetId="12" r:id="rId4"/>
    <sheet name="2.NP - prostory chodby" sheetId="13" r:id="rId5"/>
    <sheet name="2.NP - sociální zázemí" sheetId="14" r:id="rId6"/>
    <sheet name="prostor chodiště, nové schody" sheetId="15" r:id="rId7"/>
    <sheet name="půdní prostor a střecha" sheetId="16" r:id="rId8"/>
    <sheet name="truhlářské výrobky" sheetId="21" r:id="rId9"/>
    <sheet name="okna" sheetId="22" r:id="rId10"/>
    <sheet name="dveře" sheetId="23" r:id="rId11"/>
    <sheet name="elektroinstalace" sheetId="24" r:id="rId12"/>
    <sheet name="ZTI" sheetId="28" r:id="rId13"/>
    <sheet name="plyn" sheetId="27" r:id="rId14"/>
    <sheet name="VZT" sheetId="26" r:id="rId15"/>
    <sheet name="ÚT" sheetId="25" r:id="rId16"/>
    <sheet name="VRN" sheetId="19" r:id="rId17"/>
    <sheet name="pokyny pro výplň" sheetId="20" r:id="rId18"/>
  </sheets>
  <externalReferences>
    <externalReference r:id="rId19"/>
    <externalReference r:id="rId20"/>
    <externalReference r:id="rId21"/>
    <externalReference r:id="rId22"/>
  </externalReferences>
  <definedNames>
    <definedName name="CelkemDPHVypocet" localSheetId="1">Stavba!$H$42</definedName>
    <definedName name="CenaCelkem" localSheetId="10">[1]Stavba!$G$29</definedName>
    <definedName name="CenaCelkem" localSheetId="9">[1]Stavba!$G$29</definedName>
    <definedName name="CenaCelkem" localSheetId="1">Stavba!$G$29</definedName>
    <definedName name="CenaCelkem" localSheetId="8">[1]Stavba!$G$29</definedName>
    <definedName name="CenaCelkem">#REF!</definedName>
    <definedName name="CenaCelkemBezDPH" localSheetId="1">Stavba!$G$28</definedName>
    <definedName name="CenaCelkemBezDPH">#REF!</definedName>
    <definedName name="CenaCelkemVypocet" localSheetId="1">Stavba!$I$42</definedName>
    <definedName name="cisloobjektu" localSheetId="1">Stavba!$D$3</definedName>
    <definedName name="cisloobjektu">#REF!</definedName>
    <definedName name="CisloRozpoctu">'[2]Krycí list'!$C$2</definedName>
    <definedName name="CisloStavby" localSheetId="1">Stavba!$D$2</definedName>
    <definedName name="cislostavby">'[2]Krycí list'!$A$7</definedName>
    <definedName name="CisloStavebnihoRozpoctu" localSheetId="1">Stavba!$D$4</definedName>
    <definedName name="CisloStavebnihoRozpoctu">#REF!</definedName>
    <definedName name="dadresa" localSheetId="1">Stavba!$D$12:$G$12</definedName>
    <definedName name="dadresa">#REF!</definedName>
    <definedName name="DIČ" localSheetId="1">Stavba!$I$12</definedName>
    <definedName name="dmisto" localSheetId="1">Stavba!$E$13:$G$13</definedName>
    <definedName name="dmisto">#REF!</definedName>
    <definedName name="DPHSni" localSheetId="10">[1]Stavba!$G$24</definedName>
    <definedName name="DPHSni" localSheetId="9">[1]Stavba!$G$24</definedName>
    <definedName name="DPHSni" localSheetId="1">Stavba!$G$24</definedName>
    <definedName name="DPHSni" localSheetId="8">[1]Stavba!$G$24</definedName>
    <definedName name="DPHSni">#REF!</definedName>
    <definedName name="DPHZakl" localSheetId="10">[1]Stavba!$G$26</definedName>
    <definedName name="DPHZakl" localSheetId="9">[1]Stavba!$G$26</definedName>
    <definedName name="DPHZakl" localSheetId="17">[3]Stavba!$G$26</definedName>
    <definedName name="DPHZakl" localSheetId="2">[3]Stavba!$G$26</definedName>
    <definedName name="DPHZakl" localSheetId="1">Stavba!$G$26</definedName>
    <definedName name="DPHZakl" localSheetId="8">[1]Stavba!$G$26</definedName>
    <definedName name="DPHZakl" localSheetId="16">[3]Stavba!$G$26</definedName>
    <definedName name="DPHZakl">#REF!</definedName>
    <definedName name="dpsc" localSheetId="1">Stavba!$D$13</definedName>
    <definedName name="IČO" localSheetId="1">Stavba!$I$11</definedName>
    <definedName name="Mena" localSheetId="10">[1]Stavba!$J$29</definedName>
    <definedName name="Mena" localSheetId="9">[1]Stavba!$J$29</definedName>
    <definedName name="Mena" localSheetId="17">[3]Stavba!$J$29</definedName>
    <definedName name="Mena" localSheetId="2">[3]Stavba!$J$29</definedName>
    <definedName name="Mena" localSheetId="1">Stavba!$J$29</definedName>
    <definedName name="Mena" localSheetId="8">[1]Stavba!$J$29</definedName>
    <definedName name="Mena" localSheetId="16">[3]Stavba!$J$29</definedName>
    <definedName name="Mena">#REF!</definedName>
    <definedName name="MistoStavby" localSheetId="1">Stavba!$D$4</definedName>
    <definedName name="MistoStavby">#REF!</definedName>
    <definedName name="nazevobjektu" localSheetId="1">Stavba!$E$3</definedName>
    <definedName name="nazevobjektu">#REF!</definedName>
    <definedName name="NazevRozpoctu">'[2]Krycí list'!$D$2</definedName>
    <definedName name="NazevStavby" localSheetId="1">Stavba!$E$2</definedName>
    <definedName name="nazevstavby">'[2]Krycí list'!$C$7</definedName>
    <definedName name="NazevStavebnihoRozpoctu" localSheetId="1">Stavba!$E$4</definedName>
    <definedName name="NazevStavebnihoRozpoctu">#REF!</definedName>
    <definedName name="_xlnm.Print_Titles" localSheetId="3">'1.NP - chodba'!$1:$7</definedName>
    <definedName name="_xlnm.Print_Titles" localSheetId="4">'2.NP - prostory chodby'!$1:$7</definedName>
    <definedName name="_xlnm.Print_Titles" localSheetId="5">'2.NP - sociální zázemí'!$1:$7</definedName>
    <definedName name="_xlnm.Print_Titles" localSheetId="10">dveře!$1:$7</definedName>
    <definedName name="_xlnm.Print_Titles" localSheetId="9">okna!$1:$7</definedName>
    <definedName name="_xlnm.Print_Titles" localSheetId="6">'prostor chodiště, nové schody'!$1:$7</definedName>
    <definedName name="_xlnm.Print_Titles" localSheetId="7">'půdní prostor a střecha'!$1:$7</definedName>
    <definedName name="_xlnm.Print_Titles" localSheetId="8">'truhlářské výrobky'!$1:$7</definedName>
    <definedName name="oadresa" localSheetId="1">Stavba!$D$6</definedName>
    <definedName name="oadresa">#REF!</definedName>
    <definedName name="Objednatel" localSheetId="1">Stavba!$D$5</definedName>
    <definedName name="Objekt" localSheetId="1">Stavba!$B$38</definedName>
    <definedName name="_xlnm.Print_Area" localSheetId="3">'1.NP - chodba'!$A$1:$Y$195</definedName>
    <definedName name="_xlnm.Print_Area" localSheetId="4">'2.NP - prostory chodby'!$A$1:$Y$222</definedName>
    <definedName name="_xlnm.Print_Area" localSheetId="5">'2.NP - sociální zázemí'!$A$1:$Y$67</definedName>
    <definedName name="_xlnm.Print_Area" localSheetId="10">dveře!$A$1:$Y$38</definedName>
    <definedName name="_xlnm.Print_Area" localSheetId="9">okna!$A$1:$Y$25</definedName>
    <definedName name="_xlnm.Print_Area" localSheetId="6">'prostor chodiště, nové schody'!$A$1:$Y$173</definedName>
    <definedName name="_xlnm.Print_Area" localSheetId="7">'půdní prostor a střecha'!$A$1:$Y$631</definedName>
    <definedName name="_xlnm.Print_Area" localSheetId="1">Stavba!$A$1:$J$45</definedName>
    <definedName name="_xlnm.Print_Area" localSheetId="8">'truhlářské výrobky'!$A$1:$Y$24</definedName>
    <definedName name="_xlnm.Print_Area" localSheetId="16">VRN!$A$1:$G$81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 localSheetId="1">Stavba!$D$9</definedName>
    <definedName name="padresa">#REF!</definedName>
    <definedName name="pdic" localSheetId="1">Stavba!$I$9</definedName>
    <definedName name="pdic">#REF!</definedName>
    <definedName name="pico" localSheetId="1">Stavba!$I$8</definedName>
    <definedName name="pico">#REF!</definedName>
    <definedName name="pmisto" localSheetId="1">Stavba!$E$10</definedName>
    <definedName name="pmisto">#REF!</definedName>
    <definedName name="PocetMJ">#REF!</definedName>
    <definedName name="PoptavkaID" localSheetId="1">Stavba!$A$1</definedName>
    <definedName name="PoptavkaID">#REF!</definedName>
    <definedName name="pPSC" localSheetId="1">Stavba!$D$10</definedName>
    <definedName name="pPSC">#REF!</definedName>
    <definedName name="Projektant" localSheetId="1">Stavba!$D$8</definedName>
    <definedName name="Projektant">#REF!</definedName>
    <definedName name="SazbaDPH1" localSheetId="1">Stavba!$E$23</definedName>
    <definedName name="SazbaDPH1">'[2]Krycí list'!$C$30</definedName>
    <definedName name="SazbaDPH2" localSheetId="1">Stavba!$E$25</definedName>
    <definedName name="SazbaDPH2">'[2]Krycí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 localSheetId="1">Stavba!$D$14</definedName>
    <definedName name="Vypracoval">#REF!</definedName>
    <definedName name="Z_B7E7C763_C459_487D_8ABA_5CFDDFBD5A84_.wvu.Cols" localSheetId="1" hidden="1">Stavba!$A:$A</definedName>
    <definedName name="Z_B7E7C763_C459_487D_8ABA_5CFDDFBD5A84_.wvu.PrintArea" localSheetId="1" hidden="1">Stavba!$B$1:$J$36</definedName>
    <definedName name="ZakladDPHSni" localSheetId="10">[1]Stavba!$G$23</definedName>
    <definedName name="ZakladDPHSni" localSheetId="9">[1]Stavba!$G$23</definedName>
    <definedName name="ZakladDPHSni" localSheetId="17">[3]Stavba!$G$23</definedName>
    <definedName name="ZakladDPHSni" localSheetId="2">[3]Stavba!$G$23</definedName>
    <definedName name="ZakladDPHSni" localSheetId="1">Stavba!$G$23</definedName>
    <definedName name="ZakladDPHSni" localSheetId="8">[1]Stavba!$G$23</definedName>
    <definedName name="ZakladDPHSni" localSheetId="16">[3]Stavba!$G$23</definedName>
    <definedName name="ZakladDPHSni">#REF!</definedName>
    <definedName name="ZakladDPHSniVypocet" localSheetId="1">Stavba!$F$42</definedName>
    <definedName name="ZakladDPHZakl" localSheetId="10">[1]Stavba!$G$25</definedName>
    <definedName name="ZakladDPHZakl" localSheetId="9">[1]Stavba!$G$25</definedName>
    <definedName name="ZakladDPHZakl" localSheetId="17">[3]Stavba!$G$25</definedName>
    <definedName name="ZakladDPHZakl" localSheetId="2">[3]Stavba!$G$25</definedName>
    <definedName name="ZakladDPHZakl" localSheetId="1">Stavba!$G$25</definedName>
    <definedName name="ZakladDPHZakl" localSheetId="8">[1]Stavba!$G$25</definedName>
    <definedName name="ZakladDPHZakl" localSheetId="16">[3]Stavba!$G$25</definedName>
    <definedName name="ZakladDPHZakl">#REF!</definedName>
    <definedName name="ZakladDPHZaklVypocet" localSheetId="1">Stavba!$G$42</definedName>
    <definedName name="ZaObjednatele" localSheetId="1">Stavba!$G$34</definedName>
    <definedName name="ZaObjednatele">#REF!</definedName>
    <definedName name="Zaokrouhleni" localSheetId="17">[3]Stavba!$G$27</definedName>
    <definedName name="Zaokrouhleni" localSheetId="2">[3]Stavba!$G$27</definedName>
    <definedName name="Zaokrouhleni" localSheetId="1">Stavba!$G$27</definedName>
    <definedName name="Zaokrouhleni" localSheetId="16">[3]Stavba!$G$27</definedName>
    <definedName name="Zaokrouhleni">#REF!</definedName>
    <definedName name="ZaZhotovitele" localSheetId="1">Stavba!$D$34</definedName>
    <definedName name="ZaZhotovitele">#REF!</definedName>
    <definedName name="Zhotovitel" localSheetId="1">Stavba!$D$11:$G$11</definedName>
    <definedName name="Zhotovitel">#REF!</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G13" i="21" l="1"/>
  <c r="G68" i="19"/>
  <c r="BK138" i="25"/>
  <c r="BI138" i="25"/>
  <c r="BH138" i="25"/>
  <c r="BG138" i="25"/>
  <c r="BF138" i="25"/>
  <c r="T138" i="25"/>
  <c r="R138" i="25"/>
  <c r="P138" i="25"/>
  <c r="J138" i="25"/>
  <c r="BE138" i="25" s="1"/>
  <c r="BK136" i="25"/>
  <c r="BI136" i="25"/>
  <c r="BH136" i="25"/>
  <c r="BG136" i="25"/>
  <c r="BF136" i="25"/>
  <c r="BE136" i="25"/>
  <c r="T136" i="25"/>
  <c r="R136" i="25"/>
  <c r="P136" i="25"/>
  <c r="J136" i="25"/>
  <c r="BK134" i="25"/>
  <c r="BK133" i="25" s="1"/>
  <c r="J133" i="25" s="1"/>
  <c r="J64" i="25" s="1"/>
  <c r="BI134" i="25"/>
  <c r="BH134" i="25"/>
  <c r="BG134" i="25"/>
  <c r="BF134" i="25"/>
  <c r="T134" i="25"/>
  <c r="R134" i="25"/>
  <c r="R133" i="25" s="1"/>
  <c r="P134" i="25"/>
  <c r="J134" i="25"/>
  <c r="BE134" i="25" s="1"/>
  <c r="T133" i="25"/>
  <c r="P133" i="25"/>
  <c r="BK131" i="25"/>
  <c r="BI131" i="25"/>
  <c r="BH131" i="25"/>
  <c r="BG131" i="25"/>
  <c r="BF131" i="25"/>
  <c r="BE131" i="25"/>
  <c r="T131" i="25"/>
  <c r="R131" i="25"/>
  <c r="P131" i="25"/>
  <c r="J131" i="25"/>
  <c r="BK129" i="25"/>
  <c r="BI129" i="25"/>
  <c r="BH129" i="25"/>
  <c r="BG129" i="25"/>
  <c r="BF129" i="25"/>
  <c r="T129" i="25"/>
  <c r="R129" i="25"/>
  <c r="P129" i="25"/>
  <c r="J129" i="25"/>
  <c r="BE129" i="25" s="1"/>
  <c r="BK127" i="25"/>
  <c r="BI127" i="25"/>
  <c r="BH127" i="25"/>
  <c r="BG127" i="25"/>
  <c r="BF127" i="25"/>
  <c r="T127" i="25"/>
  <c r="R127" i="25"/>
  <c r="P127" i="25"/>
  <c r="J127" i="25"/>
  <c r="BE127" i="25" s="1"/>
  <c r="BK125" i="25"/>
  <c r="BI125" i="25"/>
  <c r="BH125" i="25"/>
  <c r="BG125" i="25"/>
  <c r="BF125" i="25"/>
  <c r="T125" i="25"/>
  <c r="R125" i="25"/>
  <c r="P125" i="25"/>
  <c r="J125" i="25"/>
  <c r="BE125" i="25" s="1"/>
  <c r="BK123" i="25"/>
  <c r="BI123" i="25"/>
  <c r="BH123" i="25"/>
  <c r="BG123" i="25"/>
  <c r="BF123" i="25"/>
  <c r="BE123" i="25"/>
  <c r="T123" i="25"/>
  <c r="R123" i="25"/>
  <c r="P123" i="25"/>
  <c r="J123" i="25"/>
  <c r="BK121" i="25"/>
  <c r="BI121" i="25"/>
  <c r="BH121" i="25"/>
  <c r="BG121" i="25"/>
  <c r="BF121" i="25"/>
  <c r="BE121" i="25"/>
  <c r="T121" i="25"/>
  <c r="R121" i="25"/>
  <c r="P121" i="25"/>
  <c r="J121" i="25"/>
  <c r="BK119" i="25"/>
  <c r="BI119" i="25"/>
  <c r="BH119" i="25"/>
  <c r="BG119" i="25"/>
  <c r="BF119" i="25"/>
  <c r="T119" i="25"/>
  <c r="R119" i="25"/>
  <c r="P119" i="25"/>
  <c r="J119" i="25"/>
  <c r="BE119" i="25" s="1"/>
  <c r="BK117" i="25"/>
  <c r="BK116" i="25" s="1"/>
  <c r="J116" i="25" s="1"/>
  <c r="J63" i="25" s="1"/>
  <c r="BI117" i="25"/>
  <c r="BH117" i="25"/>
  <c r="BG117" i="25"/>
  <c r="BF117" i="25"/>
  <c r="T117" i="25"/>
  <c r="T116" i="25" s="1"/>
  <c r="R117" i="25"/>
  <c r="R116" i="25" s="1"/>
  <c r="P117" i="25"/>
  <c r="P116" i="25" s="1"/>
  <c r="J117" i="25"/>
  <c r="BE117" i="25" s="1"/>
  <c r="BK114" i="25"/>
  <c r="BI114" i="25"/>
  <c r="BH114" i="25"/>
  <c r="BG114" i="25"/>
  <c r="BF114" i="25"/>
  <c r="T114" i="25"/>
  <c r="R114" i="25"/>
  <c r="P114" i="25"/>
  <c r="J114" i="25"/>
  <c r="BE114" i="25" s="1"/>
  <c r="BK112" i="25"/>
  <c r="BI112" i="25"/>
  <c r="BH112" i="25"/>
  <c r="BG112" i="25"/>
  <c r="BF112" i="25"/>
  <c r="BE112" i="25"/>
  <c r="T112" i="25"/>
  <c r="R112" i="25"/>
  <c r="P112" i="25"/>
  <c r="J112" i="25"/>
  <c r="BK110" i="25"/>
  <c r="BI110" i="25"/>
  <c r="BH110" i="25"/>
  <c r="BG110" i="25"/>
  <c r="BF110" i="25"/>
  <c r="BE110" i="25"/>
  <c r="T110" i="25"/>
  <c r="R110" i="25"/>
  <c r="P110" i="25"/>
  <c r="J110" i="25"/>
  <c r="BK108" i="25"/>
  <c r="BI108" i="25"/>
  <c r="BH108" i="25"/>
  <c r="BG108" i="25"/>
  <c r="BF108" i="25"/>
  <c r="T108" i="25"/>
  <c r="R108" i="25"/>
  <c r="P108" i="25"/>
  <c r="J108" i="25"/>
  <c r="BE108" i="25" s="1"/>
  <c r="BK106" i="25"/>
  <c r="BI106" i="25"/>
  <c r="BH106" i="25"/>
  <c r="BG106" i="25"/>
  <c r="BF106" i="25"/>
  <c r="T106" i="25"/>
  <c r="R106" i="25"/>
  <c r="P106" i="25"/>
  <c r="J106" i="25"/>
  <c r="BE106" i="25" s="1"/>
  <c r="BK104" i="25"/>
  <c r="BI104" i="25"/>
  <c r="BH104" i="25"/>
  <c r="BG104" i="25"/>
  <c r="BF104" i="25"/>
  <c r="T104" i="25"/>
  <c r="R104" i="25"/>
  <c r="P104" i="25"/>
  <c r="J104" i="25"/>
  <c r="BE104" i="25" s="1"/>
  <c r="BK102" i="25"/>
  <c r="BI102" i="25"/>
  <c r="BH102" i="25"/>
  <c r="BG102" i="25"/>
  <c r="BF102" i="25"/>
  <c r="BE102" i="25"/>
  <c r="T102" i="25"/>
  <c r="R102" i="25"/>
  <c r="P102" i="25"/>
  <c r="J102" i="25"/>
  <c r="BK100" i="25"/>
  <c r="BI100" i="25"/>
  <c r="BH100" i="25"/>
  <c r="BG100" i="25"/>
  <c r="BF100" i="25"/>
  <c r="T100" i="25"/>
  <c r="R100" i="25"/>
  <c r="P100" i="25"/>
  <c r="J100" i="25"/>
  <c r="BE100" i="25" s="1"/>
  <c r="BK98" i="25"/>
  <c r="BI98" i="25"/>
  <c r="BH98" i="25"/>
  <c r="BG98" i="25"/>
  <c r="BF98" i="25"/>
  <c r="T98" i="25"/>
  <c r="R98" i="25"/>
  <c r="P98" i="25"/>
  <c r="J98" i="25"/>
  <c r="BE98" i="25" s="1"/>
  <c r="BK96" i="25"/>
  <c r="BI96" i="25"/>
  <c r="BH96" i="25"/>
  <c r="BG96" i="25"/>
  <c r="BF96" i="25"/>
  <c r="T96" i="25"/>
  <c r="R96" i="25"/>
  <c r="R95" i="25" s="1"/>
  <c r="P96" i="25"/>
  <c r="J96" i="25"/>
  <c r="BE96" i="25" s="1"/>
  <c r="T95" i="25"/>
  <c r="P95" i="25"/>
  <c r="BK93" i="25"/>
  <c r="BI93" i="25"/>
  <c r="BH93" i="25"/>
  <c r="BG93" i="25"/>
  <c r="BF93" i="25"/>
  <c r="T93" i="25"/>
  <c r="R93" i="25"/>
  <c r="P93" i="25"/>
  <c r="J93" i="25"/>
  <c r="BE93" i="25" s="1"/>
  <c r="BK91" i="25"/>
  <c r="BI91" i="25"/>
  <c r="BH91" i="25"/>
  <c r="BG91" i="25"/>
  <c r="BF91" i="25"/>
  <c r="BE91" i="25"/>
  <c r="T91" i="25"/>
  <c r="T86" i="25" s="1"/>
  <c r="T85" i="25" s="1"/>
  <c r="T84" i="25" s="1"/>
  <c r="R91" i="25"/>
  <c r="R86" i="25" s="1"/>
  <c r="P91" i="25"/>
  <c r="J91" i="25"/>
  <c r="BK89" i="25"/>
  <c r="BI89" i="25"/>
  <c r="BH89" i="25"/>
  <c r="BG89" i="25"/>
  <c r="BF89" i="25"/>
  <c r="T89" i="25"/>
  <c r="R89" i="25"/>
  <c r="P89" i="25"/>
  <c r="J89" i="25"/>
  <c r="BE89" i="25" s="1"/>
  <c r="BK87" i="25"/>
  <c r="BI87" i="25"/>
  <c r="BH87" i="25"/>
  <c r="BG87" i="25"/>
  <c r="BF87" i="25"/>
  <c r="T87" i="25"/>
  <c r="R87" i="25"/>
  <c r="P87" i="25"/>
  <c r="P86" i="25" s="1"/>
  <c r="J87" i="25"/>
  <c r="BE87" i="25" s="1"/>
  <c r="F78" i="25"/>
  <c r="E76" i="25"/>
  <c r="F52" i="25"/>
  <c r="E50" i="25"/>
  <c r="J37" i="25"/>
  <c r="J36" i="25"/>
  <c r="J35" i="25"/>
  <c r="J24" i="25"/>
  <c r="E24" i="25"/>
  <c r="J81" i="25" s="1"/>
  <c r="J23" i="25"/>
  <c r="J21" i="25"/>
  <c r="E21" i="25"/>
  <c r="J54" i="25" s="1"/>
  <c r="J20" i="25"/>
  <c r="J18" i="25"/>
  <c r="E18" i="25"/>
  <c r="F81" i="25" s="1"/>
  <c r="J17" i="25"/>
  <c r="J15" i="25"/>
  <c r="E15" i="25"/>
  <c r="F80" i="25" s="1"/>
  <c r="J14" i="25"/>
  <c r="J12" i="25"/>
  <c r="J78" i="25" s="1"/>
  <c r="E7" i="25"/>
  <c r="E48" i="25" s="1"/>
  <c r="BK107" i="26"/>
  <c r="BI107" i="26"/>
  <c r="BH107" i="26"/>
  <c r="BG107" i="26"/>
  <c r="BF107" i="26"/>
  <c r="T107" i="26"/>
  <c r="R107" i="26"/>
  <c r="P107" i="26"/>
  <c r="J107" i="26"/>
  <c r="BE107" i="26" s="1"/>
  <c r="BK105" i="26"/>
  <c r="BI105" i="26"/>
  <c r="BH105" i="26"/>
  <c r="BG105" i="26"/>
  <c r="BF105" i="26"/>
  <c r="T105" i="26"/>
  <c r="R105" i="26"/>
  <c r="P105" i="26"/>
  <c r="J105" i="26"/>
  <c r="BE105" i="26" s="1"/>
  <c r="BK103" i="26"/>
  <c r="BI103" i="26"/>
  <c r="BH103" i="26"/>
  <c r="BG103" i="26"/>
  <c r="BF103" i="26"/>
  <c r="T103" i="26"/>
  <c r="R103" i="26"/>
  <c r="P103" i="26"/>
  <c r="J103" i="26"/>
  <c r="BE103" i="26" s="1"/>
  <c r="BK101" i="26"/>
  <c r="BI101" i="26"/>
  <c r="BH101" i="26"/>
  <c r="BG101" i="26"/>
  <c r="BF101" i="26"/>
  <c r="T101" i="26"/>
  <c r="R101" i="26"/>
  <c r="P101" i="26"/>
  <c r="J101" i="26"/>
  <c r="BE101" i="26" s="1"/>
  <c r="BK100" i="26"/>
  <c r="BI100" i="26"/>
  <c r="BH100" i="26"/>
  <c r="BG100" i="26"/>
  <c r="BF100" i="26"/>
  <c r="T100" i="26"/>
  <c r="R100" i="26"/>
  <c r="P100" i="26"/>
  <c r="J100" i="26"/>
  <c r="BE100" i="26" s="1"/>
  <c r="BK98" i="26"/>
  <c r="BI98" i="26"/>
  <c r="BH98" i="26"/>
  <c r="BG98" i="26"/>
  <c r="BF98" i="26"/>
  <c r="T98" i="26"/>
  <c r="R98" i="26"/>
  <c r="P98" i="26"/>
  <c r="J98" i="26"/>
  <c r="BE98" i="26" s="1"/>
  <c r="BK96" i="26"/>
  <c r="BI96" i="26"/>
  <c r="BH96" i="26"/>
  <c r="BG96" i="26"/>
  <c r="BF96" i="26"/>
  <c r="T96" i="26"/>
  <c r="R96" i="26"/>
  <c r="P96" i="26"/>
  <c r="J96" i="26"/>
  <c r="BE96" i="26" s="1"/>
  <c r="BK94" i="26"/>
  <c r="BI94" i="26"/>
  <c r="BH94" i="26"/>
  <c r="BG94" i="26"/>
  <c r="BF94" i="26"/>
  <c r="T94" i="26"/>
  <c r="R94" i="26"/>
  <c r="P94" i="26"/>
  <c r="J94" i="26"/>
  <c r="BE94" i="26" s="1"/>
  <c r="BK92" i="26"/>
  <c r="BI92" i="26"/>
  <c r="BH92" i="26"/>
  <c r="BG92" i="26"/>
  <c r="BF92" i="26"/>
  <c r="T92" i="26"/>
  <c r="R92" i="26"/>
  <c r="P92" i="26"/>
  <c r="J92" i="26"/>
  <c r="BE92" i="26" s="1"/>
  <c r="BK91" i="26"/>
  <c r="BI91" i="26"/>
  <c r="BH91" i="26"/>
  <c r="BG91" i="26"/>
  <c r="BF91" i="26"/>
  <c r="T91" i="26"/>
  <c r="R91" i="26"/>
  <c r="P91" i="26"/>
  <c r="J91" i="26"/>
  <c r="BE91" i="26" s="1"/>
  <c r="BK89" i="26"/>
  <c r="BI89" i="26"/>
  <c r="BH89" i="26"/>
  <c r="BG89" i="26"/>
  <c r="BF89" i="26"/>
  <c r="T89" i="26"/>
  <c r="T85" i="26" s="1"/>
  <c r="T83" i="26" s="1"/>
  <c r="T82" i="26" s="1"/>
  <c r="R89" i="26"/>
  <c r="P89" i="26"/>
  <c r="J89" i="26"/>
  <c r="BE89" i="26" s="1"/>
  <c r="BK88" i="26"/>
  <c r="BI88" i="26"/>
  <c r="BH88" i="26"/>
  <c r="BG88" i="26"/>
  <c r="BF88" i="26"/>
  <c r="T88" i="26"/>
  <c r="R88" i="26"/>
  <c r="P88" i="26"/>
  <c r="J88" i="26"/>
  <c r="BE88" i="26" s="1"/>
  <c r="BK86" i="26"/>
  <c r="BI86" i="26"/>
  <c r="BH86" i="26"/>
  <c r="BG86" i="26"/>
  <c r="BF86" i="26"/>
  <c r="T86" i="26"/>
  <c r="R86" i="26"/>
  <c r="R85" i="26" s="1"/>
  <c r="R83" i="26" s="1"/>
  <c r="R82" i="26" s="1"/>
  <c r="P86" i="26"/>
  <c r="J86" i="26"/>
  <c r="BE86" i="26" s="1"/>
  <c r="P85" i="26"/>
  <c r="P83" i="26" s="1"/>
  <c r="P82" i="26" s="1"/>
  <c r="J84" i="26"/>
  <c r="J61" i="26" s="1"/>
  <c r="F76" i="26"/>
  <c r="E74" i="26"/>
  <c r="F52" i="26"/>
  <c r="E50" i="26"/>
  <c r="J37" i="26"/>
  <c r="J36" i="26"/>
  <c r="J35" i="26"/>
  <c r="J24" i="26"/>
  <c r="E24" i="26"/>
  <c r="J55" i="26" s="1"/>
  <c r="J23" i="26"/>
  <c r="J21" i="26"/>
  <c r="E21" i="26"/>
  <c r="J78" i="26" s="1"/>
  <c r="J20" i="26"/>
  <c r="J18" i="26"/>
  <c r="E18" i="26"/>
  <c r="F79" i="26" s="1"/>
  <c r="J17" i="26"/>
  <c r="J15" i="26"/>
  <c r="E15" i="26"/>
  <c r="F78" i="26" s="1"/>
  <c r="J14" i="26"/>
  <c r="J12" i="26"/>
  <c r="J76" i="26" s="1"/>
  <c r="E7" i="26"/>
  <c r="E48" i="26" s="1"/>
  <c r="BK152" i="27"/>
  <c r="BK151" i="27" s="1"/>
  <c r="BI152" i="27"/>
  <c r="BH152" i="27"/>
  <c r="BG152" i="27"/>
  <c r="BF152" i="27"/>
  <c r="BE152" i="27"/>
  <c r="T152" i="27"/>
  <c r="T151" i="27" s="1"/>
  <c r="T150" i="27" s="1"/>
  <c r="R152" i="27"/>
  <c r="R151" i="27" s="1"/>
  <c r="R150" i="27" s="1"/>
  <c r="P152" i="27"/>
  <c r="P151" i="27" s="1"/>
  <c r="P150" i="27" s="1"/>
  <c r="J152" i="27"/>
  <c r="BK148" i="27"/>
  <c r="BI148" i="27"/>
  <c r="BH148" i="27"/>
  <c r="BG148" i="27"/>
  <c r="BF148" i="27"/>
  <c r="T148" i="27"/>
  <c r="R148" i="27"/>
  <c r="P148" i="27"/>
  <c r="P147" i="27" s="1"/>
  <c r="J148" i="27"/>
  <c r="BE148" i="27" s="1"/>
  <c r="BK147" i="27"/>
  <c r="J147" i="27" s="1"/>
  <c r="J68" i="27" s="1"/>
  <c r="T147" i="27"/>
  <c r="R147" i="27"/>
  <c r="BK145" i="27"/>
  <c r="BI145" i="27"/>
  <c r="BH145" i="27"/>
  <c r="BG145" i="27"/>
  <c r="BF145" i="27"/>
  <c r="T145" i="27"/>
  <c r="R145" i="27"/>
  <c r="P145" i="27"/>
  <c r="J145" i="27"/>
  <c r="BE145" i="27" s="1"/>
  <c r="BK143" i="27"/>
  <c r="BK142" i="27" s="1"/>
  <c r="J142" i="27" s="1"/>
  <c r="J67" i="27" s="1"/>
  <c r="BI143" i="27"/>
  <c r="BH143" i="27"/>
  <c r="BG143" i="27"/>
  <c r="BF143" i="27"/>
  <c r="T143" i="27"/>
  <c r="R143" i="27"/>
  <c r="R142" i="27" s="1"/>
  <c r="P143" i="27"/>
  <c r="J143" i="27"/>
  <c r="BE143" i="27" s="1"/>
  <c r="T142" i="27"/>
  <c r="P142" i="27"/>
  <c r="BK140" i="27"/>
  <c r="BI140" i="27"/>
  <c r="BH140" i="27"/>
  <c r="BG140" i="27"/>
  <c r="BF140" i="27"/>
  <c r="T140" i="27"/>
  <c r="R140" i="27"/>
  <c r="P140" i="27"/>
  <c r="J140" i="27"/>
  <c r="BE140" i="27" s="1"/>
  <c r="BK139" i="27"/>
  <c r="BI139" i="27"/>
  <c r="BH139" i="27"/>
  <c r="BG139" i="27"/>
  <c r="BF139" i="27"/>
  <c r="T139" i="27"/>
  <c r="R139" i="27"/>
  <c r="P139" i="27"/>
  <c r="J139" i="27"/>
  <c r="BE139" i="27" s="1"/>
  <c r="BK137" i="27"/>
  <c r="BI137" i="27"/>
  <c r="BH137" i="27"/>
  <c r="BG137" i="27"/>
  <c r="BF137" i="27"/>
  <c r="T137" i="27"/>
  <c r="R137" i="27"/>
  <c r="P137" i="27"/>
  <c r="J137" i="27"/>
  <c r="BE137" i="27" s="1"/>
  <c r="BK135" i="27"/>
  <c r="BI135" i="27"/>
  <c r="BH135" i="27"/>
  <c r="BG135" i="27"/>
  <c r="BF135" i="27"/>
  <c r="BE135" i="27"/>
  <c r="T135" i="27"/>
  <c r="R135" i="27"/>
  <c r="P135" i="27"/>
  <c r="J135" i="27"/>
  <c r="BK133" i="27"/>
  <c r="BI133" i="27"/>
  <c r="BH133" i="27"/>
  <c r="BG133" i="27"/>
  <c r="BF133" i="27"/>
  <c r="T133" i="27"/>
  <c r="R133" i="27"/>
  <c r="P133" i="27"/>
  <c r="J133" i="27"/>
  <c r="BE133" i="27" s="1"/>
  <c r="BK131" i="27"/>
  <c r="BI131" i="27"/>
  <c r="BH131" i="27"/>
  <c r="BG131" i="27"/>
  <c r="BF131" i="27"/>
  <c r="T131" i="27"/>
  <c r="R131" i="27"/>
  <c r="P131" i="27"/>
  <c r="J131" i="27"/>
  <c r="BE131" i="27" s="1"/>
  <c r="BK129" i="27"/>
  <c r="BI129" i="27"/>
  <c r="BH129" i="27"/>
  <c r="BG129" i="27"/>
  <c r="BF129" i="27"/>
  <c r="T129" i="27"/>
  <c r="R129" i="27"/>
  <c r="P129" i="27"/>
  <c r="J129" i="27"/>
  <c r="BE129" i="27" s="1"/>
  <c r="BK127" i="27"/>
  <c r="BI127" i="27"/>
  <c r="BH127" i="27"/>
  <c r="BG127" i="27"/>
  <c r="BF127" i="27"/>
  <c r="T127" i="27"/>
  <c r="R127" i="27"/>
  <c r="P127" i="27"/>
  <c r="J127" i="27"/>
  <c r="BE127" i="27" s="1"/>
  <c r="BK125" i="27"/>
  <c r="BI125" i="27"/>
  <c r="BH125" i="27"/>
  <c r="BG125" i="27"/>
  <c r="BF125" i="27"/>
  <c r="T125" i="27"/>
  <c r="R125" i="27"/>
  <c r="P125" i="27"/>
  <c r="J125" i="27"/>
  <c r="BE125" i="27" s="1"/>
  <c r="BK123" i="27"/>
  <c r="BI123" i="27"/>
  <c r="BH123" i="27"/>
  <c r="BG123" i="27"/>
  <c r="BF123" i="27"/>
  <c r="T123" i="27"/>
  <c r="R123" i="27"/>
  <c r="P123" i="27"/>
  <c r="J123" i="27"/>
  <c r="BE123" i="27" s="1"/>
  <c r="BK121" i="27"/>
  <c r="BI121" i="27"/>
  <c r="BH121" i="27"/>
  <c r="BG121" i="27"/>
  <c r="BF121" i="27"/>
  <c r="T121" i="27"/>
  <c r="R121" i="27"/>
  <c r="P121" i="27"/>
  <c r="J121" i="27"/>
  <c r="BE121" i="27" s="1"/>
  <c r="BK120" i="27"/>
  <c r="BI120" i="27"/>
  <c r="BH120" i="27"/>
  <c r="BG120" i="27"/>
  <c r="BF120" i="27"/>
  <c r="BE120" i="27"/>
  <c r="T120" i="27"/>
  <c r="R120" i="27"/>
  <c r="P120" i="27"/>
  <c r="J120" i="27"/>
  <c r="BK118" i="27"/>
  <c r="BI118" i="27"/>
  <c r="BH118" i="27"/>
  <c r="BG118" i="27"/>
  <c r="BF118" i="27"/>
  <c r="T118" i="27"/>
  <c r="R118" i="27"/>
  <c r="P118" i="27"/>
  <c r="J118" i="27"/>
  <c r="BE118" i="27" s="1"/>
  <c r="BK117" i="27"/>
  <c r="BI117" i="27"/>
  <c r="BH117" i="27"/>
  <c r="BG117" i="27"/>
  <c r="BF117" i="27"/>
  <c r="T117" i="27"/>
  <c r="R117" i="27"/>
  <c r="P117" i="27"/>
  <c r="J117" i="27"/>
  <c r="BE117" i="27" s="1"/>
  <c r="BK115" i="27"/>
  <c r="BI115" i="27"/>
  <c r="BH115" i="27"/>
  <c r="BG115" i="27"/>
  <c r="BF115" i="27"/>
  <c r="T115" i="27"/>
  <c r="T114" i="27" s="1"/>
  <c r="T113" i="27" s="1"/>
  <c r="R115" i="27"/>
  <c r="R114" i="27" s="1"/>
  <c r="R113" i="27" s="1"/>
  <c r="P115" i="27"/>
  <c r="P114" i="27" s="1"/>
  <c r="P113" i="27" s="1"/>
  <c r="J115" i="27"/>
  <c r="BE115" i="27" s="1"/>
  <c r="BK111" i="27"/>
  <c r="BI111" i="27"/>
  <c r="BH111" i="27"/>
  <c r="BG111" i="27"/>
  <c r="BF111" i="27"/>
  <c r="T111" i="27"/>
  <c r="R111" i="27"/>
  <c r="P111" i="27"/>
  <c r="P110" i="27" s="1"/>
  <c r="J111" i="27"/>
  <c r="BE111" i="27" s="1"/>
  <c r="BK110" i="27"/>
  <c r="J110" i="27" s="1"/>
  <c r="J64" i="27" s="1"/>
  <c r="T110" i="27"/>
  <c r="R110" i="27"/>
  <c r="BK108" i="27"/>
  <c r="BI108" i="27"/>
  <c r="BH108" i="27"/>
  <c r="BG108" i="27"/>
  <c r="BF108" i="27"/>
  <c r="BE108" i="27"/>
  <c r="T108" i="27"/>
  <c r="R108" i="27"/>
  <c r="P108" i="27"/>
  <c r="J108" i="27"/>
  <c r="BK106" i="27"/>
  <c r="BI106" i="27"/>
  <c r="BH106" i="27"/>
  <c r="BG106" i="27"/>
  <c r="BF106" i="27"/>
  <c r="T106" i="27"/>
  <c r="R106" i="27"/>
  <c r="P106" i="27"/>
  <c r="J106" i="27"/>
  <c r="BE106" i="27" s="1"/>
  <c r="BK103" i="27"/>
  <c r="BI103" i="27"/>
  <c r="BH103" i="27"/>
  <c r="BG103" i="27"/>
  <c r="BF103" i="27"/>
  <c r="T103" i="27"/>
  <c r="R103" i="27"/>
  <c r="P103" i="27"/>
  <c r="P98" i="27" s="1"/>
  <c r="J103" i="27"/>
  <c r="BE103" i="27" s="1"/>
  <c r="BK101" i="27"/>
  <c r="BI101" i="27"/>
  <c r="BH101" i="27"/>
  <c r="BG101" i="27"/>
  <c r="BF101" i="27"/>
  <c r="T101" i="27"/>
  <c r="T98" i="27" s="1"/>
  <c r="R101" i="27"/>
  <c r="P101" i="27"/>
  <c r="J101" i="27"/>
  <c r="BE101" i="27" s="1"/>
  <c r="BK99" i="27"/>
  <c r="BI99" i="27"/>
  <c r="BH99" i="27"/>
  <c r="BG99" i="27"/>
  <c r="BF99" i="27"/>
  <c r="BE99" i="27"/>
  <c r="T99" i="27"/>
  <c r="R99" i="27"/>
  <c r="P99" i="27"/>
  <c r="J99" i="27"/>
  <c r="R98" i="27"/>
  <c r="BK96" i="27"/>
  <c r="BK95" i="27" s="1"/>
  <c r="BI96" i="27"/>
  <c r="BH96" i="27"/>
  <c r="BG96" i="27"/>
  <c r="BF96" i="27"/>
  <c r="T96" i="27"/>
  <c r="T95" i="27" s="1"/>
  <c r="R96" i="27"/>
  <c r="P96" i="27"/>
  <c r="J96" i="27"/>
  <c r="BE96" i="27" s="1"/>
  <c r="R95" i="27"/>
  <c r="P95" i="27"/>
  <c r="BK93" i="27"/>
  <c r="BK92" i="27" s="1"/>
  <c r="J92" i="27" s="1"/>
  <c r="J61" i="27" s="1"/>
  <c r="BI93" i="27"/>
  <c r="BH93" i="27"/>
  <c r="BG93" i="27"/>
  <c r="BF93" i="27"/>
  <c r="BE93" i="27"/>
  <c r="T93" i="27"/>
  <c r="T92" i="27" s="1"/>
  <c r="T91" i="27" s="1"/>
  <c r="T90" i="27" s="1"/>
  <c r="R93" i="27"/>
  <c r="R92" i="27" s="1"/>
  <c r="R91" i="27" s="1"/>
  <c r="P93" i="27"/>
  <c r="J93" i="27"/>
  <c r="P92" i="27"/>
  <c r="F84" i="27"/>
  <c r="E82" i="27"/>
  <c r="F55" i="27"/>
  <c r="F52" i="27"/>
  <c r="E50" i="27"/>
  <c r="J37" i="27"/>
  <c r="J36" i="27"/>
  <c r="J35" i="27"/>
  <c r="J24" i="27"/>
  <c r="E24" i="27"/>
  <c r="J87" i="27" s="1"/>
  <c r="J23" i="27"/>
  <c r="J21" i="27"/>
  <c r="E21" i="27"/>
  <c r="J54" i="27" s="1"/>
  <c r="J20" i="27"/>
  <c r="J18" i="27"/>
  <c r="E18" i="27"/>
  <c r="F87" i="27" s="1"/>
  <c r="J17" i="27"/>
  <c r="J15" i="27"/>
  <c r="E15" i="27"/>
  <c r="F54" i="27" s="1"/>
  <c r="J14" i="27"/>
  <c r="J12" i="27"/>
  <c r="J52" i="27" s="1"/>
  <c r="E7" i="27"/>
  <c r="E80" i="27" s="1"/>
  <c r="BK248" i="28"/>
  <c r="BI248" i="28"/>
  <c r="BH248" i="28"/>
  <c r="BG248" i="28"/>
  <c r="BF248" i="28"/>
  <c r="T248" i="28"/>
  <c r="R248" i="28"/>
  <c r="P248" i="28"/>
  <c r="J248" i="28"/>
  <c r="BE248" i="28" s="1"/>
  <c r="BK246" i="28"/>
  <c r="BI246" i="28"/>
  <c r="BH246" i="28"/>
  <c r="BG246" i="28"/>
  <c r="BF246" i="28"/>
  <c r="T246" i="28"/>
  <c r="R246" i="28"/>
  <c r="P246" i="28"/>
  <c r="J246" i="28"/>
  <c r="BE246" i="28" s="1"/>
  <c r="BK244" i="28"/>
  <c r="BI244" i="28"/>
  <c r="BH244" i="28"/>
  <c r="BG244" i="28"/>
  <c r="BF244" i="28"/>
  <c r="T244" i="28"/>
  <c r="R244" i="28"/>
  <c r="R243" i="28" s="1"/>
  <c r="P244" i="28"/>
  <c r="J244" i="28"/>
  <c r="BE244" i="28" s="1"/>
  <c r="T243" i="28"/>
  <c r="P243" i="28"/>
  <c r="BK241" i="28"/>
  <c r="BI241" i="28"/>
  <c r="BH241" i="28"/>
  <c r="BG241" i="28"/>
  <c r="BF241" i="28"/>
  <c r="BE241" i="28"/>
  <c r="T241" i="28"/>
  <c r="R241" i="28"/>
  <c r="P241" i="28"/>
  <c r="J241" i="28"/>
  <c r="BK239" i="28"/>
  <c r="BI239" i="28"/>
  <c r="BH239" i="28"/>
  <c r="BG239" i="28"/>
  <c r="BF239" i="28"/>
  <c r="T239" i="28"/>
  <c r="R239" i="28"/>
  <c r="P239" i="28"/>
  <c r="J239" i="28"/>
  <c r="BE239" i="28" s="1"/>
  <c r="BK237" i="28"/>
  <c r="BI237" i="28"/>
  <c r="BH237" i="28"/>
  <c r="BG237" i="28"/>
  <c r="BF237" i="28"/>
  <c r="T237" i="28"/>
  <c r="R237" i="28"/>
  <c r="P237" i="28"/>
  <c r="J237" i="28"/>
  <c r="BE237" i="28" s="1"/>
  <c r="BK235" i="28"/>
  <c r="BI235" i="28"/>
  <c r="BH235" i="28"/>
  <c r="BG235" i="28"/>
  <c r="BF235" i="28"/>
  <c r="T235" i="28"/>
  <c r="T234" i="28" s="1"/>
  <c r="R235" i="28"/>
  <c r="P235" i="28"/>
  <c r="P234" i="28" s="1"/>
  <c r="J235" i="28"/>
  <c r="BE235" i="28" s="1"/>
  <c r="R234" i="28"/>
  <c r="BK232" i="28"/>
  <c r="BI232" i="28"/>
  <c r="BH232" i="28"/>
  <c r="BG232" i="28"/>
  <c r="BF232" i="28"/>
  <c r="T232" i="28"/>
  <c r="R232" i="28"/>
  <c r="P232" i="28"/>
  <c r="J232" i="28"/>
  <c r="BE232" i="28" s="1"/>
  <c r="BK230" i="28"/>
  <c r="BI230" i="28"/>
  <c r="BH230" i="28"/>
  <c r="BG230" i="28"/>
  <c r="BF230" i="28"/>
  <c r="BE230" i="28"/>
  <c r="T230" i="28"/>
  <c r="R230" i="28"/>
  <c r="P230" i="28"/>
  <c r="J230" i="28"/>
  <c r="BK228" i="28"/>
  <c r="BI228" i="28"/>
  <c r="BH228" i="28"/>
  <c r="BG228" i="28"/>
  <c r="BF228" i="28"/>
  <c r="T228" i="28"/>
  <c r="R228" i="28"/>
  <c r="P228" i="28"/>
  <c r="J228" i="28"/>
  <c r="BE228" i="28" s="1"/>
  <c r="BK226" i="28"/>
  <c r="BI226" i="28"/>
  <c r="BH226" i="28"/>
  <c r="BG226" i="28"/>
  <c r="BF226" i="28"/>
  <c r="T226" i="28"/>
  <c r="R226" i="28"/>
  <c r="P226" i="28"/>
  <c r="J226" i="28"/>
  <c r="BE226" i="28" s="1"/>
  <c r="BK225" i="28"/>
  <c r="BI225" i="28"/>
  <c r="BH225" i="28"/>
  <c r="BG225" i="28"/>
  <c r="BF225" i="28"/>
  <c r="T225" i="28"/>
  <c r="R225" i="28"/>
  <c r="P225" i="28"/>
  <c r="J225" i="28"/>
  <c r="BE225" i="28" s="1"/>
  <c r="BK223" i="28"/>
  <c r="BI223" i="28"/>
  <c r="BH223" i="28"/>
  <c r="BG223" i="28"/>
  <c r="BF223" i="28"/>
  <c r="BE223" i="28"/>
  <c r="T223" i="28"/>
  <c r="R223" i="28"/>
  <c r="P223" i="28"/>
  <c r="J223" i="28"/>
  <c r="BK221" i="28"/>
  <c r="BI221" i="28"/>
  <c r="BH221" i="28"/>
  <c r="BG221" i="28"/>
  <c r="BF221" i="28"/>
  <c r="BE221" i="28"/>
  <c r="T221" i="28"/>
  <c r="R221" i="28"/>
  <c r="P221" i="28"/>
  <c r="J221" i="28"/>
  <c r="BK219" i="28"/>
  <c r="BI219" i="28"/>
  <c r="BH219" i="28"/>
  <c r="BG219" i="28"/>
  <c r="BF219" i="28"/>
  <c r="T219" i="28"/>
  <c r="R219" i="28"/>
  <c r="P219" i="28"/>
  <c r="J219" i="28"/>
  <c r="BE219" i="28" s="1"/>
  <c r="BK217" i="28"/>
  <c r="BI217" i="28"/>
  <c r="BH217" i="28"/>
  <c r="BG217" i="28"/>
  <c r="BF217" i="28"/>
  <c r="T217" i="28"/>
  <c r="R217" i="28"/>
  <c r="P217" i="28"/>
  <c r="J217" i="28"/>
  <c r="BE217" i="28" s="1"/>
  <c r="BK215" i="28"/>
  <c r="BI215" i="28"/>
  <c r="BH215" i="28"/>
  <c r="BG215" i="28"/>
  <c r="BF215" i="28"/>
  <c r="T215" i="28"/>
  <c r="R215" i="28"/>
  <c r="P215" i="28"/>
  <c r="J215" i="28"/>
  <c r="BE215" i="28" s="1"/>
  <c r="BK213" i="28"/>
  <c r="BI213" i="28"/>
  <c r="BH213" i="28"/>
  <c r="BG213" i="28"/>
  <c r="BF213" i="28"/>
  <c r="BE213" i="28"/>
  <c r="T213" i="28"/>
  <c r="R213" i="28"/>
  <c r="P213" i="28"/>
  <c r="J213" i="28"/>
  <c r="BK211" i="28"/>
  <c r="BI211" i="28"/>
  <c r="BH211" i="28"/>
  <c r="BG211" i="28"/>
  <c r="BF211" i="28"/>
  <c r="T211" i="28"/>
  <c r="R211" i="28"/>
  <c r="R210" i="28" s="1"/>
  <c r="P211" i="28"/>
  <c r="J211" i="28"/>
  <c r="BE211" i="28" s="1"/>
  <c r="T210" i="28"/>
  <c r="P210" i="28"/>
  <c r="BK208" i="28"/>
  <c r="BI208" i="28"/>
  <c r="BH208" i="28"/>
  <c r="BG208" i="28"/>
  <c r="BF208" i="28"/>
  <c r="T208" i="28"/>
  <c r="R208" i="28"/>
  <c r="P208" i="28"/>
  <c r="J208" i="28"/>
  <c r="BE208" i="28" s="1"/>
  <c r="BK206" i="28"/>
  <c r="BI206" i="28"/>
  <c r="BH206" i="28"/>
  <c r="BG206" i="28"/>
  <c r="BF206" i="28"/>
  <c r="T206" i="28"/>
  <c r="R206" i="28"/>
  <c r="P206" i="28"/>
  <c r="J206" i="28"/>
  <c r="BE206" i="28" s="1"/>
  <c r="BK204" i="28"/>
  <c r="BI204" i="28"/>
  <c r="BH204" i="28"/>
  <c r="BG204" i="28"/>
  <c r="BF204" i="28"/>
  <c r="T204" i="28"/>
  <c r="T203" i="28" s="1"/>
  <c r="R204" i="28"/>
  <c r="P204" i="28"/>
  <c r="P203" i="28" s="1"/>
  <c r="J204" i="28"/>
  <c r="BE204" i="28" s="1"/>
  <c r="R203" i="28"/>
  <c r="BK201" i="28"/>
  <c r="BI201" i="28"/>
  <c r="BH201" i="28"/>
  <c r="BG201" i="28"/>
  <c r="BF201" i="28"/>
  <c r="T201" i="28"/>
  <c r="R201" i="28"/>
  <c r="P201" i="28"/>
  <c r="J201" i="28"/>
  <c r="BE201" i="28" s="1"/>
  <c r="BK199" i="28"/>
  <c r="BI199" i="28"/>
  <c r="BH199" i="28"/>
  <c r="BG199" i="28"/>
  <c r="BF199" i="28"/>
  <c r="BE199" i="28"/>
  <c r="T199" i="28"/>
  <c r="R199" i="28"/>
  <c r="P199" i="28"/>
  <c r="J199" i="28"/>
  <c r="BK197" i="28"/>
  <c r="BI197" i="28"/>
  <c r="BH197" i="28"/>
  <c r="BG197" i="28"/>
  <c r="BF197" i="28"/>
  <c r="T197" i="28"/>
  <c r="R197" i="28"/>
  <c r="P197" i="28"/>
  <c r="J197" i="28"/>
  <c r="BE197" i="28" s="1"/>
  <c r="BK195" i="28"/>
  <c r="BI195" i="28"/>
  <c r="BH195" i="28"/>
  <c r="BG195" i="28"/>
  <c r="BF195" i="28"/>
  <c r="T195" i="28"/>
  <c r="R195" i="28"/>
  <c r="P195" i="28"/>
  <c r="J195" i="28"/>
  <c r="BE195" i="28" s="1"/>
  <c r="BK193" i="28"/>
  <c r="BI193" i="28"/>
  <c r="BH193" i="28"/>
  <c r="BG193" i="28"/>
  <c r="BF193" i="28"/>
  <c r="T193" i="28"/>
  <c r="R193" i="28"/>
  <c r="P193" i="28"/>
  <c r="J193" i="28"/>
  <c r="BE193" i="28" s="1"/>
  <c r="BK191" i="28"/>
  <c r="BI191" i="28"/>
  <c r="BH191" i="28"/>
  <c r="BG191" i="28"/>
  <c r="BF191" i="28"/>
  <c r="BE191" i="28"/>
  <c r="T191" i="28"/>
  <c r="R191" i="28"/>
  <c r="P191" i="28"/>
  <c r="J191" i="28"/>
  <c r="BK189" i="28"/>
  <c r="BI189" i="28"/>
  <c r="BH189" i="28"/>
  <c r="BG189" i="28"/>
  <c r="BF189" i="28"/>
  <c r="BE189" i="28"/>
  <c r="T189" i="28"/>
  <c r="R189" i="28"/>
  <c r="P189" i="28"/>
  <c r="J189" i="28"/>
  <c r="BK187" i="28"/>
  <c r="BI187" i="28"/>
  <c r="BH187" i="28"/>
  <c r="BG187" i="28"/>
  <c r="BF187" i="28"/>
  <c r="T187" i="28"/>
  <c r="R187" i="28"/>
  <c r="P187" i="28"/>
  <c r="J187" i="28"/>
  <c r="BE187" i="28" s="1"/>
  <c r="BK185" i="28"/>
  <c r="BI185" i="28"/>
  <c r="BH185" i="28"/>
  <c r="BG185" i="28"/>
  <c r="BF185" i="28"/>
  <c r="T185" i="28"/>
  <c r="R185" i="28"/>
  <c r="P185" i="28"/>
  <c r="J185" i="28"/>
  <c r="BE185" i="28" s="1"/>
  <c r="BK183" i="28"/>
  <c r="BI183" i="28"/>
  <c r="BH183" i="28"/>
  <c r="BG183" i="28"/>
  <c r="BF183" i="28"/>
  <c r="BE183" i="28"/>
  <c r="T183" i="28"/>
  <c r="R183" i="28"/>
  <c r="P183" i="28"/>
  <c r="J183" i="28"/>
  <c r="BK181" i="28"/>
  <c r="BI181" i="28"/>
  <c r="BH181" i="28"/>
  <c r="BG181" i="28"/>
  <c r="BF181" i="28"/>
  <c r="BE181" i="28"/>
  <c r="T181" i="28"/>
  <c r="R181" i="28"/>
  <c r="P181" i="28"/>
  <c r="J181" i="28"/>
  <c r="BK179" i="28"/>
  <c r="BI179" i="28"/>
  <c r="BH179" i="28"/>
  <c r="BG179" i="28"/>
  <c r="BF179" i="28"/>
  <c r="T179" i="28"/>
  <c r="R179" i="28"/>
  <c r="P179" i="28"/>
  <c r="J179" i="28"/>
  <c r="BE179" i="28" s="1"/>
  <c r="BK178" i="28"/>
  <c r="BI178" i="28"/>
  <c r="BH178" i="28"/>
  <c r="BG178" i="28"/>
  <c r="BF178" i="28"/>
  <c r="T178" i="28"/>
  <c r="R178" i="28"/>
  <c r="P178" i="28"/>
  <c r="J178" i="28"/>
  <c r="BE178" i="28" s="1"/>
  <c r="BK176" i="28"/>
  <c r="BI176" i="28"/>
  <c r="BH176" i="28"/>
  <c r="BG176" i="28"/>
  <c r="BF176" i="28"/>
  <c r="T176" i="28"/>
  <c r="R176" i="28"/>
  <c r="P176" i="28"/>
  <c r="J176" i="28"/>
  <c r="BE176" i="28" s="1"/>
  <c r="BK175" i="28"/>
  <c r="BI175" i="28"/>
  <c r="BH175" i="28"/>
  <c r="BG175" i="28"/>
  <c r="BF175" i="28"/>
  <c r="T175" i="28"/>
  <c r="R175" i="28"/>
  <c r="P175" i="28"/>
  <c r="J175" i="28"/>
  <c r="BE175" i="28" s="1"/>
  <c r="BK173" i="28"/>
  <c r="BI173" i="28"/>
  <c r="BH173" i="28"/>
  <c r="BG173" i="28"/>
  <c r="BF173" i="28"/>
  <c r="T173" i="28"/>
  <c r="R173" i="28"/>
  <c r="P173" i="28"/>
  <c r="J173" i="28"/>
  <c r="BE173" i="28" s="1"/>
  <c r="BK172" i="28"/>
  <c r="BI172" i="28"/>
  <c r="BH172" i="28"/>
  <c r="BG172" i="28"/>
  <c r="BF172" i="28"/>
  <c r="T172" i="28"/>
  <c r="R172" i="28"/>
  <c r="P172" i="28"/>
  <c r="J172" i="28"/>
  <c r="BE172" i="28" s="1"/>
  <c r="BK170" i="28"/>
  <c r="BI170" i="28"/>
  <c r="BH170" i="28"/>
  <c r="BG170" i="28"/>
  <c r="BF170" i="28"/>
  <c r="T170" i="28"/>
  <c r="R170" i="28"/>
  <c r="P170" i="28"/>
  <c r="J170" i="28"/>
  <c r="BE170" i="28" s="1"/>
  <c r="BK169" i="28"/>
  <c r="BI169" i="28"/>
  <c r="BH169" i="28"/>
  <c r="BG169" i="28"/>
  <c r="BF169" i="28"/>
  <c r="T169" i="28"/>
  <c r="R169" i="28"/>
  <c r="P169" i="28"/>
  <c r="J169" i="28"/>
  <c r="BE169" i="28" s="1"/>
  <c r="BK167" i="28"/>
  <c r="BI167" i="28"/>
  <c r="BH167" i="28"/>
  <c r="BG167" i="28"/>
  <c r="BF167" i="28"/>
  <c r="T167" i="28"/>
  <c r="R167" i="28"/>
  <c r="P167" i="28"/>
  <c r="J167" i="28"/>
  <c r="BE167" i="28" s="1"/>
  <c r="BK165" i="28"/>
  <c r="BI165" i="28"/>
  <c r="BH165" i="28"/>
  <c r="BG165" i="28"/>
  <c r="BF165" i="28"/>
  <c r="T165" i="28"/>
  <c r="R165" i="28"/>
  <c r="P165" i="28"/>
  <c r="J165" i="28"/>
  <c r="BE165" i="28" s="1"/>
  <c r="BK163" i="28"/>
  <c r="BI163" i="28"/>
  <c r="BH163" i="28"/>
  <c r="BG163" i="28"/>
  <c r="BF163" i="28"/>
  <c r="BE163" i="28"/>
  <c r="T163" i="28"/>
  <c r="R163" i="28"/>
  <c r="P163" i="28"/>
  <c r="J163" i="28"/>
  <c r="BK161" i="28"/>
  <c r="BI161" i="28"/>
  <c r="BH161" i="28"/>
  <c r="BG161" i="28"/>
  <c r="BF161" i="28"/>
  <c r="BE161" i="28"/>
  <c r="T161" i="28"/>
  <c r="R161" i="28"/>
  <c r="P161" i="28"/>
  <c r="J161" i="28"/>
  <c r="BK159" i="28"/>
  <c r="BI159" i="28"/>
  <c r="BH159" i="28"/>
  <c r="BG159" i="28"/>
  <c r="BF159" i="28"/>
  <c r="T159" i="28"/>
  <c r="R159" i="28"/>
  <c r="R158" i="28" s="1"/>
  <c r="P159" i="28"/>
  <c r="J159" i="28"/>
  <c r="BE159" i="28" s="1"/>
  <c r="T158" i="28"/>
  <c r="P158" i="28"/>
  <c r="BK156" i="28"/>
  <c r="BI156" i="28"/>
  <c r="BH156" i="28"/>
  <c r="BG156" i="28"/>
  <c r="BF156" i="28"/>
  <c r="T156" i="28"/>
  <c r="R156" i="28"/>
  <c r="P156" i="28"/>
  <c r="J156" i="28"/>
  <c r="BE156" i="28" s="1"/>
  <c r="BK154" i="28"/>
  <c r="BI154" i="28"/>
  <c r="BH154" i="28"/>
  <c r="BG154" i="28"/>
  <c r="BF154" i="28"/>
  <c r="T154" i="28"/>
  <c r="R154" i="28"/>
  <c r="P154" i="28"/>
  <c r="J154" i="28"/>
  <c r="BE154" i="28" s="1"/>
  <c r="BK152" i="28"/>
  <c r="BI152" i="28"/>
  <c r="BH152" i="28"/>
  <c r="BG152" i="28"/>
  <c r="BF152" i="28"/>
  <c r="T152" i="28"/>
  <c r="R152" i="28"/>
  <c r="P152" i="28"/>
  <c r="J152" i="28"/>
  <c r="BE152" i="28" s="1"/>
  <c r="BK151" i="28"/>
  <c r="BI151" i="28"/>
  <c r="BH151" i="28"/>
  <c r="BG151" i="28"/>
  <c r="BF151" i="28"/>
  <c r="BE151" i="28"/>
  <c r="T151" i="28"/>
  <c r="R151" i="28"/>
  <c r="P151" i="28"/>
  <c r="J151" i="28"/>
  <c r="BK149" i="28"/>
  <c r="BI149" i="28"/>
  <c r="BH149" i="28"/>
  <c r="BG149" i="28"/>
  <c r="BF149" i="28"/>
  <c r="T149" i="28"/>
  <c r="R149" i="28"/>
  <c r="P149" i="28"/>
  <c r="J149" i="28"/>
  <c r="BE149" i="28" s="1"/>
  <c r="BK147" i="28"/>
  <c r="BI147" i="28"/>
  <c r="BH147" i="28"/>
  <c r="BG147" i="28"/>
  <c r="BF147" i="28"/>
  <c r="T147" i="28"/>
  <c r="R147" i="28"/>
  <c r="P147" i="28"/>
  <c r="J147" i="28"/>
  <c r="BE147" i="28" s="1"/>
  <c r="BK145" i="28"/>
  <c r="BI145" i="28"/>
  <c r="BH145" i="28"/>
  <c r="BG145" i="28"/>
  <c r="BF145" i="28"/>
  <c r="T145" i="28"/>
  <c r="R145" i="28"/>
  <c r="P145" i="28"/>
  <c r="J145" i="28"/>
  <c r="BE145" i="28" s="1"/>
  <c r="BK143" i="28"/>
  <c r="BI143" i="28"/>
  <c r="BH143" i="28"/>
  <c r="BG143" i="28"/>
  <c r="BF143" i="28"/>
  <c r="T143" i="28"/>
  <c r="R143" i="28"/>
  <c r="P143" i="28"/>
  <c r="J143" i="28"/>
  <c r="BE143" i="28" s="1"/>
  <c r="BK142" i="28"/>
  <c r="BI142" i="28"/>
  <c r="BH142" i="28"/>
  <c r="BG142" i="28"/>
  <c r="BF142" i="28"/>
  <c r="T142" i="28"/>
  <c r="R142" i="28"/>
  <c r="P142" i="28"/>
  <c r="J142" i="28"/>
  <c r="BE142" i="28" s="1"/>
  <c r="BK141" i="28"/>
  <c r="BI141" i="28"/>
  <c r="BH141" i="28"/>
  <c r="BG141" i="28"/>
  <c r="BF141" i="28"/>
  <c r="T141" i="28"/>
  <c r="R141" i="28"/>
  <c r="P141" i="28"/>
  <c r="J141" i="28"/>
  <c r="BE141" i="28" s="1"/>
  <c r="BK140" i="28"/>
  <c r="BI140" i="28"/>
  <c r="BH140" i="28"/>
  <c r="BG140" i="28"/>
  <c r="BF140" i="28"/>
  <c r="T140" i="28"/>
  <c r="R140" i="28"/>
  <c r="P140" i="28"/>
  <c r="J140" i="28"/>
  <c r="BE140" i="28" s="1"/>
  <c r="BK138" i="28"/>
  <c r="BI138" i="28"/>
  <c r="BH138" i="28"/>
  <c r="BG138" i="28"/>
  <c r="BF138" i="28"/>
  <c r="T138" i="28"/>
  <c r="R138" i="28"/>
  <c r="P138" i="28"/>
  <c r="J138" i="28"/>
  <c r="BE138" i="28" s="1"/>
  <c r="BK137" i="28"/>
  <c r="BI137" i="28"/>
  <c r="BH137" i="28"/>
  <c r="BG137" i="28"/>
  <c r="BF137" i="28"/>
  <c r="T137" i="28"/>
  <c r="R137" i="28"/>
  <c r="P137" i="28"/>
  <c r="J137" i="28"/>
  <c r="BE137" i="28" s="1"/>
  <c r="BK135" i="28"/>
  <c r="BI135" i="28"/>
  <c r="BH135" i="28"/>
  <c r="BG135" i="28"/>
  <c r="BF135" i="28"/>
  <c r="T135" i="28"/>
  <c r="R135" i="28"/>
  <c r="P135" i="28"/>
  <c r="J135" i="28"/>
  <c r="BE135" i="28" s="1"/>
  <c r="BK134" i="28"/>
  <c r="BI134" i="28"/>
  <c r="BH134" i="28"/>
  <c r="BG134" i="28"/>
  <c r="BF134" i="28"/>
  <c r="T134" i="28"/>
  <c r="R134" i="28"/>
  <c r="P134" i="28"/>
  <c r="J134" i="28"/>
  <c r="BE134" i="28" s="1"/>
  <c r="BK132" i="28"/>
  <c r="BI132" i="28"/>
  <c r="BH132" i="28"/>
  <c r="BG132" i="28"/>
  <c r="BF132" i="28"/>
  <c r="T132" i="28"/>
  <c r="R132" i="28"/>
  <c r="P132" i="28"/>
  <c r="J132" i="28"/>
  <c r="BE132" i="28" s="1"/>
  <c r="BK131" i="28"/>
  <c r="BI131" i="28"/>
  <c r="BH131" i="28"/>
  <c r="BG131" i="28"/>
  <c r="BF131" i="28"/>
  <c r="T131" i="28"/>
  <c r="R131" i="28"/>
  <c r="P131" i="28"/>
  <c r="J131" i="28"/>
  <c r="BE131" i="28" s="1"/>
  <c r="BK129" i="28"/>
  <c r="BI129" i="28"/>
  <c r="BH129" i="28"/>
  <c r="BG129" i="28"/>
  <c r="BF129" i="28"/>
  <c r="T129" i="28"/>
  <c r="R129" i="28"/>
  <c r="P129" i="28"/>
  <c r="J129" i="28"/>
  <c r="BE129" i="28" s="1"/>
  <c r="BK128" i="28"/>
  <c r="BI128" i="28"/>
  <c r="BH128" i="28"/>
  <c r="BG128" i="28"/>
  <c r="BF128" i="28"/>
  <c r="T128" i="28"/>
  <c r="R128" i="28"/>
  <c r="P128" i="28"/>
  <c r="J128" i="28"/>
  <c r="BE128" i="28" s="1"/>
  <c r="BK126" i="28"/>
  <c r="BI126" i="28"/>
  <c r="BH126" i="28"/>
  <c r="BG126" i="28"/>
  <c r="BF126" i="28"/>
  <c r="T126" i="28"/>
  <c r="R126" i="28"/>
  <c r="P126" i="28"/>
  <c r="J126" i="28"/>
  <c r="BE126" i="28" s="1"/>
  <c r="BK124" i="28"/>
  <c r="BI124" i="28"/>
  <c r="BH124" i="28"/>
  <c r="BG124" i="28"/>
  <c r="BF124" i="28"/>
  <c r="T124" i="28"/>
  <c r="T123" i="28" s="1"/>
  <c r="R124" i="28"/>
  <c r="P124" i="28"/>
  <c r="P123" i="28" s="1"/>
  <c r="P122" i="28" s="1"/>
  <c r="J124" i="28"/>
  <c r="BE124" i="28" s="1"/>
  <c r="R123" i="28"/>
  <c r="BK120" i="28"/>
  <c r="BK119" i="28" s="1"/>
  <c r="J119" i="28" s="1"/>
  <c r="J65" i="28" s="1"/>
  <c r="BI120" i="28"/>
  <c r="BH120" i="28"/>
  <c r="BG120" i="28"/>
  <c r="BF120" i="28"/>
  <c r="T120" i="28"/>
  <c r="T119" i="28" s="1"/>
  <c r="R120" i="28"/>
  <c r="P120" i="28"/>
  <c r="P119" i="28" s="1"/>
  <c r="J120" i="28"/>
  <c r="BE120" i="28" s="1"/>
  <c r="R119" i="28"/>
  <c r="BK117" i="28"/>
  <c r="BI117" i="28"/>
  <c r="BH117" i="28"/>
  <c r="BG117" i="28"/>
  <c r="BF117" i="28"/>
  <c r="T117" i="28"/>
  <c r="R117" i="28"/>
  <c r="P117" i="28"/>
  <c r="J117" i="28"/>
  <c r="BE117" i="28" s="1"/>
  <c r="BK115" i="28"/>
  <c r="BI115" i="28"/>
  <c r="BH115" i="28"/>
  <c r="BG115" i="28"/>
  <c r="BF115" i="28"/>
  <c r="T115" i="28"/>
  <c r="R115" i="28"/>
  <c r="P115" i="28"/>
  <c r="J115" i="28"/>
  <c r="BE115" i="28" s="1"/>
  <c r="BK112" i="28"/>
  <c r="BI112" i="28"/>
  <c r="BH112" i="28"/>
  <c r="BG112" i="28"/>
  <c r="BF112" i="28"/>
  <c r="T112" i="28"/>
  <c r="R112" i="28"/>
  <c r="P112" i="28"/>
  <c r="J112" i="28"/>
  <c r="BE112" i="28" s="1"/>
  <c r="BK110" i="28"/>
  <c r="BI110" i="28"/>
  <c r="BH110" i="28"/>
  <c r="BG110" i="28"/>
  <c r="BF110" i="28"/>
  <c r="T110" i="28"/>
  <c r="R110" i="28"/>
  <c r="P110" i="28"/>
  <c r="J110" i="28"/>
  <c r="BE110" i="28" s="1"/>
  <c r="BK108" i="28"/>
  <c r="BI108" i="28"/>
  <c r="BH108" i="28"/>
  <c r="BG108" i="28"/>
  <c r="BF108" i="28"/>
  <c r="T108" i="28"/>
  <c r="R108" i="28"/>
  <c r="R107" i="28" s="1"/>
  <c r="P108" i="28"/>
  <c r="J108" i="28"/>
  <c r="BE108" i="28" s="1"/>
  <c r="T107" i="28"/>
  <c r="P107" i="28"/>
  <c r="BK105" i="28"/>
  <c r="BI105" i="28"/>
  <c r="BH105" i="28"/>
  <c r="BG105" i="28"/>
  <c r="BF105" i="28"/>
  <c r="T105" i="28"/>
  <c r="R105" i="28"/>
  <c r="P105" i="28"/>
  <c r="J105" i="28"/>
  <c r="BE105" i="28" s="1"/>
  <c r="BK103" i="28"/>
  <c r="BI103" i="28"/>
  <c r="BH103" i="28"/>
  <c r="BG103" i="28"/>
  <c r="BF103" i="28"/>
  <c r="T103" i="28"/>
  <c r="R103" i="28"/>
  <c r="P103" i="28"/>
  <c r="J103" i="28"/>
  <c r="BE103" i="28" s="1"/>
  <c r="BK101" i="28"/>
  <c r="BI101" i="28"/>
  <c r="BH101" i="28"/>
  <c r="BG101" i="28"/>
  <c r="BF101" i="28"/>
  <c r="T101" i="28"/>
  <c r="T100" i="28" s="1"/>
  <c r="R101" i="28"/>
  <c r="P101" i="28"/>
  <c r="P100" i="28" s="1"/>
  <c r="J101" i="28"/>
  <c r="BE101" i="28" s="1"/>
  <c r="R100" i="28"/>
  <c r="BK98" i="28"/>
  <c r="BI98" i="28"/>
  <c r="BH98" i="28"/>
  <c r="BG98" i="28"/>
  <c r="BF98" i="28"/>
  <c r="BE98" i="28"/>
  <c r="T98" i="28"/>
  <c r="R98" i="28"/>
  <c r="R97" i="28" s="1"/>
  <c r="P98" i="28"/>
  <c r="J98" i="28"/>
  <c r="BK97" i="28"/>
  <c r="J97" i="28" s="1"/>
  <c r="J62" i="28" s="1"/>
  <c r="T97" i="28"/>
  <c r="P97" i="28"/>
  <c r="BK95" i="28"/>
  <c r="BK94" i="28" s="1"/>
  <c r="BI95" i="28"/>
  <c r="BH95" i="28"/>
  <c r="BG95" i="28"/>
  <c r="BF95" i="28"/>
  <c r="T95" i="28"/>
  <c r="T94" i="28" s="1"/>
  <c r="R95" i="28"/>
  <c r="P95" i="28"/>
  <c r="P94" i="28" s="1"/>
  <c r="J95" i="28"/>
  <c r="BE95" i="28" s="1"/>
  <c r="R94" i="28"/>
  <c r="R93" i="28" s="1"/>
  <c r="F88" i="28"/>
  <c r="F86" i="28"/>
  <c r="E84" i="28"/>
  <c r="F52" i="28"/>
  <c r="E50" i="28"/>
  <c r="J37" i="28"/>
  <c r="J36" i="28"/>
  <c r="J35" i="28"/>
  <c r="J24" i="28"/>
  <c r="E24" i="28"/>
  <c r="J55" i="28" s="1"/>
  <c r="J23" i="28"/>
  <c r="J21" i="28"/>
  <c r="E21" i="28"/>
  <c r="J54" i="28" s="1"/>
  <c r="J20" i="28"/>
  <c r="J18" i="28"/>
  <c r="E18" i="28"/>
  <c r="F89" i="28" s="1"/>
  <c r="J17" i="28"/>
  <c r="J15" i="28"/>
  <c r="E15" i="28"/>
  <c r="F54" i="28" s="1"/>
  <c r="J14" i="28"/>
  <c r="J12" i="28"/>
  <c r="J52" i="28" s="1"/>
  <c r="E7" i="28"/>
  <c r="E82" i="28" s="1"/>
  <c r="F36" i="26" l="1"/>
  <c r="BK210" i="28"/>
  <c r="J210" i="28" s="1"/>
  <c r="J70" i="28" s="1"/>
  <c r="BK158" i="28"/>
  <c r="J158" i="28" s="1"/>
  <c r="J68" i="28" s="1"/>
  <c r="BK123" i="28"/>
  <c r="J123" i="28" s="1"/>
  <c r="J67" i="28" s="1"/>
  <c r="BK95" i="25"/>
  <c r="J95" i="25" s="1"/>
  <c r="J62" i="25" s="1"/>
  <c r="F34" i="25"/>
  <c r="F37" i="25"/>
  <c r="F35" i="25"/>
  <c r="BK86" i="25"/>
  <c r="F36" i="25"/>
  <c r="J34" i="25"/>
  <c r="J34" i="26"/>
  <c r="BK85" i="26"/>
  <c r="BK83" i="26" s="1"/>
  <c r="F34" i="26"/>
  <c r="F35" i="26"/>
  <c r="F37" i="26"/>
  <c r="BK114" i="27"/>
  <c r="J114" i="27" s="1"/>
  <c r="J66" i="27" s="1"/>
  <c r="J34" i="27"/>
  <c r="F34" i="27"/>
  <c r="F35" i="27"/>
  <c r="BK98" i="27"/>
  <c r="J98" i="27" s="1"/>
  <c r="J63" i="27" s="1"/>
  <c r="F36" i="27"/>
  <c r="J33" i="27"/>
  <c r="F37" i="27"/>
  <c r="BK234" i="28"/>
  <c r="J234" i="28" s="1"/>
  <c r="J71" i="28" s="1"/>
  <c r="BK243" i="28"/>
  <c r="J243" i="28" s="1"/>
  <c r="J72" i="28" s="1"/>
  <c r="BK203" i="28"/>
  <c r="J203" i="28" s="1"/>
  <c r="J69" i="28" s="1"/>
  <c r="J34" i="28"/>
  <c r="BK107" i="28"/>
  <c r="J107" i="28" s="1"/>
  <c r="J64" i="28" s="1"/>
  <c r="F35" i="28"/>
  <c r="F36" i="28"/>
  <c r="BK100" i="28"/>
  <c r="J100" i="28" s="1"/>
  <c r="J63" i="28" s="1"/>
  <c r="F34" i="28"/>
  <c r="F37" i="28"/>
  <c r="F54" i="26"/>
  <c r="J54" i="26"/>
  <c r="J52" i="25"/>
  <c r="J79" i="26"/>
  <c r="J52" i="26"/>
  <c r="E48" i="28"/>
  <c r="F54" i="25"/>
  <c r="J55" i="27"/>
  <c r="E72" i="26"/>
  <c r="J80" i="25"/>
  <c r="F55" i="28"/>
  <c r="F33" i="25"/>
  <c r="J33" i="25"/>
  <c r="P85" i="25"/>
  <c r="P84" i="25" s="1"/>
  <c r="R85" i="25"/>
  <c r="R84" i="25" s="1"/>
  <c r="J86" i="25"/>
  <c r="J61" i="25" s="1"/>
  <c r="BK85" i="25"/>
  <c r="E74" i="25"/>
  <c r="J55" i="25"/>
  <c r="F55" i="25"/>
  <c r="J83" i="26"/>
  <c r="J60" i="26" s="1"/>
  <c r="BK82" i="26"/>
  <c r="J82" i="26" s="1"/>
  <c r="F33" i="26"/>
  <c r="J33" i="26"/>
  <c r="F55" i="26"/>
  <c r="R90" i="27"/>
  <c r="F33" i="27"/>
  <c r="J95" i="27"/>
  <c r="J62" i="27" s="1"/>
  <c r="P91" i="27"/>
  <c r="P90" i="27" s="1"/>
  <c r="BK150" i="27"/>
  <c r="J150" i="27" s="1"/>
  <c r="J69" i="27" s="1"/>
  <c r="J151" i="27"/>
  <c r="J70" i="27" s="1"/>
  <c r="J84" i="27"/>
  <c r="E48" i="27"/>
  <c r="F86" i="27"/>
  <c r="J86" i="27"/>
  <c r="T122" i="28"/>
  <c r="R122" i="28"/>
  <c r="R92" i="28"/>
  <c r="J33" i="28"/>
  <c r="F33" i="28"/>
  <c r="BK93" i="28"/>
  <c r="J94" i="28"/>
  <c r="J61" i="28" s="1"/>
  <c r="P93" i="28"/>
  <c r="P92" i="28" s="1"/>
  <c r="T93" i="28"/>
  <c r="T92" i="28" s="1"/>
  <c r="J86" i="28"/>
  <c r="J88" i="28"/>
  <c r="BK122" i="28"/>
  <c r="J122" i="28" s="1"/>
  <c r="J66" i="28" s="1"/>
  <c r="J89" i="28"/>
  <c r="J85" i="26" l="1"/>
  <c r="J62" i="26" s="1"/>
  <c r="BK113" i="27"/>
  <c r="J113" i="27" s="1"/>
  <c r="J65" i="27" s="1"/>
  <c r="BK91" i="27"/>
  <c r="J91" i="27" s="1"/>
  <c r="J60" i="27" s="1"/>
  <c r="J85" i="25"/>
  <c r="J60" i="25" s="1"/>
  <c r="BK84" i="25"/>
  <c r="J84" i="25" s="1"/>
  <c r="J30" i="26"/>
  <c r="J39" i="26" s="1"/>
  <c r="J59" i="26"/>
  <c r="F19" i="18" s="1"/>
  <c r="G19" i="18" s="1"/>
  <c r="J93" i="28"/>
  <c r="J60" i="28" s="1"/>
  <c r="BK92" i="28"/>
  <c r="J92" i="28" s="1"/>
  <c r="F17" i="18" s="1"/>
  <c r="G17" i="18" s="1"/>
  <c r="BK90" i="27" l="1"/>
  <c r="J90" i="27" s="1"/>
  <c r="F18" i="18" s="1"/>
  <c r="G18" i="18" s="1"/>
  <c r="J30" i="25"/>
  <c r="J59" i="25"/>
  <c r="J59" i="28"/>
  <c r="J30" i="28"/>
  <c r="J39" i="28" s="1"/>
  <c r="J39" i="25" l="1"/>
  <c r="F20" i="18"/>
  <c r="G20" i="18" s="1"/>
  <c r="J59" i="27"/>
  <c r="J30" i="27"/>
  <c r="J39" i="27" s="1"/>
  <c r="F64" i="24"/>
  <c r="F63" i="24"/>
  <c r="F62" i="24"/>
  <c r="F61" i="24"/>
  <c r="F60" i="24"/>
  <c r="F59" i="24"/>
  <c r="F58" i="24"/>
  <c r="F57" i="24"/>
  <c r="F54" i="24"/>
  <c r="F53" i="24"/>
  <c r="F50" i="24"/>
  <c r="F49" i="24"/>
  <c r="F48" i="24"/>
  <c r="F47" i="24"/>
  <c r="F46" i="24"/>
  <c r="F45" i="24"/>
  <c r="F44" i="24"/>
  <c r="F43" i="24"/>
  <c r="F42" i="24"/>
  <c r="F39" i="24"/>
  <c r="F38" i="24"/>
  <c r="F37" i="24"/>
  <c r="F36" i="24"/>
  <c r="F33" i="24"/>
  <c r="F32" i="24"/>
  <c r="F31" i="24"/>
  <c r="F30" i="24"/>
  <c r="F29" i="24"/>
  <c r="F28" i="24"/>
  <c r="F27" i="24"/>
  <c r="F26" i="24"/>
  <c r="F25" i="24"/>
  <c r="F24" i="24"/>
  <c r="F21" i="24"/>
  <c r="F20" i="24"/>
  <c r="F19" i="24"/>
  <c r="F18" i="24"/>
  <c r="F17" i="24"/>
  <c r="F16" i="24"/>
  <c r="F15" i="24"/>
  <c r="F12" i="24"/>
  <c r="F11" i="24"/>
  <c r="F10" i="24"/>
  <c r="F9" i="24"/>
  <c r="F8" i="24"/>
  <c r="F7" i="24"/>
  <c r="F6" i="24"/>
  <c r="F5" i="24"/>
  <c r="F67" i="24" l="1"/>
  <c r="F16" i="18" s="1"/>
  <c r="G16" i="18" s="1"/>
  <c r="Q616" i="16"/>
  <c r="O616" i="16"/>
  <c r="K616" i="16"/>
  <c r="I616" i="16"/>
  <c r="G616" i="16"/>
  <c r="M616" i="16" s="1"/>
  <c r="G10" i="23"/>
  <c r="M10" i="23" s="1"/>
  <c r="G11" i="23"/>
  <c r="M11" i="23" s="1"/>
  <c r="G12" i="23"/>
  <c r="G13" i="23"/>
  <c r="G14" i="23"/>
  <c r="M14" i="23" s="1"/>
  <c r="G15" i="23"/>
  <c r="M15" i="23" s="1"/>
  <c r="G16" i="23"/>
  <c r="G17" i="23"/>
  <c r="M17" i="23" s="1"/>
  <c r="G18" i="23"/>
  <c r="M18" i="23" s="1"/>
  <c r="G19" i="23"/>
  <c r="M19" i="23" s="1"/>
  <c r="G20" i="23"/>
  <c r="G21" i="23"/>
  <c r="G22" i="23"/>
  <c r="G23" i="23"/>
  <c r="G24" i="23"/>
  <c r="G25" i="23"/>
  <c r="G26" i="23"/>
  <c r="G27" i="23"/>
  <c r="G9" i="23"/>
  <c r="G10" i="22"/>
  <c r="G8" i="22" s="1"/>
  <c r="G16" i="22" s="1"/>
  <c r="F14" i="18" s="1"/>
  <c r="G14" i="18" s="1"/>
  <c r="G11" i="22"/>
  <c r="M11" i="22" s="1"/>
  <c r="G12" i="22"/>
  <c r="G13" i="22"/>
  <c r="M13" i="22" s="1"/>
  <c r="G14" i="22"/>
  <c r="M14" i="22" s="1"/>
  <c r="G9" i="22"/>
  <c r="M9" i="22" s="1"/>
  <c r="G10" i="21"/>
  <c r="M10" i="21" s="1"/>
  <c r="G11" i="21"/>
  <c r="M11" i="21" s="1"/>
  <c r="G12" i="21"/>
  <c r="G9" i="21"/>
  <c r="M9" i="21" s="1"/>
  <c r="K27" i="23"/>
  <c r="I27" i="23"/>
  <c r="K26" i="23"/>
  <c r="I26" i="23"/>
  <c r="K25" i="23"/>
  <c r="I25" i="23"/>
  <c r="K24" i="23"/>
  <c r="I24" i="23"/>
  <c r="K23" i="23"/>
  <c r="I23" i="23"/>
  <c r="K22" i="23"/>
  <c r="I22" i="23"/>
  <c r="V21" i="23"/>
  <c r="Q21" i="23"/>
  <c r="O21" i="23"/>
  <c r="M21" i="23"/>
  <c r="K21" i="23"/>
  <c r="I21" i="23"/>
  <c r="V20" i="23"/>
  <c r="Q20" i="23"/>
  <c r="O20" i="23"/>
  <c r="M20" i="23"/>
  <c r="K20" i="23"/>
  <c r="I20" i="23"/>
  <c r="V19" i="23"/>
  <c r="Q19" i="23"/>
  <c r="O19" i="23"/>
  <c r="K19" i="23"/>
  <c r="I19" i="23"/>
  <c r="V18" i="23"/>
  <c r="Q18" i="23"/>
  <c r="O18" i="23"/>
  <c r="K18" i="23"/>
  <c r="I18" i="23"/>
  <c r="V17" i="23"/>
  <c r="Q17" i="23"/>
  <c r="O17" i="23"/>
  <c r="K17" i="23"/>
  <c r="I17" i="23"/>
  <c r="V16" i="23"/>
  <c r="Q16" i="23"/>
  <c r="O16" i="23"/>
  <c r="M16" i="23"/>
  <c r="K16" i="23"/>
  <c r="I16" i="23"/>
  <c r="V15" i="23"/>
  <c r="Q15" i="23"/>
  <c r="O15" i="23"/>
  <c r="K15" i="23"/>
  <c r="I15" i="23"/>
  <c r="V14" i="23"/>
  <c r="Q14" i="23"/>
  <c r="O14" i="23"/>
  <c r="K14" i="23"/>
  <c r="I14" i="23"/>
  <c r="V13" i="23"/>
  <c r="Q13" i="23"/>
  <c r="O13" i="23"/>
  <c r="M13" i="23"/>
  <c r="K13" i="23"/>
  <c r="I13" i="23"/>
  <c r="V12" i="23"/>
  <c r="Q12" i="23"/>
  <c r="O12" i="23"/>
  <c r="M12" i="23"/>
  <c r="K12" i="23"/>
  <c r="I12" i="23"/>
  <c r="I8" i="23" s="1"/>
  <c r="V11" i="23"/>
  <c r="V8" i="23" s="1"/>
  <c r="Q11" i="23"/>
  <c r="O11" i="23"/>
  <c r="K11" i="23"/>
  <c r="I11" i="23"/>
  <c r="V10" i="23"/>
  <c r="Q10" i="23"/>
  <c r="Q8" i="23" s="1"/>
  <c r="O10" i="23"/>
  <c r="O8" i="23" s="1"/>
  <c r="K10" i="23"/>
  <c r="I10" i="23"/>
  <c r="V9" i="23"/>
  <c r="Q9" i="23"/>
  <c r="O9" i="23"/>
  <c r="M9" i="23"/>
  <c r="K9" i="23"/>
  <c r="K8" i="23" s="1"/>
  <c r="I9" i="23"/>
  <c r="V14" i="22"/>
  <c r="Q14" i="22"/>
  <c r="O14" i="22"/>
  <c r="K14" i="22"/>
  <c r="I14" i="22"/>
  <c r="V13" i="22"/>
  <c r="Q13" i="22"/>
  <c r="O13" i="22"/>
  <c r="K13" i="22"/>
  <c r="I13" i="22"/>
  <c r="V12" i="22"/>
  <c r="Q12" i="22"/>
  <c r="O12" i="22"/>
  <c r="M12" i="22"/>
  <c r="K12" i="22"/>
  <c r="I12" i="22"/>
  <c r="V11" i="22"/>
  <c r="Q11" i="22"/>
  <c r="O11" i="22"/>
  <c r="K11" i="22"/>
  <c r="K8" i="22" s="1"/>
  <c r="I11" i="22"/>
  <c r="V10" i="22"/>
  <c r="Q10" i="22"/>
  <c r="O10" i="22"/>
  <c r="M10" i="22"/>
  <c r="K10" i="22"/>
  <c r="I10" i="22"/>
  <c r="V9" i="22"/>
  <c r="V8" i="22" s="1"/>
  <c r="Q9" i="22"/>
  <c r="Q8" i="22" s="1"/>
  <c r="O9" i="22"/>
  <c r="K9" i="22"/>
  <c r="I9" i="22"/>
  <c r="I8" i="22" s="1"/>
  <c r="O8" i="22"/>
  <c r="V12" i="21"/>
  <c r="Q12" i="21"/>
  <c r="O12" i="21"/>
  <c r="K12" i="21"/>
  <c r="I12" i="21"/>
  <c r="V11" i="21"/>
  <c r="Q11" i="21"/>
  <c r="O11" i="21"/>
  <c r="K11" i="21"/>
  <c r="I11" i="21"/>
  <c r="V10" i="21"/>
  <c r="Q10" i="21"/>
  <c r="O10" i="21"/>
  <c r="K10" i="21"/>
  <c r="I10" i="21"/>
  <c r="V9" i="21"/>
  <c r="Q9" i="21"/>
  <c r="O9" i="21"/>
  <c r="K9" i="21"/>
  <c r="I9" i="21"/>
  <c r="G8" i="23" l="1"/>
  <c r="G29" i="23" s="1"/>
  <c r="F15" i="18" s="1"/>
  <c r="M12" i="21"/>
  <c r="G8" i="21"/>
  <c r="G15" i="21" s="1"/>
  <c r="F13" i="18" s="1"/>
  <c r="G13" i="18" s="1"/>
  <c r="O8" i="21"/>
  <c r="K8" i="21"/>
  <c r="I8" i="21"/>
  <c r="Q8" i="21"/>
  <c r="V8" i="21"/>
  <c r="M8" i="23"/>
  <c r="M8" i="22"/>
  <c r="M8" i="21"/>
  <c r="G70" i="19"/>
  <c r="G69" i="19"/>
  <c r="G67" i="19"/>
  <c r="G66" i="19"/>
  <c r="G64" i="19"/>
  <c r="G62" i="19"/>
  <c r="G54" i="19"/>
  <c r="G43" i="19"/>
  <c r="G38" i="19"/>
  <c r="G37" i="19"/>
  <c r="G34" i="19"/>
  <c r="G29" i="19"/>
  <c r="G23" i="19"/>
  <c r="G20" i="19"/>
  <c r="G8" i="19"/>
  <c r="G15" i="18"/>
  <c r="Q8" i="18"/>
  <c r="Q7" i="18" s="1"/>
  <c r="O8" i="18"/>
  <c r="O7" i="18" s="1"/>
  <c r="K8" i="18"/>
  <c r="K7" i="18" s="1"/>
  <c r="I8" i="18"/>
  <c r="I7" i="18" s="1"/>
  <c r="J28" i="17"/>
  <c r="J27" i="17"/>
  <c r="J26" i="17"/>
  <c r="E26" i="17"/>
  <c r="J25" i="17"/>
  <c r="J24" i="17"/>
  <c r="G24" i="17"/>
  <c r="E24" i="17"/>
  <c r="J23" i="17"/>
  <c r="G9" i="16"/>
  <c r="M9" i="16" s="1"/>
  <c r="I9" i="16"/>
  <c r="K9" i="16"/>
  <c r="O9" i="16"/>
  <c r="Q9" i="16"/>
  <c r="V9" i="16"/>
  <c r="G13" i="16"/>
  <c r="M13" i="16" s="1"/>
  <c r="I13" i="16"/>
  <c r="K13" i="16"/>
  <c r="O13" i="16"/>
  <c r="Q13" i="16"/>
  <c r="V13" i="16"/>
  <c r="G16" i="16"/>
  <c r="I16" i="16"/>
  <c r="K16" i="16"/>
  <c r="O16" i="16"/>
  <c r="Q16" i="16"/>
  <c r="V16" i="16"/>
  <c r="G18" i="16"/>
  <c r="M18" i="16" s="1"/>
  <c r="I18" i="16"/>
  <c r="K18" i="16"/>
  <c r="O18" i="16"/>
  <c r="Q18" i="16"/>
  <c r="V18" i="16"/>
  <c r="G20" i="16"/>
  <c r="M20" i="16" s="1"/>
  <c r="I20" i="16"/>
  <c r="K20" i="16"/>
  <c r="O20" i="16"/>
  <c r="Q20" i="16"/>
  <c r="V20" i="16"/>
  <c r="G24" i="16"/>
  <c r="M24" i="16" s="1"/>
  <c r="I24" i="16"/>
  <c r="K24" i="16"/>
  <c r="O24" i="16"/>
  <c r="Q24" i="16"/>
  <c r="V24" i="16"/>
  <c r="G27" i="16"/>
  <c r="M27" i="16" s="1"/>
  <c r="I27" i="16"/>
  <c r="K27" i="16"/>
  <c r="O27" i="16"/>
  <c r="Q27" i="16"/>
  <c r="V27" i="16"/>
  <c r="G29" i="16"/>
  <c r="M29" i="16" s="1"/>
  <c r="I29" i="16"/>
  <c r="K29" i="16"/>
  <c r="O29" i="16"/>
  <c r="Q29" i="16"/>
  <c r="V29" i="16"/>
  <c r="G32" i="16"/>
  <c r="M32" i="16" s="1"/>
  <c r="I32" i="16"/>
  <c r="K32" i="16"/>
  <c r="O32" i="16"/>
  <c r="Q32" i="16"/>
  <c r="V32" i="16"/>
  <c r="G35" i="16"/>
  <c r="M35" i="16" s="1"/>
  <c r="I35" i="16"/>
  <c r="K35" i="16"/>
  <c r="O35" i="16"/>
  <c r="Q35" i="16"/>
  <c r="V35" i="16"/>
  <c r="G40" i="16"/>
  <c r="M40" i="16" s="1"/>
  <c r="I40" i="16"/>
  <c r="K40" i="16"/>
  <c r="O40" i="16"/>
  <c r="Q40" i="16"/>
  <c r="V40" i="16"/>
  <c r="G51" i="16"/>
  <c r="M51" i="16" s="1"/>
  <c r="I51" i="16"/>
  <c r="K51" i="16"/>
  <c r="O51" i="16"/>
  <c r="Q51" i="16"/>
  <c r="V51" i="16"/>
  <c r="G53" i="16"/>
  <c r="I53" i="16"/>
  <c r="K53" i="16"/>
  <c r="M53" i="16"/>
  <c r="O53" i="16"/>
  <c r="Q53" i="16"/>
  <c r="V53" i="16"/>
  <c r="G58" i="16"/>
  <c r="G57" i="16" s="1"/>
  <c r="I58" i="16"/>
  <c r="I57" i="16" s="1"/>
  <c r="K58" i="16"/>
  <c r="K57" i="16" s="1"/>
  <c r="O58" i="16"/>
  <c r="O57" i="16" s="1"/>
  <c r="Q58" i="16"/>
  <c r="Q57" i="16" s="1"/>
  <c r="V58" i="16"/>
  <c r="V57" i="16" s="1"/>
  <c r="G61" i="16"/>
  <c r="I61" i="16"/>
  <c r="K61" i="16"/>
  <c r="M61" i="16"/>
  <c r="O61" i="16"/>
  <c r="Q61" i="16"/>
  <c r="V61" i="16"/>
  <c r="G63" i="16"/>
  <c r="M63" i="16" s="1"/>
  <c r="I63" i="16"/>
  <c r="K63" i="16"/>
  <c r="O63" i="16"/>
  <c r="Q63" i="16"/>
  <c r="V63" i="16"/>
  <c r="G65" i="16"/>
  <c r="M65" i="16" s="1"/>
  <c r="I65" i="16"/>
  <c r="K65" i="16"/>
  <c r="O65" i="16"/>
  <c r="Q65" i="16"/>
  <c r="V65" i="16"/>
  <c r="G76" i="16"/>
  <c r="M76" i="16" s="1"/>
  <c r="I76" i="16"/>
  <c r="K76" i="16"/>
  <c r="O76" i="16"/>
  <c r="Q76" i="16"/>
  <c r="V76" i="16"/>
  <c r="G78" i="16"/>
  <c r="M78" i="16" s="1"/>
  <c r="I78" i="16"/>
  <c r="K78" i="16"/>
  <c r="O78" i="16"/>
  <c r="Q78" i="16"/>
  <c r="V78" i="16"/>
  <c r="G83" i="16"/>
  <c r="M83" i="16" s="1"/>
  <c r="I83" i="16"/>
  <c r="K83" i="16"/>
  <c r="O83" i="16"/>
  <c r="Q83" i="16"/>
  <c r="V83" i="16"/>
  <c r="G85" i="16"/>
  <c r="M85" i="16" s="1"/>
  <c r="I85" i="16"/>
  <c r="K85" i="16"/>
  <c r="O85" i="16"/>
  <c r="Q85" i="16"/>
  <c r="V85" i="16"/>
  <c r="G88" i="16"/>
  <c r="M88" i="16" s="1"/>
  <c r="I88" i="16"/>
  <c r="K88" i="16"/>
  <c r="K87" i="16" s="1"/>
  <c r="O88" i="16"/>
  <c r="Q88" i="16"/>
  <c r="V88" i="16"/>
  <c r="G91" i="16"/>
  <c r="M91" i="16" s="1"/>
  <c r="I91" i="16"/>
  <c r="K91" i="16"/>
  <c r="O91" i="16"/>
  <c r="Q91" i="16"/>
  <c r="V91" i="16"/>
  <c r="G94" i="16"/>
  <c r="M94" i="16" s="1"/>
  <c r="I94" i="16"/>
  <c r="K94" i="16"/>
  <c r="O94" i="16"/>
  <c r="Q94" i="16"/>
  <c r="V94" i="16"/>
  <c r="G99" i="16"/>
  <c r="M99" i="16" s="1"/>
  <c r="I99" i="16"/>
  <c r="K99" i="16"/>
  <c r="O99" i="16"/>
  <c r="Q99" i="16"/>
  <c r="V99" i="16"/>
  <c r="G102" i="16"/>
  <c r="M102" i="16" s="1"/>
  <c r="I102" i="16"/>
  <c r="K102" i="16"/>
  <c r="O102" i="16"/>
  <c r="Q102" i="16"/>
  <c r="V102" i="16"/>
  <c r="G105" i="16"/>
  <c r="M105" i="16" s="1"/>
  <c r="I105" i="16"/>
  <c r="K105" i="16"/>
  <c r="O105" i="16"/>
  <c r="Q105" i="16"/>
  <c r="V105" i="16"/>
  <c r="G107" i="16"/>
  <c r="M107" i="16" s="1"/>
  <c r="I107" i="16"/>
  <c r="K107" i="16"/>
  <c r="O107" i="16"/>
  <c r="Q107" i="16"/>
  <c r="V107" i="16"/>
  <c r="G112" i="16"/>
  <c r="M112" i="16" s="1"/>
  <c r="I112" i="16"/>
  <c r="K112" i="16"/>
  <c r="O112" i="16"/>
  <c r="Q112" i="16"/>
  <c r="V112" i="16"/>
  <c r="G114" i="16"/>
  <c r="M114" i="16" s="1"/>
  <c r="I114" i="16"/>
  <c r="K114" i="16"/>
  <c r="O114" i="16"/>
  <c r="Q114" i="16"/>
  <c r="V114" i="16"/>
  <c r="G116" i="16"/>
  <c r="M116" i="16" s="1"/>
  <c r="I116" i="16"/>
  <c r="K116" i="16"/>
  <c r="O116" i="16"/>
  <c r="Q116" i="16"/>
  <c r="V116" i="16"/>
  <c r="G123" i="16"/>
  <c r="M123" i="16" s="1"/>
  <c r="I123" i="16"/>
  <c r="K123" i="16"/>
  <c r="O123" i="16"/>
  <c r="Q123" i="16"/>
  <c r="V123" i="16"/>
  <c r="G125" i="16"/>
  <c r="M125" i="16" s="1"/>
  <c r="I125" i="16"/>
  <c r="K125" i="16"/>
  <c r="O125" i="16"/>
  <c r="Q125" i="16"/>
  <c r="V125" i="16"/>
  <c r="G127" i="16"/>
  <c r="M127" i="16" s="1"/>
  <c r="I127" i="16"/>
  <c r="K127" i="16"/>
  <c r="O127" i="16"/>
  <c r="Q127" i="16"/>
  <c r="V127" i="16"/>
  <c r="G130" i="16"/>
  <c r="M130" i="16" s="1"/>
  <c r="I130" i="16"/>
  <c r="K130" i="16"/>
  <c r="O130" i="16"/>
  <c r="Q130" i="16"/>
  <c r="V130" i="16"/>
  <c r="G134" i="16"/>
  <c r="M134" i="16" s="1"/>
  <c r="I134" i="16"/>
  <c r="K134" i="16"/>
  <c r="O134" i="16"/>
  <c r="Q134" i="16"/>
  <c r="V134" i="16"/>
  <c r="G136" i="16"/>
  <c r="I136" i="16"/>
  <c r="K136" i="16"/>
  <c r="O136" i="16"/>
  <c r="Q136" i="16"/>
  <c r="V136" i="16"/>
  <c r="G138" i="16"/>
  <c r="M138" i="16" s="1"/>
  <c r="I138" i="16"/>
  <c r="K138" i="16"/>
  <c r="O138" i="16"/>
  <c r="Q138" i="16"/>
  <c r="V138" i="16"/>
  <c r="K142" i="16"/>
  <c r="V142" i="16"/>
  <c r="G143" i="16"/>
  <c r="G142" i="16" s="1"/>
  <c r="I143" i="16"/>
  <c r="I142" i="16" s="1"/>
  <c r="K143" i="16"/>
  <c r="O143" i="16"/>
  <c r="O142" i="16" s="1"/>
  <c r="Q143" i="16"/>
  <c r="Q142" i="16" s="1"/>
  <c r="V143" i="16"/>
  <c r="G147" i="16"/>
  <c r="M147" i="16" s="1"/>
  <c r="I147" i="16"/>
  <c r="K147" i="16"/>
  <c r="O147" i="16"/>
  <c r="Q147" i="16"/>
  <c r="V147" i="16"/>
  <c r="G151" i="16"/>
  <c r="M151" i="16" s="1"/>
  <c r="I151" i="16"/>
  <c r="K151" i="16"/>
  <c r="O151" i="16"/>
  <c r="Q151" i="16"/>
  <c r="V151" i="16"/>
  <c r="G153" i="16"/>
  <c r="I153" i="16"/>
  <c r="K153" i="16"/>
  <c r="M153" i="16"/>
  <c r="O153" i="16"/>
  <c r="Q153" i="16"/>
  <c r="V153" i="16"/>
  <c r="G155" i="16"/>
  <c r="M155" i="16" s="1"/>
  <c r="I155" i="16"/>
  <c r="K155" i="16"/>
  <c r="O155" i="16"/>
  <c r="Q155" i="16"/>
  <c r="V155" i="16"/>
  <c r="G157" i="16"/>
  <c r="M157" i="16" s="1"/>
  <c r="I157" i="16"/>
  <c r="K157" i="16"/>
  <c r="O157" i="16"/>
  <c r="Q157" i="16"/>
  <c r="V157" i="16"/>
  <c r="G159" i="16"/>
  <c r="M159" i="16" s="1"/>
  <c r="I159" i="16"/>
  <c r="K159" i="16"/>
  <c r="O159" i="16"/>
  <c r="Q159" i="16"/>
  <c r="V159" i="16"/>
  <c r="G161" i="16"/>
  <c r="M161" i="16" s="1"/>
  <c r="I161" i="16"/>
  <c r="K161" i="16"/>
  <c r="O161" i="16"/>
  <c r="Q161" i="16"/>
  <c r="V161" i="16"/>
  <c r="G164" i="16"/>
  <c r="M164" i="16" s="1"/>
  <c r="I164" i="16"/>
  <c r="I163" i="16" s="1"/>
  <c r="K164" i="16"/>
  <c r="O164" i="16"/>
  <c r="Q164" i="16"/>
  <c r="Q163" i="16" s="1"/>
  <c r="V164" i="16"/>
  <c r="G166" i="16"/>
  <c r="M166" i="16" s="1"/>
  <c r="I166" i="16"/>
  <c r="K166" i="16"/>
  <c r="O166" i="16"/>
  <c r="Q166" i="16"/>
  <c r="V166" i="16"/>
  <c r="G170" i="16"/>
  <c r="M170" i="16" s="1"/>
  <c r="I170" i="16"/>
  <c r="K170" i="16"/>
  <c r="O170" i="16"/>
  <c r="O163" i="16" s="1"/>
  <c r="Q170" i="16"/>
  <c r="V170" i="16"/>
  <c r="G175" i="16"/>
  <c r="M175" i="16" s="1"/>
  <c r="I175" i="16"/>
  <c r="K175" i="16"/>
  <c r="O175" i="16"/>
  <c r="Q175" i="16"/>
  <c r="V175" i="16"/>
  <c r="G177" i="16"/>
  <c r="M177" i="16" s="1"/>
  <c r="I177" i="16"/>
  <c r="K177" i="16"/>
  <c r="O177" i="16"/>
  <c r="Q177" i="16"/>
  <c r="V177" i="16"/>
  <c r="G179" i="16"/>
  <c r="M179" i="16" s="1"/>
  <c r="I179" i="16"/>
  <c r="K179" i="16"/>
  <c r="O179" i="16"/>
  <c r="Q179" i="16"/>
  <c r="V179" i="16"/>
  <c r="G184" i="16"/>
  <c r="M184" i="16" s="1"/>
  <c r="I184" i="16"/>
  <c r="K184" i="16"/>
  <c r="O184" i="16"/>
  <c r="Q184" i="16"/>
  <c r="V184" i="16"/>
  <c r="G188" i="16"/>
  <c r="M188" i="16" s="1"/>
  <c r="I188" i="16"/>
  <c r="K188" i="16"/>
  <c r="O188" i="16"/>
  <c r="Q188" i="16"/>
  <c r="V188" i="16"/>
  <c r="G191" i="16"/>
  <c r="I191" i="16"/>
  <c r="K191" i="16"/>
  <c r="M191" i="16"/>
  <c r="O191" i="16"/>
  <c r="Q191" i="16"/>
  <c r="V191" i="16"/>
  <c r="G193" i="16"/>
  <c r="M193" i="16" s="1"/>
  <c r="I193" i="16"/>
  <c r="K193" i="16"/>
  <c r="O193" i="16"/>
  <c r="Q193" i="16"/>
  <c r="V193" i="16"/>
  <c r="G196" i="16"/>
  <c r="M196" i="16" s="1"/>
  <c r="I196" i="16"/>
  <c r="K196" i="16"/>
  <c r="O196" i="16"/>
  <c r="Q196" i="16"/>
  <c r="V196" i="16"/>
  <c r="G198" i="16"/>
  <c r="M198" i="16" s="1"/>
  <c r="I198" i="16"/>
  <c r="K198" i="16"/>
  <c r="O198" i="16"/>
  <c r="Q198" i="16"/>
  <c r="V198" i="16"/>
  <c r="G200" i="16"/>
  <c r="M200" i="16" s="1"/>
  <c r="I200" i="16"/>
  <c r="K200" i="16"/>
  <c r="O200" i="16"/>
  <c r="Q200" i="16"/>
  <c r="V200" i="16"/>
  <c r="G202" i="16"/>
  <c r="M202" i="16" s="1"/>
  <c r="I202" i="16"/>
  <c r="K202" i="16"/>
  <c r="O202" i="16"/>
  <c r="Q202" i="16"/>
  <c r="V202" i="16"/>
  <c r="G204" i="16"/>
  <c r="M204" i="16" s="1"/>
  <c r="I204" i="16"/>
  <c r="K204" i="16"/>
  <c r="O204" i="16"/>
  <c r="Q204" i="16"/>
  <c r="V204" i="16"/>
  <c r="G209" i="16"/>
  <c r="M209" i="16" s="1"/>
  <c r="I209" i="16"/>
  <c r="K209" i="16"/>
  <c r="O209" i="16"/>
  <c r="Q209" i="16"/>
  <c r="V209" i="16"/>
  <c r="G213" i="16"/>
  <c r="M213" i="16" s="1"/>
  <c r="I213" i="16"/>
  <c r="K213" i="16"/>
  <c r="O213" i="16"/>
  <c r="Q213" i="16"/>
  <c r="V213" i="16"/>
  <c r="G217" i="16"/>
  <c r="M217" i="16" s="1"/>
  <c r="I217" i="16"/>
  <c r="K217" i="16"/>
  <c r="O217" i="16"/>
  <c r="Q217" i="16"/>
  <c r="V217" i="16"/>
  <c r="G221" i="16"/>
  <c r="M221" i="16" s="1"/>
  <c r="I221" i="16"/>
  <c r="K221" i="16"/>
  <c r="O221" i="16"/>
  <c r="Q221" i="16"/>
  <c r="V221" i="16"/>
  <c r="G224" i="16"/>
  <c r="M224" i="16" s="1"/>
  <c r="I224" i="16"/>
  <c r="K224" i="16"/>
  <c r="O224" i="16"/>
  <c r="Q224" i="16"/>
  <c r="V224" i="16"/>
  <c r="G226" i="16"/>
  <c r="M226" i="16" s="1"/>
  <c r="I226" i="16"/>
  <c r="K226" i="16"/>
  <c r="O226" i="16"/>
  <c r="Q226" i="16"/>
  <c r="V226" i="16"/>
  <c r="G230" i="16"/>
  <c r="M230" i="16" s="1"/>
  <c r="I230" i="16"/>
  <c r="K230" i="16"/>
  <c r="O230" i="16"/>
  <c r="Q230" i="16"/>
  <c r="V230" i="16"/>
  <c r="G232" i="16"/>
  <c r="M232" i="16" s="1"/>
  <c r="I232" i="16"/>
  <c r="K232" i="16"/>
  <c r="O232" i="16"/>
  <c r="Q232" i="16"/>
  <c r="V232" i="16"/>
  <c r="G234" i="16"/>
  <c r="M234" i="16" s="1"/>
  <c r="I234" i="16"/>
  <c r="K234" i="16"/>
  <c r="O234" i="16"/>
  <c r="Q234" i="16"/>
  <c r="V234" i="16"/>
  <c r="G236" i="16"/>
  <c r="M236" i="16" s="1"/>
  <c r="I236" i="16"/>
  <c r="K236" i="16"/>
  <c r="O236" i="16"/>
  <c r="Q236" i="16"/>
  <c r="V236" i="16"/>
  <c r="G238" i="16"/>
  <c r="M238" i="16" s="1"/>
  <c r="I238" i="16"/>
  <c r="K238" i="16"/>
  <c r="O238" i="16"/>
  <c r="Q238" i="16"/>
  <c r="V238" i="16"/>
  <c r="G240" i="16"/>
  <c r="M240" i="16" s="1"/>
  <c r="I240" i="16"/>
  <c r="K240" i="16"/>
  <c r="O240" i="16"/>
  <c r="Q240" i="16"/>
  <c r="V240" i="16"/>
  <c r="G242" i="16"/>
  <c r="M242" i="16" s="1"/>
  <c r="I242" i="16"/>
  <c r="K242" i="16"/>
  <c r="O242" i="16"/>
  <c r="Q242" i="16"/>
  <c r="V242" i="16"/>
  <c r="G245" i="16"/>
  <c r="M245" i="16" s="1"/>
  <c r="I245" i="16"/>
  <c r="K245" i="16"/>
  <c r="O245" i="16"/>
  <c r="Q245" i="16"/>
  <c r="V245" i="16"/>
  <c r="G247" i="16"/>
  <c r="M247" i="16" s="1"/>
  <c r="I247" i="16"/>
  <c r="K247" i="16"/>
  <c r="O247" i="16"/>
  <c r="Q247" i="16"/>
  <c r="V247" i="16"/>
  <c r="G249" i="16"/>
  <c r="M249" i="16" s="1"/>
  <c r="I249" i="16"/>
  <c r="K249" i="16"/>
  <c r="O249" i="16"/>
  <c r="Q249" i="16"/>
  <c r="V249" i="16"/>
  <c r="K251" i="16"/>
  <c r="G252" i="16"/>
  <c r="M252" i="16" s="1"/>
  <c r="I252" i="16"/>
  <c r="K252" i="16"/>
  <c r="O252" i="16"/>
  <c r="Q252" i="16"/>
  <c r="V252" i="16"/>
  <c r="G253" i="16"/>
  <c r="M253" i="16" s="1"/>
  <c r="I253" i="16"/>
  <c r="I251" i="16" s="1"/>
  <c r="K253" i="16"/>
  <c r="O253" i="16"/>
  <c r="Q253" i="16"/>
  <c r="V253" i="16"/>
  <c r="G255" i="16"/>
  <c r="M255" i="16" s="1"/>
  <c r="I255" i="16"/>
  <c r="K255" i="16"/>
  <c r="O255" i="16"/>
  <c r="Q255" i="16"/>
  <c r="V255" i="16"/>
  <c r="G267" i="16"/>
  <c r="M267" i="16" s="1"/>
  <c r="I267" i="16"/>
  <c r="K267" i="16"/>
  <c r="O267" i="16"/>
  <c r="Q267" i="16"/>
  <c r="V267" i="16"/>
  <c r="G271" i="16"/>
  <c r="I271" i="16"/>
  <c r="K271" i="16"/>
  <c r="M271" i="16"/>
  <c r="O271" i="16"/>
  <c r="Q271" i="16"/>
  <c r="V271" i="16"/>
  <c r="G274" i="16"/>
  <c r="M274" i="16" s="1"/>
  <c r="I274" i="16"/>
  <c r="K274" i="16"/>
  <c r="O274" i="16"/>
  <c r="Q274" i="16"/>
  <c r="V274" i="16"/>
  <c r="G296" i="16"/>
  <c r="M296" i="16" s="1"/>
  <c r="I296" i="16"/>
  <c r="K296" i="16"/>
  <c r="O296" i="16"/>
  <c r="Q296" i="16"/>
  <c r="V296" i="16"/>
  <c r="G300" i="16"/>
  <c r="M300" i="16" s="1"/>
  <c r="I300" i="16"/>
  <c r="K300" i="16"/>
  <c r="O300" i="16"/>
  <c r="Q300" i="16"/>
  <c r="V300" i="16"/>
  <c r="G304" i="16"/>
  <c r="M304" i="16" s="1"/>
  <c r="I304" i="16"/>
  <c r="K304" i="16"/>
  <c r="O304" i="16"/>
  <c r="Q304" i="16"/>
  <c r="V304" i="16"/>
  <c r="G309" i="16"/>
  <c r="M309" i="16" s="1"/>
  <c r="I309" i="16"/>
  <c r="K309" i="16"/>
  <c r="O309" i="16"/>
  <c r="Q309" i="16"/>
  <c r="V309" i="16"/>
  <c r="G316" i="16"/>
  <c r="M316" i="16" s="1"/>
  <c r="I316" i="16"/>
  <c r="K316" i="16"/>
  <c r="O316" i="16"/>
  <c r="Q316" i="16"/>
  <c r="V316" i="16"/>
  <c r="G320" i="16"/>
  <c r="M320" i="16" s="1"/>
  <c r="I320" i="16"/>
  <c r="K320" i="16"/>
  <c r="O320" i="16"/>
  <c r="Q320" i="16"/>
  <c r="V320" i="16"/>
  <c r="G324" i="16"/>
  <c r="M324" i="16" s="1"/>
  <c r="I324" i="16"/>
  <c r="K324" i="16"/>
  <c r="O324" i="16"/>
  <c r="Q324" i="16"/>
  <c r="V324" i="16"/>
  <c r="G326" i="16"/>
  <c r="M326" i="16" s="1"/>
  <c r="I326" i="16"/>
  <c r="K326" i="16"/>
  <c r="O326" i="16"/>
  <c r="Q326" i="16"/>
  <c r="V326" i="16"/>
  <c r="G329" i="16"/>
  <c r="M329" i="16" s="1"/>
  <c r="I329" i="16"/>
  <c r="K329" i="16"/>
  <c r="O329" i="16"/>
  <c r="Q329" i="16"/>
  <c r="V329" i="16"/>
  <c r="G331" i="16"/>
  <c r="M331" i="16" s="1"/>
  <c r="I331" i="16"/>
  <c r="K331" i="16"/>
  <c r="O331" i="16"/>
  <c r="Q331" i="16"/>
  <c r="V331" i="16"/>
  <c r="G333" i="16"/>
  <c r="M333" i="16" s="1"/>
  <c r="I333" i="16"/>
  <c r="K333" i="16"/>
  <c r="O333" i="16"/>
  <c r="Q333" i="16"/>
  <c r="V333" i="16"/>
  <c r="G337" i="16"/>
  <c r="M337" i="16" s="1"/>
  <c r="I337" i="16"/>
  <c r="K337" i="16"/>
  <c r="O337" i="16"/>
  <c r="Q337" i="16"/>
  <c r="V337" i="16"/>
  <c r="G339" i="16"/>
  <c r="M339" i="16" s="1"/>
  <c r="I339" i="16"/>
  <c r="K339" i="16"/>
  <c r="O339" i="16"/>
  <c r="Q339" i="16"/>
  <c r="V339" i="16"/>
  <c r="G341" i="16"/>
  <c r="M341" i="16" s="1"/>
  <c r="I341" i="16"/>
  <c r="K341" i="16"/>
  <c r="O341" i="16"/>
  <c r="Q341" i="16"/>
  <c r="V341" i="16"/>
  <c r="G343" i="16"/>
  <c r="M343" i="16" s="1"/>
  <c r="I343" i="16"/>
  <c r="K343" i="16"/>
  <c r="O343" i="16"/>
  <c r="Q343" i="16"/>
  <c r="V343" i="16"/>
  <c r="G345" i="16"/>
  <c r="M345" i="16" s="1"/>
  <c r="I345" i="16"/>
  <c r="K345" i="16"/>
  <c r="O345" i="16"/>
  <c r="Q345" i="16"/>
  <c r="V345" i="16"/>
  <c r="G347" i="16"/>
  <c r="M347" i="16" s="1"/>
  <c r="I347" i="16"/>
  <c r="K347" i="16"/>
  <c r="O347" i="16"/>
  <c r="Q347" i="16"/>
  <c r="V347" i="16"/>
  <c r="G349" i="16"/>
  <c r="M349" i="16" s="1"/>
  <c r="I349" i="16"/>
  <c r="K349" i="16"/>
  <c r="O349" i="16"/>
  <c r="Q349" i="16"/>
  <c r="V349" i="16"/>
  <c r="G351" i="16"/>
  <c r="M351" i="16" s="1"/>
  <c r="I351" i="16"/>
  <c r="K351" i="16"/>
  <c r="O351" i="16"/>
  <c r="Q351" i="16"/>
  <c r="V351" i="16"/>
  <c r="G353" i="16"/>
  <c r="M353" i="16" s="1"/>
  <c r="I353" i="16"/>
  <c r="K353" i="16"/>
  <c r="O353" i="16"/>
  <c r="Q353" i="16"/>
  <c r="V353" i="16"/>
  <c r="G356" i="16"/>
  <c r="M356" i="16" s="1"/>
  <c r="I356" i="16"/>
  <c r="K356" i="16"/>
  <c r="O356" i="16"/>
  <c r="Q356" i="16"/>
  <c r="V356" i="16"/>
  <c r="G358" i="16"/>
  <c r="M358" i="16" s="1"/>
  <c r="I358" i="16"/>
  <c r="K358" i="16"/>
  <c r="O358" i="16"/>
  <c r="Q358" i="16"/>
  <c r="V358" i="16"/>
  <c r="G360" i="16"/>
  <c r="M360" i="16" s="1"/>
  <c r="I360" i="16"/>
  <c r="K360" i="16"/>
  <c r="O360" i="16"/>
  <c r="Q360" i="16"/>
  <c r="V360" i="16"/>
  <c r="G364" i="16"/>
  <c r="M364" i="16" s="1"/>
  <c r="I364" i="16"/>
  <c r="K364" i="16"/>
  <c r="O364" i="16"/>
  <c r="Q364" i="16"/>
  <c r="V364" i="16"/>
  <c r="G366" i="16"/>
  <c r="M366" i="16" s="1"/>
  <c r="I366" i="16"/>
  <c r="K366" i="16"/>
  <c r="O366" i="16"/>
  <c r="Q366" i="16"/>
  <c r="V366" i="16"/>
  <c r="G368" i="16"/>
  <c r="M368" i="16" s="1"/>
  <c r="I368" i="16"/>
  <c r="K368" i="16"/>
  <c r="O368" i="16"/>
  <c r="Q368" i="16"/>
  <c r="V368" i="16"/>
  <c r="G370" i="16"/>
  <c r="M370" i="16" s="1"/>
  <c r="I370" i="16"/>
  <c r="K370" i="16"/>
  <c r="O370" i="16"/>
  <c r="Q370" i="16"/>
  <c r="V370" i="16"/>
  <c r="G372" i="16"/>
  <c r="M372" i="16" s="1"/>
  <c r="I372" i="16"/>
  <c r="K372" i="16"/>
  <c r="O372" i="16"/>
  <c r="Q372" i="16"/>
  <c r="V372" i="16"/>
  <c r="G374" i="16"/>
  <c r="M374" i="16" s="1"/>
  <c r="I374" i="16"/>
  <c r="K374" i="16"/>
  <c r="O374" i="16"/>
  <c r="Q374" i="16"/>
  <c r="V374" i="16"/>
  <c r="G376" i="16"/>
  <c r="M376" i="16" s="1"/>
  <c r="I376" i="16"/>
  <c r="K376" i="16"/>
  <c r="O376" i="16"/>
  <c r="Q376" i="16"/>
  <c r="V376" i="16"/>
  <c r="G378" i="16"/>
  <c r="M378" i="16" s="1"/>
  <c r="I378" i="16"/>
  <c r="K378" i="16"/>
  <c r="O378" i="16"/>
  <c r="Q378" i="16"/>
  <c r="V378" i="16"/>
  <c r="G380" i="16"/>
  <c r="I380" i="16"/>
  <c r="K380" i="16"/>
  <c r="M380" i="16"/>
  <c r="O380" i="16"/>
  <c r="Q380" i="16"/>
  <c r="V380" i="16"/>
  <c r="G382" i="16"/>
  <c r="M382" i="16" s="1"/>
  <c r="I382" i="16"/>
  <c r="K382" i="16"/>
  <c r="O382" i="16"/>
  <c r="Q382" i="16"/>
  <c r="V382" i="16"/>
  <c r="G385" i="16"/>
  <c r="M385" i="16" s="1"/>
  <c r="I385" i="16"/>
  <c r="K385" i="16"/>
  <c r="O385" i="16"/>
  <c r="Q385" i="16"/>
  <c r="V385" i="16"/>
  <c r="G388" i="16"/>
  <c r="M388" i="16" s="1"/>
  <c r="I388" i="16"/>
  <c r="K388" i="16"/>
  <c r="O388" i="16"/>
  <c r="Q388" i="16"/>
  <c r="V388" i="16"/>
  <c r="G390" i="16"/>
  <c r="M390" i="16" s="1"/>
  <c r="I390" i="16"/>
  <c r="K390" i="16"/>
  <c r="O390" i="16"/>
  <c r="Q390" i="16"/>
  <c r="V390" i="16"/>
  <c r="G392" i="16"/>
  <c r="I392" i="16"/>
  <c r="K392" i="16"/>
  <c r="M392" i="16"/>
  <c r="O392" i="16"/>
  <c r="Q392" i="16"/>
  <c r="V392" i="16"/>
  <c r="G394" i="16"/>
  <c r="M394" i="16" s="1"/>
  <c r="I394" i="16"/>
  <c r="K394" i="16"/>
  <c r="O394" i="16"/>
  <c r="Q394" i="16"/>
  <c r="V394" i="16"/>
  <c r="G396" i="16"/>
  <c r="M396" i="16" s="1"/>
  <c r="I396" i="16"/>
  <c r="K396" i="16"/>
  <c r="O396" i="16"/>
  <c r="Q396" i="16"/>
  <c r="V396" i="16"/>
  <c r="G398" i="16"/>
  <c r="M398" i="16" s="1"/>
  <c r="I398" i="16"/>
  <c r="K398" i="16"/>
  <c r="O398" i="16"/>
  <c r="Q398" i="16"/>
  <c r="V398" i="16"/>
  <c r="G401" i="16"/>
  <c r="M401" i="16" s="1"/>
  <c r="I401" i="16"/>
  <c r="K401" i="16"/>
  <c r="O401" i="16"/>
  <c r="Q401" i="16"/>
  <c r="V401" i="16"/>
  <c r="G403" i="16"/>
  <c r="M403" i="16" s="1"/>
  <c r="I403" i="16"/>
  <c r="K403" i="16"/>
  <c r="O403" i="16"/>
  <c r="Q403" i="16"/>
  <c r="V403" i="16"/>
  <c r="G405" i="16"/>
  <c r="M405" i="16" s="1"/>
  <c r="I405" i="16"/>
  <c r="K405" i="16"/>
  <c r="O405" i="16"/>
  <c r="Q405" i="16"/>
  <c r="V405" i="16"/>
  <c r="G407" i="16"/>
  <c r="M407" i="16" s="1"/>
  <c r="I407" i="16"/>
  <c r="K407" i="16"/>
  <c r="O407" i="16"/>
  <c r="Q407" i="16"/>
  <c r="V407" i="16"/>
  <c r="G409" i="16"/>
  <c r="M409" i="16" s="1"/>
  <c r="I409" i="16"/>
  <c r="K409" i="16"/>
  <c r="O409" i="16"/>
  <c r="Q409" i="16"/>
  <c r="V409" i="16"/>
  <c r="G411" i="16"/>
  <c r="M411" i="16" s="1"/>
  <c r="I411" i="16"/>
  <c r="K411" i="16"/>
  <c r="O411" i="16"/>
  <c r="Q411" i="16"/>
  <c r="V411" i="16"/>
  <c r="G413" i="16"/>
  <c r="I413" i="16"/>
  <c r="K413" i="16"/>
  <c r="M413" i="16"/>
  <c r="O413" i="16"/>
  <c r="Q413" i="16"/>
  <c r="V413" i="16"/>
  <c r="G415" i="16"/>
  <c r="I415" i="16"/>
  <c r="K415" i="16"/>
  <c r="M415" i="16"/>
  <c r="O415" i="16"/>
  <c r="Q415" i="16"/>
  <c r="V415" i="16"/>
  <c r="G418" i="16"/>
  <c r="M418" i="16" s="1"/>
  <c r="I418" i="16"/>
  <c r="K418" i="16"/>
  <c r="O418" i="16"/>
  <c r="Q418" i="16"/>
  <c r="V418" i="16"/>
  <c r="G420" i="16"/>
  <c r="M420" i="16" s="1"/>
  <c r="I420" i="16"/>
  <c r="K420" i="16"/>
  <c r="O420" i="16"/>
  <c r="Q420" i="16"/>
  <c r="V420" i="16"/>
  <c r="G422" i="16"/>
  <c r="M422" i="16" s="1"/>
  <c r="I422" i="16"/>
  <c r="K422" i="16"/>
  <c r="O422" i="16"/>
  <c r="Q422" i="16"/>
  <c r="V422" i="16"/>
  <c r="G424" i="16"/>
  <c r="M424" i="16" s="1"/>
  <c r="I424" i="16"/>
  <c r="K424" i="16"/>
  <c r="O424" i="16"/>
  <c r="Q424" i="16"/>
  <c r="V424" i="16"/>
  <c r="G426" i="16"/>
  <c r="M426" i="16" s="1"/>
  <c r="I426" i="16"/>
  <c r="K426" i="16"/>
  <c r="O426" i="16"/>
  <c r="Q426" i="16"/>
  <c r="V426" i="16"/>
  <c r="G428" i="16"/>
  <c r="M428" i="16" s="1"/>
  <c r="I428" i="16"/>
  <c r="K428" i="16"/>
  <c r="K427" i="16" s="1"/>
  <c r="O428" i="16"/>
  <c r="Q428" i="16"/>
  <c r="V428" i="16"/>
  <c r="G433" i="16"/>
  <c r="M433" i="16" s="1"/>
  <c r="I433" i="16"/>
  <c r="K433" i="16"/>
  <c r="O433" i="16"/>
  <c r="Q433" i="16"/>
  <c r="V433" i="16"/>
  <c r="G435" i="16"/>
  <c r="M435" i="16" s="1"/>
  <c r="I435" i="16"/>
  <c r="K435" i="16"/>
  <c r="O435" i="16"/>
  <c r="Q435" i="16"/>
  <c r="Q427" i="16" s="1"/>
  <c r="V435" i="16"/>
  <c r="G437" i="16"/>
  <c r="M437" i="16" s="1"/>
  <c r="I437" i="16"/>
  <c r="K437" i="16"/>
  <c r="O437" i="16"/>
  <c r="Q437" i="16"/>
  <c r="V437" i="16"/>
  <c r="G439" i="16"/>
  <c r="M439" i="16" s="1"/>
  <c r="I439" i="16"/>
  <c r="K439" i="16"/>
  <c r="O439" i="16"/>
  <c r="Q439" i="16"/>
  <c r="V439" i="16"/>
  <c r="G441" i="16"/>
  <c r="M441" i="16" s="1"/>
  <c r="I441" i="16"/>
  <c r="K441" i="16"/>
  <c r="O441" i="16"/>
  <c r="Q441" i="16"/>
  <c r="V441" i="16"/>
  <c r="G443" i="16"/>
  <c r="M443" i="16" s="1"/>
  <c r="I443" i="16"/>
  <c r="K443" i="16"/>
  <c r="O443" i="16"/>
  <c r="Q443" i="16"/>
  <c r="V443" i="16"/>
  <c r="G445" i="16"/>
  <c r="M445" i="16" s="1"/>
  <c r="I445" i="16"/>
  <c r="K445" i="16"/>
  <c r="O445" i="16"/>
  <c r="Q445" i="16"/>
  <c r="V445" i="16"/>
  <c r="G448" i="16"/>
  <c r="M448" i="16" s="1"/>
  <c r="I448" i="16"/>
  <c r="K448" i="16"/>
  <c r="O448" i="16"/>
  <c r="Q448" i="16"/>
  <c r="V448" i="16"/>
  <c r="G451" i="16"/>
  <c r="M451" i="16" s="1"/>
  <c r="I451" i="16"/>
  <c r="K451" i="16"/>
  <c r="O451" i="16"/>
  <c r="Q451" i="16"/>
  <c r="V451" i="16"/>
  <c r="G453" i="16"/>
  <c r="M453" i="16" s="1"/>
  <c r="I453" i="16"/>
  <c r="K453" i="16"/>
  <c r="O453" i="16"/>
  <c r="Q453" i="16"/>
  <c r="V453" i="16"/>
  <c r="G455" i="16"/>
  <c r="M455" i="16" s="1"/>
  <c r="I455" i="16"/>
  <c r="K455" i="16"/>
  <c r="O455" i="16"/>
  <c r="Q455" i="16"/>
  <c r="V455" i="16"/>
  <c r="G457" i="16"/>
  <c r="M457" i="16" s="1"/>
  <c r="I457" i="16"/>
  <c r="K457" i="16"/>
  <c r="O457" i="16"/>
  <c r="Q457" i="16"/>
  <c r="V457" i="16"/>
  <c r="G459" i="16"/>
  <c r="M459" i="16" s="1"/>
  <c r="I459" i="16"/>
  <c r="K459" i="16"/>
  <c r="O459" i="16"/>
  <c r="Q459" i="16"/>
  <c r="V459" i="16"/>
  <c r="G461" i="16"/>
  <c r="M461" i="16" s="1"/>
  <c r="I461" i="16"/>
  <c r="K461" i="16"/>
  <c r="O461" i="16"/>
  <c r="Q461" i="16"/>
  <c r="V461" i="16"/>
  <c r="G463" i="16"/>
  <c r="M463" i="16" s="1"/>
  <c r="I463" i="16"/>
  <c r="K463" i="16"/>
  <c r="O463" i="16"/>
  <c r="Q463" i="16"/>
  <c r="V463" i="16"/>
  <c r="G465" i="16"/>
  <c r="M465" i="16" s="1"/>
  <c r="I465" i="16"/>
  <c r="K465" i="16"/>
  <c r="O465" i="16"/>
  <c r="Q465" i="16"/>
  <c r="V465" i="16"/>
  <c r="G467" i="16"/>
  <c r="M467" i="16" s="1"/>
  <c r="I467" i="16"/>
  <c r="K467" i="16"/>
  <c r="O467" i="16"/>
  <c r="Q467" i="16"/>
  <c r="V467" i="16"/>
  <c r="G472" i="16"/>
  <c r="I472" i="16"/>
  <c r="K472" i="16"/>
  <c r="O472" i="16"/>
  <c r="Q472" i="16"/>
  <c r="V472" i="16"/>
  <c r="G474" i="16"/>
  <c r="I474" i="16"/>
  <c r="K474" i="16"/>
  <c r="M474" i="16"/>
  <c r="O474" i="16"/>
  <c r="Q474" i="16"/>
  <c r="V474" i="16"/>
  <c r="G476" i="16"/>
  <c r="M476" i="16" s="1"/>
  <c r="I476" i="16"/>
  <c r="K476" i="16"/>
  <c r="O476" i="16"/>
  <c r="Q476" i="16"/>
  <c r="Q466" i="16" s="1"/>
  <c r="V476" i="16"/>
  <c r="G478" i="16"/>
  <c r="M478" i="16" s="1"/>
  <c r="I478" i="16"/>
  <c r="K478" i="16"/>
  <c r="O478" i="16"/>
  <c r="Q478" i="16"/>
  <c r="V478" i="16"/>
  <c r="V466" i="16" s="1"/>
  <c r="G480" i="16"/>
  <c r="M480" i="16" s="1"/>
  <c r="I480" i="16"/>
  <c r="K480" i="16"/>
  <c r="O480" i="16"/>
  <c r="Q480" i="16"/>
  <c r="V480" i="16"/>
  <c r="G482" i="16"/>
  <c r="M482" i="16" s="1"/>
  <c r="I482" i="16"/>
  <c r="K482" i="16"/>
  <c r="O482" i="16"/>
  <c r="Q482" i="16"/>
  <c r="V482" i="16"/>
  <c r="G484" i="16"/>
  <c r="M484" i="16" s="1"/>
  <c r="I484" i="16"/>
  <c r="K484" i="16"/>
  <c r="O484" i="16"/>
  <c r="Q484" i="16"/>
  <c r="V484" i="16"/>
  <c r="G491" i="16"/>
  <c r="M491" i="16" s="1"/>
  <c r="I491" i="16"/>
  <c r="K491" i="16"/>
  <c r="O491" i="16"/>
  <c r="Q491" i="16"/>
  <c r="V491" i="16"/>
  <c r="G493" i="16"/>
  <c r="M493" i="16" s="1"/>
  <c r="I493" i="16"/>
  <c r="K493" i="16"/>
  <c r="O493" i="16"/>
  <c r="Q493" i="16"/>
  <c r="V493" i="16"/>
  <c r="G500" i="16"/>
  <c r="M500" i="16" s="1"/>
  <c r="I500" i="16"/>
  <c r="K500" i="16"/>
  <c r="O500" i="16"/>
  <c r="Q500" i="16"/>
  <c r="V500" i="16"/>
  <c r="G507" i="16"/>
  <c r="M507" i="16" s="1"/>
  <c r="I507" i="16"/>
  <c r="K507" i="16"/>
  <c r="O507" i="16"/>
  <c r="Q507" i="16"/>
  <c r="V507" i="16"/>
  <c r="G509" i="16"/>
  <c r="M509" i="16" s="1"/>
  <c r="I509" i="16"/>
  <c r="K509" i="16"/>
  <c r="O509" i="16"/>
  <c r="Q509" i="16"/>
  <c r="V509" i="16"/>
  <c r="G511" i="16"/>
  <c r="M511" i="16" s="1"/>
  <c r="I511" i="16"/>
  <c r="K511" i="16"/>
  <c r="O511" i="16"/>
  <c r="Q511" i="16"/>
  <c r="V511" i="16"/>
  <c r="G513" i="16"/>
  <c r="M513" i="16" s="1"/>
  <c r="I513" i="16"/>
  <c r="K513" i="16"/>
  <c r="O513" i="16"/>
  <c r="Q513" i="16"/>
  <c r="V513" i="16"/>
  <c r="Q514" i="16"/>
  <c r="G515" i="16"/>
  <c r="G514" i="16" s="1"/>
  <c r="I515" i="16"/>
  <c r="K515" i="16"/>
  <c r="K514" i="16" s="1"/>
  <c r="O515" i="16"/>
  <c r="Q515" i="16"/>
  <c r="V515" i="16"/>
  <c r="V514" i="16" s="1"/>
  <c r="G519" i="16"/>
  <c r="I519" i="16"/>
  <c r="K519" i="16"/>
  <c r="M519" i="16"/>
  <c r="O519" i="16"/>
  <c r="Q519" i="16"/>
  <c r="V519" i="16"/>
  <c r="G524" i="16"/>
  <c r="M524" i="16" s="1"/>
  <c r="I524" i="16"/>
  <c r="K524" i="16"/>
  <c r="O524" i="16"/>
  <c r="Q524" i="16"/>
  <c r="V524" i="16"/>
  <c r="G563" i="16"/>
  <c r="M563" i="16" s="1"/>
  <c r="I563" i="16"/>
  <c r="K563" i="16"/>
  <c r="O563" i="16"/>
  <c r="Q563" i="16"/>
  <c r="V563" i="16"/>
  <c r="G602" i="16"/>
  <c r="I602" i="16"/>
  <c r="K602" i="16"/>
  <c r="O602" i="16"/>
  <c r="Q602" i="16"/>
  <c r="V602" i="16"/>
  <c r="G605" i="16"/>
  <c r="M605" i="16" s="1"/>
  <c r="I605" i="16"/>
  <c r="K605" i="16"/>
  <c r="O605" i="16"/>
  <c r="Q605" i="16"/>
  <c r="V605" i="16"/>
  <c r="G606" i="16"/>
  <c r="I606" i="16"/>
  <c r="K606" i="16"/>
  <c r="O606" i="16"/>
  <c r="Q606" i="16"/>
  <c r="V606" i="16"/>
  <c r="G607" i="16"/>
  <c r="M607" i="16" s="1"/>
  <c r="I607" i="16"/>
  <c r="K607" i="16"/>
  <c r="O607" i="16"/>
  <c r="Q607" i="16"/>
  <c r="V607" i="16"/>
  <c r="G608" i="16"/>
  <c r="M608" i="16" s="1"/>
  <c r="I608" i="16"/>
  <c r="K608" i="16"/>
  <c r="O608" i="16"/>
  <c r="Q608" i="16"/>
  <c r="V608" i="16"/>
  <c r="G609" i="16"/>
  <c r="I609" i="16"/>
  <c r="K609" i="16"/>
  <c r="M609" i="16"/>
  <c r="O609" i="16"/>
  <c r="Q609" i="16"/>
  <c r="V609" i="16"/>
  <c r="G610" i="16"/>
  <c r="I610" i="16"/>
  <c r="K610" i="16"/>
  <c r="M610" i="16"/>
  <c r="O610" i="16"/>
  <c r="Q610" i="16"/>
  <c r="V610" i="16"/>
  <c r="G611" i="16"/>
  <c r="M611" i="16" s="1"/>
  <c r="I611" i="16"/>
  <c r="K611" i="16"/>
  <c r="O611" i="16"/>
  <c r="Q611" i="16"/>
  <c r="V611" i="16"/>
  <c r="G612" i="16"/>
  <c r="M612" i="16" s="1"/>
  <c r="I612" i="16"/>
  <c r="K612" i="16"/>
  <c r="O612" i="16"/>
  <c r="Q612" i="16"/>
  <c r="V612" i="16"/>
  <c r="V613" i="16"/>
  <c r="G614" i="16"/>
  <c r="M614" i="16" s="1"/>
  <c r="I614" i="16"/>
  <c r="K614" i="16"/>
  <c r="O614" i="16"/>
  <c r="Q614" i="16"/>
  <c r="Q613" i="16" s="1"/>
  <c r="V614" i="16"/>
  <c r="G618" i="16"/>
  <c r="M618" i="16" s="1"/>
  <c r="I618" i="16"/>
  <c r="K618" i="16"/>
  <c r="K613" i="16" s="1"/>
  <c r="O618" i="16"/>
  <c r="Q618" i="16"/>
  <c r="V618" i="16"/>
  <c r="AE621" i="16"/>
  <c r="V8" i="15"/>
  <c r="G9" i="15"/>
  <c r="G8" i="15" s="1"/>
  <c r="I9" i="15"/>
  <c r="I8" i="15" s="1"/>
  <c r="K9" i="15"/>
  <c r="K8" i="15" s="1"/>
  <c r="O9" i="15"/>
  <c r="O8" i="15" s="1"/>
  <c r="Q9" i="15"/>
  <c r="Q8" i="15" s="1"/>
  <c r="V9" i="15"/>
  <c r="G12" i="15"/>
  <c r="M12" i="15" s="1"/>
  <c r="I12" i="15"/>
  <c r="K12" i="15"/>
  <c r="O12" i="15"/>
  <c r="Q12" i="15"/>
  <c r="V12" i="15"/>
  <c r="G14" i="15"/>
  <c r="M14" i="15" s="1"/>
  <c r="I14" i="15"/>
  <c r="K14" i="15"/>
  <c r="O14" i="15"/>
  <c r="Q14" i="15"/>
  <c r="V14" i="15"/>
  <c r="G16" i="15"/>
  <c r="M16" i="15" s="1"/>
  <c r="I16" i="15"/>
  <c r="K16" i="15"/>
  <c r="O16" i="15"/>
  <c r="Q16" i="15"/>
  <c r="V16" i="15"/>
  <c r="G18" i="15"/>
  <c r="M18" i="15" s="1"/>
  <c r="I18" i="15"/>
  <c r="K18" i="15"/>
  <c r="O18" i="15"/>
  <c r="Q18" i="15"/>
  <c r="V18" i="15"/>
  <c r="G20" i="15"/>
  <c r="M20" i="15" s="1"/>
  <c r="I20" i="15"/>
  <c r="K20" i="15"/>
  <c r="O20" i="15"/>
  <c r="Q20" i="15"/>
  <c r="V20" i="15"/>
  <c r="G22" i="15"/>
  <c r="M22" i="15" s="1"/>
  <c r="I22" i="15"/>
  <c r="K22" i="15"/>
  <c r="O22" i="15"/>
  <c r="Q22" i="15"/>
  <c r="V22" i="15"/>
  <c r="G24" i="15"/>
  <c r="M24" i="15" s="1"/>
  <c r="I24" i="15"/>
  <c r="K24" i="15"/>
  <c r="O24" i="15"/>
  <c r="Q24" i="15"/>
  <c r="V24" i="15"/>
  <c r="G26" i="15"/>
  <c r="M26" i="15" s="1"/>
  <c r="I26" i="15"/>
  <c r="K26" i="15"/>
  <c r="O26" i="15"/>
  <c r="Q26" i="15"/>
  <c r="V26" i="15"/>
  <c r="G29" i="15"/>
  <c r="I29" i="15"/>
  <c r="I28" i="15" s="1"/>
  <c r="K29" i="15"/>
  <c r="M29" i="15"/>
  <c r="O29" i="15"/>
  <c r="Q29" i="15"/>
  <c r="V29" i="15"/>
  <c r="G31" i="15"/>
  <c r="M31" i="15" s="1"/>
  <c r="I31" i="15"/>
  <c r="K31" i="15"/>
  <c r="K28" i="15" s="1"/>
  <c r="O31" i="15"/>
  <c r="Q31" i="15"/>
  <c r="V31" i="15"/>
  <c r="G34" i="15"/>
  <c r="M34" i="15" s="1"/>
  <c r="M33" i="15" s="1"/>
  <c r="I34" i="15"/>
  <c r="I33" i="15" s="1"/>
  <c r="K34" i="15"/>
  <c r="K33" i="15" s="1"/>
  <c r="O34" i="15"/>
  <c r="O33" i="15" s="1"/>
  <c r="Q34" i="15"/>
  <c r="Q33" i="15" s="1"/>
  <c r="V34" i="15"/>
  <c r="V33" i="15" s="1"/>
  <c r="V36" i="15"/>
  <c r="G37" i="15"/>
  <c r="G36" i="15" s="1"/>
  <c r="I37" i="15"/>
  <c r="I36" i="15" s="1"/>
  <c r="K37" i="15"/>
  <c r="K36" i="15" s="1"/>
  <c r="O37" i="15"/>
  <c r="O36" i="15" s="1"/>
  <c r="Q37" i="15"/>
  <c r="Q36" i="15" s="1"/>
  <c r="V37" i="15"/>
  <c r="G40" i="15"/>
  <c r="M40" i="15" s="1"/>
  <c r="I40" i="15"/>
  <c r="K40" i="15"/>
  <c r="O40" i="15"/>
  <c r="Q40" i="15"/>
  <c r="V40" i="15"/>
  <c r="G42" i="15"/>
  <c r="M42" i="15" s="1"/>
  <c r="I42" i="15"/>
  <c r="K42" i="15"/>
  <c r="O42" i="15"/>
  <c r="Q42" i="15"/>
  <c r="V42" i="15"/>
  <c r="G44" i="15"/>
  <c r="M44" i="15" s="1"/>
  <c r="I44" i="15"/>
  <c r="I39" i="15" s="1"/>
  <c r="K44" i="15"/>
  <c r="O44" i="15"/>
  <c r="Q44" i="15"/>
  <c r="V44" i="15"/>
  <c r="G46" i="15"/>
  <c r="M46" i="15" s="1"/>
  <c r="I46" i="15"/>
  <c r="K46" i="15"/>
  <c r="O46" i="15"/>
  <c r="Q46" i="15"/>
  <c r="V46" i="15"/>
  <c r="G49" i="15"/>
  <c r="I49" i="15"/>
  <c r="K49" i="15"/>
  <c r="O49" i="15"/>
  <c r="Q49" i="15"/>
  <c r="Q48" i="15" s="1"/>
  <c r="V49" i="15"/>
  <c r="V48" i="15" s="1"/>
  <c r="G51" i="15"/>
  <c r="M51" i="15" s="1"/>
  <c r="I51" i="15"/>
  <c r="K51" i="15"/>
  <c r="O51" i="15"/>
  <c r="Q51" i="15"/>
  <c r="V51" i="15"/>
  <c r="G53" i="15"/>
  <c r="M53" i="15" s="1"/>
  <c r="I53" i="15"/>
  <c r="K53" i="15"/>
  <c r="O53" i="15"/>
  <c r="Q53" i="15"/>
  <c r="V53" i="15"/>
  <c r="G55" i="15"/>
  <c r="M55" i="15" s="1"/>
  <c r="I55" i="15"/>
  <c r="K55" i="15"/>
  <c r="O55" i="15"/>
  <c r="Q55" i="15"/>
  <c r="V55" i="15"/>
  <c r="G60" i="15"/>
  <c r="M60" i="15" s="1"/>
  <c r="I60" i="15"/>
  <c r="K60" i="15"/>
  <c r="O60" i="15"/>
  <c r="Q60" i="15"/>
  <c r="V60" i="15"/>
  <c r="G62" i="15"/>
  <c r="I62" i="15"/>
  <c r="K62" i="15"/>
  <c r="M62" i="15"/>
  <c r="O62" i="15"/>
  <c r="Q62" i="15"/>
  <c r="V62" i="15"/>
  <c r="G66" i="15"/>
  <c r="M66" i="15" s="1"/>
  <c r="M65" i="15" s="1"/>
  <c r="I66" i="15"/>
  <c r="I65" i="15" s="1"/>
  <c r="K66" i="15"/>
  <c r="K65" i="15" s="1"/>
  <c r="O66" i="15"/>
  <c r="O65" i="15" s="1"/>
  <c r="Q66" i="15"/>
  <c r="Q65" i="15" s="1"/>
  <c r="V66" i="15"/>
  <c r="V65" i="15" s="1"/>
  <c r="V68" i="15"/>
  <c r="G69" i="15"/>
  <c r="G68" i="15" s="1"/>
  <c r="I69" i="15"/>
  <c r="I68" i="15" s="1"/>
  <c r="K69" i="15"/>
  <c r="K68" i="15" s="1"/>
  <c r="O69" i="15"/>
  <c r="O68" i="15" s="1"/>
  <c r="Q69" i="15"/>
  <c r="Q68" i="15" s="1"/>
  <c r="V69" i="15"/>
  <c r="I71" i="15"/>
  <c r="O71" i="15"/>
  <c r="G72" i="15"/>
  <c r="M72" i="15" s="1"/>
  <c r="M71" i="15" s="1"/>
  <c r="I72" i="15"/>
  <c r="K72" i="15"/>
  <c r="K71" i="15" s="1"/>
  <c r="O72" i="15"/>
  <c r="Q72" i="15"/>
  <c r="Q71" i="15" s="1"/>
  <c r="V72" i="15"/>
  <c r="V71" i="15" s="1"/>
  <c r="G75" i="15"/>
  <c r="M75" i="15" s="1"/>
  <c r="I75" i="15"/>
  <c r="K75" i="15"/>
  <c r="O75" i="15"/>
  <c r="Q75" i="15"/>
  <c r="V75" i="15"/>
  <c r="G77" i="15"/>
  <c r="I77" i="15"/>
  <c r="K77" i="15"/>
  <c r="O77" i="15"/>
  <c r="Q77" i="15"/>
  <c r="V77" i="15"/>
  <c r="G80" i="15"/>
  <c r="M80" i="15" s="1"/>
  <c r="I80" i="15"/>
  <c r="K80" i="15"/>
  <c r="O80" i="15"/>
  <c r="Q80" i="15"/>
  <c r="V80" i="15"/>
  <c r="G82" i="15"/>
  <c r="M82" i="15" s="1"/>
  <c r="I82" i="15"/>
  <c r="K82" i="15"/>
  <c r="O82" i="15"/>
  <c r="Q82" i="15"/>
  <c r="V82" i="15"/>
  <c r="G86" i="15"/>
  <c r="M86" i="15" s="1"/>
  <c r="I86" i="15"/>
  <c r="K86" i="15"/>
  <c r="O86" i="15"/>
  <c r="Q86" i="15"/>
  <c r="V86" i="15"/>
  <c r="G88" i="15"/>
  <c r="M88" i="15" s="1"/>
  <c r="I88" i="15"/>
  <c r="K88" i="15"/>
  <c r="O88" i="15"/>
  <c r="Q88" i="15"/>
  <c r="V88" i="15"/>
  <c r="G90" i="15"/>
  <c r="I90" i="15"/>
  <c r="K90" i="15"/>
  <c r="M90" i="15"/>
  <c r="O90" i="15"/>
  <c r="Q90" i="15"/>
  <c r="V90" i="15"/>
  <c r="G92" i="15"/>
  <c r="I92" i="15"/>
  <c r="K92" i="15"/>
  <c r="M92" i="15"/>
  <c r="O92" i="15"/>
  <c r="Q92" i="15"/>
  <c r="V92" i="15"/>
  <c r="G94" i="15"/>
  <c r="M94" i="15" s="1"/>
  <c r="I94" i="15"/>
  <c r="K94" i="15"/>
  <c r="O94" i="15"/>
  <c r="Q94" i="15"/>
  <c r="V94" i="15"/>
  <c r="G97" i="15"/>
  <c r="M97" i="15" s="1"/>
  <c r="I97" i="15"/>
  <c r="K97" i="15"/>
  <c r="O97" i="15"/>
  <c r="Q97" i="15"/>
  <c r="V97" i="15"/>
  <c r="G99" i="15"/>
  <c r="M99" i="15" s="1"/>
  <c r="I99" i="15"/>
  <c r="K99" i="15"/>
  <c r="O99" i="15"/>
  <c r="Q99" i="15"/>
  <c r="V99" i="15"/>
  <c r="G106" i="15"/>
  <c r="M106" i="15" s="1"/>
  <c r="I106" i="15"/>
  <c r="K106" i="15"/>
  <c r="O106" i="15"/>
  <c r="Q106" i="15"/>
  <c r="V106" i="15"/>
  <c r="V108" i="15"/>
  <c r="G109" i="15"/>
  <c r="M109" i="15" s="1"/>
  <c r="I109" i="15"/>
  <c r="K109" i="15"/>
  <c r="O109" i="15"/>
  <c r="Q109" i="15"/>
  <c r="V109" i="15"/>
  <c r="G110" i="15"/>
  <c r="I110" i="15"/>
  <c r="K110" i="15"/>
  <c r="M110" i="15"/>
  <c r="O110" i="15"/>
  <c r="Q110" i="15"/>
  <c r="V110" i="15"/>
  <c r="G112" i="15"/>
  <c r="M112" i="15" s="1"/>
  <c r="I112" i="15"/>
  <c r="K112" i="15"/>
  <c r="O112" i="15"/>
  <c r="Q112" i="15"/>
  <c r="V112" i="15"/>
  <c r="G114" i="15"/>
  <c r="I114" i="15"/>
  <c r="K114" i="15"/>
  <c r="O114" i="15"/>
  <c r="Q114" i="15"/>
  <c r="V114" i="15"/>
  <c r="G116" i="15"/>
  <c r="M116" i="15" s="1"/>
  <c r="I116" i="15"/>
  <c r="K116" i="15"/>
  <c r="O116" i="15"/>
  <c r="Q116" i="15"/>
  <c r="V116" i="15"/>
  <c r="G118" i="15"/>
  <c r="M118" i="15" s="1"/>
  <c r="I118" i="15"/>
  <c r="K118" i="15"/>
  <c r="O118" i="15"/>
  <c r="Q118" i="15"/>
  <c r="V118" i="15"/>
  <c r="G120" i="15"/>
  <c r="M120" i="15" s="1"/>
  <c r="I120" i="15"/>
  <c r="K120" i="15"/>
  <c r="O120" i="15"/>
  <c r="Q120" i="15"/>
  <c r="V120" i="15"/>
  <c r="G122" i="15"/>
  <c r="M122" i="15" s="1"/>
  <c r="I122" i="15"/>
  <c r="K122" i="15"/>
  <c r="O122" i="15"/>
  <c r="Q122" i="15"/>
  <c r="V122" i="15"/>
  <c r="G124" i="15"/>
  <c r="M124" i="15" s="1"/>
  <c r="I124" i="15"/>
  <c r="I121" i="15" s="1"/>
  <c r="K124" i="15"/>
  <c r="O124" i="15"/>
  <c r="Q124" i="15"/>
  <c r="V124" i="15"/>
  <c r="V121" i="15" s="1"/>
  <c r="G126" i="15"/>
  <c r="G125" i="15" s="1"/>
  <c r="I126" i="15"/>
  <c r="K126" i="15"/>
  <c r="O126" i="15"/>
  <c r="Q126" i="15"/>
  <c r="V126" i="15"/>
  <c r="G130" i="15"/>
  <c r="M130" i="15" s="1"/>
  <c r="I130" i="15"/>
  <c r="K130" i="15"/>
  <c r="O130" i="15"/>
  <c r="Q130" i="15"/>
  <c r="V130" i="15"/>
  <c r="G132" i="15"/>
  <c r="G131" i="15" s="1"/>
  <c r="I132" i="15"/>
  <c r="K132" i="15"/>
  <c r="O132" i="15"/>
  <c r="Q132" i="15"/>
  <c r="V132" i="15"/>
  <c r="V131" i="15" s="1"/>
  <c r="G140" i="15"/>
  <c r="M140" i="15" s="1"/>
  <c r="I140" i="15"/>
  <c r="K140" i="15"/>
  <c r="O140" i="15"/>
  <c r="Q140" i="15"/>
  <c r="V140" i="15"/>
  <c r="G148" i="15"/>
  <c r="M148" i="15" s="1"/>
  <c r="I148" i="15"/>
  <c r="K148" i="15"/>
  <c r="O148" i="15"/>
  <c r="Q148" i="15"/>
  <c r="V148" i="15"/>
  <c r="G151" i="15"/>
  <c r="M151" i="15" s="1"/>
  <c r="I151" i="15"/>
  <c r="K151" i="15"/>
  <c r="O151" i="15"/>
  <c r="O150" i="15" s="1"/>
  <c r="Q151" i="15"/>
  <c r="V151" i="15"/>
  <c r="G152" i="15"/>
  <c r="I152" i="15"/>
  <c r="K152" i="15"/>
  <c r="O152" i="15"/>
  <c r="Q152" i="15"/>
  <c r="V152" i="15"/>
  <c r="G153" i="15"/>
  <c r="M153" i="15" s="1"/>
  <c r="I153" i="15"/>
  <c r="K153" i="15"/>
  <c r="K150" i="15" s="1"/>
  <c r="O153" i="15"/>
  <c r="Q153" i="15"/>
  <c r="V153" i="15"/>
  <c r="G154" i="15"/>
  <c r="M154" i="15" s="1"/>
  <c r="I154" i="15"/>
  <c r="K154" i="15"/>
  <c r="O154" i="15"/>
  <c r="Q154" i="15"/>
  <c r="V154" i="15"/>
  <c r="G155" i="15"/>
  <c r="M155" i="15" s="1"/>
  <c r="I155" i="15"/>
  <c r="K155" i="15"/>
  <c r="O155" i="15"/>
  <c r="Q155" i="15"/>
  <c r="V155" i="15"/>
  <c r="G156" i="15"/>
  <c r="M156" i="15" s="1"/>
  <c r="I156" i="15"/>
  <c r="K156" i="15"/>
  <c r="O156" i="15"/>
  <c r="Q156" i="15"/>
  <c r="V156" i="15"/>
  <c r="I157" i="15"/>
  <c r="K157" i="15"/>
  <c r="G158" i="15"/>
  <c r="G157" i="15" s="1"/>
  <c r="I158" i="15"/>
  <c r="K158" i="15"/>
  <c r="O158" i="15"/>
  <c r="O157" i="15" s="1"/>
  <c r="Q158" i="15"/>
  <c r="V158" i="15"/>
  <c r="V157" i="15" s="1"/>
  <c r="G160" i="15"/>
  <c r="M160" i="15" s="1"/>
  <c r="I160" i="15"/>
  <c r="K160" i="15"/>
  <c r="O160" i="15"/>
  <c r="Q160" i="15"/>
  <c r="Q157" i="15" s="1"/>
  <c r="V160" i="15"/>
  <c r="AE163" i="15"/>
  <c r="I8" i="14"/>
  <c r="G9" i="14"/>
  <c r="M9" i="14" s="1"/>
  <c r="M8" i="14" s="1"/>
  <c r="I9" i="14"/>
  <c r="K9" i="14"/>
  <c r="K8" i="14" s="1"/>
  <c r="O9" i="14"/>
  <c r="O8" i="14" s="1"/>
  <c r="Q9" i="14"/>
  <c r="Q8" i="14" s="1"/>
  <c r="V9" i="14"/>
  <c r="V8" i="14" s="1"/>
  <c r="G12" i="14"/>
  <c r="M12" i="14" s="1"/>
  <c r="I12" i="14"/>
  <c r="K12" i="14"/>
  <c r="O12" i="14"/>
  <c r="Q12" i="14"/>
  <c r="V12" i="14"/>
  <c r="G16" i="14"/>
  <c r="I16" i="14"/>
  <c r="K16" i="14"/>
  <c r="O16" i="14"/>
  <c r="Q16" i="14"/>
  <c r="V16" i="14"/>
  <c r="G20" i="14"/>
  <c r="M20" i="14" s="1"/>
  <c r="I20" i="14"/>
  <c r="K20" i="14"/>
  <c r="O20" i="14"/>
  <c r="Q20" i="14"/>
  <c r="V20" i="14"/>
  <c r="G22" i="14"/>
  <c r="M22" i="14" s="1"/>
  <c r="I22" i="14"/>
  <c r="K22" i="14"/>
  <c r="O22" i="14"/>
  <c r="Q22" i="14"/>
  <c r="V22" i="14"/>
  <c r="G26" i="14"/>
  <c r="K26" i="14"/>
  <c r="G27" i="14"/>
  <c r="M27" i="14" s="1"/>
  <c r="M26" i="14" s="1"/>
  <c r="I27" i="14"/>
  <c r="I26" i="14" s="1"/>
  <c r="K27" i="14"/>
  <c r="O27" i="14"/>
  <c r="O26" i="14" s="1"/>
  <c r="Q27" i="14"/>
  <c r="Q26" i="14" s="1"/>
  <c r="V27" i="14"/>
  <c r="V26" i="14" s="1"/>
  <c r="I29" i="14"/>
  <c r="G30" i="14"/>
  <c r="G29" i="14" s="1"/>
  <c r="I30" i="14"/>
  <c r="K30" i="14"/>
  <c r="K29" i="14" s="1"/>
  <c r="O30" i="14"/>
  <c r="O29" i="14" s="1"/>
  <c r="Q30" i="14"/>
  <c r="Q29" i="14" s="1"/>
  <c r="V30" i="14"/>
  <c r="V29" i="14" s="1"/>
  <c r="O32" i="14"/>
  <c r="G33" i="14"/>
  <c r="M33" i="14" s="1"/>
  <c r="M32" i="14" s="1"/>
  <c r="I33" i="14"/>
  <c r="I32" i="14" s="1"/>
  <c r="K33" i="14"/>
  <c r="K32" i="14" s="1"/>
  <c r="O33" i="14"/>
  <c r="Q33" i="14"/>
  <c r="Q32" i="14" s="1"/>
  <c r="V33" i="14"/>
  <c r="V32" i="14" s="1"/>
  <c r="K37" i="14"/>
  <c r="G38" i="14"/>
  <c r="M38" i="14" s="1"/>
  <c r="I38" i="14"/>
  <c r="I37" i="14" s="1"/>
  <c r="K38" i="14"/>
  <c r="O38" i="14"/>
  <c r="Q38" i="14"/>
  <c r="V38" i="14"/>
  <c r="V37" i="14" s="1"/>
  <c r="G39" i="14"/>
  <c r="G37" i="14" s="1"/>
  <c r="I39" i="14"/>
  <c r="K39" i="14"/>
  <c r="O39" i="14"/>
  <c r="Q39" i="14"/>
  <c r="Q37" i="14" s="1"/>
  <c r="V39" i="14"/>
  <c r="G41" i="14"/>
  <c r="M41" i="14" s="1"/>
  <c r="I41" i="14"/>
  <c r="K41" i="14"/>
  <c r="O41" i="14"/>
  <c r="Q41" i="14"/>
  <c r="V41" i="14"/>
  <c r="G43" i="14"/>
  <c r="I43" i="14"/>
  <c r="K43" i="14"/>
  <c r="O43" i="14"/>
  <c r="Q43" i="14"/>
  <c r="Q40" i="14" s="1"/>
  <c r="V43" i="14"/>
  <c r="V40" i="14" s="1"/>
  <c r="I44" i="14"/>
  <c r="O44" i="14"/>
  <c r="G45" i="14"/>
  <c r="M45" i="14" s="1"/>
  <c r="I45" i="14"/>
  <c r="K45" i="14"/>
  <c r="O45" i="14"/>
  <c r="Q45" i="14"/>
  <c r="V45" i="14"/>
  <c r="G47" i="14"/>
  <c r="M47" i="14" s="1"/>
  <c r="I47" i="14"/>
  <c r="K47" i="14"/>
  <c r="O47" i="14"/>
  <c r="Q47" i="14"/>
  <c r="V47" i="14"/>
  <c r="G49" i="14"/>
  <c r="M49" i="14" s="1"/>
  <c r="I49" i="14"/>
  <c r="K49" i="14"/>
  <c r="O49" i="14"/>
  <c r="Q49" i="14"/>
  <c r="V49" i="14"/>
  <c r="O51" i="14"/>
  <c r="Q51" i="14"/>
  <c r="G52" i="14"/>
  <c r="M52" i="14" s="1"/>
  <c r="I52" i="14"/>
  <c r="K52" i="14"/>
  <c r="O52" i="14"/>
  <c r="Q52" i="14"/>
  <c r="V52" i="14"/>
  <c r="G54" i="14"/>
  <c r="M54" i="14" s="1"/>
  <c r="I54" i="14"/>
  <c r="K54" i="14"/>
  <c r="K51" i="14" s="1"/>
  <c r="O54" i="14"/>
  <c r="Q54" i="14"/>
  <c r="V54" i="14"/>
  <c r="AE57" i="14"/>
  <c r="G9" i="13"/>
  <c r="M9" i="13" s="1"/>
  <c r="I9" i="13"/>
  <c r="K9" i="13"/>
  <c r="O9" i="13"/>
  <c r="Q9" i="13"/>
  <c r="V9" i="13"/>
  <c r="G11" i="13"/>
  <c r="M11" i="13" s="1"/>
  <c r="I11" i="13"/>
  <c r="K11" i="13"/>
  <c r="O11" i="13"/>
  <c r="Q11" i="13"/>
  <c r="V11" i="13"/>
  <c r="G13" i="13"/>
  <c r="I13" i="13"/>
  <c r="K13" i="13"/>
  <c r="O13" i="13"/>
  <c r="Q13" i="13"/>
  <c r="V13" i="13"/>
  <c r="G15" i="13"/>
  <c r="M15" i="13" s="1"/>
  <c r="I15" i="13"/>
  <c r="K15" i="13"/>
  <c r="O15" i="13"/>
  <c r="Q15" i="13"/>
  <c r="Q8" i="13" s="1"/>
  <c r="V15" i="13"/>
  <c r="G17" i="13"/>
  <c r="M17" i="13" s="1"/>
  <c r="I17" i="13"/>
  <c r="K17" i="13"/>
  <c r="O17" i="13"/>
  <c r="Q17" i="13"/>
  <c r="V17" i="13"/>
  <c r="G19" i="13"/>
  <c r="M19" i="13" s="1"/>
  <c r="I19" i="13"/>
  <c r="K19" i="13"/>
  <c r="O19" i="13"/>
  <c r="Q19" i="13"/>
  <c r="V19" i="13"/>
  <c r="G21" i="13"/>
  <c r="M21" i="13" s="1"/>
  <c r="I21" i="13"/>
  <c r="K21" i="13"/>
  <c r="O21" i="13"/>
  <c r="Q21" i="13"/>
  <c r="V21" i="13"/>
  <c r="G24" i="13"/>
  <c r="M24" i="13" s="1"/>
  <c r="I24" i="13"/>
  <c r="I23" i="13" s="1"/>
  <c r="K24" i="13"/>
  <c r="O24" i="13"/>
  <c r="O23" i="13" s="1"/>
  <c r="Q24" i="13"/>
  <c r="V24" i="13"/>
  <c r="V23" i="13" s="1"/>
  <c r="G26" i="13"/>
  <c r="I26" i="13"/>
  <c r="K26" i="13"/>
  <c r="M26" i="13"/>
  <c r="O26" i="13"/>
  <c r="Q26" i="13"/>
  <c r="Q23" i="13" s="1"/>
  <c r="V26" i="13"/>
  <c r="G28" i="13"/>
  <c r="O28" i="13"/>
  <c r="G29" i="13"/>
  <c r="I29" i="13"/>
  <c r="I28" i="13" s="1"/>
  <c r="K29" i="13"/>
  <c r="K28" i="13" s="1"/>
  <c r="M29" i="13"/>
  <c r="M28" i="13" s="1"/>
  <c r="O29" i="13"/>
  <c r="Q29" i="13"/>
  <c r="Q28" i="13" s="1"/>
  <c r="V29" i="13"/>
  <c r="V28" i="13" s="1"/>
  <c r="G32" i="13"/>
  <c r="M32" i="13" s="1"/>
  <c r="I32" i="13"/>
  <c r="K32" i="13"/>
  <c r="O32" i="13"/>
  <c r="Q32" i="13"/>
  <c r="V32" i="13"/>
  <c r="G40" i="13"/>
  <c r="G31" i="13" s="1"/>
  <c r="I40" i="13"/>
  <c r="K40" i="13"/>
  <c r="O40" i="13"/>
  <c r="Q40" i="13"/>
  <c r="V40" i="13"/>
  <c r="G48" i="13"/>
  <c r="M48" i="13" s="1"/>
  <c r="I48" i="13"/>
  <c r="K48" i="13"/>
  <c r="O48" i="13"/>
  <c r="Q48" i="13"/>
  <c r="V48" i="13"/>
  <c r="G50" i="13"/>
  <c r="M50" i="13" s="1"/>
  <c r="I50" i="13"/>
  <c r="K50" i="13"/>
  <c r="O50" i="13"/>
  <c r="Q50" i="13"/>
  <c r="V50" i="13"/>
  <c r="G52" i="13"/>
  <c r="M52" i="13" s="1"/>
  <c r="I52" i="13"/>
  <c r="K52" i="13"/>
  <c r="O52" i="13"/>
  <c r="Q52" i="13"/>
  <c r="V52" i="13"/>
  <c r="G54" i="13"/>
  <c r="M54" i="13" s="1"/>
  <c r="I54" i="13"/>
  <c r="K54" i="13"/>
  <c r="O54" i="13"/>
  <c r="Q54" i="13"/>
  <c r="V54" i="13"/>
  <c r="G56" i="13"/>
  <c r="M56" i="13" s="1"/>
  <c r="I56" i="13"/>
  <c r="K56" i="13"/>
  <c r="O56" i="13"/>
  <c r="Q56" i="13"/>
  <c r="V56" i="13"/>
  <c r="G63" i="13"/>
  <c r="M63" i="13" s="1"/>
  <c r="I63" i="13"/>
  <c r="K63" i="13"/>
  <c r="O63" i="13"/>
  <c r="Q63" i="13"/>
  <c r="V63" i="13"/>
  <c r="Q67" i="13"/>
  <c r="V67" i="13"/>
  <c r="G68" i="13"/>
  <c r="G67" i="13" s="1"/>
  <c r="I68" i="13"/>
  <c r="I67" i="13" s="1"/>
  <c r="K68" i="13"/>
  <c r="K67" i="13" s="1"/>
  <c r="O68" i="13"/>
  <c r="O67" i="13" s="1"/>
  <c r="Q68" i="13"/>
  <c r="V68" i="13"/>
  <c r="Q71" i="13"/>
  <c r="G72" i="13"/>
  <c r="M72" i="13" s="1"/>
  <c r="M71" i="13" s="1"/>
  <c r="I72" i="13"/>
  <c r="I71" i="13" s="1"/>
  <c r="K72" i="13"/>
  <c r="K71" i="13" s="1"/>
  <c r="O72" i="13"/>
  <c r="O71" i="13" s="1"/>
  <c r="Q72" i="13"/>
  <c r="V72" i="13"/>
  <c r="V71" i="13" s="1"/>
  <c r="G75" i="13"/>
  <c r="M75" i="13" s="1"/>
  <c r="I75" i="13"/>
  <c r="I74" i="13" s="1"/>
  <c r="K75" i="13"/>
  <c r="O75" i="13"/>
  <c r="Q75" i="13"/>
  <c r="V75" i="13"/>
  <c r="V74" i="13" s="1"/>
  <c r="G80" i="13"/>
  <c r="M80" i="13" s="1"/>
  <c r="I80" i="13"/>
  <c r="K80" i="13"/>
  <c r="O80" i="13"/>
  <c r="Q80" i="13"/>
  <c r="Q74" i="13" s="1"/>
  <c r="V80" i="13"/>
  <c r="G82" i="13"/>
  <c r="M82" i="13" s="1"/>
  <c r="I82" i="13"/>
  <c r="K82" i="13"/>
  <c r="O82" i="13"/>
  <c r="Q82" i="13"/>
  <c r="V82" i="13"/>
  <c r="G85" i="13"/>
  <c r="I85" i="13"/>
  <c r="K85" i="13"/>
  <c r="O85" i="13"/>
  <c r="Q85" i="13"/>
  <c r="V85" i="13"/>
  <c r="G88" i="13"/>
  <c r="M88" i="13" s="1"/>
  <c r="I88" i="13"/>
  <c r="K88" i="13"/>
  <c r="O88" i="13"/>
  <c r="Q88" i="13"/>
  <c r="V88" i="13"/>
  <c r="G91" i="13"/>
  <c r="M91" i="13" s="1"/>
  <c r="I91" i="13"/>
  <c r="K91" i="13"/>
  <c r="O91" i="13"/>
  <c r="Q91" i="13"/>
  <c r="V91" i="13"/>
  <c r="G94" i="13"/>
  <c r="I94" i="13"/>
  <c r="K94" i="13"/>
  <c r="M94" i="13"/>
  <c r="O94" i="13"/>
  <c r="Q94" i="13"/>
  <c r="V94" i="13"/>
  <c r="G98" i="13"/>
  <c r="M98" i="13" s="1"/>
  <c r="I98" i="13"/>
  <c r="K98" i="13"/>
  <c r="O98" i="13"/>
  <c r="Q98" i="13"/>
  <c r="V98" i="13"/>
  <c r="G102" i="13"/>
  <c r="M102" i="13" s="1"/>
  <c r="I102" i="13"/>
  <c r="K102" i="13"/>
  <c r="O102" i="13"/>
  <c r="Q102" i="13"/>
  <c r="V102" i="13"/>
  <c r="G108" i="13"/>
  <c r="M108" i="13" s="1"/>
  <c r="I108" i="13"/>
  <c r="K108" i="13"/>
  <c r="O108" i="13"/>
  <c r="Q108" i="13"/>
  <c r="V108" i="13"/>
  <c r="G110" i="13"/>
  <c r="M110" i="13" s="1"/>
  <c r="I110" i="13"/>
  <c r="K110" i="13"/>
  <c r="O110" i="13"/>
  <c r="Q110" i="13"/>
  <c r="V110" i="13"/>
  <c r="G112" i="13"/>
  <c r="M112" i="13" s="1"/>
  <c r="I112" i="13"/>
  <c r="K112" i="13"/>
  <c r="O112" i="13"/>
  <c r="Q112" i="13"/>
  <c r="V112" i="13"/>
  <c r="G114" i="13"/>
  <c r="M114" i="13" s="1"/>
  <c r="I114" i="13"/>
  <c r="K114" i="13"/>
  <c r="O114" i="13"/>
  <c r="Q114" i="13"/>
  <c r="V114" i="13"/>
  <c r="G116" i="13"/>
  <c r="M116" i="13" s="1"/>
  <c r="I116" i="13"/>
  <c r="K116" i="13"/>
  <c r="O116" i="13"/>
  <c r="Q116" i="13"/>
  <c r="V116" i="13"/>
  <c r="G118" i="13"/>
  <c r="M118" i="13" s="1"/>
  <c r="I118" i="13"/>
  <c r="K118" i="13"/>
  <c r="O118" i="13"/>
  <c r="Q118" i="13"/>
  <c r="V118" i="13"/>
  <c r="G120" i="13"/>
  <c r="M120" i="13" s="1"/>
  <c r="I120" i="13"/>
  <c r="K120" i="13"/>
  <c r="O120" i="13"/>
  <c r="Q120" i="13"/>
  <c r="V120" i="13"/>
  <c r="G122" i="13"/>
  <c r="M122" i="13" s="1"/>
  <c r="I122" i="13"/>
  <c r="K122" i="13"/>
  <c r="O122" i="13"/>
  <c r="Q122" i="13"/>
  <c r="V122" i="13"/>
  <c r="G124" i="13"/>
  <c r="M124" i="13" s="1"/>
  <c r="I124" i="13"/>
  <c r="K124" i="13"/>
  <c r="O124" i="13"/>
  <c r="Q124" i="13"/>
  <c r="V124" i="13"/>
  <c r="G133" i="13"/>
  <c r="G132" i="13" s="1"/>
  <c r="I133" i="13"/>
  <c r="I132" i="13" s="1"/>
  <c r="K133" i="13"/>
  <c r="O133" i="13"/>
  <c r="O132" i="13" s="1"/>
  <c r="Q133" i="13"/>
  <c r="Q132" i="13" s="1"/>
  <c r="V133" i="13"/>
  <c r="V132" i="13" s="1"/>
  <c r="G134" i="13"/>
  <c r="M134" i="13" s="1"/>
  <c r="I134" i="13"/>
  <c r="K134" i="13"/>
  <c r="O134" i="13"/>
  <c r="Q134" i="13"/>
  <c r="V134" i="13"/>
  <c r="G136" i="13"/>
  <c r="M136" i="13" s="1"/>
  <c r="I136" i="13"/>
  <c r="I135" i="13" s="1"/>
  <c r="K136" i="13"/>
  <c r="O136" i="13"/>
  <c r="Q136" i="13"/>
  <c r="Q135" i="13" s="1"/>
  <c r="V136" i="13"/>
  <c r="G138" i="13"/>
  <c r="M138" i="13" s="1"/>
  <c r="I138" i="13"/>
  <c r="K138" i="13"/>
  <c r="O138" i="13"/>
  <c r="Q138" i="13"/>
  <c r="V138" i="13"/>
  <c r="V135" i="13" s="1"/>
  <c r="G140" i="13"/>
  <c r="I140" i="13"/>
  <c r="K140" i="13"/>
  <c r="O140" i="13"/>
  <c r="Q140" i="13"/>
  <c r="V140" i="13"/>
  <c r="G143" i="13"/>
  <c r="M143" i="13" s="1"/>
  <c r="I143" i="13"/>
  <c r="K143" i="13"/>
  <c r="O143" i="13"/>
  <c r="Q143" i="13"/>
  <c r="V143" i="13"/>
  <c r="G149" i="13"/>
  <c r="M149" i="13" s="1"/>
  <c r="I149" i="13"/>
  <c r="K149" i="13"/>
  <c r="O149" i="13"/>
  <c r="Q149" i="13"/>
  <c r="V149" i="13"/>
  <c r="G151" i="13"/>
  <c r="M151" i="13" s="1"/>
  <c r="I151" i="13"/>
  <c r="K151" i="13"/>
  <c r="O151" i="13"/>
  <c r="Q151" i="13"/>
  <c r="V151" i="13"/>
  <c r="G153" i="13"/>
  <c r="M153" i="13" s="1"/>
  <c r="I153" i="13"/>
  <c r="K153" i="13"/>
  <c r="O153" i="13"/>
  <c r="Q153" i="13"/>
  <c r="V153" i="13"/>
  <c r="G155" i="13"/>
  <c r="M155" i="13" s="1"/>
  <c r="I155" i="13"/>
  <c r="K155" i="13"/>
  <c r="O155" i="13"/>
  <c r="Q155" i="13"/>
  <c r="V155" i="13"/>
  <c r="G157" i="13"/>
  <c r="M157" i="13" s="1"/>
  <c r="I157" i="13"/>
  <c r="K157" i="13"/>
  <c r="O157" i="13"/>
  <c r="Q157" i="13"/>
  <c r="V157" i="13"/>
  <c r="G159" i="13"/>
  <c r="I159" i="13"/>
  <c r="K159" i="13"/>
  <c r="M159" i="13"/>
  <c r="O159" i="13"/>
  <c r="Q159" i="13"/>
  <c r="V159" i="13"/>
  <c r="G161" i="13"/>
  <c r="M161" i="13" s="1"/>
  <c r="I161" i="13"/>
  <c r="K161" i="13"/>
  <c r="O161" i="13"/>
  <c r="Q161" i="13"/>
  <c r="V161" i="13"/>
  <c r="G163" i="13"/>
  <c r="M163" i="13" s="1"/>
  <c r="I163" i="13"/>
  <c r="K163" i="13"/>
  <c r="O163" i="13"/>
  <c r="Q163" i="13"/>
  <c r="V163" i="13"/>
  <c r="G166" i="13"/>
  <c r="M166" i="13" s="1"/>
  <c r="I166" i="13"/>
  <c r="K166" i="13"/>
  <c r="O166" i="13"/>
  <c r="Q166" i="13"/>
  <c r="V166" i="13"/>
  <c r="I167" i="13"/>
  <c r="G168" i="13"/>
  <c r="M168" i="13" s="1"/>
  <c r="M167" i="13" s="1"/>
  <c r="I168" i="13"/>
  <c r="K168" i="13"/>
  <c r="K167" i="13" s="1"/>
  <c r="O168" i="13"/>
  <c r="O167" i="13" s="1"/>
  <c r="Q168" i="13"/>
  <c r="Q167" i="13" s="1"/>
  <c r="V168" i="13"/>
  <c r="V167" i="13" s="1"/>
  <c r="G171" i="13"/>
  <c r="M171" i="13" s="1"/>
  <c r="I171" i="13"/>
  <c r="K171" i="13"/>
  <c r="O171" i="13"/>
  <c r="O170" i="13" s="1"/>
  <c r="Q171" i="13"/>
  <c r="V171" i="13"/>
  <c r="V170" i="13" s="1"/>
  <c r="G181" i="13"/>
  <c r="M181" i="13" s="1"/>
  <c r="I181" i="13"/>
  <c r="K181" i="13"/>
  <c r="O181" i="13"/>
  <c r="Q181" i="13"/>
  <c r="V181" i="13"/>
  <c r="G191" i="13"/>
  <c r="M191" i="13" s="1"/>
  <c r="I191" i="13"/>
  <c r="K191" i="13"/>
  <c r="K170" i="13" s="1"/>
  <c r="O191" i="13"/>
  <c r="Q191" i="13"/>
  <c r="V191" i="13"/>
  <c r="G194" i="13"/>
  <c r="I194" i="13"/>
  <c r="K194" i="13"/>
  <c r="O194" i="13"/>
  <c r="O193" i="13" s="1"/>
  <c r="Q194" i="13"/>
  <c r="V194" i="13"/>
  <c r="G195" i="13"/>
  <c r="M195" i="13" s="1"/>
  <c r="I195" i="13"/>
  <c r="K195" i="13"/>
  <c r="O195" i="13"/>
  <c r="Q195" i="13"/>
  <c r="V195" i="13"/>
  <c r="G196" i="13"/>
  <c r="M196" i="13" s="1"/>
  <c r="I196" i="13"/>
  <c r="K196" i="13"/>
  <c r="O196" i="13"/>
  <c r="Q196" i="13"/>
  <c r="V196" i="13"/>
  <c r="G197" i="13"/>
  <c r="M197" i="13" s="1"/>
  <c r="I197" i="13"/>
  <c r="K197" i="13"/>
  <c r="O197" i="13"/>
  <c r="Q197" i="13"/>
  <c r="V197" i="13"/>
  <c r="G198" i="13"/>
  <c r="M198" i="13" s="1"/>
  <c r="I198" i="13"/>
  <c r="K198" i="13"/>
  <c r="O198" i="13"/>
  <c r="Q198" i="13"/>
  <c r="V198" i="13"/>
  <c r="G199" i="13"/>
  <c r="M199" i="13" s="1"/>
  <c r="I199" i="13"/>
  <c r="K199" i="13"/>
  <c r="O199" i="13"/>
  <c r="Q199" i="13"/>
  <c r="V199" i="13"/>
  <c r="G201" i="13"/>
  <c r="I201" i="13"/>
  <c r="K201" i="13"/>
  <c r="K200" i="13" s="1"/>
  <c r="M201" i="13"/>
  <c r="O201" i="13"/>
  <c r="O200" i="13" s="1"/>
  <c r="Q201" i="13"/>
  <c r="V201" i="13"/>
  <c r="G205" i="13"/>
  <c r="M205" i="13" s="1"/>
  <c r="I205" i="13"/>
  <c r="K205" i="13"/>
  <c r="O205" i="13"/>
  <c r="Q205" i="13"/>
  <c r="V205" i="13"/>
  <c r="G207" i="13"/>
  <c r="M207" i="13" s="1"/>
  <c r="I207" i="13"/>
  <c r="K207" i="13"/>
  <c r="O207" i="13"/>
  <c r="Q207" i="13"/>
  <c r="V207" i="13"/>
  <c r="G209" i="13"/>
  <c r="M209" i="13" s="1"/>
  <c r="I209" i="13"/>
  <c r="K209" i="13"/>
  <c r="O209" i="13"/>
  <c r="Q209" i="13"/>
  <c r="V209" i="13"/>
  <c r="AE212" i="13"/>
  <c r="G9" i="12"/>
  <c r="M9" i="12" s="1"/>
  <c r="I9" i="12"/>
  <c r="K9" i="12"/>
  <c r="O9" i="12"/>
  <c r="Q9" i="12"/>
  <c r="V9" i="12"/>
  <c r="G11" i="12"/>
  <c r="G8" i="12" s="1"/>
  <c r="I11" i="12"/>
  <c r="K11" i="12"/>
  <c r="O11" i="12"/>
  <c r="Q11" i="12"/>
  <c r="V11" i="12"/>
  <c r="G13" i="12"/>
  <c r="M13" i="12" s="1"/>
  <c r="I13" i="12"/>
  <c r="K13" i="12"/>
  <c r="O13" i="12"/>
  <c r="Q13" i="12"/>
  <c r="V13" i="12"/>
  <c r="G16" i="12"/>
  <c r="M16" i="12" s="1"/>
  <c r="I16" i="12"/>
  <c r="I15" i="12" s="1"/>
  <c r="K16" i="12"/>
  <c r="O16" i="12"/>
  <c r="O15" i="12" s="1"/>
  <c r="Q16" i="12"/>
  <c r="V16" i="12"/>
  <c r="G18" i="12"/>
  <c r="M18" i="12" s="1"/>
  <c r="I18" i="12"/>
  <c r="K18" i="12"/>
  <c r="O18" i="12"/>
  <c r="Q18" i="12"/>
  <c r="V18" i="12"/>
  <c r="G21" i="12"/>
  <c r="G20" i="12" s="1"/>
  <c r="I21" i="12"/>
  <c r="I20" i="12" s="1"/>
  <c r="K21" i="12"/>
  <c r="K20" i="12" s="1"/>
  <c r="O21" i="12"/>
  <c r="O20" i="12" s="1"/>
  <c r="Q21" i="12"/>
  <c r="Q20" i="12" s="1"/>
  <c r="V21" i="12"/>
  <c r="V20" i="12" s="1"/>
  <c r="G24" i="12"/>
  <c r="M24" i="12" s="1"/>
  <c r="I24" i="12"/>
  <c r="K24" i="12"/>
  <c r="O24" i="12"/>
  <c r="O23" i="12" s="1"/>
  <c r="Q24" i="12"/>
  <c r="V24" i="12"/>
  <c r="G31" i="12"/>
  <c r="I31" i="12"/>
  <c r="K31" i="12"/>
  <c r="M31" i="12"/>
  <c r="O31" i="12"/>
  <c r="Q31" i="12"/>
  <c r="V31" i="12"/>
  <c r="G38" i="12"/>
  <c r="M38" i="12" s="1"/>
  <c r="I38" i="12"/>
  <c r="K38" i="12"/>
  <c r="O38" i="12"/>
  <c r="Q38" i="12"/>
  <c r="V38" i="12"/>
  <c r="G40" i="12"/>
  <c r="M40" i="12" s="1"/>
  <c r="I40" i="12"/>
  <c r="K40" i="12"/>
  <c r="O40" i="12"/>
  <c r="Q40" i="12"/>
  <c r="V40" i="12"/>
  <c r="G42" i="12"/>
  <c r="M42" i="12" s="1"/>
  <c r="I42" i="12"/>
  <c r="K42" i="12"/>
  <c r="O42" i="12"/>
  <c r="Q42" i="12"/>
  <c r="V42" i="12"/>
  <c r="G45" i="12"/>
  <c r="I45" i="12"/>
  <c r="K45" i="12"/>
  <c r="M45" i="12"/>
  <c r="O45" i="12"/>
  <c r="Q45" i="12"/>
  <c r="V45" i="12"/>
  <c r="G47" i="12"/>
  <c r="M47" i="12" s="1"/>
  <c r="I47" i="12"/>
  <c r="K47" i="12"/>
  <c r="O47" i="12"/>
  <c r="Q47" i="12"/>
  <c r="V47" i="12"/>
  <c r="G53" i="12"/>
  <c r="M53" i="12" s="1"/>
  <c r="I53" i="12"/>
  <c r="K53" i="12"/>
  <c r="O53" i="12"/>
  <c r="Q53" i="12"/>
  <c r="V53" i="12"/>
  <c r="G55" i="12"/>
  <c r="I55" i="12"/>
  <c r="G56" i="12"/>
  <c r="M56" i="12" s="1"/>
  <c r="M55" i="12" s="1"/>
  <c r="I56" i="12"/>
  <c r="K56" i="12"/>
  <c r="K55" i="12" s="1"/>
  <c r="O56" i="12"/>
  <c r="O55" i="12" s="1"/>
  <c r="Q56" i="12"/>
  <c r="Q55" i="12" s="1"/>
  <c r="V56" i="12"/>
  <c r="V55" i="12" s="1"/>
  <c r="G60" i="12"/>
  <c r="M60" i="12" s="1"/>
  <c r="I60" i="12"/>
  <c r="I59" i="12" s="1"/>
  <c r="K60" i="12"/>
  <c r="O60" i="12"/>
  <c r="Q60" i="12"/>
  <c r="V60" i="12"/>
  <c r="G62" i="12"/>
  <c r="M62" i="12" s="1"/>
  <c r="I62" i="12"/>
  <c r="K62" i="12"/>
  <c r="K59" i="12" s="1"/>
  <c r="O62" i="12"/>
  <c r="Q62" i="12"/>
  <c r="V62" i="12"/>
  <c r="G65" i="12"/>
  <c r="G64" i="12" s="1"/>
  <c r="I65" i="12"/>
  <c r="I64" i="12" s="1"/>
  <c r="K65" i="12"/>
  <c r="K64" i="12" s="1"/>
  <c r="O65" i="12"/>
  <c r="O64" i="12" s="1"/>
  <c r="Q65" i="12"/>
  <c r="Q64" i="12" s="1"/>
  <c r="V65" i="12"/>
  <c r="V64" i="12" s="1"/>
  <c r="G70" i="12"/>
  <c r="M70" i="12" s="1"/>
  <c r="I70" i="12"/>
  <c r="K70" i="12"/>
  <c r="K69" i="12" s="1"/>
  <c r="O70" i="12"/>
  <c r="Q70" i="12"/>
  <c r="Q69" i="12" s="1"/>
  <c r="V70" i="12"/>
  <c r="G74" i="12"/>
  <c r="M74" i="12" s="1"/>
  <c r="I74" i="12"/>
  <c r="K74" i="12"/>
  <c r="O74" i="12"/>
  <c r="O69" i="12" s="1"/>
  <c r="Q74" i="12"/>
  <c r="V74" i="12"/>
  <c r="G78" i="12"/>
  <c r="M78" i="12" s="1"/>
  <c r="I78" i="12"/>
  <c r="K78" i="12"/>
  <c r="O78" i="12"/>
  <c r="Q78" i="12"/>
  <c r="V78" i="12"/>
  <c r="G83" i="12"/>
  <c r="M83" i="12" s="1"/>
  <c r="I83" i="12"/>
  <c r="K83" i="12"/>
  <c r="O83" i="12"/>
  <c r="Q83" i="12"/>
  <c r="V83" i="12"/>
  <c r="G86" i="12"/>
  <c r="I86" i="12"/>
  <c r="K86" i="12"/>
  <c r="O86" i="12"/>
  <c r="Q86" i="12"/>
  <c r="V86" i="12"/>
  <c r="G89" i="12"/>
  <c r="M89" i="12" s="1"/>
  <c r="I89" i="12"/>
  <c r="K89" i="12"/>
  <c r="O89" i="12"/>
  <c r="Q89" i="12"/>
  <c r="V89" i="12"/>
  <c r="G93" i="12"/>
  <c r="I93" i="12"/>
  <c r="K93" i="12"/>
  <c r="O93" i="12"/>
  <c r="Q93" i="12"/>
  <c r="V93" i="12"/>
  <c r="G97" i="12"/>
  <c r="M97" i="12" s="1"/>
  <c r="I97" i="12"/>
  <c r="K97" i="12"/>
  <c r="O97" i="12"/>
  <c r="Q97" i="12"/>
  <c r="V97" i="12"/>
  <c r="G99" i="12"/>
  <c r="M99" i="12" s="1"/>
  <c r="I99" i="12"/>
  <c r="K99" i="12"/>
  <c r="O99" i="12"/>
  <c r="Q99" i="12"/>
  <c r="V99" i="12"/>
  <c r="G103" i="12"/>
  <c r="M103" i="12" s="1"/>
  <c r="I103" i="12"/>
  <c r="K103" i="12"/>
  <c r="O103" i="12"/>
  <c r="Q103" i="12"/>
  <c r="V103" i="12"/>
  <c r="G106" i="12"/>
  <c r="M106" i="12" s="1"/>
  <c r="I106" i="12"/>
  <c r="K106" i="12"/>
  <c r="O106" i="12"/>
  <c r="Q106" i="12"/>
  <c r="V106" i="12"/>
  <c r="G108" i="12"/>
  <c r="M108" i="12" s="1"/>
  <c r="I108" i="12"/>
  <c r="K108" i="12"/>
  <c r="O108" i="12"/>
  <c r="Q108" i="12"/>
  <c r="V108" i="12"/>
  <c r="G110" i="12"/>
  <c r="M110" i="12" s="1"/>
  <c r="I110" i="12"/>
  <c r="K110" i="12"/>
  <c r="O110" i="12"/>
  <c r="Q110" i="12"/>
  <c r="V110" i="12"/>
  <c r="G112" i="12"/>
  <c r="M112" i="12" s="1"/>
  <c r="I112" i="12"/>
  <c r="K112" i="12"/>
  <c r="O112" i="12"/>
  <c r="Q112" i="12"/>
  <c r="V112" i="12"/>
  <c r="G114" i="12"/>
  <c r="M114" i="12" s="1"/>
  <c r="I114" i="12"/>
  <c r="K114" i="12"/>
  <c r="O114" i="12"/>
  <c r="Q114" i="12"/>
  <c r="V114" i="12"/>
  <c r="I121" i="12"/>
  <c r="G122" i="12"/>
  <c r="M122" i="12" s="1"/>
  <c r="I122" i="12"/>
  <c r="K122" i="12"/>
  <c r="O122" i="12"/>
  <c r="O121" i="12" s="1"/>
  <c r="Q122" i="12"/>
  <c r="V122" i="12"/>
  <c r="V121" i="12" s="1"/>
  <c r="G123" i="12"/>
  <c r="M123" i="12" s="1"/>
  <c r="I123" i="12"/>
  <c r="K123" i="12"/>
  <c r="O123" i="12"/>
  <c r="Q123" i="12"/>
  <c r="Q121" i="12" s="1"/>
  <c r="V123" i="12"/>
  <c r="G125" i="12"/>
  <c r="M125" i="12" s="1"/>
  <c r="I125" i="12"/>
  <c r="K125" i="12"/>
  <c r="O125" i="12"/>
  <c r="Q125" i="12"/>
  <c r="V125" i="12"/>
  <c r="G128" i="12"/>
  <c r="M128" i="12" s="1"/>
  <c r="I128" i="12"/>
  <c r="K128" i="12"/>
  <c r="O128" i="12"/>
  <c r="Q128" i="12"/>
  <c r="V128" i="12"/>
  <c r="G130" i="12"/>
  <c r="M130" i="12" s="1"/>
  <c r="I130" i="12"/>
  <c r="K130" i="12"/>
  <c r="O130" i="12"/>
  <c r="Q130" i="12"/>
  <c r="V130" i="12"/>
  <c r="G132" i="12"/>
  <c r="M132" i="12" s="1"/>
  <c r="I132" i="12"/>
  <c r="K132" i="12"/>
  <c r="O132" i="12"/>
  <c r="Q132" i="12"/>
  <c r="V132" i="12"/>
  <c r="G136" i="12"/>
  <c r="M136" i="12" s="1"/>
  <c r="I136" i="12"/>
  <c r="K136" i="12"/>
  <c r="O136" i="12"/>
  <c r="Q136" i="12"/>
  <c r="V136" i="12"/>
  <c r="G138" i="12"/>
  <c r="M138" i="12" s="1"/>
  <c r="I138" i="12"/>
  <c r="K138" i="12"/>
  <c r="O138" i="12"/>
  <c r="Q138" i="12"/>
  <c r="V138" i="12"/>
  <c r="G140" i="12"/>
  <c r="I140" i="12"/>
  <c r="K140" i="12"/>
  <c r="M140" i="12"/>
  <c r="O140" i="12"/>
  <c r="Q140" i="12"/>
  <c r="V140" i="12"/>
  <c r="G142" i="12"/>
  <c r="M142" i="12" s="1"/>
  <c r="I142" i="12"/>
  <c r="K142" i="12"/>
  <c r="O142" i="12"/>
  <c r="Q142" i="12"/>
  <c r="V142" i="12"/>
  <c r="G144" i="12"/>
  <c r="M144" i="12" s="1"/>
  <c r="I144" i="12"/>
  <c r="K144" i="12"/>
  <c r="O144" i="12"/>
  <c r="Q144" i="12"/>
  <c r="V144" i="12"/>
  <c r="G146" i="12"/>
  <c r="M146" i="12" s="1"/>
  <c r="I146" i="12"/>
  <c r="K146" i="12"/>
  <c r="O146" i="12"/>
  <c r="Q146" i="12"/>
  <c r="V146" i="12"/>
  <c r="G148" i="12"/>
  <c r="G147" i="12" s="1"/>
  <c r="I148" i="12"/>
  <c r="I147" i="12" s="1"/>
  <c r="K148" i="12"/>
  <c r="K147" i="12" s="1"/>
  <c r="O148" i="12"/>
  <c r="O147" i="12" s="1"/>
  <c r="Q148" i="12"/>
  <c r="Q147" i="12" s="1"/>
  <c r="V148" i="12"/>
  <c r="V147" i="12" s="1"/>
  <c r="G151" i="12"/>
  <c r="G150" i="12" s="1"/>
  <c r="I151" i="12"/>
  <c r="I150" i="12" s="1"/>
  <c r="K151" i="12"/>
  <c r="M151" i="12"/>
  <c r="O151" i="12"/>
  <c r="Q151" i="12"/>
  <c r="V151" i="12"/>
  <c r="V150" i="12" s="1"/>
  <c r="G160" i="12"/>
  <c r="M160" i="12" s="1"/>
  <c r="I160" i="12"/>
  <c r="K160" i="12"/>
  <c r="O160" i="12"/>
  <c r="Q160" i="12"/>
  <c r="V160" i="12"/>
  <c r="G169" i="12"/>
  <c r="M169" i="12" s="1"/>
  <c r="I169" i="12"/>
  <c r="K169" i="12"/>
  <c r="O169" i="12"/>
  <c r="Q169" i="12"/>
  <c r="Q150" i="12" s="1"/>
  <c r="V169" i="12"/>
  <c r="G172" i="12"/>
  <c r="M172" i="12" s="1"/>
  <c r="I172" i="12"/>
  <c r="K172" i="12"/>
  <c r="O172" i="12"/>
  <c r="O171" i="12" s="1"/>
  <c r="Q172" i="12"/>
  <c r="V172" i="12"/>
  <c r="G173" i="12"/>
  <c r="M173" i="12" s="1"/>
  <c r="I173" i="12"/>
  <c r="K173" i="12"/>
  <c r="O173" i="12"/>
  <c r="Q173" i="12"/>
  <c r="V173" i="12"/>
  <c r="G174" i="12"/>
  <c r="M174" i="12" s="1"/>
  <c r="I174" i="12"/>
  <c r="K174" i="12"/>
  <c r="O174" i="12"/>
  <c r="Q174" i="12"/>
  <c r="V174" i="12"/>
  <c r="G175" i="12"/>
  <c r="M175" i="12" s="1"/>
  <c r="I175" i="12"/>
  <c r="K175" i="12"/>
  <c r="O175" i="12"/>
  <c r="Q175" i="12"/>
  <c r="Q171" i="12" s="1"/>
  <c r="V175" i="12"/>
  <c r="G176" i="12"/>
  <c r="I176" i="12"/>
  <c r="K176" i="12"/>
  <c r="M176" i="12"/>
  <c r="O176" i="12"/>
  <c r="Q176" i="12"/>
  <c r="V176" i="12"/>
  <c r="G178" i="12"/>
  <c r="M178" i="12" s="1"/>
  <c r="I178" i="12"/>
  <c r="K178" i="12"/>
  <c r="K177" i="12" s="1"/>
  <c r="O178" i="12"/>
  <c r="Q178" i="12"/>
  <c r="V178" i="12"/>
  <c r="V177" i="12" s="1"/>
  <c r="G180" i="12"/>
  <c r="M180" i="12" s="1"/>
  <c r="I180" i="12"/>
  <c r="K180" i="12"/>
  <c r="O180" i="12"/>
  <c r="Q180" i="12"/>
  <c r="V180" i="12"/>
  <c r="G182" i="12"/>
  <c r="M182" i="12" s="1"/>
  <c r="I182" i="12"/>
  <c r="K182" i="12"/>
  <c r="O182" i="12"/>
  <c r="Q182" i="12"/>
  <c r="V182" i="12"/>
  <c r="AE185" i="12"/>
  <c r="M515" i="16" l="1"/>
  <c r="I466" i="16"/>
  <c r="G8" i="16"/>
  <c r="O135" i="13"/>
  <c r="K135" i="13"/>
  <c r="Q139" i="13"/>
  <c r="I40" i="14"/>
  <c r="O125" i="15"/>
  <c r="Q121" i="15"/>
  <c r="K111" i="15"/>
  <c r="I111" i="15"/>
  <c r="G74" i="15"/>
  <c r="G40" i="14"/>
  <c r="G11" i="14"/>
  <c r="M30" i="14"/>
  <c r="M29" i="14" s="1"/>
  <c r="G8" i="14"/>
  <c r="G167" i="13"/>
  <c r="G71" i="13"/>
  <c r="M23" i="13"/>
  <c r="M121" i="12"/>
  <c r="G82" i="12"/>
  <c r="G59" i="12"/>
  <c r="M15" i="12"/>
  <c r="M251" i="16"/>
  <c r="I427" i="16"/>
  <c r="M427" i="16"/>
  <c r="G254" i="16"/>
  <c r="V251" i="16"/>
  <c r="K31" i="16"/>
  <c r="V523" i="16"/>
  <c r="O514" i="16"/>
  <c r="M514" i="16"/>
  <c r="V483" i="16"/>
  <c r="V436" i="16"/>
  <c r="Q251" i="16"/>
  <c r="G251" i="16"/>
  <c r="V31" i="16"/>
  <c r="Q8" i="16"/>
  <c r="K436" i="16"/>
  <c r="V427" i="16"/>
  <c r="K129" i="16"/>
  <c r="Q60" i="16"/>
  <c r="K523" i="16"/>
  <c r="I436" i="16"/>
  <c r="V129" i="16"/>
  <c r="V87" i="16"/>
  <c r="G604" i="16"/>
  <c r="Q523" i="16"/>
  <c r="I523" i="16"/>
  <c r="Q129" i="16"/>
  <c r="O87" i="16"/>
  <c r="V60" i="16"/>
  <c r="I613" i="16"/>
  <c r="O146" i="16"/>
  <c r="G71" i="19"/>
  <c r="G73" i="19" s="1"/>
  <c r="F22" i="18" s="1"/>
  <c r="G22" i="18" s="1"/>
  <c r="G21" i="18" s="1"/>
  <c r="I17" i="17" s="1"/>
  <c r="O483" i="16"/>
  <c r="K379" i="16"/>
  <c r="Q332" i="16"/>
  <c r="O254" i="16"/>
  <c r="M163" i="16"/>
  <c r="V101" i="16"/>
  <c r="Q101" i="16"/>
  <c r="Q87" i="16"/>
  <c r="Q31" i="16"/>
  <c r="O332" i="16"/>
  <c r="G129" i="16"/>
  <c r="K604" i="16"/>
  <c r="G523" i="16"/>
  <c r="G483" i="16"/>
  <c r="I444" i="16"/>
  <c r="Q436" i="16"/>
  <c r="O404" i="16"/>
  <c r="K174" i="16"/>
  <c r="G163" i="16"/>
  <c r="I31" i="16"/>
  <c r="I8" i="16"/>
  <c r="G466" i="16"/>
  <c r="Q379" i="16"/>
  <c r="O251" i="16"/>
  <c r="I174" i="16"/>
  <c r="I129" i="16"/>
  <c r="O604" i="16"/>
  <c r="M606" i="16"/>
  <c r="K444" i="16"/>
  <c r="V404" i="16"/>
  <c r="Q404" i="16"/>
  <c r="G174" i="16"/>
  <c r="V163" i="16"/>
  <c r="V146" i="16"/>
  <c r="Q146" i="16"/>
  <c r="O129" i="16"/>
  <c r="O60" i="16"/>
  <c r="O8" i="16"/>
  <c r="I379" i="16"/>
  <c r="Q254" i="16"/>
  <c r="I483" i="16"/>
  <c r="O436" i="16"/>
  <c r="K101" i="16"/>
  <c r="K8" i="16"/>
  <c r="M613" i="16"/>
  <c r="V604" i="16"/>
  <c r="Q604" i="16"/>
  <c r="K466" i="16"/>
  <c r="O444" i="16"/>
  <c r="G436" i="16"/>
  <c r="I404" i="16"/>
  <c r="G404" i="16"/>
  <c r="I332" i="16"/>
  <c r="I254" i="16"/>
  <c r="O174" i="16"/>
  <c r="I146" i="16"/>
  <c r="M143" i="16"/>
  <c r="M142" i="16" s="1"/>
  <c r="I87" i="16"/>
  <c r="O31" i="16"/>
  <c r="K483" i="16"/>
  <c r="O101" i="16"/>
  <c r="V8" i="16"/>
  <c r="Q483" i="16"/>
  <c r="O379" i="16"/>
  <c r="V332" i="16"/>
  <c r="V254" i="16"/>
  <c r="I101" i="16"/>
  <c r="I514" i="16"/>
  <c r="K404" i="16"/>
  <c r="I60" i="16"/>
  <c r="O613" i="16"/>
  <c r="G613" i="16"/>
  <c r="I604" i="16"/>
  <c r="O523" i="16"/>
  <c r="O466" i="16"/>
  <c r="M472" i="16"/>
  <c r="M466" i="16" s="1"/>
  <c r="V444" i="16"/>
  <c r="Q444" i="16"/>
  <c r="O427" i="16"/>
  <c r="V379" i="16"/>
  <c r="K332" i="16"/>
  <c r="K254" i="16"/>
  <c r="M254" i="16"/>
  <c r="Q174" i="16"/>
  <c r="V174" i="16"/>
  <c r="K163" i="16"/>
  <c r="K146" i="16"/>
  <c r="K60" i="16"/>
  <c r="M121" i="15"/>
  <c r="K48" i="15"/>
  <c r="Q150" i="15"/>
  <c r="O131" i="15"/>
  <c r="I131" i="15"/>
  <c r="I125" i="15"/>
  <c r="G121" i="15"/>
  <c r="G108" i="15"/>
  <c r="I74" i="15"/>
  <c r="G71" i="15"/>
  <c r="V39" i="15"/>
  <c r="G39" i="15"/>
  <c r="I11" i="15"/>
  <c r="G111" i="15"/>
  <c r="Q74" i="15"/>
  <c r="G48" i="15"/>
  <c r="Q39" i="15"/>
  <c r="V11" i="15"/>
  <c r="M158" i="15"/>
  <c r="M157" i="15" s="1"/>
  <c r="V125" i="15"/>
  <c r="O74" i="15"/>
  <c r="G65" i="15"/>
  <c r="O48" i="15"/>
  <c r="I48" i="15"/>
  <c r="G33" i="15"/>
  <c r="V28" i="15"/>
  <c r="V150" i="15"/>
  <c r="K131" i="15"/>
  <c r="Q125" i="15"/>
  <c r="O121" i="15"/>
  <c r="Q111" i="15"/>
  <c r="Q108" i="15"/>
  <c r="O108" i="15"/>
  <c r="V74" i="15"/>
  <c r="O39" i="15"/>
  <c r="Q28" i="15"/>
  <c r="G28" i="15"/>
  <c r="O11" i="15"/>
  <c r="I150" i="15"/>
  <c r="K121" i="15"/>
  <c r="V111" i="15"/>
  <c r="O111" i="15"/>
  <c r="K108" i="15"/>
  <c r="K39" i="15"/>
  <c r="O28" i="15"/>
  <c r="Q11" i="15"/>
  <c r="Q131" i="15"/>
  <c r="K125" i="15"/>
  <c r="I108" i="15"/>
  <c r="M28" i="15"/>
  <c r="K11" i="15"/>
  <c r="G150" i="15"/>
  <c r="M108" i="15"/>
  <c r="K74" i="15"/>
  <c r="M11" i="14"/>
  <c r="M44" i="14"/>
  <c r="V51" i="14"/>
  <c r="G51" i="14"/>
  <c r="V44" i="14"/>
  <c r="Q44" i="14"/>
  <c r="G44" i="14"/>
  <c r="M16" i="14"/>
  <c r="O37" i="14"/>
  <c r="K11" i="14"/>
  <c r="I11" i="14"/>
  <c r="O40" i="14"/>
  <c r="G32" i="14"/>
  <c r="K44" i="14"/>
  <c r="K40" i="14"/>
  <c r="I51" i="14"/>
  <c r="M43" i="14"/>
  <c r="M40" i="14" s="1"/>
  <c r="V11" i="14"/>
  <c r="Q11" i="14"/>
  <c r="O11" i="14"/>
  <c r="V193" i="13"/>
  <c r="K193" i="13"/>
  <c r="I139" i="13"/>
  <c r="K132" i="13"/>
  <c r="Q84" i="13"/>
  <c r="K74" i="13"/>
  <c r="V200" i="13"/>
  <c r="Q200" i="13"/>
  <c r="I200" i="13"/>
  <c r="I193" i="13"/>
  <c r="Q170" i="13"/>
  <c r="V139" i="13"/>
  <c r="O84" i="13"/>
  <c r="G193" i="13"/>
  <c r="G23" i="13"/>
  <c r="G8" i="13"/>
  <c r="V8" i="13"/>
  <c r="K31" i="13"/>
  <c r="V84" i="13"/>
  <c r="K84" i="13"/>
  <c r="I84" i="13"/>
  <c r="I8" i="13"/>
  <c r="G200" i="13"/>
  <c r="I170" i="13"/>
  <c r="G84" i="13"/>
  <c r="O74" i="13"/>
  <c r="O31" i="13"/>
  <c r="O8" i="13"/>
  <c r="K139" i="13"/>
  <c r="M170" i="13"/>
  <c r="Q31" i="13"/>
  <c r="I31" i="13"/>
  <c r="K23" i="13"/>
  <c r="K8" i="13"/>
  <c r="Q193" i="13"/>
  <c r="O139" i="13"/>
  <c r="G139" i="13"/>
  <c r="V31" i="13"/>
  <c r="M59" i="12"/>
  <c r="I177" i="12"/>
  <c r="K150" i="12"/>
  <c r="G121" i="12"/>
  <c r="V82" i="12"/>
  <c r="I69" i="12"/>
  <c r="V8" i="12"/>
  <c r="M150" i="12"/>
  <c r="Q82" i="12"/>
  <c r="M69" i="12"/>
  <c r="K23" i="12"/>
  <c r="G15" i="12"/>
  <c r="Q8" i="12"/>
  <c r="M177" i="12"/>
  <c r="G124" i="12"/>
  <c r="V124" i="12"/>
  <c r="AF185" i="12"/>
  <c r="Q23" i="12"/>
  <c r="I23" i="12"/>
  <c r="V15" i="12"/>
  <c r="O8" i="12"/>
  <c r="M124" i="12"/>
  <c r="G177" i="12"/>
  <c r="G171" i="12"/>
  <c r="Q124" i="12"/>
  <c r="K121" i="12"/>
  <c r="I82" i="12"/>
  <c r="K82" i="12"/>
  <c r="G69" i="12"/>
  <c r="Q15" i="12"/>
  <c r="K8" i="12"/>
  <c r="I124" i="12"/>
  <c r="O82" i="12"/>
  <c r="M86" i="12"/>
  <c r="V69" i="12"/>
  <c r="V59" i="12"/>
  <c r="M11" i="12"/>
  <c r="M8" i="12" s="1"/>
  <c r="I8" i="12"/>
  <c r="Q177" i="12"/>
  <c r="O177" i="12"/>
  <c r="I171" i="12"/>
  <c r="V171" i="12"/>
  <c r="O124" i="12"/>
  <c r="K124" i="12"/>
  <c r="Q59" i="12"/>
  <c r="V23" i="12"/>
  <c r="K15" i="12"/>
  <c r="K171" i="12"/>
  <c r="O150" i="12"/>
  <c r="O59" i="12"/>
  <c r="M31" i="16"/>
  <c r="M87" i="16"/>
  <c r="M483" i="16"/>
  <c r="M379" i="16"/>
  <c r="M444" i="16"/>
  <c r="M404" i="16"/>
  <c r="M101" i="16"/>
  <c r="M436" i="16"/>
  <c r="M174" i="16"/>
  <c r="M146" i="16"/>
  <c r="M332" i="16"/>
  <c r="M604" i="16"/>
  <c r="M60" i="16"/>
  <c r="G87" i="16"/>
  <c r="G60" i="16"/>
  <c r="G31" i="16"/>
  <c r="G427" i="16"/>
  <c r="G379" i="16"/>
  <c r="G444" i="16"/>
  <c r="G332" i="16"/>
  <c r="M58" i="16"/>
  <c r="M57" i="16" s="1"/>
  <c r="G101" i="16"/>
  <c r="AF621" i="16"/>
  <c r="G146" i="16"/>
  <c r="M602" i="16"/>
  <c r="M523" i="16" s="1"/>
  <c r="M136" i="16"/>
  <c r="M129" i="16" s="1"/>
  <c r="M16" i="16"/>
  <c r="M8" i="16" s="1"/>
  <c r="M39" i="15"/>
  <c r="M11" i="15"/>
  <c r="G11" i="15"/>
  <c r="M152" i="15"/>
  <c r="M150" i="15" s="1"/>
  <c r="M126" i="15"/>
  <c r="M125" i="15" s="1"/>
  <c r="M114" i="15"/>
  <c r="M111" i="15" s="1"/>
  <c r="M77" i="15"/>
  <c r="M74" i="15" s="1"/>
  <c r="AF163" i="15"/>
  <c r="M49" i="15"/>
  <c r="M48" i="15" s="1"/>
  <c r="M132" i="15"/>
  <c r="M131" i="15" s="1"/>
  <c r="M69" i="15"/>
  <c r="M68" i="15" s="1"/>
  <c r="M37" i="15"/>
  <c r="M36" i="15" s="1"/>
  <c r="M9" i="15"/>
  <c r="M8" i="15" s="1"/>
  <c r="M51" i="14"/>
  <c r="AF57" i="14"/>
  <c r="M39" i="14"/>
  <c r="M37" i="14" s="1"/>
  <c r="M135" i="13"/>
  <c r="M200" i="13"/>
  <c r="M74" i="13"/>
  <c r="AF212" i="13"/>
  <c r="G135" i="13"/>
  <c r="G170" i="13"/>
  <c r="M140" i="13"/>
  <c r="M139" i="13" s="1"/>
  <c r="G74" i="13"/>
  <c r="M194" i="13"/>
  <c r="M193" i="13" s="1"/>
  <c r="M133" i="13"/>
  <c r="M132" i="13" s="1"/>
  <c r="M85" i="13"/>
  <c r="M84" i="13" s="1"/>
  <c r="M68" i="13"/>
  <c r="M67" i="13" s="1"/>
  <c r="M40" i="13"/>
  <c r="M31" i="13" s="1"/>
  <c r="M13" i="13"/>
  <c r="M8" i="13" s="1"/>
  <c r="M171" i="12"/>
  <c r="M23" i="12"/>
  <c r="G23" i="12"/>
  <c r="M65" i="12"/>
  <c r="M64" i="12" s="1"/>
  <c r="M21" i="12"/>
  <c r="M20" i="12" s="1"/>
  <c r="M148" i="12"/>
  <c r="M147" i="12" s="1"/>
  <c r="M93" i="12"/>
  <c r="G163" i="15" l="1"/>
  <c r="F11" i="18" s="1"/>
  <c r="G11" i="18" s="1"/>
  <c r="G57" i="14"/>
  <c r="F10" i="18" s="1"/>
  <c r="G10" i="18" s="1"/>
  <c r="G185" i="12"/>
  <c r="F8" i="18" s="1"/>
  <c r="G8" i="18" s="1"/>
  <c r="M8" i="18" s="1"/>
  <c r="M7" i="18" s="1"/>
  <c r="G621" i="16"/>
  <c r="F12" i="18" s="1"/>
  <c r="G12" i="18" s="1"/>
  <c r="G212" i="13"/>
  <c r="F9" i="18" s="1"/>
  <c r="G9" i="18" s="1"/>
  <c r="M82" i="12"/>
  <c r="G7" i="18" l="1"/>
  <c r="I16" i="17" s="1"/>
  <c r="I21" i="17" l="1"/>
  <c r="G25" i="17" s="1"/>
  <c r="G26" i="17" l="1"/>
  <c r="G2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s>
  <commentList>
    <comment ref="D11" authorId="0" shapeId="0" xr:uid="{6A0A0A81-CB72-4BDE-B55B-D49F3435D65A}">
      <text>
        <r>
          <rPr>
            <sz val="9"/>
            <color indexed="81"/>
            <rFont val="Tahoma"/>
            <family val="2"/>
            <charset val="238"/>
          </rPr>
          <t>Název</t>
        </r>
      </text>
    </comment>
    <comment ref="I11" authorId="0" shapeId="0" xr:uid="{2AB53430-2193-4419-8ABD-82F45A0F4D6A}">
      <text>
        <r>
          <rPr>
            <sz val="9"/>
            <color indexed="81"/>
            <rFont val="Tahoma"/>
            <family val="2"/>
            <charset val="238"/>
          </rPr>
          <t>IČO</t>
        </r>
      </text>
    </comment>
    <comment ref="D12" authorId="0" shapeId="0" xr:uid="{B312D12F-3AC3-4750-853B-B6E6BD3E365F}">
      <text>
        <r>
          <rPr>
            <sz val="9"/>
            <color indexed="81"/>
            <rFont val="Tahoma"/>
            <family val="2"/>
            <charset val="238"/>
          </rPr>
          <t>Ulice</t>
        </r>
      </text>
    </comment>
    <comment ref="I12" authorId="0" shapeId="0" xr:uid="{31ADC4C9-BB2B-4BEA-8A0A-B8C3872FD025}">
      <text>
        <r>
          <rPr>
            <sz val="9"/>
            <color indexed="81"/>
            <rFont val="Tahoma"/>
            <family val="2"/>
            <charset val="238"/>
          </rPr>
          <t>DIČ</t>
        </r>
      </text>
    </comment>
    <comment ref="C13" authorId="0" shapeId="0" xr:uid="{4B63915E-6E81-4F14-A264-83551E0FAF81}">
      <text>
        <r>
          <rPr>
            <sz val="9"/>
            <color indexed="81"/>
            <rFont val="Tahoma"/>
            <family val="2"/>
            <charset val="238"/>
          </rPr>
          <t>PSČ</t>
        </r>
      </text>
    </comment>
    <comment ref="D13" authorId="0" shapeId="0" xr:uid="{FC582613-5473-4E4A-8373-B1EF81716BAA}">
      <text>
        <r>
          <rPr>
            <sz val="9"/>
            <color indexed="81"/>
            <rFont val="Tahoma"/>
            <family val="2"/>
            <charset val="238"/>
          </rPr>
          <t>Ulice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3F06DD99-F1D2-44F0-BC17-7FA301CCCF38}">
      <text>
        <r>
          <rPr>
            <sz val="9"/>
            <color indexed="81"/>
            <rFont val="Tahoma"/>
            <family val="2"/>
            <charset val="238"/>
          </rPr>
          <t>Jedná se o informaci, zda se jedná o položku, která je do rozpočtu zadána z cenové soustavy RTS, nebo vlastní.</t>
        </r>
      </text>
    </comment>
    <comment ref="T6" authorId="0" shapeId="0" xr:uid="{EED18FA0-CADF-4FC8-A70D-C8DA813F06DE}">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B957219F-BA77-4BDB-A27A-5087FA881BFC}">
      <text>
        <r>
          <rPr>
            <sz val="9"/>
            <color indexed="81"/>
            <rFont val="Tahoma"/>
            <family val="2"/>
            <charset val="238"/>
          </rPr>
          <t>Jedná se o informaci, zda se jedná o položku, která je do rozpočtu zadána z cenové soustavy RTS, nebo vlastní.</t>
        </r>
      </text>
    </comment>
    <comment ref="T6" authorId="0" shapeId="0" xr:uid="{BE8C37A5-D2D4-4A86-9A7D-4E8E3FBBA486}">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F30AE5A5-8259-49B8-BD48-1C7651A17E9D}">
      <text>
        <r>
          <rPr>
            <sz val="9"/>
            <color indexed="81"/>
            <rFont val="Tahoma"/>
            <family val="2"/>
            <charset val="238"/>
          </rPr>
          <t>Jedná se o informaci, zda se jedná o položku, která je do rozpočtu zadána z cenové soustavy RTS, nebo vlastní.</t>
        </r>
      </text>
    </comment>
    <comment ref="T6" authorId="0" shapeId="0" xr:uid="{A6C2C1ED-E73B-4979-A5F2-1BB22CA798D8}">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9FE1147A-2BF2-438F-9AD0-C2DB5E5B661B}">
      <text>
        <r>
          <rPr>
            <sz val="9"/>
            <color indexed="81"/>
            <rFont val="Tahoma"/>
            <family val="2"/>
            <charset val="238"/>
          </rPr>
          <t>Jedná se o informaci, zda se jedná o položku, která je do rozpočtu zadána z cenové soustavy RTS, nebo vlastní.</t>
        </r>
      </text>
    </comment>
    <comment ref="T6" authorId="0" shapeId="0" xr:uid="{AAC2C3A9-0F6F-4779-B756-ED8CB34EA818}">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414BBA54-0C24-4CAA-858D-D7868A020129}">
      <text>
        <r>
          <rPr>
            <sz val="9"/>
            <color indexed="81"/>
            <rFont val="Tahoma"/>
            <family val="2"/>
            <charset val="238"/>
          </rPr>
          <t>Jedná se o informaci, zda se jedná o položku, která je do rozpočtu zadána z cenové soustavy RTS, nebo vlastní.</t>
        </r>
      </text>
    </comment>
    <comment ref="T6" authorId="0" shapeId="0" xr:uid="{B3B86775-B23B-4F1D-884C-D34B8A032639}">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BD383D9B-055E-4706-92EE-710694675074}">
      <text>
        <r>
          <rPr>
            <sz val="9"/>
            <color indexed="81"/>
            <rFont val="Tahoma"/>
            <family val="2"/>
            <charset val="238"/>
          </rPr>
          <t>Jedná se o informaci, zda se jedná o položku, která je do rozpočtu zadána z cenové soustavy RTS, nebo vlastní.</t>
        </r>
      </text>
    </comment>
    <comment ref="T6" authorId="0" shapeId="0" xr:uid="{355294A2-FB1B-4D32-864D-A6282C939851}">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F2D0708C-400E-47DB-82D5-070764242E54}">
      <text>
        <r>
          <rPr>
            <sz val="9"/>
            <color indexed="81"/>
            <rFont val="Tahoma"/>
            <family val="2"/>
            <charset val="238"/>
          </rPr>
          <t>Jedná se o informaci, zda se jedná o položku, která je do rozpočtu zadána z cenové soustavy RTS, nebo vlastní.</t>
        </r>
      </text>
    </comment>
    <comment ref="T6" authorId="0" shapeId="0" xr:uid="{E763773B-372A-4168-A389-4237BF9E4F2A}">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Ondra</author>
  </authors>
  <commentList>
    <comment ref="S6" authorId="0" shapeId="0" xr:uid="{E4D359AC-20FF-4052-BC9C-15AFA830D711}">
      <text>
        <r>
          <rPr>
            <sz val="9"/>
            <color indexed="81"/>
            <rFont val="Tahoma"/>
            <family val="2"/>
            <charset val="238"/>
          </rPr>
          <t>Jedná se o informaci, zda se jedná o položku, která je do rozpočtu zadána z cenové soustavy RTS, nebo vlastní.</t>
        </r>
      </text>
    </comment>
    <comment ref="T6" authorId="0" shapeId="0" xr:uid="{26C30AB3-3D5A-4BEE-934F-D2F2572EB4D8}">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<sst xmlns="http://schemas.openxmlformats.org/spreadsheetml/2006/main" count="9542" uniqueCount="2126">
  <si>
    <t>%</t>
  </si>
  <si>
    <t xml:space="preserve">Položkový rozpočet </t>
  </si>
  <si>
    <t>S:</t>
  </si>
  <si>
    <t>O:</t>
  </si>
  <si>
    <t>R:</t>
  </si>
  <si>
    <t>Ostatní náklady</t>
  </si>
  <si>
    <t>Celkem</t>
  </si>
  <si>
    <t>Dodávka</t>
  </si>
  <si>
    <t>Montáž</t>
  </si>
  <si>
    <t>2</t>
  </si>
  <si>
    <t>ZÁMEK HORKY NAD JIZEROU</t>
  </si>
  <si>
    <t>1</t>
  </si>
  <si>
    <t>PŮDNÍ VESTAVBA VÝUKOVÝCH PROSTOR</t>
  </si>
  <si>
    <t>1.NP - chodba</t>
  </si>
  <si>
    <t>2.NP - prostory chodby</t>
  </si>
  <si>
    <t>3</t>
  </si>
  <si>
    <t>2.NP - sociální zázemí</t>
  </si>
  <si>
    <t>4</t>
  </si>
  <si>
    <t>Prostor schodiště, nové schody</t>
  </si>
  <si>
    <t>5</t>
  </si>
  <si>
    <t>Půdní prostor a střecha</t>
  </si>
  <si>
    <t>Základy a zvláštní zakládání</t>
  </si>
  <si>
    <t>Svislé a kompletní konstrukce</t>
  </si>
  <si>
    <t>34</t>
  </si>
  <si>
    <t>Stěny a příčky</t>
  </si>
  <si>
    <t>38</t>
  </si>
  <si>
    <t>Kompletní konstrukce</t>
  </si>
  <si>
    <t>Vodorovné konstrukce</t>
  </si>
  <si>
    <t>41</t>
  </si>
  <si>
    <t>Stropy a stropní konstrukce</t>
  </si>
  <si>
    <t>43</t>
  </si>
  <si>
    <t>Schodiště</t>
  </si>
  <si>
    <t>61</t>
  </si>
  <si>
    <t>Úpravy povrchů vnitřní</t>
  </si>
  <si>
    <t>62</t>
  </si>
  <si>
    <t>Úpravy povrchů vnější</t>
  </si>
  <si>
    <t>63</t>
  </si>
  <si>
    <t>Podlahy a podlahové konstrukce</t>
  </si>
  <si>
    <t>64</t>
  </si>
  <si>
    <t>Výplně otvorů</t>
  </si>
  <si>
    <t>94</t>
  </si>
  <si>
    <t>Lešení a stavební výtahy</t>
  </si>
  <si>
    <t>95</t>
  </si>
  <si>
    <t>Dokončovací konstrukce na pozemních stavbách</t>
  </si>
  <si>
    <t>96</t>
  </si>
  <si>
    <t>Bourání konstrukcí</t>
  </si>
  <si>
    <t>99</t>
  </si>
  <si>
    <t>Staveništní přesun hmot</t>
  </si>
  <si>
    <t>711</t>
  </si>
  <si>
    <t>Izolace proti vodě</t>
  </si>
  <si>
    <t>713</t>
  </si>
  <si>
    <t>Izolace tepelné</t>
  </si>
  <si>
    <t>762</t>
  </si>
  <si>
    <t>Konstrukce tesařské</t>
  </si>
  <si>
    <t>764</t>
  </si>
  <si>
    <t>Konstrukce klempířské</t>
  </si>
  <si>
    <t>765</t>
  </si>
  <si>
    <t>Krytiny tvrdé</t>
  </si>
  <si>
    <t>766</t>
  </si>
  <si>
    <t>Konstrukce truhlářské, okna a dveře</t>
  </si>
  <si>
    <t>767</t>
  </si>
  <si>
    <t>Konstrukce zámečnické</t>
  </si>
  <si>
    <t>771</t>
  </si>
  <si>
    <t>Podlahy z dlaždic a obklady</t>
  </si>
  <si>
    <t>776</t>
  </si>
  <si>
    <t>Podlahy povlakové</t>
  </si>
  <si>
    <t>781</t>
  </si>
  <si>
    <t>Obklady keramické</t>
  </si>
  <si>
    <t>783</t>
  </si>
  <si>
    <t>Nátěry</t>
  </si>
  <si>
    <t>784</t>
  </si>
  <si>
    <t>Malby</t>
  </si>
  <si>
    <t>D96</t>
  </si>
  <si>
    <t>Přesuny suti a vybouraných hmot</t>
  </si>
  <si>
    <t>ON</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</si>
  <si>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</si>
  <si>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</si>
  <si>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</si>
  <si>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</si>
  <si>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</si>
  <si>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</si>
  <si>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</si>
  <si>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</si>
  <si>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</si>
  <si>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</si>
  <si>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</si>
  <si>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</si>
  <si>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</si>
  <si>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</si>
  <si>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</si>
  <si>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</si>
  <si>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</si>
  <si>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</si>
  <si>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</si>
  <si>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</si>
  <si>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</si>
  <si>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</si>
  <si>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</si>
  <si>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</si>
  <si>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</si>
  <si>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</si>
  <si>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</si>
  <si>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</si>
  <si>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311231114R00</t>
  </si>
  <si>
    <t>Zdivo nosné cihelné z CP 29 P15 na MVC 2,5 - dozdívky</t>
  </si>
  <si>
    <t>m3</t>
  </si>
  <si>
    <t>RTS 25/ I</t>
  </si>
  <si>
    <t>Práce</t>
  </si>
  <si>
    <t>Běžná</t>
  </si>
  <si>
    <t>POL1_</t>
  </si>
  <si>
    <t>0,2</t>
  </si>
  <si>
    <t>VV</t>
  </si>
  <si>
    <t>317941123R00</t>
  </si>
  <si>
    <t>Osazení ocelových válcovaných nosníků  č. 14 - 22</t>
  </si>
  <si>
    <t>t</t>
  </si>
  <si>
    <t>1,2*2*27,3/1000</t>
  </si>
  <si>
    <t>13432565R</t>
  </si>
  <si>
    <t>Tyč ocelová L rovnoramenná S235JR, rozměr 150 x 150 mm</t>
  </si>
  <si>
    <t>SPCM</t>
  </si>
  <si>
    <t>Specifikace</t>
  </si>
  <si>
    <t>POL3_</t>
  </si>
  <si>
    <t>1,2*2*27,3/1000*1,08</t>
  </si>
  <si>
    <t>346244381R00</t>
  </si>
  <si>
    <t>Plentování ocelových nosníků beton, cihla, polystyren</t>
  </si>
  <si>
    <t>m2</t>
  </si>
  <si>
    <t>0,15*1,2*3</t>
  </si>
  <si>
    <t>346481111R00</t>
  </si>
  <si>
    <t>Zaplentování rýh, nosníků výztužným pletivem</t>
  </si>
  <si>
    <t>1,2*(0,2+0,2+0,15)</t>
  </si>
  <si>
    <t>380001</t>
  </si>
  <si>
    <t>Provedení stavebních přípomocí pro instalace (stavební a demoliční práce, vč. materiálu) dle požadavku řemesel, zednické zapravení</t>
  </si>
  <si>
    <t>soubor</t>
  </si>
  <si>
    <t>Vlastní</t>
  </si>
  <si>
    <t>Indiv</t>
  </si>
  <si>
    <t>602012142RT1</t>
  </si>
  <si>
    <t>Štuk vnitřní i vnější jemný ručně tloušťka vrstvy 2 mm</t>
  </si>
  <si>
    <t>2,9*(6,2+6,2+2,9+2,9)</t>
  </si>
  <si>
    <t>-1*2,15</t>
  </si>
  <si>
    <t>-1*2</t>
  </si>
  <si>
    <t>-0,8*2</t>
  </si>
  <si>
    <t>-1,24*2,8</t>
  </si>
  <si>
    <t>2,81*6,05</t>
  </si>
  <si>
    <t>602016193R00</t>
  </si>
  <si>
    <t>Penetrace hloubková stěn</t>
  </si>
  <si>
    <t>610991111R00</t>
  </si>
  <si>
    <t>Zakrývání výplní vnitřních otvorů</t>
  </si>
  <si>
    <t>1*2</t>
  </si>
  <si>
    <t>611421221R00</t>
  </si>
  <si>
    <t>Oprava váp.omítek stropů do 10% plochy - hladkých</t>
  </si>
  <si>
    <t>612409991R00</t>
  </si>
  <si>
    <t>Začištění omítek kolem oken,dveří apod.</t>
  </si>
  <si>
    <t>m</t>
  </si>
  <si>
    <t>2+2+1</t>
  </si>
  <si>
    <t>612421637R00</t>
  </si>
  <si>
    <t>Omítka vnitřní zdiva, MVC, štuková</t>
  </si>
  <si>
    <t>612421221R00</t>
  </si>
  <si>
    <t>Oprava vápen.omítek stěn do 10 % pl. - hladkých</t>
  </si>
  <si>
    <t>612425931R00</t>
  </si>
  <si>
    <t>Omítka vápenná vnitřního ostění - štuková</t>
  </si>
  <si>
    <t>0,4*(2+2+1)*2</t>
  </si>
  <si>
    <t>631312141R00</t>
  </si>
  <si>
    <t>Doplnění rýh betonem v dosavadních mazaninách</t>
  </si>
  <si>
    <t>0,15*0,15*(1+0,8)</t>
  </si>
  <si>
    <t>0,15*0,15*1,2</t>
  </si>
  <si>
    <t>766711021R00</t>
  </si>
  <si>
    <t>Montáž vstupních dveří s vypěněním</t>
  </si>
  <si>
    <t>POL1_7</t>
  </si>
  <si>
    <t>0,9+0,9+2,15+2,15</t>
  </si>
  <si>
    <t>640001</t>
  </si>
  <si>
    <t>Vstupní dveře otevíravé požární EW30 DP3-C do otvoru 900x2150 mm, dle výběru</t>
  </si>
  <si>
    <t>kus</t>
  </si>
  <si>
    <t>941955001R00</t>
  </si>
  <si>
    <t>Lešení lehké pomocné, výška podlahy do 1,2 m</t>
  </si>
  <si>
    <t>0,4*1,3</t>
  </si>
  <si>
    <t>952901114R00</t>
  </si>
  <si>
    <t>Vyčištění budov</t>
  </si>
  <si>
    <t>1+15</t>
  </si>
  <si>
    <t>952902110R00</t>
  </si>
  <si>
    <t>Zametání v místnostech, chodbách, na  schodišti a na půdách</t>
  </si>
  <si>
    <t>777101101R00</t>
  </si>
  <si>
    <t>Příprava podkladu - vysávání podlah průmyslovým vysavačem</t>
  </si>
  <si>
    <t>919735123R00</t>
  </si>
  <si>
    <t>Řezání stávajícího betonového krytu tl. 10 - 15 cm</t>
  </si>
  <si>
    <t>0,8+0,8+1+1</t>
  </si>
  <si>
    <t>1,2+1,2</t>
  </si>
  <si>
    <t>965042241RT4</t>
  </si>
  <si>
    <t>Bourání mazanin betonových tl. nad 10 cm, nad 4 m2 pneumat. kladivo, tl. mazaniny 10 - 15 cm</t>
  </si>
  <si>
    <t>POL1_1</t>
  </si>
  <si>
    <t>965048515R00</t>
  </si>
  <si>
    <t>Broušení betonových povrchů do tl. 5 mm</t>
  </si>
  <si>
    <t>965081713RT2</t>
  </si>
  <si>
    <t>Bourání dlažeb keramických tl.10 mm, nad 1 m2 sbíječka, dlaždice keramické</t>
  </si>
  <si>
    <t>965081702R00</t>
  </si>
  <si>
    <t xml:space="preserve">Bourání soklíků z dlažeb keramických </t>
  </si>
  <si>
    <t>6,2+6,2+2,85+2,85-0,8-1,24-1-1+0,5+0,5+1</t>
  </si>
  <si>
    <t>968061125R00</t>
  </si>
  <si>
    <t>Vyvěšení kovových a dřevěných dveřních křídel pl. do 2 m2</t>
  </si>
  <si>
    <t>968062455R00</t>
  </si>
  <si>
    <t>Vybourání kovových a dřevěných dveřních zárubní pl. do 2 m2</t>
  </si>
  <si>
    <t>1,6</t>
  </si>
  <si>
    <t>968062456R00</t>
  </si>
  <si>
    <t>Vybourání kovových a dřevěných dveřních zárubní pl. nad 2 m2</t>
  </si>
  <si>
    <t>1*2,15</t>
  </si>
  <si>
    <t>978013191R00</t>
  </si>
  <si>
    <t>Otlučení omítek vnitřních stěn v rozsahu do 100 % otlučení pouze ploch mimo demolované kce</t>
  </si>
  <si>
    <t>766411811R00</t>
  </si>
  <si>
    <t>Demontáž obložení stěn panely velikosti do 1,5 m2</t>
  </si>
  <si>
    <t>1,5*(6,2+6,2+2,81+2,81-1-1+0,4+0,4-0,8-1,24-3,4)</t>
  </si>
  <si>
    <t>766411822R00</t>
  </si>
  <si>
    <t>Demontáž podkladových roštů obložení stěn</t>
  </si>
  <si>
    <t>784402801R00</t>
  </si>
  <si>
    <t>Odstranění malby oškrábáním v místnosti H do 3,8 m</t>
  </si>
  <si>
    <t>1,4*(6,2+6,2+2,9+2,9)</t>
  </si>
  <si>
    <t>998011002R00</t>
  </si>
  <si>
    <t>Přesun hmot pro budovy zděné výšky do 12 m</t>
  </si>
  <si>
    <t>Přesun hmot</t>
  </si>
  <si>
    <t>POL7_</t>
  </si>
  <si>
    <t>998252242R00</t>
  </si>
  <si>
    <t>Příplatek k přesunu za ruční manipulaci</t>
  </si>
  <si>
    <t>771101210RT1</t>
  </si>
  <si>
    <t>Penetrace podkladu pod dlažby penetrační nátěr</t>
  </si>
  <si>
    <t>1,606</t>
  </si>
  <si>
    <t>18,5205</t>
  </si>
  <si>
    <t>771445014R00</t>
  </si>
  <si>
    <t xml:space="preserve">Montáž soklíků rovných z dlaždic hutných, do tmele, výšky do 100 mm  </t>
  </si>
  <si>
    <t>771479001R00</t>
  </si>
  <si>
    <t>Řezání dlaždic keramických pro soklíky</t>
  </si>
  <si>
    <t>16,06</t>
  </si>
  <si>
    <t>771575109R00</t>
  </si>
  <si>
    <t xml:space="preserve">Montáž podlah keram.,hladké, tmel, 30x30 cm po finálním výběru bude cena upřesněna dle formátu dlažby </t>
  </si>
  <si>
    <t>771579795R01</t>
  </si>
  <si>
    <t>Příplatek za spárování vodotěsnou hmotou</t>
  </si>
  <si>
    <t>20,1265</t>
  </si>
  <si>
    <t>771579795R02</t>
  </si>
  <si>
    <t xml:space="preserve">Příplatek za spárování silikonem </t>
  </si>
  <si>
    <t>17</t>
  </si>
  <si>
    <t>24551347.AR</t>
  </si>
  <si>
    <t>Nátěr penetrační - koncentrát</t>
  </si>
  <si>
    <t>l</t>
  </si>
  <si>
    <t>597642095R</t>
  </si>
  <si>
    <t>Dlažba keramická 300x300x9 mm, cenová hladina 500Kč/m2</t>
  </si>
  <si>
    <t>20,1265*1,1</t>
  </si>
  <si>
    <t>771001</t>
  </si>
  <si>
    <t>D+M ukončovacích lišt soklových - cena dodávky dle výběru materiálu (plast/nerez/AL) oceněna plastová</t>
  </si>
  <si>
    <t>998771202R00</t>
  </si>
  <si>
    <t>Přesun hmot pro podlahy z dlaždic, výšky do 12 m</t>
  </si>
  <si>
    <t>783001</t>
  </si>
  <si>
    <t>Renovací povrchu rozvaděčů, očištění, nátěr, dle PD</t>
  </si>
  <si>
    <t>kpl</t>
  </si>
  <si>
    <t>784191201R00</t>
  </si>
  <si>
    <t>Penetrace podkladu hloubková 1x</t>
  </si>
  <si>
    <t>9</t>
  </si>
  <si>
    <t>784195112R00</t>
  </si>
  <si>
    <t>Malba, bílá, bez penetrace, 2 x</t>
  </si>
  <si>
    <t>784001</t>
  </si>
  <si>
    <t xml:space="preserve">Dokončovací práce při dinálním malování - akrylování domazaní, dotmelení soklů, krabiček a dalších detailů </t>
  </si>
  <si>
    <t>979087112R00</t>
  </si>
  <si>
    <t>Nakládání suti na dopravní prostředky</t>
  </si>
  <si>
    <t>Přesun suti</t>
  </si>
  <si>
    <t>POL8_</t>
  </si>
  <si>
    <t>979081111R00</t>
  </si>
  <si>
    <t>Odvoz suti a vybour. hmot na skládku do 1 km</t>
  </si>
  <si>
    <t>979081121R00</t>
  </si>
  <si>
    <t>Příplatek k odvozu za každý další 1 km</t>
  </si>
  <si>
    <t>979082111R00</t>
  </si>
  <si>
    <t>Vnitrostaveništní doprava suti do 10 m</t>
  </si>
  <si>
    <t>979990107R00</t>
  </si>
  <si>
    <t>Poplatek za uložení suti - směs betonu, cihel, dřeva, skupina odpadu 170904</t>
  </si>
  <si>
    <t>010001</t>
  </si>
  <si>
    <t>Zakrývání ploch proti poničení (desky, geotextílie, papír. karton, aj.)</t>
  </si>
  <si>
    <t>8</t>
  </si>
  <si>
    <t>010002</t>
  </si>
  <si>
    <t>Protiprašná opatření - zalepení spáry mezi dveřmi a zárubněmi páskou</t>
  </si>
  <si>
    <t>2,9*(1,5+1+1)</t>
  </si>
  <si>
    <t>900      RT2</t>
  </si>
  <si>
    <t>HZS - stavební a přípravné práce Práce v tarifní třídě 5, nezměřitelné, pomocné</t>
  </si>
  <si>
    <t>h</t>
  </si>
  <si>
    <t>Prav.M</t>
  </si>
  <si>
    <t>HZS</t>
  </si>
  <si>
    <t>POL10_8</t>
  </si>
  <si>
    <t>10</t>
  </si>
  <si>
    <t>SUM</t>
  </si>
  <si>
    <t>Poznámky uchazeče k zadání</t>
  </si>
  <si>
    <t>POPUZIV</t>
  </si>
  <si>
    <t>END</t>
  </si>
  <si>
    <t>0,2*0,35*1,4</t>
  </si>
  <si>
    <t>311321412R00</t>
  </si>
  <si>
    <t xml:space="preserve">Železobeton nadzákladových zdí C 30/37  </t>
  </si>
  <si>
    <t>0,06</t>
  </si>
  <si>
    <t>311351101R00</t>
  </si>
  <si>
    <t>Bednění nadzákladových zdí jednostranné - zřízení</t>
  </si>
  <si>
    <t>1,5</t>
  </si>
  <si>
    <t>311351102R00</t>
  </si>
  <si>
    <t>Bednění nadzákladových zdí jednostranné-odstranění</t>
  </si>
  <si>
    <t>311361921RT2</t>
  </si>
  <si>
    <t>Výztuž nadzákladových zdí ze svařovaných sítí KD 35, drát d 5,0 mm, oko 100 x 100 mm</t>
  </si>
  <si>
    <t>0,012</t>
  </si>
  <si>
    <t>317941121R00</t>
  </si>
  <si>
    <t>Osazení ocelových válcovaných nosníků do č. 12</t>
  </si>
  <si>
    <t>1,3*2*10,4/1000</t>
  </si>
  <si>
    <t>13383420R</t>
  </si>
  <si>
    <t>Tyč ocelová IPE 120, S235JR</t>
  </si>
  <si>
    <t>1,3*2*10,4/1000*1,08</t>
  </si>
  <si>
    <t>0,15*1,3*3</t>
  </si>
  <si>
    <t>1,3*(0,35+0,15+0,15)</t>
  </si>
  <si>
    <t>25+3,1+5,7</t>
  </si>
  <si>
    <t>3,4*(9+4+2,2+2,3+4+4+1,4)</t>
  </si>
  <si>
    <t>3,4*(0,3+0,3+17,9+1,5)</t>
  </si>
  <si>
    <t>3,4*(2,7+3,1+3,1)</t>
  </si>
  <si>
    <t>3,4*(0,4+0,4+1,8+1,8)</t>
  </si>
  <si>
    <t>-(0,8*7)</t>
  </si>
  <si>
    <t>-(0,6*3)</t>
  </si>
  <si>
    <t>1,45*3,3*4</t>
  </si>
  <si>
    <t>4*(1,45+3,3+3,3)</t>
  </si>
  <si>
    <t>2+2</t>
  </si>
  <si>
    <t>612421331R00</t>
  </si>
  <si>
    <t>Oprava vápen.omítek stěn do 30 % pl. - štukových</t>
  </si>
  <si>
    <t>3,4*2,9</t>
  </si>
  <si>
    <t>-1,6</t>
  </si>
  <si>
    <t>-2</t>
  </si>
  <si>
    <t>0,8*0,15*0,15</t>
  </si>
  <si>
    <t>1,45*0,15*0,15*2</t>
  </si>
  <si>
    <t>941955002R00</t>
  </si>
  <si>
    <t>Lešení lehké pomocné, výška podlahy do 1,9 m</t>
  </si>
  <si>
    <t>4*1,2</t>
  </si>
  <si>
    <t>3,5*6</t>
  </si>
  <si>
    <t>12,02</t>
  </si>
  <si>
    <t>0,8+0,8</t>
  </si>
  <si>
    <t>1,45*4</t>
  </si>
  <si>
    <t>962032231R00</t>
  </si>
  <si>
    <t>Bourání zdiva z cihel pálených na MVC</t>
  </si>
  <si>
    <t>0,5*0,35*1,4</t>
  </si>
  <si>
    <t>2,25*1,4</t>
  </si>
  <si>
    <t>1,7*1,4</t>
  </si>
  <si>
    <t>25+5,7</t>
  </si>
  <si>
    <t>2,2+2,2+1,7+1,7</t>
  </si>
  <si>
    <t>9+0,4+4+2,2+4+1,4+4</t>
  </si>
  <si>
    <t>17,9+0,3+1,5-1,1+0,35+0,35</t>
  </si>
  <si>
    <t>968071136R00</t>
  </si>
  <si>
    <t>Vyvěšení, zavěšení kovových a dřevěných křídel vrat do 4 m2</t>
  </si>
  <si>
    <t>968072559R00</t>
  </si>
  <si>
    <t>Vybourání kovových vrat plochy nad 5 m2</t>
  </si>
  <si>
    <t>2,9*2,8</t>
  </si>
  <si>
    <t>975053131R00</t>
  </si>
  <si>
    <t>Víceřad.podchycení stropů do 3,5 m,do 800 kg/m2</t>
  </si>
  <si>
    <t>976071111R00</t>
  </si>
  <si>
    <t>Vybourání kovových zábradlí a madel</t>
  </si>
  <si>
    <t>2,5</t>
  </si>
  <si>
    <t>766662811R00</t>
  </si>
  <si>
    <t>Demontáž prahů dveří 1křídlových</t>
  </si>
  <si>
    <t>767001</t>
  </si>
  <si>
    <t>Provedení ocelového madla, povrchová úprava dle PD, vč. kotvení, dodávka a montáž</t>
  </si>
  <si>
    <t>998767202R00</t>
  </si>
  <si>
    <t>Přesun hmot pro zámečnické konstr., výšky do 12 m</t>
  </si>
  <si>
    <t>4,47</t>
  </si>
  <si>
    <t>30,7</t>
  </si>
  <si>
    <t>44,7</t>
  </si>
  <si>
    <t>35,17</t>
  </si>
  <si>
    <t>45,1</t>
  </si>
  <si>
    <t>35,17*1,1</t>
  </si>
  <si>
    <t>771002</t>
  </si>
  <si>
    <t>Provedení obkladu schodiště dlažby (stupně, podstupně, sokl), dodávka materiálu, detaily zakončení</t>
  </si>
  <si>
    <t>783125630R00</t>
  </si>
  <si>
    <t>Nátěr syntetický ocelových zárubní vč. očištění</t>
  </si>
  <si>
    <t>1,5*9</t>
  </si>
  <si>
    <t>979011311RT1</t>
  </si>
  <si>
    <t>Svislá doprava suti a vybouraných hmot shozem s naložením do shozu</t>
  </si>
  <si>
    <t>6</t>
  </si>
  <si>
    <t>010003</t>
  </si>
  <si>
    <t>Protiprašná opatření - zábrany provizorní příčky z SDK kce montáž, dodávka a demolice</t>
  </si>
  <si>
    <t>3,2*1,5</t>
  </si>
  <si>
    <t>342264051RT3</t>
  </si>
  <si>
    <t>Podhled sádrokartonový, 1x ocelová konstrukce CD, bez izolace, 1x opláštěná, desky tl. 12,5 mm včetně dodávky desky GKBI tl. 12,5 mm, bez izolace</t>
  </si>
  <si>
    <t>14,67+11,84+1,21</t>
  </si>
  <si>
    <t>(3,6+3+4,4+4,5-0,8)*1,2</t>
  </si>
  <si>
    <t>(4,7+4,7+2,8+2,8-0,6)*1,2</t>
  </si>
  <si>
    <t>(1,1+1,1+1,1+1,1-0,6)*1,2</t>
  </si>
  <si>
    <t>Zakrývání výplní vnitřních otvorů, stěn</t>
  </si>
  <si>
    <t>25</t>
  </si>
  <si>
    <t>713111221RK4</t>
  </si>
  <si>
    <t>Montáž parozábrany, zavěšené podhl., přelep. spojů vč. fólie</t>
  </si>
  <si>
    <t>998713202R00</t>
  </si>
  <si>
    <t>Přesun hmot pro izolace tepelné, výšky do 12 m</t>
  </si>
  <si>
    <t>274313611R00</t>
  </si>
  <si>
    <t>Beton základových pasů prostý C 16/20</t>
  </si>
  <si>
    <t>1,3*0,5*0,6</t>
  </si>
  <si>
    <t>310236241R00</t>
  </si>
  <si>
    <t>Zazdívka otvorů pl. 0,09 m2 cihlami, do hl. zdi 30 cm</t>
  </si>
  <si>
    <t>0,2*0,4*2,9*2</t>
  </si>
  <si>
    <t>0,05</t>
  </si>
  <si>
    <t>1,2</t>
  </si>
  <si>
    <t>0,005</t>
  </si>
  <si>
    <t>3,35*4*15,8/1000</t>
  </si>
  <si>
    <t>13383430R</t>
  </si>
  <si>
    <t>Tyč ocelová IPE 160, S235JR</t>
  </si>
  <si>
    <t>3,35*4*15,8/1000*1,08</t>
  </si>
  <si>
    <t>3,35*0,2*3*2</t>
  </si>
  <si>
    <t>3,35*(0,3+0,2+0,2)*2</t>
  </si>
  <si>
    <t>342264051RT2</t>
  </si>
  <si>
    <t>Podhled sádrokartonový, 1x ocelová konstrukce CD, bez izolace, 1x opláštěná, desky tl. 12,5 mm včetně dodávky desky GKF tl. 12,5 mm, bez izolace</t>
  </si>
  <si>
    <t>2,9*3,5</t>
  </si>
  <si>
    <t>434311116R00</t>
  </si>
  <si>
    <t>Stupně dusané na terén, na desku, z betonu C 25/30</t>
  </si>
  <si>
    <t>1,4*20</t>
  </si>
  <si>
    <t>434351145R00</t>
  </si>
  <si>
    <t>Bednění stupňů křivočarých - zřízení</t>
  </si>
  <si>
    <t>1,4*3,8</t>
  </si>
  <si>
    <t>434351146R00</t>
  </si>
  <si>
    <t>Bednění stupňů křivočarých - odstranění</t>
  </si>
  <si>
    <t>430320040RAB</t>
  </si>
  <si>
    <t>Schodišťová konstrukce ŽB beton C 25/30 bednění, výztuž 120 kg/m3</t>
  </si>
  <si>
    <t>Agregovaná položka</t>
  </si>
  <si>
    <t>POL2_</t>
  </si>
  <si>
    <t>1,95</t>
  </si>
  <si>
    <t>1,3*(0,8+1)</t>
  </si>
  <si>
    <t>611455133R00</t>
  </si>
  <si>
    <t>Omítka vnitřní schodišť, MC, štuková</t>
  </si>
  <si>
    <t>3,5*2,9</t>
  </si>
  <si>
    <t>0,8+0,8+1,3+1,3+1+1+1,3+1,3</t>
  </si>
  <si>
    <t>7,2*(2,9+3+3+1,7+1,7+0,3)</t>
  </si>
  <si>
    <t>2,9*(1,6+1,3)</t>
  </si>
  <si>
    <t>-2,1*0,8*2</t>
  </si>
  <si>
    <t>-1,3*(0,8+1)</t>
  </si>
  <si>
    <t>3*1*2</t>
  </si>
  <si>
    <t>0,4*(0,8+0,8+1,3+1,3+1+1)</t>
  </si>
  <si>
    <t>0,4*(1,3+1,3)</t>
  </si>
  <si>
    <t>1,3*0,3*0,3</t>
  </si>
  <si>
    <t>3,2*2,9*2</t>
  </si>
  <si>
    <t>1,3+1,3</t>
  </si>
  <si>
    <t>0,4*0,8*2,9*2</t>
  </si>
  <si>
    <t>0,4*0,2*2,9*2</t>
  </si>
  <si>
    <t>1,3*0,5*0,3</t>
  </si>
  <si>
    <t>2*(3+3+3)</t>
  </si>
  <si>
    <t>2*(2,2+2,2+0,3)</t>
  </si>
  <si>
    <t>2*7,3</t>
  </si>
  <si>
    <t>966068103R00</t>
  </si>
  <si>
    <t>Demontáž dřevěných konstrukcí schodiště</t>
  </si>
  <si>
    <t>2,9*3*0,2*2</t>
  </si>
  <si>
    <t>971033341R00</t>
  </si>
  <si>
    <t>Vybourání otv. zeď cihel. pl.0,09 m2, tl.30cm, MVC</t>
  </si>
  <si>
    <t>974031154R00</t>
  </si>
  <si>
    <t>Vysekání rýh ve zdi cihelné 10 x 15 cm</t>
  </si>
  <si>
    <t>4,8+9</t>
  </si>
  <si>
    <t>3,5+3,5</t>
  </si>
  <si>
    <t>3,2+3</t>
  </si>
  <si>
    <t>3,2+3,2+3+2,2+2,2</t>
  </si>
  <si>
    <t>978012191R00</t>
  </si>
  <si>
    <t>Otlučení omítek vnitřních rákosov.stropů do 100 %</t>
  </si>
  <si>
    <t>2,9*3,5*2</t>
  </si>
  <si>
    <t>762841811R00</t>
  </si>
  <si>
    <t>Demontáž podbíjení obkladů stropů bez omítky</t>
  </si>
  <si>
    <t>711111001RT1</t>
  </si>
  <si>
    <t>Provedení izolace proti vlhkosti na ploše vodorovné, 1x asfaltovým penetračním nátěrem nátěr penetrační ve specifikaci</t>
  </si>
  <si>
    <t>0,5*1,3</t>
  </si>
  <si>
    <t>711141559RT1</t>
  </si>
  <si>
    <t>Provedení izolace proti vlhkosti na ploše vodorovné, asfaltovými pásy přitavením 1 vrstva - pásy ve specifikaci</t>
  </si>
  <si>
    <t>111632301R</t>
  </si>
  <si>
    <t>Nátěr penetrační gumoasfaltový</t>
  </si>
  <si>
    <t>kg</t>
  </si>
  <si>
    <t>0,5*1,3*0,3</t>
  </si>
  <si>
    <t>62836109R</t>
  </si>
  <si>
    <t>Pás asfaltový oxidovaný typ3 40 AL+V60 mineral (radon), natavovací</t>
  </si>
  <si>
    <t>0,5*1,3*1,2</t>
  </si>
  <si>
    <t>998711202R00</t>
  </si>
  <si>
    <t>Přesun hmot pro izolace proti vodě, výšky do 12 m</t>
  </si>
  <si>
    <t>10,15</t>
  </si>
  <si>
    <t>Provedení obkladu schodiště pískovec (stupně, podstupně, sokl), dodávka materiálu, detaily zakončení</t>
  </si>
  <si>
    <t>1,4*3,5</t>
  </si>
  <si>
    <t>3*2,9</t>
  </si>
  <si>
    <t>3,5*2,9*2</t>
  </si>
  <si>
    <t>1,15*0,3*0,5</t>
  </si>
  <si>
    <t>0,2*0,6*1,15</t>
  </si>
  <si>
    <t>1,15*0,45*0,3*2</t>
  </si>
  <si>
    <t>342266111RU8</t>
  </si>
  <si>
    <t>Předstěna sádrokartonová (obklad), 1x ocelová konstrukce, izolace, 1x opláštěná, desky tl. 12,5 mm včetně dodávky desky GKF tl. 12,5 mm, bez izolace</t>
  </si>
  <si>
    <t>1,3*(8,6+9,4+16+1,4)</t>
  </si>
  <si>
    <t>-1,06*0,4*8</t>
  </si>
  <si>
    <t>342266111RV0</t>
  </si>
  <si>
    <t>Předstěna sádrokartonová (obklad), 1x ocelová konstrukce, izolace, 1x opláštěná, desky tl. 12,5 mm včetně dodávky desky GKFI tl. 12,5 mm, bez izolace</t>
  </si>
  <si>
    <t>1,3*(3,7+1,8)</t>
  </si>
  <si>
    <t>346275113R00</t>
  </si>
  <si>
    <t>Přizdívky z desek plynosilikátových tl. 100 mm</t>
  </si>
  <si>
    <t>3,1*(0,6+0,3+0,3)</t>
  </si>
  <si>
    <t>342267113RT2</t>
  </si>
  <si>
    <t>Sádrokart.obklad sloupů a trámů do 500 x 500 mm,čtyřstranný, dřev.konstr.,1x opláš.,desky tl.12,5 mm včetně dodávky desky GKF tl. 12,5 mm</t>
  </si>
  <si>
    <t>4,2*9</t>
  </si>
  <si>
    <t>5*2</t>
  </si>
  <si>
    <t>4*4</t>
  </si>
  <si>
    <t>300001</t>
  </si>
  <si>
    <t>Podbetonování vnitřních a vnějších parapetů do tl. 30 mm</t>
  </si>
  <si>
    <t>0,75*9</t>
  </si>
  <si>
    <t>300002</t>
  </si>
  <si>
    <t>Provedení oprav komínové hlavys přespárováním zdiva, dle PD</t>
  </si>
  <si>
    <t>342247532R01</t>
  </si>
  <si>
    <t>Obezdívky pozednice z cihel plynosilikát</t>
  </si>
  <si>
    <t>13,2+3,1</t>
  </si>
  <si>
    <t>342261212RS2</t>
  </si>
  <si>
    <t>Příčka sádrokartonová tl. 125 mm, 1x ocel.konstrukce CW 75, izolace, 2x opláštěná, desky tl. 12,5 mm včetně dodávky desky GKF tl. 12,5 mm, minerální izolace tl. 40 mm, EI 90 DP1</t>
  </si>
  <si>
    <t>3,5*2,7</t>
  </si>
  <si>
    <t>-0,8*2,1</t>
  </si>
  <si>
    <t>342261212RS4</t>
  </si>
  <si>
    <t>Příčka sádrokartonová tl. 125 mm, 1x ocel.konstrukce CW 75, izolace, 2x opláštěná, desky tl. 12,5 mm včetně dodávky desky GKFI tl. 12,5 mm, minerální izolace tl. 40 mm, EI 90 DP1</t>
  </si>
  <si>
    <t>2,3*3,2</t>
  </si>
  <si>
    <t>2,6*3,7</t>
  </si>
  <si>
    <t>3,3*3,7</t>
  </si>
  <si>
    <t>-0,7*2,1*4</t>
  </si>
  <si>
    <t>342261213RS2</t>
  </si>
  <si>
    <t>Příčka sádrokartonová tl. 150 mm, 1x ocel.konstrukce CW 100, izolace, 2x opláštěná, desky tl. 12,5mm včetně dodávky desky GKF tl. 12,5 mm, minerální izolace tl. 80 mm, EI 90 DP1</t>
  </si>
  <si>
    <t>6,2*1,3</t>
  </si>
  <si>
    <t>4,7*3,3/2</t>
  </si>
  <si>
    <t>2,8*1,5</t>
  </si>
  <si>
    <t>-0,9*2,1*2</t>
  </si>
  <si>
    <t>4,1*9,8</t>
  </si>
  <si>
    <t>4,4*1,6</t>
  </si>
  <si>
    <t>-0,9*2,1</t>
  </si>
  <si>
    <t>4,4*1,8</t>
  </si>
  <si>
    <t>3,5*2,4</t>
  </si>
  <si>
    <t>342261213RS4</t>
  </si>
  <si>
    <t>Příčka sádrokartonová tl. 150 mm, 1x ocel.konstrukce CW 100, izolace, 2x opláštěná, desky tl. 12,5mm včetně dodávky desky GKFI tl. 12,5 mm, minerální izolace tl.80 mm, EI 90 DP1</t>
  </si>
  <si>
    <t>2,3*3,2*2</t>
  </si>
  <si>
    <t>342262113RS2</t>
  </si>
  <si>
    <t>Příčka sádrokartonová tl. 255 mm, 2x ocel.konstrukce CW 100, izolace, 2x opláštěná, desky tl. 12,5mm včetně dodávky desky GKF tl. 12,5 mm, minerální izolace tl. 2x 100 mm, EI 90 DP1</t>
  </si>
  <si>
    <t>1,3*9,4</t>
  </si>
  <si>
    <t>3,4*4,7</t>
  </si>
  <si>
    <t>Zádržný systém dle PD</t>
  </si>
  <si>
    <t>342265112RT6</t>
  </si>
  <si>
    <t>Podkroví sádrokartonové svislé,ocel.konstr.CD,závěs krokvový, izolace,1x opláštěná,desky tl.12,5 mm  včetně dodávky desky GKF tl. 12,5 mm, bez izolace</t>
  </si>
  <si>
    <t>1,1*3,2*8</t>
  </si>
  <si>
    <t>342265112RT8</t>
  </si>
  <si>
    <t>Podkroví sádrokartonové svislé,ocel.konstr.CD,závěs krokvový, izolace,1x opláštěná,desky tl.12,5 mm  včetně dodávky desky GKFI tl. 12,5 mm, bez izolace</t>
  </si>
  <si>
    <t>2,5*1</t>
  </si>
  <si>
    <t>342265122RT6</t>
  </si>
  <si>
    <t>Podkroví sádrokartonové šikmé,ocel.konstr.CD,závěs krokvový, izolace,1x opláštěná,desky tl.12,5 mm včetně dodávky desky GKF tl. 12,5 mm, bez izolace</t>
  </si>
  <si>
    <t>3,5*3</t>
  </si>
  <si>
    <t>3,1*0,85*8</t>
  </si>
  <si>
    <t>3,4*2,7</t>
  </si>
  <si>
    <t>-0,85*3,4</t>
  </si>
  <si>
    <t>5,8*3</t>
  </si>
  <si>
    <t>5,8*(4,1+4,1+9,3)</t>
  </si>
  <si>
    <t>3,7*9,8</t>
  </si>
  <si>
    <t>-0,85*3,3*7</t>
  </si>
  <si>
    <t>2,3*(4+2,3)</t>
  </si>
  <si>
    <t>1,6*9,7</t>
  </si>
  <si>
    <t>342265122RT8</t>
  </si>
  <si>
    <t>Podkroví sádrokartonové šikmé,ocel.konstr.CD,závěs krokvový, izolace,1x opláštěná,desky tl.12,5 mm včetně dodávky desky GKFI tl. 12,5 mm, bez izolace</t>
  </si>
  <si>
    <t>2,2*(1,7+1,8)</t>
  </si>
  <si>
    <t>342265132RT6</t>
  </si>
  <si>
    <t>Podkroví sádrokartonové vodorovné,ocel.konstr.CD,závěs krokvový, izolace,1x opláš.,desky tl.12,5 mm včetně dodávky desky GKF tl. 12,5 mm, bez izolace</t>
  </si>
  <si>
    <t>3*4,2</t>
  </si>
  <si>
    <t>2*3,8</t>
  </si>
  <si>
    <t>2*2,8</t>
  </si>
  <si>
    <t>9,8*1,2</t>
  </si>
  <si>
    <t>342265132RT8</t>
  </si>
  <si>
    <t>Podkroví sádrokartonové vodorovné,ocel.konstr.CD,závěs krokvový, izolace,1x opláš.,desky tl.12,5 mm včetně dodávky desky GKFI tl. 12,5 mm, bez izolace</t>
  </si>
  <si>
    <t>1*(1,7+2,1)</t>
  </si>
  <si>
    <t>342265193R00</t>
  </si>
  <si>
    <t>Příplatek za otvor v podhledu podkroví pl. 1,00 m2 lemování SDK okna</t>
  </si>
  <si>
    <t>9*(0,85+0,85+0,65+0,65)</t>
  </si>
  <si>
    <t>1,07*0,4*11</t>
  </si>
  <si>
    <t>11*(1,07+0,4+0,4)</t>
  </si>
  <si>
    <t>9*(0,75+0,85+0,85)</t>
  </si>
  <si>
    <t>1,4*3</t>
  </si>
  <si>
    <t>-1,15*0,45</t>
  </si>
  <si>
    <t>1,3*5,8</t>
  </si>
  <si>
    <t>3,1*(0,55+0,55+0,55+0,55+0,9)</t>
  </si>
  <si>
    <t>0,2*(1,07+0,4+0,4)*11</t>
  </si>
  <si>
    <t>621471119R00</t>
  </si>
  <si>
    <t>Příplatek za provádění úprav na podhledech</t>
  </si>
  <si>
    <t>0,2*(3,3+3,3+1,7)*9</t>
  </si>
  <si>
    <t>0,2*9*0,75</t>
  </si>
  <si>
    <t>622311330RT3</t>
  </si>
  <si>
    <t>Zatepl.systém, fasáda, EPS F plus tl. 30 mm s omítkou Silikon</t>
  </si>
  <si>
    <t>0,4*(3,3+3,3+1,7)*9</t>
  </si>
  <si>
    <t>622311733RT3</t>
  </si>
  <si>
    <t>Zateplovací systém, fasáda, minerální desky KV, tl. 120 mm s omítkou Silikon, lepidlo</t>
  </si>
  <si>
    <t>1,1*3,5*9</t>
  </si>
  <si>
    <t>-0,75*0,8*9</t>
  </si>
  <si>
    <t>0,2*(0,75+0,8+0,8)*9</t>
  </si>
  <si>
    <t>1,1*1,5*9</t>
  </si>
  <si>
    <t>622300152R00</t>
  </si>
  <si>
    <t>Montáž dilatační lišty</t>
  </si>
  <si>
    <t>9*(0,75+0,8+0,8)</t>
  </si>
  <si>
    <t>622390721R00</t>
  </si>
  <si>
    <t>Příplatek za provádění úprav vnějšího ostění</t>
  </si>
  <si>
    <t>0,2*0,8*2*9</t>
  </si>
  <si>
    <t>622481291R00</t>
  </si>
  <si>
    <t>Montáž výztužné lišty rohové</t>
  </si>
  <si>
    <t>-0,75*9</t>
  </si>
  <si>
    <t>1,1*2*9</t>
  </si>
  <si>
    <t>1,7*9</t>
  </si>
  <si>
    <t>3,3*3*9</t>
  </si>
  <si>
    <t>283502832R</t>
  </si>
  <si>
    <t>Nadpražní lišta s přiznanou okapnicí nadokenní profil s viditelnou hranou, délka 2 m, 2,5 m</t>
  </si>
  <si>
    <t>6,75*1,05</t>
  </si>
  <si>
    <t>283502845R</t>
  </si>
  <si>
    <t>Okenní profil do 9 mm začišťovací s tkaninou APU, délka 1,4 m, 2,4 m</t>
  </si>
  <si>
    <t>21,15*1,05</t>
  </si>
  <si>
    <t>55392740.AR</t>
  </si>
  <si>
    <t>Profil rohový ALU se síťovinou</t>
  </si>
  <si>
    <t>138,6*1,05</t>
  </si>
  <si>
    <t>631591211R00</t>
  </si>
  <si>
    <t>Násyp pod podlahy sytémový do 100 mm</t>
  </si>
  <si>
    <t>9,3*15,3*0,03</t>
  </si>
  <si>
    <t>2,9*4,2*0,03</t>
  </si>
  <si>
    <t>-2,8*3*0,03</t>
  </si>
  <si>
    <t>776101115R00</t>
  </si>
  <si>
    <t>Vyrovnání podkladů samonivelační hmotou tl. 3 mm</t>
  </si>
  <si>
    <t>73,24+38,3</t>
  </si>
  <si>
    <t>776101121R00</t>
  </si>
  <si>
    <t>Provedení penetrace podkladu kritický můstek</t>
  </si>
  <si>
    <t>630001</t>
  </si>
  <si>
    <t>Obvodový sokl - nátěr do v = 100mm</t>
  </si>
  <si>
    <t>2,695+2,695+3,126+3,126-0,8+0,3+0,3</t>
  </si>
  <si>
    <t>2,695+2,695+2+2-0,8-0,8-0,8</t>
  </si>
  <si>
    <t>3+3+9,4+9,4+0,3+0,3+0,3+0,3-0,8</t>
  </si>
  <si>
    <t>648952421RT3</t>
  </si>
  <si>
    <t>Osazení parapetních desek dřevěných š. do 50 cm včetně dodávky parapetní desky š. 29 cm, ozn. T1, T2</t>
  </si>
  <si>
    <t>0,85*7</t>
  </si>
  <si>
    <t>1,05</t>
  </si>
  <si>
    <t>941941041R00</t>
  </si>
  <si>
    <t>Montáž lešení leh.řad.s podlahami,š.1,2 m, H 10 m</t>
  </si>
  <si>
    <t>9*20</t>
  </si>
  <si>
    <t>8*19,5</t>
  </si>
  <si>
    <t>8,5*12</t>
  </si>
  <si>
    <t>941941291R00</t>
  </si>
  <si>
    <t>Příplatek za každý měsíc použití lešení k pol.1041</t>
  </si>
  <si>
    <t>438*4</t>
  </si>
  <si>
    <t>941941841R00</t>
  </si>
  <si>
    <t>Demontáž lešení leh.řad.s podlahami,š.1,2 m,H 10 m</t>
  </si>
  <si>
    <t>438</t>
  </si>
  <si>
    <t>183,65</t>
  </si>
  <si>
    <t>944944011R00</t>
  </si>
  <si>
    <t>Montáž ochranné sítě z umělých vláken</t>
  </si>
  <si>
    <t>445</t>
  </si>
  <si>
    <t>944944031R00</t>
  </si>
  <si>
    <t>Příplatek za každý měsíc použití sítí k pol. 4011</t>
  </si>
  <si>
    <t>445*4</t>
  </si>
  <si>
    <t>944944081R00</t>
  </si>
  <si>
    <t>Demontáž ochranné sítě z umělých vláken</t>
  </si>
  <si>
    <t>15,3*9,4</t>
  </si>
  <si>
    <t>-3,04*2,9</t>
  </si>
  <si>
    <t>2,8*4,2</t>
  </si>
  <si>
    <t>2,8+4,2</t>
  </si>
  <si>
    <t>962032631R00</t>
  </si>
  <si>
    <t>Bourání zdiva komínového z cihel na MVC</t>
  </si>
  <si>
    <t>0,55*0,55*6,5</t>
  </si>
  <si>
    <t>962036124R00</t>
  </si>
  <si>
    <t>Demontáž SDK příčky, 1x kov.kce., 2x opláštěné 12,5 mm</t>
  </si>
  <si>
    <t>3,2*4</t>
  </si>
  <si>
    <t>1,2*3*2</t>
  </si>
  <si>
    <t>3*2,1</t>
  </si>
  <si>
    <t>962036412R00</t>
  </si>
  <si>
    <t>Demontáž SDK předstěny, opláštění trámů, 1x kov.kce, 1x oplášť.12,5 mm</t>
  </si>
  <si>
    <t>(0,25+0,25+0,25+0,25)*(4,3+4,3)</t>
  </si>
  <si>
    <t>(0,25+0,25+0,25+0,25)*1,6*4</t>
  </si>
  <si>
    <t>(0,25+0,25+0,25+0,25)*2,2*2</t>
  </si>
  <si>
    <t>963016311R00</t>
  </si>
  <si>
    <t>Demontáž podkroví SDK, kovová kce., 1xoplášť.12,5 mm</t>
  </si>
  <si>
    <t>4*6</t>
  </si>
  <si>
    <t>3,8*6*2</t>
  </si>
  <si>
    <t>2,8*4,2*0,15</t>
  </si>
  <si>
    <t>965081813R00</t>
  </si>
  <si>
    <t>Bourání dlažeb cihelných. tl.do 30 mm, nad 1 m2</t>
  </si>
  <si>
    <t>968072246R00</t>
  </si>
  <si>
    <t>Vybourání rámů oken jednod. pl. 4 m2 vč. vyvěšení křídel</t>
  </si>
  <si>
    <t>1,15*0,45*11</t>
  </si>
  <si>
    <t>1,1*(16+2,2+16+2+9,5)</t>
  </si>
  <si>
    <t>0,55*4*4,7*2</t>
  </si>
  <si>
    <t>1,2*3</t>
  </si>
  <si>
    <t>713101122R00</t>
  </si>
  <si>
    <t>Odstranění tepelné izolace stropů a podhledů, volně uložené, z desek minerálních, tl. 100 - 200 mm</t>
  </si>
  <si>
    <t>3,1*3,5</t>
  </si>
  <si>
    <t>713190814R00</t>
  </si>
  <si>
    <t>Odstranění tepelné izolace ze sypkých hmot, lože ze škváry, plevy a hlíny, tl. do 200 mm</t>
  </si>
  <si>
    <t>762111811R00</t>
  </si>
  <si>
    <t>Demontáž stěn z hranolků, fošen nebo latí</t>
  </si>
  <si>
    <t>3,4*15,4</t>
  </si>
  <si>
    <t>3*1,2*2</t>
  </si>
  <si>
    <t>762331813R00</t>
  </si>
  <si>
    <t>Demontáž konstrukcí krovů z hranolů do 288 cm2</t>
  </si>
  <si>
    <t>1,25*9</t>
  </si>
  <si>
    <t>17,5+8</t>
  </si>
  <si>
    <t>762342812R00</t>
  </si>
  <si>
    <t>Demontáž laťování střech, rozteč latí do 50 cm</t>
  </si>
  <si>
    <t>6,8*(16+6,3+16+7)</t>
  </si>
  <si>
    <t>762522811R00</t>
  </si>
  <si>
    <t>Demontáž podlah s polštáři z prken tl. do 32 mm</t>
  </si>
  <si>
    <t>15,3*9,4*2</t>
  </si>
  <si>
    <t>-3,04*2,9*2</t>
  </si>
  <si>
    <t>2*2,8*4,2</t>
  </si>
  <si>
    <t>764339811R00</t>
  </si>
  <si>
    <t>Demontáž lemov. komínů v ploše, vln. kryt, do 45°</t>
  </si>
  <si>
    <t>4*2,2</t>
  </si>
  <si>
    <t>764352811R00</t>
  </si>
  <si>
    <t>Demontáž žlabů půlkruh. rovných, rš 330 mm, do 45°</t>
  </si>
  <si>
    <t>764362811R00</t>
  </si>
  <si>
    <t>Demontáž střešního okna a výlezu, hladká krytina, do 45°</t>
  </si>
  <si>
    <t>764367801R00</t>
  </si>
  <si>
    <t>Demontáž oplechování střešního vikýře, do 45°</t>
  </si>
  <si>
    <t>764454802R00</t>
  </si>
  <si>
    <t>Demontáž odpadních trub kruhových, do D 120 mm</t>
  </si>
  <si>
    <t>17,8</t>
  </si>
  <si>
    <t>765311870R00</t>
  </si>
  <si>
    <t>Demontáž krytiny bobrovky, tvrdá malta, do suti</t>
  </si>
  <si>
    <t>765318861R00</t>
  </si>
  <si>
    <t>Demontáž krytiny z hřebenáčů (nároží), zvětr.malta, do suti</t>
  </si>
  <si>
    <t>16+1,5</t>
  </si>
  <si>
    <t>8+8</t>
  </si>
  <si>
    <t>766421821R00</t>
  </si>
  <si>
    <t>Demontáž obložení stropů palubkami</t>
  </si>
  <si>
    <t>766421822R00</t>
  </si>
  <si>
    <t>Demontáž podkladových roštů obložení podhledů</t>
  </si>
  <si>
    <t>767851801R00</t>
  </si>
  <si>
    <t>Demontáž komínových lávek - pochůz. konstrukce pro použití</t>
  </si>
  <si>
    <t>2+5+1,3</t>
  </si>
  <si>
    <t>713111121RT1</t>
  </si>
  <si>
    <t>Montáž tepelné izolace stropů rovných spodem, drátem 1 vrstva - materiál ve specifikaci</t>
  </si>
  <si>
    <t>3,2*1*9</t>
  </si>
  <si>
    <t>713111130RT1</t>
  </si>
  <si>
    <t>Montáž tepelné izolace krovů spodem, vložená mezi krokve 1 vrstva - materiál ve specifikaci</t>
  </si>
  <si>
    <t>6,2*3,2*2</t>
  </si>
  <si>
    <t>4*3,2*2</t>
  </si>
  <si>
    <t>713111130RT2</t>
  </si>
  <si>
    <t>Montáž tepelné izolace krovů spodem, vložená mezi krokve 2 vrstvy - materiál ve specifikaci</t>
  </si>
  <si>
    <t>6,2*(9,4+13,9+13,9)</t>
  </si>
  <si>
    <t>-0,85*3,3*9</t>
  </si>
  <si>
    <t>713111221RP6</t>
  </si>
  <si>
    <t>Montáž parozábrany, zavěšeného podhledu s přelepením spojů ALU 160 g/m2</t>
  </si>
  <si>
    <t>2,5*3,2*2</t>
  </si>
  <si>
    <t>1 : 3,4*2,7</t>
  </si>
  <si>
    <t>713121121RT1</t>
  </si>
  <si>
    <t>Montáž tepelné izolace podlah na sucho, dvouvrstvé materiál ve specifikaci</t>
  </si>
  <si>
    <t>9,3*15,3</t>
  </si>
  <si>
    <t>2,9*4,2</t>
  </si>
  <si>
    <t>-2,8*3</t>
  </si>
  <si>
    <t>713121131R00</t>
  </si>
  <si>
    <t>Izolace podlah zvuková voštinová tl. 30 mm</t>
  </si>
  <si>
    <t>713131121R00</t>
  </si>
  <si>
    <t>Montáž tepelné izolace stěn přichycením drátem</t>
  </si>
  <si>
    <t>1,2*3,4*9</t>
  </si>
  <si>
    <t>6315085921R</t>
  </si>
  <si>
    <t>Pás izolační MW, tl. 60 mm</t>
  </si>
  <si>
    <t>3,5*3*1,03</t>
  </si>
  <si>
    <t>3*4,2*1,03</t>
  </si>
  <si>
    <t>3,2*1*9*1,03</t>
  </si>
  <si>
    <t>141,82*1,03</t>
  </si>
  <si>
    <t>2,3*(4+2,3)*1,03</t>
  </si>
  <si>
    <t>1,6*9,7*1,03</t>
  </si>
  <si>
    <t>6315085922R</t>
  </si>
  <si>
    <t>Pás izolační MW, tl. 80 mm</t>
  </si>
  <si>
    <t>1,3*(3,7+1,8)*1,03</t>
  </si>
  <si>
    <t>1,3*(8,6+9,4+16+1,4)*1,03</t>
  </si>
  <si>
    <t>-1,06*0,4*8*1,03</t>
  </si>
  <si>
    <t>631508592R</t>
  </si>
  <si>
    <t>Pás izolační MW, tl. 100 mm</t>
  </si>
  <si>
    <t>4*3,2*2*1,03</t>
  </si>
  <si>
    <t>205,395*1,03</t>
  </si>
  <si>
    <t>146,07*1,03*2</t>
  </si>
  <si>
    <t>631508593R</t>
  </si>
  <si>
    <t>Pás izolační MW, tl. 120 mm</t>
  </si>
  <si>
    <t>1,2*3,4*9*1,03</t>
  </si>
  <si>
    <t>6315085941R</t>
  </si>
  <si>
    <t>Pás izolační MW, tl. 140 mm</t>
  </si>
  <si>
    <t>6,2*3,2*2*1,03</t>
  </si>
  <si>
    <t>631508597R</t>
  </si>
  <si>
    <t>Pás izolační MW, tl. 220 mm</t>
  </si>
  <si>
    <t>635111031R00</t>
  </si>
  <si>
    <t>Podlaha ze sádrovláknitých desek 2E31,2x sádrovlák.desky tl.10mm+dřevovlák.izolace tl.10mm</t>
  </si>
  <si>
    <t>762083130R00</t>
  </si>
  <si>
    <t>Profilování zhlaví trámů do 320 cm2</t>
  </si>
  <si>
    <t>46</t>
  </si>
  <si>
    <t>762084111R00</t>
  </si>
  <si>
    <t>Příplatek za práce ve výšce do 8 m, bez podlahy</t>
  </si>
  <si>
    <t>353,81</t>
  </si>
  <si>
    <t>762332110R00</t>
  </si>
  <si>
    <t>Montáž vázaných krovů pravidelných do 120 cm2</t>
  </si>
  <si>
    <t>48,99</t>
  </si>
  <si>
    <t>762332120R00</t>
  </si>
  <si>
    <t>Montáž vázaných krovů pravidelných do 224 cm2</t>
  </si>
  <si>
    <t>171,92</t>
  </si>
  <si>
    <t>762332130R00</t>
  </si>
  <si>
    <t>Montáž vázaných krovů pravidelných do 288 cm2</t>
  </si>
  <si>
    <t>115,9</t>
  </si>
  <si>
    <t>762332140R00</t>
  </si>
  <si>
    <t>Montáž vázaných krovů pravidelných do 450 cm2</t>
  </si>
  <si>
    <t>762341630R00</t>
  </si>
  <si>
    <t>Bednění okapových říms z desek tvrdých desky cementovláknité tl. 22 mm</t>
  </si>
  <si>
    <t>762342202R00</t>
  </si>
  <si>
    <t>Montáž laťování střech, vzdálenost latí do 22 cm</t>
  </si>
  <si>
    <t>30,8</t>
  </si>
  <si>
    <t>762342203R00</t>
  </si>
  <si>
    <t>Montáž laťování střech, vzdálenost latí 22 - 36 cm</t>
  </si>
  <si>
    <t>308,04</t>
  </si>
  <si>
    <t>-30,8</t>
  </si>
  <si>
    <t>762342204R00</t>
  </si>
  <si>
    <t>Montáž kontralatí přibitím</t>
  </si>
  <si>
    <t>762395000R00</t>
  </si>
  <si>
    <t>Spojovací a ochranné prostředky pro střechy</t>
  </si>
  <si>
    <t>5,18</t>
  </si>
  <si>
    <t>762512125R00</t>
  </si>
  <si>
    <t>Položení podlahových desek ve dvou vrstvách šroubovaných</t>
  </si>
  <si>
    <t>762795000R00</t>
  </si>
  <si>
    <t>Spojovací prostředky pro vázané konstrukce</t>
  </si>
  <si>
    <t>7,282</t>
  </si>
  <si>
    <t>762001</t>
  </si>
  <si>
    <t>Provedení pochozí dřevěné lávky š. 650mm dodávka a montáž</t>
  </si>
  <si>
    <t>5*0,65</t>
  </si>
  <si>
    <t>60515244R</t>
  </si>
  <si>
    <t>Řezivo SM, dle PD</t>
  </si>
  <si>
    <t>RTS 21/ II</t>
  </si>
  <si>
    <t>7,282*1,2</t>
  </si>
  <si>
    <t>60517103R</t>
  </si>
  <si>
    <t>Lať SM/JD 1 pod 25 cm2 délka 400-600 cm</t>
  </si>
  <si>
    <t>RTS 23/ II</t>
  </si>
  <si>
    <t>POL3_1</t>
  </si>
  <si>
    <t>5,18*1,15</t>
  </si>
  <si>
    <t>60726016.AR</t>
  </si>
  <si>
    <t>Deska dřevoštěpková OSB 3, nebroušená 4PD tl. 22 mm</t>
  </si>
  <si>
    <t>146,07*1,1*2</t>
  </si>
  <si>
    <t>76229601</t>
  </si>
  <si>
    <t>Pomocná konstrukce pro montáž cementovláknitých desek - obložení římsy</t>
  </si>
  <si>
    <t>76229602</t>
  </si>
  <si>
    <t>Spojovací prostředky pro montáž cementovláknitých desek</t>
  </si>
  <si>
    <t>0,9</t>
  </si>
  <si>
    <t>998762202R00</t>
  </si>
  <si>
    <t>Přesun hmot pro tesařské konstrukce, výšky do 12 m</t>
  </si>
  <si>
    <t>POL7_1001</t>
  </si>
  <si>
    <t>764291420R00</t>
  </si>
  <si>
    <t>Závětrná lišta z plechu, rš 330 mm lak. plech, ozn. K05</t>
  </si>
  <si>
    <t>72,9</t>
  </si>
  <si>
    <t>764521430R00</t>
  </si>
  <si>
    <t>Oplechování říms z plechu, rš 200 mm okapnice pod střešní fólii</t>
  </si>
  <si>
    <t>23+21,85+11,1</t>
  </si>
  <si>
    <t>764521440R00</t>
  </si>
  <si>
    <t>Oplechování říms z plechu, rš 250 mm lak. plech, ozn. K04, K07</t>
  </si>
  <si>
    <t>14,36</t>
  </si>
  <si>
    <t>764001</t>
  </si>
  <si>
    <t>Systémové oplechování komínu v krytině - olemování ozn. K09</t>
  </si>
  <si>
    <t>764231440R01</t>
  </si>
  <si>
    <t>Lemování plechem zdí, tvrdá krytina lak. plech, ozn. K02</t>
  </si>
  <si>
    <t>764231440R02</t>
  </si>
  <si>
    <t>Lemování plechem zdí, tvrdá krytina lak. plech, ozn. K03</t>
  </si>
  <si>
    <t>8,73</t>
  </si>
  <si>
    <t>764252403R0V</t>
  </si>
  <si>
    <t>Žlaby podokapní půlkruhové, rš 330 mm lak. plech, ozn. K06</t>
  </si>
  <si>
    <t>764359212R0V</t>
  </si>
  <si>
    <t>Kotlík z plechu kónický pro trouby D do 150 mm lak. plech</t>
  </si>
  <si>
    <t>764510450R0V</t>
  </si>
  <si>
    <t>Oplechování parapetů včetně rohů, do rš 415 mm lak. plech, ozn. K01</t>
  </si>
  <si>
    <t>7,52</t>
  </si>
  <si>
    <t>1,14</t>
  </si>
  <si>
    <t>764554403R0V</t>
  </si>
  <si>
    <t>Odpadní trouby, kruhové, do D 120 mm lak. plech, ozn. K08</t>
  </si>
  <si>
    <t>998764202R00</t>
  </si>
  <si>
    <t>Přesun hmot pro klempířské konstr., výšky do 12 m</t>
  </si>
  <si>
    <t>765311521RT1</t>
  </si>
  <si>
    <t>Krytina z bobrovek střech slož.,šupinová, na sucho režné tašky segment. řez, vč. doplňkových tašek</t>
  </si>
  <si>
    <t>765311583R00</t>
  </si>
  <si>
    <t>Bobrovka -  přiřezání a uchycení tašek</t>
  </si>
  <si>
    <t>6,8*9*2</t>
  </si>
  <si>
    <t>765311585R00</t>
  </si>
  <si>
    <t>Nástavec pro odvětrání kanalizace ozn. K11</t>
  </si>
  <si>
    <t>765311586R00</t>
  </si>
  <si>
    <t>Nástavec pro anténu</t>
  </si>
  <si>
    <t>765311534R00</t>
  </si>
  <si>
    <t>Hřeben bobrovka, hřebenáči č.1 nosovými, do malty</t>
  </si>
  <si>
    <t>765311544R00</t>
  </si>
  <si>
    <t>Nároží bobrovka, hřebenáči č.1 nos. do malty</t>
  </si>
  <si>
    <t>8,5</t>
  </si>
  <si>
    <t>765311751RT2</t>
  </si>
  <si>
    <t>Sněhový zachytávač jednotrubkový, pálená krytina pro laťování s roztečí 250-320 mm</t>
  </si>
  <si>
    <t>16+5,5+16+5+9</t>
  </si>
  <si>
    <t>765331662R00</t>
  </si>
  <si>
    <t>Větrací mřížka univerzální</t>
  </si>
  <si>
    <t>78,36</t>
  </si>
  <si>
    <t>765901106R00</t>
  </si>
  <si>
    <t>Fólie podstřeš., dodávka a montáž</t>
  </si>
  <si>
    <t>765001</t>
  </si>
  <si>
    <t>6,8+6,8</t>
  </si>
  <si>
    <t>998765202R00</t>
  </si>
  <si>
    <t>Přesun hmot pro krytiny tvrdé, výšky do 12 m</t>
  </si>
  <si>
    <t>766416142R00</t>
  </si>
  <si>
    <t>Obložení stěn nad 5 m2, aglomer. desky do 1,5 m2</t>
  </si>
  <si>
    <t>59533220R</t>
  </si>
  <si>
    <t>Deska cementovláknitá panel HD, tl. 15 mm</t>
  </si>
  <si>
    <t>48,33*1,1</t>
  </si>
  <si>
    <t>998766202R00</t>
  </si>
  <si>
    <t>Přesun hmot pro truhlářské konstr., výšky do 12 m</t>
  </si>
  <si>
    <t>Provedení protipožárních dvířek do podhledu 600x600mm dodávka a montáž, dle pD, ozn. Z1</t>
  </si>
  <si>
    <t>767002</t>
  </si>
  <si>
    <t>Provedení ocelové mříže okna 1150x450mm, povrchová úprava dle PD, vč. kotvení, dodávka a montáž</t>
  </si>
  <si>
    <t>767003</t>
  </si>
  <si>
    <t>Provedení opravy, doplnění stáv. střešní lávky, povrchová úprava dle PD, vč. kotvení, dodávka a montáž, ozn. Z2</t>
  </si>
  <si>
    <t>5,1+1,35</t>
  </si>
  <si>
    <t>1,38</t>
  </si>
  <si>
    <t>22,65</t>
  </si>
  <si>
    <t>3+2,5+2,5-0,8-0,9</t>
  </si>
  <si>
    <t>2+2+3,8+3,8-0,9-0,9-0,7-0,7-0,9</t>
  </si>
  <si>
    <t>13,8</t>
  </si>
  <si>
    <t>6,33+7,65+2,04+2,69+1,71+2,23</t>
  </si>
  <si>
    <t>24,03</t>
  </si>
  <si>
    <t>14</t>
  </si>
  <si>
    <t>24,03*1,1</t>
  </si>
  <si>
    <t>776411000R00</t>
  </si>
  <si>
    <t>Lepení podlahových soklíků materiál ve specifikaci</t>
  </si>
  <si>
    <t>8,439+7,495+9,2+9,4-0,9</t>
  </si>
  <si>
    <t>0,2+0,2+(0,3*12)</t>
  </si>
  <si>
    <t>3,902+3,902+9,793+9,793-0,9</t>
  </si>
  <si>
    <t>0,3*4</t>
  </si>
  <si>
    <t>776521100R00</t>
  </si>
  <si>
    <t>Lepení povlakových podlah z pásů vinylových materiál ve specifikaci</t>
  </si>
  <si>
    <t>776981113R00</t>
  </si>
  <si>
    <t>Provedení přechodové materiál ve specifikaci</t>
  </si>
  <si>
    <t>3,5</t>
  </si>
  <si>
    <t>776001</t>
  </si>
  <si>
    <t>Vinyl, dle výběru investora cenová hladina 800Kč/m2</t>
  </si>
  <si>
    <t>111,54*1,1</t>
  </si>
  <si>
    <t>776002</t>
  </si>
  <si>
    <t>Přechodová lišta barevné upřesnění dle PD</t>
  </si>
  <si>
    <t>776003</t>
  </si>
  <si>
    <t>Sokl výška 50 mm barevné upřesnění dle PD</t>
  </si>
  <si>
    <t>65,324*1,05</t>
  </si>
  <si>
    <t>998776202R00</t>
  </si>
  <si>
    <t>Přesun hmot pro podlahy povlakové, výšky do 12 m</t>
  </si>
  <si>
    <t>781101210RT1</t>
  </si>
  <si>
    <t>Penetrace podkladu pod obklady penetrační nátěr</t>
  </si>
  <si>
    <t>1,2*3,7</t>
  </si>
  <si>
    <t>2,6*(3,4+3,8)</t>
  </si>
  <si>
    <t>2,2*(1,6+1,6+1,8+1,8)</t>
  </si>
  <si>
    <t>2,8*(4+3,7+3,7)</t>
  </si>
  <si>
    <t>-1,4*6</t>
  </si>
  <si>
    <t>1*(1,6+1,6+1)</t>
  </si>
  <si>
    <t>781419707RT1</t>
  </si>
  <si>
    <t>Příplatek za spárovací vodotěsnou hmotu - podélně univerzální silikon</t>
  </si>
  <si>
    <t>20</t>
  </si>
  <si>
    <t>781475120R00</t>
  </si>
  <si>
    <t>Obklad vnitřní stěn keramický, do tmele, 30x60 cm po finálním výběru bude cena upřesněna dle formátu obkladu</t>
  </si>
  <si>
    <t>781479705R00</t>
  </si>
  <si>
    <t>Přípl.za spárovací hmotu - plošně</t>
  </si>
  <si>
    <t>24551347.AA</t>
  </si>
  <si>
    <t>7</t>
  </si>
  <si>
    <t>597813746R</t>
  </si>
  <si>
    <t>Obkládačka 30x60cm dle výběru investora, cenová hladina 600Kč/m2</t>
  </si>
  <si>
    <t>65,84*1,1</t>
  </si>
  <si>
    <t>781001</t>
  </si>
  <si>
    <t>D+M ukončovací lišta hliník x nerez</t>
  </si>
  <si>
    <t>28,6</t>
  </si>
  <si>
    <t>998781202R00</t>
  </si>
  <si>
    <t>Přesun hmot pro obklady keramické, výšky do 12 m</t>
  </si>
  <si>
    <t>713511321RT1</t>
  </si>
  <si>
    <t>Nátěr protipožární dřeva nátěr bezbarvý</t>
  </si>
  <si>
    <t>(0,08+0,08+0,12+0,12)*2,1*9</t>
  </si>
  <si>
    <t>(0,08+0,08+0,12+0,12)*2*18</t>
  </si>
  <si>
    <t>(0,1+0,1+0,15+0,15)*3,2*2</t>
  </si>
  <si>
    <t>783782205R01</t>
  </si>
  <si>
    <t>Nástřik tesařských konstrukcí proti škůdcům a plísním 1x</t>
  </si>
  <si>
    <t>nátěr stáv. krovu : 420</t>
  </si>
  <si>
    <t>207,97</t>
  </si>
  <si>
    <t>431,26</t>
  </si>
  <si>
    <t>(0,3+0,3+0,3+0,3)*4,2*9</t>
  </si>
  <si>
    <t>(0,3+0,3+0,3+0,3)*5*2</t>
  </si>
  <si>
    <t>(0,3+0,3+0,3+0,3)*4*4</t>
  </si>
  <si>
    <t>1,4*(3+3)</t>
  </si>
  <si>
    <t>1,4*(9,3+0,4+0,4)</t>
  </si>
  <si>
    <t>7*1,6</t>
  </si>
  <si>
    <t>1,3*9,4*2</t>
  </si>
  <si>
    <t>3,4*4,7*2</t>
  </si>
  <si>
    <t>-0,8*2,1*2</t>
  </si>
  <si>
    <t>76,205*2</t>
  </si>
  <si>
    <t>-0,7*2,1*2</t>
  </si>
  <si>
    <t>3,5*2,7*2</t>
  </si>
  <si>
    <t>979990110R00</t>
  </si>
  <si>
    <t>Poplatek za uložení suti - sádrokartonové desky, skupina odpadu 170802</t>
  </si>
  <si>
    <t>979990144R00</t>
  </si>
  <si>
    <t>Poplatek za uložení suti - minerální vata, skupina odpadu 170604</t>
  </si>
  <si>
    <t>8,39+5+28</t>
  </si>
  <si>
    <t>35</t>
  </si>
  <si>
    <t>#RTSROZP#</t>
  </si>
  <si>
    <t>Stavba:</t>
  </si>
  <si>
    <t>Objednatel:</t>
  </si>
  <si>
    <t>IČ:</t>
  </si>
  <si>
    <t>DIČ:</t>
  </si>
  <si>
    <t>Projektant:</t>
  </si>
  <si>
    <t>Zhotovitel:</t>
  </si>
  <si>
    <t>Vypracoval:</t>
  </si>
  <si>
    <t>Rozpis ceny</t>
  </si>
  <si>
    <t>HSV</t>
  </si>
  <si>
    <t>Dílčí kapitoly stavby</t>
  </si>
  <si>
    <t>PSV</t>
  </si>
  <si>
    <t>Související náklady</t>
  </si>
  <si>
    <t>MON</t>
  </si>
  <si>
    <t>VN</t>
  </si>
  <si>
    <t>Rekapitulace daní</t>
  </si>
  <si>
    <t>Základ pro sníženou DPH</t>
  </si>
  <si>
    <t xml:space="preserve">Snížená DPH </t>
  </si>
  <si>
    <t>Základ pro základní DPH</t>
  </si>
  <si>
    <t xml:space="preserve">Základní DPH </t>
  </si>
  <si>
    <t>Zaokrouhlení</t>
  </si>
  <si>
    <t>Cena celkem bez DPH</t>
  </si>
  <si>
    <t>Cena celkem s DPH</t>
  </si>
  <si>
    <t>CZK</t>
  </si>
  <si>
    <t>v</t>
  </si>
  <si>
    <t>dne</t>
  </si>
  <si>
    <t>Za zhotovitele</t>
  </si>
  <si>
    <t>Za objednatele</t>
  </si>
  <si>
    <t>Popis rozpočtu:</t>
  </si>
  <si>
    <t xml:space="preserve">NEDÍLNOU SOUČÁSTÍ SOUTĚŽNÍHO SOUPISU STAVEBNÍCH PRACÍ, DODÁVEK A SLUŽEB S VÝKAZEM VÝMĚR. Na základě těchto podkladů bude provedeno ocenění výše uvedených prací, dodávek a služeb. U všech dodávek budou v ceně zahrnuty náklady na doplňkový kotevní a spojovací materiál, zhotovení případné výrobní dokumentace nebo pořízení fyzických vzorků materiálů a vzorníků barev. Kde není výslovně uvedeno, bude pracovní postup a technologie provádění stanovena oprávněnou osobou zhotovitele.
 </t>
  </si>
  <si>
    <t>Rekapitulace</t>
  </si>
  <si>
    <t>množství</t>
  </si>
  <si>
    <t>cena / MJ</t>
  </si>
  <si>
    <t>celkem</t>
  </si>
  <si>
    <t>cena s DPH</t>
  </si>
  <si>
    <t>hmotnost / MJ</t>
  </si>
  <si>
    <t>hmotnost celk.(t)</t>
  </si>
  <si>
    <t>dem. hmotnost / MJ</t>
  </si>
  <si>
    <t>dem. hmotnost celk.(t)</t>
  </si>
  <si>
    <t>Cen. soustava</t>
  </si>
  <si>
    <t>D.</t>
  </si>
  <si>
    <t>DÍLČÍ KAPITOLY STAVBY</t>
  </si>
  <si>
    <t>D0001</t>
  </si>
  <si>
    <t>POL10_0</t>
  </si>
  <si>
    <t>D0002</t>
  </si>
  <si>
    <t>D0003</t>
  </si>
  <si>
    <t>D0004</t>
  </si>
  <si>
    <t>D0005</t>
  </si>
  <si>
    <t>D0006</t>
  </si>
  <si>
    <t>D0007</t>
  </si>
  <si>
    <t>O2</t>
  </si>
  <si>
    <t>SOUVISEJÍCÍ NÁKLADY S DODÁVKOU STAVBY</t>
  </si>
  <si>
    <t>O20001</t>
  </si>
  <si>
    <t>Vedlejší náklady</t>
  </si>
  <si>
    <t>celkem (Kč)</t>
  </si>
  <si>
    <t>02</t>
  </si>
  <si>
    <t>VRN</t>
  </si>
  <si>
    <t>VRN3003-R</t>
  </si>
  <si>
    <t>Zařízení staveniště</t>
  </si>
  <si>
    <t>Kč</t>
  </si>
  <si>
    <t xml:space="preserve">"- Vybudování, provoz a odstranění zařízení staveniště, včetně </t>
  </si>
  <si>
    <t>"zřízení připojení na energie a zajištění měření jejich spotřeby,</t>
  </si>
  <si>
    <t xml:space="preserve">"včetně zřízení sociálních zařízení. </t>
  </si>
  <si>
    <t xml:space="preserve">"- Zhotovitel zajistí na vlastní náklady veškerá potřebná povolení </t>
  </si>
  <si>
    <t xml:space="preserve">"k užívání veřejných ploch, včetně záboru veřejného prostranství </t>
  </si>
  <si>
    <t>"na náklady zhotovitele, bude-li stavba vyžadovat.</t>
  </si>
  <si>
    <t xml:space="preserve">"- Zhotovitel zajistí na vlastní náklady zabezpečení provádění díla tak, </t>
  </si>
  <si>
    <t xml:space="preserve">"aby v souvislosti s prováděním díla nedošlo ke zranění osob </t>
  </si>
  <si>
    <t xml:space="preserve">"a škodám na majetku osob a subjektů užívajících objekty a </t>
  </si>
  <si>
    <t xml:space="preserve">"pozemky dotčené stavbou, k poškození stávajících staveb, </t>
  </si>
  <si>
    <t>"jejich součástí, zařízení a přilehlých nemovitostí.</t>
  </si>
  <si>
    <t>VRN3006-R</t>
  </si>
  <si>
    <t>Dočasné využití ploch</t>
  </si>
  <si>
    <t xml:space="preserve">"- Úpravy ploch areálu pro potřebu stavby, oplocení a </t>
  </si>
  <si>
    <t xml:space="preserve">"po skončení stavby oprava poškozených míst </t>
  </si>
  <si>
    <t>VRN3011-R</t>
  </si>
  <si>
    <t>Závěrečný úklid staveniště a komunikačních tras</t>
  </si>
  <si>
    <t xml:space="preserve">"Po provedení stavebních prací bude proveden kompletní </t>
  </si>
  <si>
    <t xml:space="preserve">"závěrečný úklid staveniště a komunikačních tras. </t>
  </si>
  <si>
    <t>"Poškozené zatravněné plochy budou ozeleněny a upraveny.</t>
  </si>
  <si>
    <t xml:space="preserve">"Ostatní dotčené plochy a konstrukce budou uvedeny do </t>
  </si>
  <si>
    <t>"původního stavu na náklady zhotovitele.</t>
  </si>
  <si>
    <t>VRN4001-R</t>
  </si>
  <si>
    <t>Kompletační a koordinační činnost</t>
  </si>
  <si>
    <t xml:space="preserve">"- Kompletace atestů, certifikátů, revizních zpráv a ostatních dokladů </t>
  </si>
  <si>
    <t xml:space="preserve">"potřebných k předání a kolaudaci stavby vyplývajících z SOD. </t>
  </si>
  <si>
    <t xml:space="preserve">"3 x v tištěné formě. 1 x v digitální formě na CD nosiči, v obecně </t>
  </si>
  <si>
    <t xml:space="preserve">"dostupných formátech. </t>
  </si>
  <si>
    <t>VRN4002-R</t>
  </si>
  <si>
    <t>Zpracování harmonogramu</t>
  </si>
  <si>
    <t xml:space="preserve">"Náklady na předložení a aktualizaci podrobného časového </t>
  </si>
  <si>
    <t>"harmonogramu prací a plnění</t>
  </si>
  <si>
    <t>VRN4006-R</t>
  </si>
  <si>
    <t>Technická inspekce České republiky - TIČR</t>
  </si>
  <si>
    <t>VRN7001-R</t>
  </si>
  <si>
    <t>Dočasné dopravní opatření.</t>
  </si>
  <si>
    <t xml:space="preserve">"Náklady na vyhotovení návrhu dočasného dopravního značení, </t>
  </si>
  <si>
    <t>"jeho projednání a odsouhlasení s dotčenými orgány a organizacemi,</t>
  </si>
  <si>
    <t xml:space="preserve">"dodání dopravních značek a světelné signalizace, jejich rozmístění a </t>
  </si>
  <si>
    <t>"přemísťování a jejich údržba v průběhu výstavby včetně následného odstranění.</t>
  </si>
  <si>
    <t>VRN7002-R</t>
  </si>
  <si>
    <t>Provozní vlivy</t>
  </si>
  <si>
    <t xml:space="preserve">"- Tato kategorie nákladů vyjadřuje ztížené podmínky provádění tam, </t>
  </si>
  <si>
    <t xml:space="preserve">"kde jsou stavební práce zcela nebo zčásti omezovány </t>
  </si>
  <si>
    <t xml:space="preserve">"provozem jiných osob. Jde zejména o zvýšené náklady související s </t>
  </si>
  <si>
    <t xml:space="preserve">"omezeným provozem v areálu objednatele nebo o náklady v důsledku </t>
  </si>
  <si>
    <t xml:space="preserve">"nezbytného respektování stávající dopravy v okolí stavby ovlivňující </t>
  </si>
  <si>
    <t>"stavební práce.</t>
  </si>
  <si>
    <t xml:space="preserve">"- Do této položky patří dále náklady na ztížené provádění stavebních prací </t>
  </si>
  <si>
    <t xml:space="preserve">"v důsledku provozu zařízení </t>
  </si>
  <si>
    <t xml:space="preserve">"(nutnost ochranných konstrukcí, ochranných zábradlí a hrazení, </t>
  </si>
  <si>
    <t>"záchytných sítí mimo sítě na lešení, stříšek, apod.)</t>
  </si>
  <si>
    <t>VRN9002-R</t>
  </si>
  <si>
    <t>Dokumentace skutečného provedení stavby</t>
  </si>
  <si>
    <t xml:space="preserve">"- Zpracování a kompletace projektové dokumentace </t>
  </si>
  <si>
    <t>"skutečného provedení stavby se zakreslením změn</t>
  </si>
  <si>
    <t xml:space="preserve">"3 x v tištěné podobě 1 x v digitální podobě na CD nosiči, </t>
  </si>
  <si>
    <t>"ve formátu vektorové CAD grafiky DGN (BENTLEY MicroStation),</t>
  </si>
  <si>
    <t xml:space="preserve">"DWG (AutoCAD Graphics Autodesk) a/nebo DXF (Data eXchange File). </t>
  </si>
  <si>
    <t xml:space="preserve">"- Textové části je možno vytvářet ve formátech RTF (Rich Text File) </t>
  </si>
  <si>
    <t>"nebo DOC Microsoft Word).</t>
  </si>
  <si>
    <t>VRN9003-R</t>
  </si>
  <si>
    <t>Kontrola kvality zkušebních vzorků</t>
  </si>
  <si>
    <t xml:space="preserve">POŽADAVEK NA PROVEDENÍ ZKUŠEBNÍCH KRYCHLÍ BETONU MIN. 4 KS, </t>
  </si>
  <si>
    <t>VRN9004-R</t>
  </si>
  <si>
    <t>Provizorní oplocení okoli stavby</t>
  </si>
  <si>
    <t>50 m</t>
  </si>
  <si>
    <t>VRN4005-R</t>
  </si>
  <si>
    <t>Výrobní dokumentace</t>
  </si>
  <si>
    <t>Průzkumné práce stávajícího objektu (krov a zdivo)</t>
  </si>
  <si>
    <t>VRN4007-R</t>
  </si>
  <si>
    <t>Bezpečnostní a hygienická opatření na staveništi</t>
  </si>
  <si>
    <t>VRN4008-R</t>
  </si>
  <si>
    <t>Zkoušky a revize (ostatní)</t>
  </si>
  <si>
    <t>Celkem za</t>
  </si>
  <si>
    <t>02 VRN</t>
  </si>
  <si>
    <t xml:space="preserve"> </t>
  </si>
  <si>
    <t>Struktura údajů, formát souboru a metodika pro zpracování</t>
  </si>
  <si>
    <t>Struktura</t>
  </si>
  <si>
    <t>Soubor je složen ze záložky Rekapitulace stavby a záložek s názvem soupisu prací pro jednotlivé objekty ve formátu XLS. Každá ze záložek přitom obsahuje</t>
  </si>
  <si>
    <t>ještě samostatné sestavy vymezené orámovaním a nadpisem sestavy.</t>
  </si>
  <si>
    <r>
      <rPr>
        <i/>
        <sz val="10"/>
        <rFont val="Arial CE"/>
        <family val="2"/>
        <charset val="238"/>
      </rPr>
      <t xml:space="preserve">Rekapitulace stavby </t>
    </r>
    <r>
      <rPr>
        <sz val="10"/>
        <rFont val="Arial CE"/>
        <family val="2"/>
        <charset val="238"/>
      </rPr>
      <t>obsahuje sestavu Rekapitulace stavby a Rekapitulace objektů stavby a soupisů prací.</t>
    </r>
  </si>
  <si>
    <r>
      <t xml:space="preserve">V sestavě </t>
    </r>
    <r>
      <rPr>
        <b/>
        <sz val="10"/>
        <rFont val="Arial CE"/>
        <family val="2"/>
        <charset val="238"/>
      </rPr>
      <t>Rekapitulace stavby</t>
    </r>
    <r>
      <rPr>
        <sz val="10"/>
        <rFont val="Arial CE"/>
        <family val="2"/>
        <charset val="238"/>
      </rPr>
      <t xml:space="preserve"> jsou uvedeny informace identifikující předmět veřejné zakázky na stavební práce, KSO, CC-CZ, CZ-CPV, CZ-CPA a rekapitulaci </t>
    </r>
  </si>
  <si>
    <t>celkové nabídkové ceny uchazeče.</t>
  </si>
  <si>
    <r>
      <t xml:space="preserve">V sestavě </t>
    </r>
    <r>
      <rPr>
        <b/>
        <sz val="10"/>
        <rFont val="Arial CE"/>
        <family val="2"/>
        <charset val="238"/>
      </rPr>
      <t>Rekapitulace objektů stavby a soupisů prací</t>
    </r>
    <r>
      <rPr>
        <sz val="10"/>
        <rFont val="Arial CE"/>
        <family val="2"/>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</si>
  <si>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</si>
  <si>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</si>
  <si>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</si>
  <si>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</si>
  <si>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</si>
  <si>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</si>
  <si>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</si>
  <si>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</si>
  <si>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</si>
  <si>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</si>
  <si>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</si>
  <si>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</si>
  <si>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</si>
  <si>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i/>
        <sz val="10"/>
        <rFont val="Arial CE"/>
        <family val="2"/>
        <charset val="238"/>
      </rPr>
      <t xml:space="preserve">Soupis prací </t>
    </r>
    <r>
      <rPr>
        <sz val="10"/>
        <rFont val="Arial CE"/>
        <family val="2"/>
        <charset val="238"/>
      </rPr>
      <t>pro jednotlivé objekty obsahuje sestavy Krycí list soupisu, Rekapitulace členění soupisu prací, Soupis prací. Za soupis prací může být považován</t>
    </r>
  </si>
  <si>
    <t>i objekt stavby v případě, že neobsahuje podřízenou zakázku.</t>
  </si>
  <si>
    <r>
      <rPr>
        <b/>
        <sz val="10"/>
        <rFont val="Arial CE"/>
        <family val="2"/>
        <charset val="238"/>
      </rPr>
      <t>Krycí list soupisu</t>
    </r>
    <r>
      <rPr>
        <sz val="10"/>
        <rFont val="Arial CE"/>
        <family val="2"/>
        <charset val="238"/>
      </rPr>
      <t xml:space="preserve"> obsahuje rekapitulaci informací o předmětu veřejné zakázky ze sestavy Rekapitulace stavby, informaci o zařazení objektu do KSO, </t>
    </r>
  </si>
  <si>
    <t>CC-CZ, CZ-CPV, CZ-CPA a rekapitulaci celkové nabídkové ceny uchazeče za aktuální soupis prací.</t>
  </si>
  <si>
    <r>
      <rPr>
        <b/>
        <sz val="10"/>
        <rFont val="Arial CE"/>
        <family val="2"/>
        <charset val="238"/>
      </rPr>
      <t>Rekapitulace členění soupisu prací</t>
    </r>
    <r>
      <rPr>
        <sz val="10"/>
        <rFont val="Arial CE"/>
        <family val="2"/>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</si>
  <si>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</si>
  <si>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10"/>
        <rFont val="Arial CE"/>
        <family val="2"/>
        <charset val="238"/>
      </rPr>
      <t xml:space="preserve">Soupis prací </t>
    </r>
    <r>
      <rPr>
        <sz val="10"/>
        <rFont val="Arial CE"/>
        <family val="2"/>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</si>
  <si>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</si>
  <si>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</si>
  <si>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PČ</t>
  </si>
  <si>
    <t>Pořadové číslo položky v aktuálním soupisu</t>
  </si>
  <si>
    <t>TYP</t>
  </si>
  <si>
    <t>Typ položky: K - konstrukce, M - materiál, PP - plný popis, PSC - poznámka k souboru cen,  P - poznámka k položce, VV - výkaz výměr</t>
  </si>
  <si>
    <t>Kód</t>
  </si>
  <si>
    <t>Kód položky</t>
  </si>
  <si>
    <t>Popis</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</si>
  <si>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</si>
  <si>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</si>
  <si>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</si>
  <si>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</si>
  <si>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</si>
  <si>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</si>
  <si>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</si>
  <si>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</si>
  <si>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Cenová soustava</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</si>
  <si>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</si>
  <si>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</si>
  <si>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</si>
  <si>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</si>
  <si>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</si>
  <si>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</si>
  <si>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</si>
  <si>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</si>
  <si>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</si>
  <si>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</si>
  <si>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</si>
  <si>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</si>
  <si>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</si>
  <si>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</si>
  <si>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musí být všechna tato pole vyplněna nenulovými kladnými číslicemi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</si>
  <si>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</si>
  <si>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</si>
  <si>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</si>
  <si>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</si>
  <si>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je v tomto případě povinen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</si>
  <si>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</si>
  <si>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Není však přípustné, aby obě pole - J.materiál, J.Montáž byly u jedné položky vyplněny nulou.</t>
  </si>
  <si>
    <t>Rekapitulace stavby</t>
  </si>
  <si>
    <t>Název</t>
  </si>
  <si>
    <t>Povinný</t>
  </si>
  <si>
    <t>Typ</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</si>
  <si>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</si>
  <si>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</si>
  <si>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</si>
  <si>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</si>
  <si>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</si>
  <si>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</si>
  <si>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</si>
  <si>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</si>
  <si>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</si>
  <si>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</si>
  <si>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</si>
  <si>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</si>
  <si>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</si>
  <si>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</si>
  <si>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</si>
  <si>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</si>
  <si>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</si>
  <si>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</si>
  <si>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</si>
  <si>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</si>
  <si>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</si>
  <si>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</si>
  <si>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</si>
  <si>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</si>
  <si>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</si>
  <si>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</si>
  <si>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</si>
  <si>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</si>
  <si>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</si>
  <si>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</si>
  <si>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</si>
  <si>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</si>
  <si>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</si>
  <si>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</si>
  <si>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</si>
  <si>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</si>
  <si>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</si>
  <si>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</si>
  <si>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</si>
  <si>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</si>
  <si>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</si>
  <si>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Cena bez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</si>
  <si>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</si>
  <si>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</si>
  <si>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</si>
  <si>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</si>
  <si>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</si>
  <si>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</si>
  <si>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</si>
  <si>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</si>
  <si>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</si>
  <si>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</si>
  <si>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</si>
  <si>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</si>
  <si>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</si>
  <si>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</si>
  <si>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</si>
  <si>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</si>
  <si>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</si>
  <si>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</si>
  <si>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</si>
  <si>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</si>
  <si>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</si>
  <si>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</si>
  <si>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</si>
  <si>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</si>
  <si>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</si>
  <si>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dílu - Popis</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</si>
  <si>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</si>
  <si>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</si>
  <si>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</si>
  <si>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</si>
  <si>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</si>
  <si>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</si>
  <si>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</si>
  <si>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</si>
  <si>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</si>
  <si>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</si>
  <si>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</si>
  <si>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</si>
  <si>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</si>
  <si>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</si>
  <si>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</si>
  <si>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</si>
  <si>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</si>
  <si>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</si>
  <si>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</si>
  <si>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</si>
  <si>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</si>
  <si>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</si>
  <si>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</si>
  <si>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</si>
  <si>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</si>
  <si>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</si>
  <si>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</si>
  <si>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</si>
  <si>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Datová věta</t>
  </si>
  <si>
    <t>Typ věty</t>
  </si>
  <si>
    <t>Hodnota</t>
  </si>
  <si>
    <t>Význam</t>
  </si>
  <si>
    <t>eGSazbaDPH</t>
  </si>
  <si>
    <t>základní</t>
  </si>
  <si>
    <t>Základní sazba DPH</t>
  </si>
  <si>
    <t>snížená</t>
  </si>
  <si>
    <t>Snížená sazba DPH</t>
  </si>
  <si>
    <t>nulová</t>
  </si>
  <si>
    <t>Nulová sazba DPH</t>
  </si>
  <si>
    <t>zákl. přenesená</t>
  </si>
  <si>
    <t>Základní sazba DPH přenesená</t>
  </si>
  <si>
    <t>sníž. přenesená</t>
  </si>
  <si>
    <t>Snížená sazba DPH přenesená</t>
  </si>
  <si>
    <t>Stavební objekt</t>
  </si>
  <si>
    <t>Inženýrský objekt</t>
  </si>
  <si>
    <t>Položka typu HSV</t>
  </si>
  <si>
    <t>Položka typu PSV</t>
  </si>
  <si>
    <t>Položka typu M</t>
  </si>
  <si>
    <t>Položka typu OST</t>
  </si>
  <si>
    <t xml:space="preserve"> Nedílnou součástí výkazu výměr je projektová dokumentace.  UCHAZEČ O VEŘEJNOU ZAKÁZKU JE POVINEN PŘI OCEŇOVÁNÍ SOUTĚŽNÍHO SOUPISU STAVEBNÍCH PRACÍ, DODÁVEK A SLUŽEB S VÝKAZEM VÝMĚR PROVÉST KONTROLU FUNKCE ARITMETICKÝCH VZORCŮ JEDNOTLIVÝCH SOUPISŮ VE VAZBĚ NA JEDNOTLIVÉ ODDÍLY, REKAPITULACE A KRYCÍ LIST. Technické a materiálové specifikace jednotlivých navržených materiálů, prvků a výrobků jsou uvedeny v samostatných částech této projektové dokumentace jako je VÝKRESOVÁ ČÁST, VÝPIS PRVKŮ PSV, SKLADBY KONSTRUKCÍ A TECHNICKÁ ZPRÁVA.    </t>
  </si>
  <si>
    <t>Položkový rozpočet stavby</t>
  </si>
  <si>
    <t>Zakřivené schodiště, dodávka a montáž, dle PD, ozn. T3</t>
  </si>
  <si>
    <t>RTS 23/ I</t>
  </si>
  <si>
    <t>RTS 22/ II</t>
  </si>
  <si>
    <t>Obklad vrchu zděného zábradlí, dodávka a montáž, dle PD, ozn. T4</t>
  </si>
  <si>
    <t>Obklad šikmé zdi u okna, dodávka a montáž, dle PD, ozn. T5</t>
  </si>
  <si>
    <t>Madlo schodiště z 1.NP do 2.NP, dodávka a montáž, dle PD, ozn. T6</t>
  </si>
  <si>
    <t>Okno dřevěné, dodávka a montáž, dle PD, ozn. 01</t>
  </si>
  <si>
    <t>Okno dřevěné, dodávka a montáž, dle PD, ozn. 02</t>
  </si>
  <si>
    <t>Okno dřevěné, dodávka a montáž, dle PD, ozn. 03</t>
  </si>
  <si>
    <t>Střešní okno dřevěné, dodávka a montáž, dle PD, ozn. 04</t>
  </si>
  <si>
    <t>Střešní výlez dřevěný, dodávka a montáž, dle PD, ozn. 05</t>
  </si>
  <si>
    <t>Střešní výlez dřevěný, dodávka a montáž, dle PD, ozn. 06</t>
  </si>
  <si>
    <t>Vnitřní dveře jednokřídlové, dodávka a montáž, dle PD, ozn. D01/L</t>
  </si>
  <si>
    <t>Vnitřní dveře jednokřídlové, dodávka a montáž, dle PD, ozn. D02/P</t>
  </si>
  <si>
    <t>Vnitřní dveře jednokřídlové, dodávka a montáž, dle PD, ozn. D03/L</t>
  </si>
  <si>
    <t>Vnitřní dveře jednokřídlové, dodávka a montáž, dle PD, ozn. D04/L</t>
  </si>
  <si>
    <t>Vnitřní dveře jednokřídlové, dodávka a montáž, dle PD, ozn. D05/L</t>
  </si>
  <si>
    <t>Vnitřní dveře jednokřídlové, dodávka a montáž, dle PD, ozn. D06/L</t>
  </si>
  <si>
    <t>Vnitřní dveře jednokřídlové, dodávka a montáž, dle PD, ozn. D07/L</t>
  </si>
  <si>
    <t>Vnitřní dveře jednokřídlové, dodávka a montáž, dle PD, ozn. D08/L</t>
  </si>
  <si>
    <t>Vnitřní dveře jednokřídlové, dodávka a montáž, dle PD, ozn. D09/L+P</t>
  </si>
  <si>
    <t>Vnitřní dveře jednokřídlové, dodávka a montáž, dle PD, ozn. D10/L+P</t>
  </si>
  <si>
    <t>Vnitřní dveře jednokřídlové, dodávka a montáž, dle PD, ozn. D11/L</t>
  </si>
  <si>
    <t>Vnitřní dveře dvoukřídlé, dodávka a montáž, dle PD, ozn. D12/l</t>
  </si>
  <si>
    <t>Vchodové dveře jednokřídlové - dřevěné, dodávka a montáž, dle PD, ozn. D13/L</t>
  </si>
  <si>
    <t>Vnitřní dveře jednokřídlové, dodávka a montáž, dle PD, ozn. D14/P</t>
  </si>
  <si>
    <t>Vnitřní dveře jednokřídlové-výměna do stávajícího ocel zárubně, dodávka a montáž, dle PD, ozn. D15/P</t>
  </si>
  <si>
    <t>Vnitřní dveře jednokřídlové-výměna do stávajícího ocel zárubně, dodávka a montáž, dle PD, ozn. D16/P</t>
  </si>
  <si>
    <t>Vnitřní dveře jednokřídlové-výměna do stávajícího ocel zárubně, dodávka a montáž, dle PD, ozn. D17/P</t>
  </si>
  <si>
    <t>Vnitřní dveře jednokřídlové-výměna do stávajícího ocel zárubně, dodávka a montáž, dle PD, ozn. D18/L</t>
  </si>
  <si>
    <t>Vnitřní dveře jednokřídlové-výměna do stávajícího ocel zárubně, dodávka a montáž, dle PD, ozn. D19/L</t>
  </si>
  <si>
    <t>Truhlářské výrobky</t>
  </si>
  <si>
    <t>766001</t>
  </si>
  <si>
    <t>766002</t>
  </si>
  <si>
    <t>766003</t>
  </si>
  <si>
    <t>766004</t>
  </si>
  <si>
    <t>Okna</t>
  </si>
  <si>
    <t>640002</t>
  </si>
  <si>
    <t>640003</t>
  </si>
  <si>
    <t>640004</t>
  </si>
  <si>
    <t>640005</t>
  </si>
  <si>
    <t>640006</t>
  </si>
  <si>
    <t>Dveře</t>
  </si>
  <si>
    <t>640007</t>
  </si>
  <si>
    <t>640008</t>
  </si>
  <si>
    <t>640009</t>
  </si>
  <si>
    <t>640010</t>
  </si>
  <si>
    <t>640011</t>
  </si>
  <si>
    <t>640012</t>
  </si>
  <si>
    <t>640013</t>
  </si>
  <si>
    <t>640014</t>
  </si>
  <si>
    <t>640015</t>
  </si>
  <si>
    <t>640016</t>
  </si>
  <si>
    <t>640017</t>
  </si>
  <si>
    <t>640018</t>
  </si>
  <si>
    <t>640019</t>
  </si>
  <si>
    <t>Půdní prostor a schody</t>
  </si>
  <si>
    <t>D0008</t>
  </si>
  <si>
    <t>Zakrývání stropu proti zatečení dešťové vody, pomocná nosná konstrukce, kotvení</t>
  </si>
  <si>
    <t>číslo</t>
  </si>
  <si>
    <t>název</t>
  </si>
  <si>
    <t>cena za jedn.</t>
  </si>
  <si>
    <t>cena celkem</t>
  </si>
  <si>
    <t>Elektroinstalační úložný materiál</t>
  </si>
  <si>
    <t>Krabice přístrojová pod omítku KP 67/3</t>
  </si>
  <si>
    <t>ks</t>
  </si>
  <si>
    <t>Krabice univerzální s víčkem</t>
  </si>
  <si>
    <t>Elektroinstalační lišta, LHD 40X20</t>
  </si>
  <si>
    <t>Trubka PVC ohebná 16mm</t>
  </si>
  <si>
    <t>Podlahová krabice ozn. PDK1, včetně vybavení: 3x zás. 230V, 1x zás. data PC)</t>
  </si>
  <si>
    <t>Podlahová krabice ozn. PDK2, včetně vybavení: 6x zás. 230V, 2x zás. data PC)</t>
  </si>
  <si>
    <t>Podlahová krabice ozn. PDK3, včetně vybavení: 3x zás. 230V, 2x zás. data PC, 1x zás. HDMI)</t>
  </si>
  <si>
    <t>Podlahová krabice ozn. PDK4, včetně vybavení: 6x zás. 230V, 3x zás. data PC, 1x zás.HDMI)</t>
  </si>
  <si>
    <t>Kabely a vodiče</t>
  </si>
  <si>
    <t>Kabel CYKY-J 3 x 1,5 mm2</t>
  </si>
  <si>
    <t>Kabel CYKY-J 3 x 2,5 mm2</t>
  </si>
  <si>
    <t>Kabel CYKY-J 5 x 1,5 mm2</t>
  </si>
  <si>
    <t>Kabel CYKY-J 5 x 2,5 mm2</t>
  </si>
  <si>
    <t>Kabel CYKY-J 5 x 10 mm2</t>
  </si>
  <si>
    <t>Kabel datový F/UTP kat. 6e</t>
  </si>
  <si>
    <t>Kabel HDMI</t>
  </si>
  <si>
    <t>Elektroinstalační přístroje</t>
  </si>
  <si>
    <t>Spínač jednopólový, 10 AX, 250 V AC (řazení 1)</t>
  </si>
  <si>
    <t>Přepínač sériový, 10 AX, 250 V AC (řazení 5)</t>
  </si>
  <si>
    <t>Prostorový termostat</t>
  </si>
  <si>
    <t>Zásuvka jednonásobná, 16 A, 250 V AC</t>
  </si>
  <si>
    <t>Zásuvka datová, kategorie 6E</t>
  </si>
  <si>
    <t>Zásuvka HDMI</t>
  </si>
  <si>
    <t>Rámeček pro elektroinstalační přístroje - jednonásobný</t>
  </si>
  <si>
    <t>Rámeček pro elektroinstalační přístroje - dvounásobný</t>
  </si>
  <si>
    <t>Rámeček pro elektroinstalační přístroje - třínásobný</t>
  </si>
  <si>
    <t>Pohybové čidlo stropní, 360, mikrovlnné</t>
  </si>
  <si>
    <t>Rozvaděče</t>
  </si>
  <si>
    <t>Nový rozvaděč RS2, do dutých příček, 56mod., např. RZA-Z-4S56 (-H), osazení viz. schéma zapojení rozvaděče</t>
  </si>
  <si>
    <t>Úpravy v zapojení stávajících rozvaděčů R3 a RS1</t>
  </si>
  <si>
    <t>Třífázový jistič 32B-3 (3moduly) - do R3</t>
  </si>
  <si>
    <t>Pr. chránič s nadproud. ochr. 16B-1N-030A (1modul) - do RS1</t>
  </si>
  <si>
    <t>Svítidla</t>
  </si>
  <si>
    <t>Svítidlo A – Závěsné/přisazené, LED svítidlo, 45 W (např. ZCLED3G35+10L840/AL180-MIKRO)</t>
  </si>
  <si>
    <t xml:space="preserve">Svítidlo B – Přisazené, LED svítidlo, 27 W, 3000 Lm, mikrovlnný senzor </t>
  </si>
  <si>
    <t>Svítidlo B+NM – Přisazené, LED svítidlo, 27 W, 3000 Lm, mikrovlnný senzor, nouzový modul 1 hod.</t>
  </si>
  <si>
    <t>Svítidlo C – Přisazené, LED svítidlo, 9 W, 900 Lm</t>
  </si>
  <si>
    <t>Svítidlo D – Nástěnné, LED svítidlo, 15 W, IP44</t>
  </si>
  <si>
    <t>Svítidlo M1 – Nástěnné, nouzové, LED, 1 W, 1 hod.</t>
  </si>
  <si>
    <t>Svítidlo M2 – Stropní, nouzové, pro chodby, LED, 3 W, 1 hod.</t>
  </si>
  <si>
    <t>Svítidlo M3 – Stropní, nouzové, s optikou, LED, 6 W, 1 hod.</t>
  </si>
  <si>
    <t>Svítidlo NU – Nástěnné, nouzové únikové, LED, 1 W, 1 hod.</t>
  </si>
  <si>
    <t>Internet</t>
  </si>
  <si>
    <t>Nový slaboproudý rozvaděč ozn. SERVER, náplň dle požadavků investora</t>
  </si>
  <si>
    <t>Zapojení ve stávajícím rozvaděči RACK a novém SERVER</t>
  </si>
  <si>
    <t>Elektromontážní práce</t>
  </si>
  <si>
    <t>Demontážní práce</t>
  </si>
  <si>
    <t>Pomocné elektromontážní práce</t>
  </si>
  <si>
    <t>Pomocný materiál</t>
  </si>
  <si>
    <t>Úprava hromosvodu včetně materiálu</t>
  </si>
  <si>
    <t>Úprava ovládání osvětlení v chodbě v 2.NP</t>
  </si>
  <si>
    <t>Doprava a likvidace odpadu</t>
  </si>
  <si>
    <t>Revize</t>
  </si>
  <si>
    <t>CELKEM (bez DPH)</t>
  </si>
  <si>
    <t>{0011cc54-ec54-433b-a41c-315617a1cc8a}</t>
  </si>
  <si>
    <t>KRYCÍ LIST SOUPISU PRACÍ</t>
  </si>
  <si>
    <t>v ---  níže se nacházejí doplnkové a pomocné údaje k sestavám  --- v</t>
  </si>
  <si>
    <t>False</t>
  </si>
  <si>
    <t>Objekt:</t>
  </si>
  <si>
    <t>D14a - Zdravotně technické instalace</t>
  </si>
  <si>
    <t>KSO:</t>
  </si>
  <si>
    <t/>
  </si>
  <si>
    <t>CC-CZ:</t>
  </si>
  <si>
    <t>Místo:</t>
  </si>
  <si>
    <t>Datum:</t>
  </si>
  <si>
    <t>Zadavatel:</t>
  </si>
  <si>
    <t>Zpracovatel:</t>
  </si>
  <si>
    <t>Poznámka:</t>
  </si>
  <si>
    <t>Základ daně</t>
  </si>
  <si>
    <t>Sazba daně</t>
  </si>
  <si>
    <t>Výše daně</t>
  </si>
  <si>
    <t>REKAPITULACE ČLENĚNÍ SOUPISU PRACÍ</t>
  </si>
  <si>
    <t>Cena celkem [CZK]</t>
  </si>
  <si>
    <t>Náklady stavby celkem</t>
  </si>
  <si>
    <t>-1</t>
  </si>
  <si>
    <t>HSV - Práce a dodávky HSV</t>
  </si>
  <si>
    <t xml:space="preserve">    3 - Svislé a kompletní konstrukce</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</si>
  <si>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</si>
  <si>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</si>
  <si>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</si>
  <si>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</si>
  <si>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</si>
  <si>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721 - Zdravotechnika - vnitřní kanalizace</t>
  </si>
  <si>
    <t xml:space="preserve">    722 - Zdravotechnika - vnitřní vodovod</t>
  </si>
  <si>
    <t xml:space="preserve">    724 - Zdravotechnika - strojní vybavení</t>
  </si>
  <si>
    <t xml:space="preserve">    725 - Zdravotechnika - zařizovací předměty</t>
  </si>
  <si>
    <t xml:space="preserve">    726 - Zdravotechnika - předstěnové instalace</t>
  </si>
  <si>
    <t xml:space="preserve">    727 - Zdravotechnika - požární ochrana</t>
  </si>
  <si>
    <t>SOUPIS PRACÍ</t>
  </si>
  <si>
    <t>J.cena [CZK]</t>
  </si>
  <si>
    <t>J. Nh [h]</t>
  </si>
  <si>
    <t>Nh celkem [h]</t>
  </si>
  <si>
    <t>J. hmotnost [t]</t>
  </si>
  <si>
    <t>Hmotnost celkem [t]</t>
  </si>
  <si>
    <t>J. suť [t]</t>
  </si>
  <si>
    <t>Suť Celkem [t]</t>
  </si>
  <si>
    <t>Náklady soupisu celkem</t>
  </si>
  <si>
    <t>D</t>
  </si>
  <si>
    <t>Práce a dodávky HSV</t>
  </si>
  <si>
    <t>0</t>
  </si>
  <si>
    <t>ROZPOCET</t>
  </si>
  <si>
    <t>K</t>
  </si>
  <si>
    <t>310236241</t>
  </si>
  <si>
    <t>Zazdívka otvorů ve zdivu nadzákladovém cihlami pálenými plochy přes 0,0225 m2 do 0,09 m2, ve zdi tl. do 300 mm</t>
  </si>
  <si>
    <t>CS ÚRS 2024 02</t>
  </si>
  <si>
    <t>561064280</t>
  </si>
  <si>
    <t>Online PSC</t>
  </si>
  <si>
    <t>https://podminky.urs.cz/item/CS_URS_2024_02/310236241</t>
  </si>
  <si>
    <t>Úpravy povrchů, podlahy a osazování výplní</t>
  </si>
  <si>
    <t>612135101</t>
  </si>
  <si>
    <t>Hrubá výplň rýh maltou jakékoli šířky rýhy ve stěnách</t>
  </si>
  <si>
    <t>-1201719912</t>
  </si>
  <si>
    <t>https://podminky.urs.cz/item/CS_URS_2024_02/612135101</t>
  </si>
  <si>
    <t>Ostatní konstrukce a práce, bourání</t>
  </si>
  <si>
    <t>974031164</t>
  </si>
  <si>
    <t>Vysekání rýh ve zdivu cihelném na maltu vápennou nebo vápenocementovou do hl. 150 mm a šířky do 150 mm</t>
  </si>
  <si>
    <t>-1810338907</t>
  </si>
  <si>
    <t>https://podminky.urs.cz/item/CS_URS_2024_02/974031164</t>
  </si>
  <si>
    <t>977151114</t>
  </si>
  <si>
    <t>Jádrové vrty diamantovými korunkami do stavebních materiálů (železobetonu, betonu, cihel, obkladů, dlažeb, kamene) průměru přes 50 do 60 mm</t>
  </si>
  <si>
    <t>-1402621060</t>
  </si>
  <si>
    <t>https://podminky.urs.cz/item/CS_URS_2024_02/977151114</t>
  </si>
  <si>
    <t>977151122</t>
  </si>
  <si>
    <t>Jádrové vrty diamantovými korunkami do stavebních materiálů (železobetonu, betonu, cihel, obkladů, dlažeb, kamene) průměru přes 120 do 130 mm</t>
  </si>
  <si>
    <t>1395311541</t>
  </si>
  <si>
    <t>https://podminky.urs.cz/item/CS_URS_2024_02/977151122</t>
  </si>
  <si>
    <t>997</t>
  </si>
  <si>
    <t>Přesun sutě</t>
  </si>
  <si>
    <t>997013213</t>
  </si>
  <si>
    <t>Vnitrostaveništní doprava suti a vybouraných hmot vodorovně do 50 m s naložením ručně pro budovy a haly výšky přes 9 do 12 m</t>
  </si>
  <si>
    <t>1823821186</t>
  </si>
  <si>
    <t>https://podminky.urs.cz/item/CS_URS_2024_02/997013213</t>
  </si>
  <si>
    <t>997013501</t>
  </si>
  <si>
    <t>Odvoz suti a vybouraných hmot na skládku nebo meziskládku se složením, na vzdálenost do 1 km</t>
  </si>
  <si>
    <t>16</t>
  </si>
  <si>
    <t>1463846420</t>
  </si>
  <si>
    <t>https://podminky.urs.cz/item/CS_URS_2024_02/997013501</t>
  </si>
  <si>
    <t>997013509</t>
  </si>
  <si>
    <t>Odvoz suti a vybouraných hmot na skládku nebo meziskládku se složením, na vzdálenost Příplatek k ceně za každý další započatý 1 km přes 1 km</t>
  </si>
  <si>
    <t>460025041</t>
  </si>
  <si>
    <t>https://podminky.urs.cz/item/CS_URS_2024_02/997013509</t>
  </si>
  <si>
    <t>0,133*20 'Přepočtené koeficientem množství</t>
  </si>
  <si>
    <t>997013631</t>
  </si>
  <si>
    <t>Poplatek za uložení stavebního odpadu na skládce (skládkovné) směsného stavebního a demoličního zatříděného do Katalogu odpadů pod kódem 17 09 04</t>
  </si>
  <si>
    <t>-577806954</t>
  </si>
  <si>
    <t>https://podminky.urs.cz/item/CS_URS_2024_02/997013631</t>
  </si>
  <si>
    <t>997221611</t>
  </si>
  <si>
    <t>Nakládání na dopravní prostředky pro vodorovnou dopravu suti</t>
  </si>
  <si>
    <t>945616553</t>
  </si>
  <si>
    <t>https://podminky.urs.cz/item/CS_URS_2024_02/997221611</t>
  </si>
  <si>
    <t>998</t>
  </si>
  <si>
    <t>11</t>
  </si>
  <si>
    <t>998011009</t>
  </si>
  <si>
    <t>Přesun hmot pro budovy občanské výstavby, bydlení, výrobu a služby s nosnou svislou konstrukcí zděnou z cihel, tvárnic nebo kamene vodorovná dopravní vzdálenost do 100 m s omezením mechanizace pro budovy výšky přes 6 do 12 m</t>
  </si>
  <si>
    <t>-1447778842</t>
  </si>
  <si>
    <t>https://podminky.urs.cz/item/CS_URS_2024_02/998011009</t>
  </si>
  <si>
    <t>Práce a dodávky PSV</t>
  </si>
  <si>
    <t>721</t>
  </si>
  <si>
    <t>Zdravotechnika - vnitřní kanalizace</t>
  </si>
  <si>
    <t>12</t>
  </si>
  <si>
    <t>721110951</t>
  </si>
  <si>
    <t>Opravy odpadního potrubí kameninového vsazení odbočky do potrubí DN 100</t>
  </si>
  <si>
    <t>531330997</t>
  </si>
  <si>
    <t>https://podminky.urs.cz/item/CS_URS_2024_02/721110951</t>
  </si>
  <si>
    <t>13</t>
  </si>
  <si>
    <t>721174024</t>
  </si>
  <si>
    <t>Potrubí z trub polypropylenových odpadní (svislé) DN 75</t>
  </si>
  <si>
    <t>-1312522472</t>
  </si>
  <si>
    <t>https://podminky.urs.cz/item/CS_URS_2024_02/721174024</t>
  </si>
  <si>
    <t>M</t>
  </si>
  <si>
    <t>28615658</t>
  </si>
  <si>
    <t>objímka instalační pevná dvoušroubová HTPO DN 75</t>
  </si>
  <si>
    <t>32</t>
  </si>
  <si>
    <t>915145020</t>
  </si>
  <si>
    <t>15</t>
  </si>
  <si>
    <t>721174025</t>
  </si>
  <si>
    <t>Potrubí z trub polypropylenových odpadní (svislé) DN 110</t>
  </si>
  <si>
    <t>-1201460765</t>
  </si>
  <si>
    <t>https://podminky.urs.cz/item/CS_URS_2024_02/721174025</t>
  </si>
  <si>
    <t>28615659</t>
  </si>
  <si>
    <t>objímka instalační pevná dvoušroubová HTPO DN 110</t>
  </si>
  <si>
    <t>599811412</t>
  </si>
  <si>
    <t>721174043</t>
  </si>
  <si>
    <t>Potrubí z trub polypropylenových připojovací DN 50</t>
  </si>
  <si>
    <t>-607595940</t>
  </si>
  <si>
    <t>https://podminky.urs.cz/item/CS_URS_2024_02/721174043</t>
  </si>
  <si>
    <t>18</t>
  </si>
  <si>
    <t>28615657</t>
  </si>
  <si>
    <t>objímka instalační pevná dvoušroubová HTPO DN 50</t>
  </si>
  <si>
    <t>858020953</t>
  </si>
  <si>
    <t>19</t>
  </si>
  <si>
    <t>721174044</t>
  </si>
  <si>
    <t>Potrubí z trub polypropylenových připojovací DN 75</t>
  </si>
  <si>
    <t>1956916122</t>
  </si>
  <si>
    <t>https://podminky.urs.cz/item/CS_URS_2024_02/721174044</t>
  </si>
  <si>
    <t>-1364080074</t>
  </si>
  <si>
    <t>21</t>
  </si>
  <si>
    <t>721174045</t>
  </si>
  <si>
    <t>Potrubí z trub polypropylenových připojovací DN 110</t>
  </si>
  <si>
    <t>-1969328942</t>
  </si>
  <si>
    <t>https://podminky.urs.cz/item/CS_URS_2024_02/721174045</t>
  </si>
  <si>
    <t>22</t>
  </si>
  <si>
    <t>760747636</t>
  </si>
  <si>
    <t>23</t>
  </si>
  <si>
    <t>28615662</t>
  </si>
  <si>
    <t>připevňovací matice pro HTPO</t>
  </si>
  <si>
    <t>16719317</t>
  </si>
  <si>
    <t>24</t>
  </si>
  <si>
    <t>28615663</t>
  </si>
  <si>
    <t>připevňovací šroub pro HTPO</t>
  </si>
  <si>
    <t>-1271557085</t>
  </si>
  <si>
    <t>721194103</t>
  </si>
  <si>
    <t>Vyměření přípojek na potrubí vyvedení a upevnění odpadních výpustek DN 32</t>
  </si>
  <si>
    <t>-1915482306</t>
  </si>
  <si>
    <t>https://podminky.urs.cz/item/CS_URS_2024_02/721194103</t>
  </si>
  <si>
    <t>26</t>
  </si>
  <si>
    <t>721194105</t>
  </si>
  <si>
    <t>Vyměření přípojek na potrubí vyvedení a upevnění odpadních výpustek DN 50</t>
  </si>
  <si>
    <t>-405498539</t>
  </si>
  <si>
    <t>https://podminky.urs.cz/item/CS_URS_2024_02/721194105</t>
  </si>
  <si>
    <t>27</t>
  </si>
  <si>
    <t>721194109</t>
  </si>
  <si>
    <t>Vyměření přípojek na potrubí vyvedení a upevnění odpadních výpustek DN 110</t>
  </si>
  <si>
    <t>1756639846</t>
  </si>
  <si>
    <t>https://podminky.urs.cz/item/CS_URS_2024_02/721194109</t>
  </si>
  <si>
    <t>28</t>
  </si>
  <si>
    <t>721229111</t>
  </si>
  <si>
    <t>Zápachové uzávěrky montáž zápachových uzávěrek ostatních typů do DN 50</t>
  </si>
  <si>
    <t>-1631634945</t>
  </si>
  <si>
    <t>https://podminky.urs.cz/item/CS_URS_2024_02/721229111</t>
  </si>
  <si>
    <t>29</t>
  </si>
  <si>
    <t>55162004</t>
  </si>
  <si>
    <t>kalich pro úkap s kuličkou</t>
  </si>
  <si>
    <t>-1759115366</t>
  </si>
  <si>
    <t>30</t>
  </si>
  <si>
    <t>721273153</t>
  </si>
  <si>
    <t>Ventilační hlavice z polypropylenu (PP) DN 110</t>
  </si>
  <si>
    <t>1042639306</t>
  </si>
  <si>
    <t>https://podminky.urs.cz/item/CS_URS_2024_02/721273153</t>
  </si>
  <si>
    <t>31</t>
  </si>
  <si>
    <t>721290111</t>
  </si>
  <si>
    <t>Zkouška těsnosti kanalizace v objektech vodou do DN 125</t>
  </si>
  <si>
    <t>98610816</t>
  </si>
  <si>
    <t>https://podminky.urs.cz/item/CS_URS_2024_02/721290111</t>
  </si>
  <si>
    <t>998721112</t>
  </si>
  <si>
    <t>Přesun hmot pro vnitřní kanalizaci stanovený z hmotnosti přesunovaného materiálu vodorovná dopravní vzdálenost do 50 m s omezením mechanizace v objektech výšky přes 6 do 12 m</t>
  </si>
  <si>
    <t>-1552462334</t>
  </si>
  <si>
    <t>https://podminky.urs.cz/item/CS_URS_2024_02/998721112</t>
  </si>
  <si>
    <t>722</t>
  </si>
  <si>
    <t>Zdravotechnika - vnitřní vodovod</t>
  </si>
  <si>
    <t>33</t>
  </si>
  <si>
    <t>722171932</t>
  </si>
  <si>
    <t>Výměna trubky, tvarovky, vsazení odbočky na rozvodech vody z plastů D přes 16 do 20 mm</t>
  </si>
  <si>
    <t>677412920</t>
  </si>
  <si>
    <t>https://podminky.urs.cz/item/CS_URS_2024_02/722171932</t>
  </si>
  <si>
    <t>28615152</t>
  </si>
  <si>
    <t>trubka vodovodní tlaková PPR řada PN 20 D 20mm</t>
  </si>
  <si>
    <t>626561019</t>
  </si>
  <si>
    <t>1*1,03 'Přepočtené koeficientem množství</t>
  </si>
  <si>
    <t>722171935</t>
  </si>
  <si>
    <t>Výměna trubky, tvarovky, vsazení odbočky na rozvodech vody z plastů D přes 32 do 40 mm</t>
  </si>
  <si>
    <t>-816112587</t>
  </si>
  <si>
    <t>https://podminky.urs.cz/item/CS_URS_2024_02/722171935</t>
  </si>
  <si>
    <t>36</t>
  </si>
  <si>
    <t>28615158</t>
  </si>
  <si>
    <t>trubka vodovodní tlaková PPR řada PN 20 D 40mm</t>
  </si>
  <si>
    <t>1706829822</t>
  </si>
  <si>
    <t>37</t>
  </si>
  <si>
    <t>722174022</t>
  </si>
  <si>
    <t>Potrubí z plastových trubek z polypropylenu PPR svařovaných polyfúzně PN 20 (SDR 6) D 20 x 3,4</t>
  </si>
  <si>
    <t>1297259371</t>
  </si>
  <si>
    <t>https://podminky.urs.cz/item/CS_URS_2024_02/722174022</t>
  </si>
  <si>
    <t>42390136</t>
  </si>
  <si>
    <t>objímka potrubí jednošroubová M8 40-46 5/4"</t>
  </si>
  <si>
    <t>1168633760</t>
  </si>
  <si>
    <t>39</t>
  </si>
  <si>
    <t>722174023</t>
  </si>
  <si>
    <t>Potrubí z plastových trubek z polypropylenu PPR svařovaných polyfúzně PN 20 (SDR 6) D 25 x 4,2</t>
  </si>
  <si>
    <t>1471792531</t>
  </si>
  <si>
    <t>https://podminky.urs.cz/item/CS_URS_2024_02/722174023</t>
  </si>
  <si>
    <t>40</t>
  </si>
  <si>
    <t>42390137</t>
  </si>
  <si>
    <t>objímka potrubí jednošroubová M8 48-53 6/4"</t>
  </si>
  <si>
    <t>-1637361205</t>
  </si>
  <si>
    <t>722174024</t>
  </si>
  <si>
    <t>Potrubí z plastových trubek z polypropylenu PPR svařovaných polyfúzně PN 20 (SDR 6) D 32 x 5,4</t>
  </si>
  <si>
    <t>561566363</t>
  </si>
  <si>
    <t>https://podminky.urs.cz/item/CS_URS_2024_02/722174024</t>
  </si>
  <si>
    <t>42</t>
  </si>
  <si>
    <t>42390147</t>
  </si>
  <si>
    <t>objímka potrubí dvoušroubová M8/M10 54-59</t>
  </si>
  <si>
    <t>-1392140297</t>
  </si>
  <si>
    <t>722174025</t>
  </si>
  <si>
    <t>Potrubí z plastových trubek z polypropylenu PPR svařovaných polyfúzně PN 20 (SDR 6) D 40 x 6,7</t>
  </si>
  <si>
    <t>394381932</t>
  </si>
  <si>
    <t>https://podminky.urs.cz/item/CS_URS_2024_02/722174025</t>
  </si>
  <si>
    <t>44</t>
  </si>
  <si>
    <t>42390149</t>
  </si>
  <si>
    <t>objímka potrubí dvoušroubová M8/M10 67-71</t>
  </si>
  <si>
    <t>518177559</t>
  </si>
  <si>
    <t>45</t>
  </si>
  <si>
    <t>722190401</t>
  </si>
  <si>
    <t>Zřízení přípojek na potrubí vyvedení a upevnění výpustek do DN 25</t>
  </si>
  <si>
    <t>298766397</t>
  </si>
  <si>
    <t>https://podminky.urs.cz/item/CS_URS_2024_02/722190401</t>
  </si>
  <si>
    <t>722220111</t>
  </si>
  <si>
    <t>Armatury s jedním závitem nástěnky pro výtokový ventil G 1/2"</t>
  </si>
  <si>
    <t>-1079578261</t>
  </si>
  <si>
    <t>https://podminky.urs.cz/item/CS_URS_2024_02/722220111</t>
  </si>
  <si>
    <t>47</t>
  </si>
  <si>
    <t>722220121</t>
  </si>
  <si>
    <t>Armatury s jedním závitem nástěnky pro baterii G 1/2"</t>
  </si>
  <si>
    <t>pár</t>
  </si>
  <si>
    <t>637150744</t>
  </si>
  <si>
    <t>https://podminky.urs.cz/item/CS_URS_2024_02/722220121</t>
  </si>
  <si>
    <t>48</t>
  </si>
  <si>
    <t>722221134</t>
  </si>
  <si>
    <t>Armatury s jedním závitem ventily výtokové G 1/2"</t>
  </si>
  <si>
    <t>515258605</t>
  </si>
  <si>
    <t>https://podminky.urs.cz/item/CS_URS_2024_02/722221134</t>
  </si>
  <si>
    <t>49</t>
  </si>
  <si>
    <t>722230102</t>
  </si>
  <si>
    <t>Armatury se dvěma závity ventily přímé G 3/4"</t>
  </si>
  <si>
    <t>558509577</t>
  </si>
  <si>
    <t>https://podminky.urs.cz/item/CS_URS_2024_02/722230102</t>
  </si>
  <si>
    <t>50</t>
  </si>
  <si>
    <t>722230103</t>
  </si>
  <si>
    <t>Armatury se dvěma závity ventily přímé G 1"</t>
  </si>
  <si>
    <t>-92409319</t>
  </si>
  <si>
    <t>https://podminky.urs.cz/item/CS_URS_2024_02/722230103</t>
  </si>
  <si>
    <t>51</t>
  </si>
  <si>
    <t>722230104</t>
  </si>
  <si>
    <t>Armatury se dvěma závity ventily přímé G 5/4"</t>
  </si>
  <si>
    <t>1672718989</t>
  </si>
  <si>
    <t>https://podminky.urs.cz/item/CS_URS_2024_02/722230104</t>
  </si>
  <si>
    <t>52</t>
  </si>
  <si>
    <t>722231074</t>
  </si>
  <si>
    <t>Armatury se dvěma závity ventily zpětné mosazné PN 10 do 110°C G 1"</t>
  </si>
  <si>
    <t>-1067473086</t>
  </si>
  <si>
    <t>https://podminky.urs.cz/item/CS_URS_2024_02/722231074</t>
  </si>
  <si>
    <t>53</t>
  </si>
  <si>
    <t>722231221</t>
  </si>
  <si>
    <t>Armatury se dvěma závity ventily pojistné k bojleru mosazné PN 6 do 100°C G 1/2"</t>
  </si>
  <si>
    <t>-1152373144</t>
  </si>
  <si>
    <t>https://podminky.urs.cz/item/CS_URS_2024_02/722231221</t>
  </si>
  <si>
    <t>54</t>
  </si>
  <si>
    <t>722290234</t>
  </si>
  <si>
    <t>Zkoušky, proplach a desinfekce vodovodního potrubí proplach a desinfekce vodovodního potrubí do DN 80</t>
  </si>
  <si>
    <t>421947540</t>
  </si>
  <si>
    <t>https://podminky.urs.cz/item/CS_URS_2024_02/722290234</t>
  </si>
  <si>
    <t>55</t>
  </si>
  <si>
    <t>722290246</t>
  </si>
  <si>
    <t>Zkoušky, proplach a desinfekce vodovodního potrubí zkoušky těsnosti vodovodního potrubí plastového do DN 40</t>
  </si>
  <si>
    <t>1745099167</t>
  </si>
  <si>
    <t>https://podminky.urs.cz/item/CS_URS_2024_02/722290246</t>
  </si>
  <si>
    <t>56</t>
  </si>
  <si>
    <t>998722112</t>
  </si>
  <si>
    <t>Přesun hmot pro vnitřní vodovod stanovený z hmotnosti přesunovaného materiálu vodorovná dopravní vzdálenost do 50 m s omezením mechanizace v objektech výšky přes 6 do 12 m</t>
  </si>
  <si>
    <t>-212724158</t>
  </si>
  <si>
    <t>https://podminky.urs.cz/item/CS_URS_2024_02/998722112</t>
  </si>
  <si>
    <t>724</t>
  </si>
  <si>
    <t>Zdravotechnika - strojní vybavení</t>
  </si>
  <si>
    <t>57</t>
  </si>
  <si>
    <t>724231127</t>
  </si>
  <si>
    <t>Příslušenství domovních vodáren měřicí manometr s membránou</t>
  </si>
  <si>
    <t>1379950912</t>
  </si>
  <si>
    <t>https://podminky.urs.cz/item/CS_URS_2024_02/724231127</t>
  </si>
  <si>
    <t>58</t>
  </si>
  <si>
    <t>734411105</t>
  </si>
  <si>
    <t>Teploměry technické s pevným stonkem a jímkou zadní připojení (axiální) průměr 63 mm délka stonku 200 mm</t>
  </si>
  <si>
    <t>989059486</t>
  </si>
  <si>
    <t>https://podminky.urs.cz/item/CS_URS_2024_02/734411105</t>
  </si>
  <si>
    <t>59</t>
  </si>
  <si>
    <t>998724112</t>
  </si>
  <si>
    <t>Přesun hmot pro strojní vybavení stanovený z hmotnosti přesunovaného materiálu vodorovná dopravní vzdálenost do 50 m s omezením mechanizace v objektech výšky přes 6 do 12 m</t>
  </si>
  <si>
    <t>1718310660</t>
  </si>
  <si>
    <t>https://podminky.urs.cz/item/CS_URS_2024_02/998724112</t>
  </si>
  <si>
    <t>725</t>
  </si>
  <si>
    <t>Zdravotechnika - zařizovací předměty</t>
  </si>
  <si>
    <t>60</t>
  </si>
  <si>
    <t>725112022</t>
  </si>
  <si>
    <t>Zařízení záchodů klozety keramické závěsné na nosné stěny s hlubokým splachováním odpad vodorovný</t>
  </si>
  <si>
    <t>-794573532</t>
  </si>
  <si>
    <t>https://podminky.urs.cz/item/CS_URS_2024_02/725112022</t>
  </si>
  <si>
    <t>725121527</t>
  </si>
  <si>
    <t>Pisoárové záchodky keramické automatické s integrovaným napájecím zdrojem</t>
  </si>
  <si>
    <t>-456402058</t>
  </si>
  <si>
    <t>https://podminky.urs.cz/item/CS_URS_2024_02/725121527</t>
  </si>
  <si>
    <t>725211604</t>
  </si>
  <si>
    <t>Umyvadla keramická bílá bez výtokových armatur připevněná na stěnu šrouby bez sloupu nebo krytu na sifon, šířka umyvadla 650 mm</t>
  </si>
  <si>
    <t>2081528281</t>
  </si>
  <si>
    <t>https://podminky.urs.cz/item/CS_URS_2024_02/725211604</t>
  </si>
  <si>
    <t>725211703</t>
  </si>
  <si>
    <t>Umyvadla keramická bílá bez výtokových armatur připevněná na stěnu šrouby malá (umývátka) stěnová 450 mm</t>
  </si>
  <si>
    <t>710489545</t>
  </si>
  <si>
    <t>https://podminky.urs.cz/item/CS_URS_2024_02/725211703</t>
  </si>
  <si>
    <t>725331112</t>
  </si>
  <si>
    <t>Výlevky bez výtokových armatur a splachovací nádrže keramické se sklopnou plastovou mřížkou závěsné, výšky 500 mm</t>
  </si>
  <si>
    <t>-852544980</t>
  </si>
  <si>
    <t>https://podminky.urs.cz/item/CS_URS_2024_02/725331112</t>
  </si>
  <si>
    <t>65</t>
  </si>
  <si>
    <t>725532114</t>
  </si>
  <si>
    <t>Elektrické ohřívače zásobníkové beztlakové přepadové akumulační s pojistným ventilem závěsné svislé objem nádrže (příkon) 80 l (3,0 kW) rychloohřev 220 V</t>
  </si>
  <si>
    <t>2105556796</t>
  </si>
  <si>
    <t>https://podminky.urs.cz/item/CS_URS_2024_02/725532114</t>
  </si>
  <si>
    <t>66</t>
  </si>
  <si>
    <t>725819401</t>
  </si>
  <si>
    <t>Ventily montáž ventilů ostatních typů rohových s připojovací trubičkou G 1/2"</t>
  </si>
  <si>
    <t>-2046392746</t>
  </si>
  <si>
    <t>https://podminky.urs.cz/item/CS_URS_2024_02/725819401</t>
  </si>
  <si>
    <t>67</t>
  </si>
  <si>
    <t>55141001</t>
  </si>
  <si>
    <t>kohout kulový rohový mosazný R 1/2"x3/8"</t>
  </si>
  <si>
    <t>1101587804</t>
  </si>
  <si>
    <t>68</t>
  </si>
  <si>
    <t>725821316</t>
  </si>
  <si>
    <t>Baterie dřezové nástěnné pákové s otáčivým plochým ústím a délkou ramínka 300 mm</t>
  </si>
  <si>
    <t>-1147153172</t>
  </si>
  <si>
    <t>https://podminky.urs.cz/item/CS_URS_2024_02/725821316</t>
  </si>
  <si>
    <t>69</t>
  </si>
  <si>
    <t>725822613</t>
  </si>
  <si>
    <t>Baterie umyvadlové stojánkové pákové s výpustí</t>
  </si>
  <si>
    <t>1858317459</t>
  </si>
  <si>
    <t>https://podminky.urs.cz/item/CS_URS_2024_02/725822613</t>
  </si>
  <si>
    <t>70</t>
  </si>
  <si>
    <t>725861102</t>
  </si>
  <si>
    <t>Zápachové uzávěrky zařizovacích předmětů pro umyvadla DN 40</t>
  </si>
  <si>
    <t>1970555461</t>
  </si>
  <si>
    <t>https://podminky.urs.cz/item/CS_URS_2024_02/725861102</t>
  </si>
  <si>
    <t>71</t>
  </si>
  <si>
    <t>998725112</t>
  </si>
  <si>
    <t>Přesun hmot pro zařizovací předměty stanovený z hmotnosti přesunovaného materiálu vodorovná dopravní vzdálenost do 50 m s omezením mechanizace v objektech výšky přes 6 do 12 m</t>
  </si>
  <si>
    <t>862500768</t>
  </si>
  <si>
    <t>https://podminky.urs.cz/item/CS_URS_2024_02/998725112</t>
  </si>
  <si>
    <t>726</t>
  </si>
  <si>
    <t>Zdravotechnika - předstěnové instalace</t>
  </si>
  <si>
    <t>72</t>
  </si>
  <si>
    <t>726131001</t>
  </si>
  <si>
    <t>Předstěnové instalační systémy do lehkých stěn s kovovou konstrukcí pro umyvadla stavební výšky do 1120 mm se stojánkovou baterií</t>
  </si>
  <si>
    <t>1549139632</t>
  </si>
  <si>
    <t>https://podminky.urs.cz/item/CS_URS_2024_02/726131001</t>
  </si>
  <si>
    <t>73</t>
  </si>
  <si>
    <t>726131021</t>
  </si>
  <si>
    <t>Předstěnové instalační systémy do lehkých stěn s kovovou konstrukcí pro pisoáry stavební výška 1300 mm</t>
  </si>
  <si>
    <t>-926898347</t>
  </si>
  <si>
    <t>https://podminky.urs.cz/item/CS_URS_2024_02/726131021</t>
  </si>
  <si>
    <t>74</t>
  </si>
  <si>
    <t>726131041</t>
  </si>
  <si>
    <t>Předstěnové instalační systémy do lehkých stěn s kovovou konstrukcí pro závěsné klozety ovládání zepředu, stavební výšky 1120 mm</t>
  </si>
  <si>
    <t>2044343435</t>
  </si>
  <si>
    <t>https://podminky.urs.cz/item/CS_URS_2024_02/726131041</t>
  </si>
  <si>
    <t>75</t>
  </si>
  <si>
    <t>998726122</t>
  </si>
  <si>
    <t>Přesun hmot pro instalační prefabrikáty stanovený z hmotnosti přesunovaného materiálu vodorovná dopravní vzdálenost do 50 m s omezením mechanizace v objektech výšky přes 6 m do 12 m</t>
  </si>
  <si>
    <t>1836451343</t>
  </si>
  <si>
    <t>https://podminky.urs.cz/item/CS_URS_2024_02/998726122</t>
  </si>
  <si>
    <t>727</t>
  </si>
  <si>
    <t>Zdravotechnika - požární ochrana</t>
  </si>
  <si>
    <t>76</t>
  </si>
  <si>
    <t>727213214</t>
  </si>
  <si>
    <t>Protipožární trubní ucpávky plastového potrubí prostup stropem tloušťky 150 mm požární odolnost EI 90 D 40</t>
  </si>
  <si>
    <t>477333528</t>
  </si>
  <si>
    <t>https://podminky.urs.cz/item/CS_URS_2024_02/727213214</t>
  </si>
  <si>
    <t>77</t>
  </si>
  <si>
    <t>727213227</t>
  </si>
  <si>
    <t>Protipožární trubní ucpávky plastového potrubí prostup stropem tloušťky 150 mm požární odolnost EI 120 D 110</t>
  </si>
  <si>
    <t>-685463446</t>
  </si>
  <si>
    <t>https://podminky.urs.cz/item/CS_URS_2024_02/727213227</t>
  </si>
  <si>
    <t>78</t>
  </si>
  <si>
    <t>998727112</t>
  </si>
  <si>
    <t>Přesun hmot pro protipožární ochranu stanovený z hmotnosti přesunovaného materiálu vodorovná dopravní vzdálenost do 50 m s omezením mechanizace v objektech výšky přes 6 do 12 m</t>
  </si>
  <si>
    <t>474530532</t>
  </si>
  <si>
    <t>https://podminky.urs.cz/item/CS_URS_2024_02/998727112</t>
  </si>
  <si>
    <t>{aec77b68-4fc5-4804-a2ad-8a3ef0ce18a8}</t>
  </si>
  <si>
    <t>D14b - Odběrová plynová zařízení</t>
  </si>
  <si>
    <t xml:space="preserve">    723 - Zdravotechnika - vnitřní plynovod</t>
  </si>
  <si>
    <t xml:space="preserve">    727 - Zdravotechnika - protipožární ochrana</t>
  </si>
  <si>
    <t>HZS - Hodinové zúčtovací sazby</t>
  </si>
  <si>
    <t>VRN - Vedlejší rozpočtové náklady</t>
  </si>
  <si>
    <t xml:space="preserve">    VRN4 - Inženýrská činnost</t>
  </si>
  <si>
    <t>-515121550</t>
  </si>
  <si>
    <t>977151116</t>
  </si>
  <si>
    <t>Jádrové vrty diamantovými korunkami do stavebních materiálů (železobetonu, betonu, cihel, obkladů, dlažeb, kamene) průměru přes 70 do 80 mm</t>
  </si>
  <si>
    <t>1227642959</t>
  </si>
  <si>
    <t>https://podminky.urs.cz/item/CS_URS_2024_02/977151116</t>
  </si>
  <si>
    <t>997013153</t>
  </si>
  <si>
    <t>Vnitrostaveništní doprava suti a vybouraných hmot vodorovně do 50 m s naložením s omezením mechanizace pro budovy a haly výšky přes 9 do 12 m</t>
  </si>
  <si>
    <t>-1298942968</t>
  </si>
  <si>
    <t>https://podminky.urs.cz/item/CS_URS_2024_02/997013153</t>
  </si>
  <si>
    <t>770887598</t>
  </si>
  <si>
    <t>106812894</t>
  </si>
  <si>
    <t>0,008*20 'Přepočtené koeficientem množství</t>
  </si>
  <si>
    <t>-1139971114</t>
  </si>
  <si>
    <t>-652684867</t>
  </si>
  <si>
    <t>867270973</t>
  </si>
  <si>
    <t>723</t>
  </si>
  <si>
    <t>Zdravotechnika - vnitřní plynovod</t>
  </si>
  <si>
    <t>723111303</t>
  </si>
  <si>
    <t>Potrubí z ocelových trubek závitových černých spojovaných lisováním PN 0,5 do 70°C DN 20</t>
  </si>
  <si>
    <t>383323323</t>
  </si>
  <si>
    <t>https://podminky.urs.cz/item/CS_URS_2024_02/723111303</t>
  </si>
  <si>
    <t>42390142</t>
  </si>
  <si>
    <t>objímka potrubí dvoušroubová M8 20-23 1/2"</t>
  </si>
  <si>
    <t>1975720653</t>
  </si>
  <si>
    <t>723111307</t>
  </si>
  <si>
    <t>Potrubí z ocelových trubek závitových černých spojovaných lisováním PN 0,5 do 70°C DN 50</t>
  </si>
  <si>
    <t>712240926</t>
  </si>
  <si>
    <t>https://podminky.urs.cz/item/CS_URS_2024_02/723111307</t>
  </si>
  <si>
    <t>42390146</t>
  </si>
  <si>
    <t>objímka potrubí dvoušroubová M8 48-53 6/4"</t>
  </si>
  <si>
    <t>962408751</t>
  </si>
  <si>
    <t>723190107</t>
  </si>
  <si>
    <t>Přípojky plynovodní ke spotřebičům z hadic nerezových vnější/vnitřní závit G 1/2" FM, délky 50 cm</t>
  </si>
  <si>
    <t>-216879027</t>
  </si>
  <si>
    <t>https://podminky.urs.cz/item/CS_URS_2024_02/723190107</t>
  </si>
  <si>
    <t>723190901</t>
  </si>
  <si>
    <t>Opravy plynovodního potrubí uzavření nebo otevření potrubí</t>
  </si>
  <si>
    <t>1740061156</t>
  </si>
  <si>
    <t>https://podminky.urs.cz/item/CS_URS_2024_02/723190901</t>
  </si>
  <si>
    <t>723190907</t>
  </si>
  <si>
    <t>Opravy plynovodního potrubí odvzdušnění a napuštění potrubí</t>
  </si>
  <si>
    <t>1902062769</t>
  </si>
  <si>
    <t>https://podminky.urs.cz/item/CS_URS_2024_02/723190907</t>
  </si>
  <si>
    <t>723190909</t>
  </si>
  <si>
    <t>Opravy plynovodního potrubí neúřední zkouška těsnosti dosavadního potrubí</t>
  </si>
  <si>
    <t>712594504</t>
  </si>
  <si>
    <t>https://podminky.urs.cz/item/CS_URS_2024_02/723190909</t>
  </si>
  <si>
    <t>723190917</t>
  </si>
  <si>
    <t>Opravy plynovodního potrubí navaření odbočky na potrubí DN 50</t>
  </si>
  <si>
    <t>-1434512103</t>
  </si>
  <si>
    <t>https://podminky.urs.cz/item/CS_URS_2024_02/723190917</t>
  </si>
  <si>
    <t>723230102</t>
  </si>
  <si>
    <t>Armatury se dvěma závity s protipožární armaturou PN 5 kulové uzávěry přímé závity vnitřní G 1/2" FF</t>
  </si>
  <si>
    <t>1992904035</t>
  </si>
  <si>
    <t>https://podminky.urs.cz/item/CS_URS_2024_02/723230102</t>
  </si>
  <si>
    <t>723231167</t>
  </si>
  <si>
    <t>Armatury se dvěma závity kohouty kulové PN 42 do 185°C plnoprůtokové vnitřní závit těžká řada G 2"</t>
  </si>
  <si>
    <t>1733296750</t>
  </si>
  <si>
    <t>https://podminky.urs.cz/item/CS_URS_2024_02/723231167</t>
  </si>
  <si>
    <t>723233006</t>
  </si>
  <si>
    <t>Armatury se dvěma závity plynové filtry těleso hliník PN 6 do 80°C G 2"</t>
  </si>
  <si>
    <t>-776550559</t>
  </si>
  <si>
    <t>https://podminky.urs.cz/item/CS_URS_2024_02/723233006</t>
  </si>
  <si>
    <t>723239106</t>
  </si>
  <si>
    <t>Armatury se dvěma závity montáž armatur se dvěma závity ostatních typů G 2"</t>
  </si>
  <si>
    <t>2066229524</t>
  </si>
  <si>
    <t>https://podminky.urs.cz/item/CS_URS_2024_02/723239106</t>
  </si>
  <si>
    <t>40565124</t>
  </si>
  <si>
    <t>ventil elektromagnetický na plyn bez proudu uzavřen přímo řízený T 80°C G 2"</t>
  </si>
  <si>
    <t>-717616532</t>
  </si>
  <si>
    <t>998723112</t>
  </si>
  <si>
    <t>Přesun hmot pro vnitřní plynovod stanovený z hmotnosti přesunovaného materiálu vodorovná dopravní vzdálenost do 50 m s omezením mechanizace v objektech výšky přes 6 do 12 m</t>
  </si>
  <si>
    <t>-1309769907</t>
  </si>
  <si>
    <t>https://podminky.urs.cz/item/CS_URS_2024_02/998723112</t>
  </si>
  <si>
    <t>Zdravotechnika - protipožární ochrana</t>
  </si>
  <si>
    <t>727111003</t>
  </si>
  <si>
    <t>Protipožární trubní ucpávky ocelového potrubí bez izolace prostup stěnou tloušťky 100 mm požární odolnost EI 120 DN 50</t>
  </si>
  <si>
    <t>1347938642</t>
  </si>
  <si>
    <t>https://podminky.urs.cz/item/CS_URS_2024_02/727111003</t>
  </si>
  <si>
    <t>-964277677</t>
  </si>
  <si>
    <t>Hodinové zúčtovací sazby</t>
  </si>
  <si>
    <t>HZS4212</t>
  </si>
  <si>
    <t>Hodinové zúčtovací sazby ostatních profesí revizní a kontrolní činnost revizní technik specialista</t>
  </si>
  <si>
    <t>hod</t>
  </si>
  <si>
    <t>512</t>
  </si>
  <si>
    <t>1420585021</t>
  </si>
  <si>
    <t>https://podminky.urs.cz/item/CS_URS_2024_02/HZS4212</t>
  </si>
  <si>
    <t>Vedlejší rozpočtové náklady</t>
  </si>
  <si>
    <t>VRN4</t>
  </si>
  <si>
    <t>Inženýrská činnost</t>
  </si>
  <si>
    <t>043114000</t>
  </si>
  <si>
    <t>Zkoušky tlakové</t>
  </si>
  <si>
    <t>1024</t>
  </si>
  <si>
    <t>-1466108066</t>
  </si>
  <si>
    <t>https://podminky.urs.cz/item/CS_URS_2024_02/043114000</t>
  </si>
  <si>
    <t>{dec4cc6f-6a57-4c21-b17d-a70e186a2ce7}</t>
  </si>
  <si>
    <t>D14c - Vzduchotechnika</t>
  </si>
  <si>
    <t xml:space="preserve">    751 - Vzduchotechnika</t>
  </si>
  <si>
    <t>751</t>
  </si>
  <si>
    <t>Vzduchotechnika</t>
  </si>
  <si>
    <t>751122391</t>
  </si>
  <si>
    <t>Montáž ventilátoru radiálního středotlakého potrubního základního, průřezu do 0,035 m2</t>
  </si>
  <si>
    <t>1279330977</t>
  </si>
  <si>
    <t>https://podminky.urs.cz/item/CS_URS_2024_02/751122391</t>
  </si>
  <si>
    <t>42914515</t>
  </si>
  <si>
    <t>ventilátor radiální potrubní úsporný ocelový IP44 výkon 60-100W D 100mm</t>
  </si>
  <si>
    <t>1053749916</t>
  </si>
  <si>
    <t>751322011</t>
  </si>
  <si>
    <t>Montáž talířových ventilů, anemostatů, dýz talířového ventilu, průměru do 100 mm</t>
  </si>
  <si>
    <t>-1747992509</t>
  </si>
  <si>
    <t>https://podminky.urs.cz/item/CS_URS_2024_02/751322011</t>
  </si>
  <si>
    <t>42972212</t>
  </si>
  <si>
    <t>ventil talířový pro odvod vzduchu kovový D 100mm</t>
  </si>
  <si>
    <t>-1414928</t>
  </si>
  <si>
    <t>751510041</t>
  </si>
  <si>
    <t>Vzduchotechnické potrubí z pozinkovaného plechu kruhové, trouba spirálně vinutá bez příruby, průměru do 100 mm</t>
  </si>
  <si>
    <t>-940730946</t>
  </si>
  <si>
    <t>https://podminky.urs.cz/item/CS_URS_2024_02/751510041</t>
  </si>
  <si>
    <t>751510042</t>
  </si>
  <si>
    <t>Vzduchotechnické potrubí z pozinkovaného plechu kruhové, trouba spirálně vinutá bez příruby, průměru přes 100 do 200 mm</t>
  </si>
  <si>
    <t>1510506453</t>
  </si>
  <si>
    <t>https://podminky.urs.cz/item/CS_URS_2024_02/751510042</t>
  </si>
  <si>
    <t>722181235</t>
  </si>
  <si>
    <t>Ochrana potrubí termoizolačními trubicemi z pěnového polyetylenu PE přilepenými v příčných a podélných spojích, tloušťky izolace přes 9 do 13 mm, vnitřního průměru izolace DN přes 89 mm</t>
  </si>
  <si>
    <t>1884449099</t>
  </si>
  <si>
    <t>https://podminky.urs.cz/item/CS_URS_2024_02/722181235</t>
  </si>
  <si>
    <t>751526736</t>
  </si>
  <si>
    <t>Montáž protidešťové stříšky nebo výfukové hlavice do plastového potrubí kruhové s přírubou, průměru přes 100 do 200 mm</t>
  </si>
  <si>
    <t>-1185466405</t>
  </si>
  <si>
    <t>https://podminky.urs.cz/item/CS_URS_2024_02/751526736</t>
  </si>
  <si>
    <t>42974021</t>
  </si>
  <si>
    <t>stříška protidešťová plastová s pevnou přírubou PP D 125mm</t>
  </si>
  <si>
    <t>202760838</t>
  </si>
  <si>
    <t>751572031</t>
  </si>
  <si>
    <t>Závěs kruhového potrubí na montovanou konstrukci z nosníku, kotvenou do betonu průměru potrubí do 100 mm</t>
  </si>
  <si>
    <t>73719784</t>
  </si>
  <si>
    <t>https://podminky.urs.cz/item/CS_URS_2024_02/751572031</t>
  </si>
  <si>
    <t>751572032</t>
  </si>
  <si>
    <t>Závěs kruhového potrubí na montovanou konstrukci z nosníku, kotvenou do betonu průměru potrubí přes 100 do 200 mm</t>
  </si>
  <si>
    <t>-459474125</t>
  </si>
  <si>
    <t>https://podminky.urs.cz/item/CS_URS_2024_02/751572032</t>
  </si>
  <si>
    <t>751691111</t>
  </si>
  <si>
    <t>Zaregulování systému vzduchotechnického zařízení za 1 koncový (distribuční) prvek</t>
  </si>
  <si>
    <t>695393360</t>
  </si>
  <si>
    <t>https://podminky.urs.cz/item/CS_URS_2024_02/751691111</t>
  </si>
  <si>
    <t>998751111</t>
  </si>
  <si>
    <t>Přesun hmot pro vzduchotechniku stanovený z hmotnosti přesunovaného materiálu vodorovná dopravní vzdálenost do 100 m s omezením mechanizace v objektech výšky do 12 m</t>
  </si>
  <si>
    <t>-1144467686</t>
  </si>
  <si>
    <t>https://podminky.urs.cz/item/CS_URS_2024_02/998751111</t>
  </si>
  <si>
    <t>{27b802c0-30b1-42af-baba-ab445d3ce293}</t>
  </si>
  <si>
    <t>D14d - Vytápění</t>
  </si>
  <si>
    <t xml:space="preserve">    731 - Ústřední vytápění - kotelny</t>
  </si>
  <si>
    <t xml:space="preserve">    733 - Ústřední vytápění - rozvodné potrubí</t>
  </si>
  <si>
    <t xml:space="preserve">    734 - Ústřední vytápění - armatury</t>
  </si>
  <si>
    <t xml:space="preserve">    735 - Ústřední vytápění - otopná tělesa</t>
  </si>
  <si>
    <t>731</t>
  </si>
  <si>
    <t>Ústřední vytápění - kotelny</t>
  </si>
  <si>
    <t>731244001</t>
  </si>
  <si>
    <t>Kotle ocelové teplovodní plynové závěsné kondenzační pro vytápění 1,8-19,0 kW</t>
  </si>
  <si>
    <t>-2028237544</t>
  </si>
  <si>
    <t>https://podminky.urs.cz/item/CS_URS_2024_02/731244001</t>
  </si>
  <si>
    <t>731810432</t>
  </si>
  <si>
    <t>Nucené odtahy spalin od kondenzačních kotlů odděleným potrubím (dvoutrubkový systém) vedeným svisle šikmou střechou odvod spalin, průměru 100 mm</t>
  </si>
  <si>
    <t>1737241849</t>
  </si>
  <si>
    <t>https://podminky.urs.cz/item/CS_URS_2024_02/731810432</t>
  </si>
  <si>
    <t>731810442</t>
  </si>
  <si>
    <t>Nucené odtahy spalin od kondenzačních kotlů prodloužení odděleného potrubí, průměru 100 mm</t>
  </si>
  <si>
    <t>1377879169</t>
  </si>
  <si>
    <t>https://podminky.urs.cz/item/CS_URS_2024_02/731810442</t>
  </si>
  <si>
    <t>998731112</t>
  </si>
  <si>
    <t>Přesun hmot pro kotelny stanovený z hmotnosti přesunovaného materiálu vodorovná dopravní vzdálenost do 50 m s omezením mechanizace v objektech výšky přes 6 do 12 m</t>
  </si>
  <si>
    <t>1227413624</t>
  </si>
  <si>
    <t>https://podminky.urs.cz/item/CS_URS_2024_02/998731112</t>
  </si>
  <si>
    <t>733</t>
  </si>
  <si>
    <t>Ústřední vytápění - rozvodné potrubí</t>
  </si>
  <si>
    <t>733222302</t>
  </si>
  <si>
    <t>Potrubí z trubek měděných polotvrdých spojovaných lisováním PN 16, T= +110°C Ø 15/1</t>
  </si>
  <si>
    <t>265887930</t>
  </si>
  <si>
    <t>https://podminky.urs.cz/item/CS_URS_2024_02/733222302</t>
  </si>
  <si>
    <t>733222303</t>
  </si>
  <si>
    <t>Potrubí z trubek měděných polotvrdých spojovaných lisováním PN 16, T= +110°C Ø 18/1</t>
  </si>
  <si>
    <t>2075314971</t>
  </si>
  <si>
    <t>https://podminky.urs.cz/item/CS_URS_2024_02/733222303</t>
  </si>
  <si>
    <t>733222304</t>
  </si>
  <si>
    <t>Potrubí z trubek měděných polotvrdých spojovaných lisováním PN 16, T= +110°C Ø 22/1</t>
  </si>
  <si>
    <t>862130999</t>
  </si>
  <si>
    <t>https://podminky.urs.cz/item/CS_URS_2024_02/733222304</t>
  </si>
  <si>
    <t>733223309</t>
  </si>
  <si>
    <t>Potrubí z trubek měděných tvrdých spojovaných lisováním PN 16, T= +110°C Ø 64/2</t>
  </si>
  <si>
    <t>-288204601</t>
  </si>
  <si>
    <t>https://podminky.urs.cz/item/CS_URS_2024_02/733223309</t>
  </si>
  <si>
    <t>733291101</t>
  </si>
  <si>
    <t>Zkoušky těsnosti potrubí z trubek měděných Ø do 35/1,5</t>
  </si>
  <si>
    <t>689291720</t>
  </si>
  <si>
    <t>https://podminky.urs.cz/item/CS_URS_2024_02/733291101</t>
  </si>
  <si>
    <t>733291102</t>
  </si>
  <si>
    <t>Zkoušky těsnosti potrubí z trubek měděných Ø přes 35/1,5 do 64/2,0</t>
  </si>
  <si>
    <t>1075094209</t>
  </si>
  <si>
    <t>https://podminky.urs.cz/item/CS_URS_2024_02/733291102</t>
  </si>
  <si>
    <t>733291909</t>
  </si>
  <si>
    <t>Opravy rozvodů potrubí z trubek měděných propojení potrubí Ø 64/2</t>
  </si>
  <si>
    <t>1464760671</t>
  </si>
  <si>
    <t>https://podminky.urs.cz/item/CS_URS_2024_02/733291909</t>
  </si>
  <si>
    <t>733811241</t>
  </si>
  <si>
    <t>Ochrana potrubí termoizolačními trubicemi z pěnového polyetylenu PE přilepenými v příčných a podélných spojích, tloušťky izolace přes 13 do 20 mm, vnitřního průměru izolace DN do 22 mm</t>
  </si>
  <si>
    <t>938583112</t>
  </si>
  <si>
    <t>https://podminky.urs.cz/item/CS_URS_2024_02/733811241</t>
  </si>
  <si>
    <t>733811243</t>
  </si>
  <si>
    <t>Ochrana potrubí termoizolačními trubicemi z pěnového polyetylenu PE přilepenými v příčných a podélných spojích, tloušťky izolace přes 13 do 20 mm, vnitřního průměru izolace DN přes 45 do 63 mm</t>
  </si>
  <si>
    <t>-695593487</t>
  </si>
  <si>
    <t>https://podminky.urs.cz/item/CS_URS_2024_02/733811243</t>
  </si>
  <si>
    <t>998733112</t>
  </si>
  <si>
    <t>Přesun hmot pro rozvody potrubí stanovený z hmotnosti přesunovaného materiálu vodorovná dopravní vzdálenost do 50 m s omezením mechanizace v objektech výšky přes 6 do 12 m</t>
  </si>
  <si>
    <t>-418015883</t>
  </si>
  <si>
    <t>https://podminky.urs.cz/item/CS_URS_2024_02/998733112</t>
  </si>
  <si>
    <t>734</t>
  </si>
  <si>
    <t>Ústřední vytápění - armatury</t>
  </si>
  <si>
    <t>734163442</t>
  </si>
  <si>
    <t>Filtry z uhlíkové oceli s čístícím víkem nebo vypouštěcí zátkou PN 40 do 400°C DN 20</t>
  </si>
  <si>
    <t>1056690626</t>
  </si>
  <si>
    <t>https://podminky.urs.cz/item/CS_URS_2024_02/734163442</t>
  </si>
  <si>
    <t>734211113</t>
  </si>
  <si>
    <t>Ventily odvzdušňovací závitové otopných těles PN 6 do 120°C G 3/8</t>
  </si>
  <si>
    <t>1002937130</t>
  </si>
  <si>
    <t>https://podminky.urs.cz/item/CS_URS_2024_02/734211113</t>
  </si>
  <si>
    <t>734221532</t>
  </si>
  <si>
    <t>Ventily regulační závitové termostatické bez hlavice ovládání PN 16 do 110°C rohové jednoregulační G 1/2</t>
  </si>
  <si>
    <t>1600224335</t>
  </si>
  <si>
    <t>https://podminky.urs.cz/item/CS_URS_2024_02/734221532</t>
  </si>
  <si>
    <t>734221682</t>
  </si>
  <si>
    <t>Ventily regulační závitové hlavice termostatické pro ovládání ventilů PN 10 do 110°C kapalinové otopných těles VK</t>
  </si>
  <si>
    <t>1162446255</t>
  </si>
  <si>
    <t>https://podminky.urs.cz/item/CS_URS_2024_02/734221682</t>
  </si>
  <si>
    <t>734242413</t>
  </si>
  <si>
    <t>Ventily zpětné závitové PN 16 do 110°C přímé G 3/4</t>
  </si>
  <si>
    <t>-197123335</t>
  </si>
  <si>
    <t>https://podminky.urs.cz/item/CS_URS_2024_02/734242413</t>
  </si>
  <si>
    <t>734261402</t>
  </si>
  <si>
    <t>Šroubení připojovací armatury radiátorů VK PN 10 do 110°C, regulační uzavíratelné rohové G 1/2 x 18</t>
  </si>
  <si>
    <t>-1438192819</t>
  </si>
  <si>
    <t>https://podminky.urs.cz/item/CS_URS_2024_02/734261402</t>
  </si>
  <si>
    <t>734271144</t>
  </si>
  <si>
    <t>Šoupátka uzavírací závitová PN 16 do 80°C G 3/4</t>
  </si>
  <si>
    <t>-727775986</t>
  </si>
  <si>
    <t>https://podminky.urs.cz/item/CS_URS_2024_02/734271144</t>
  </si>
  <si>
    <t>998734112</t>
  </si>
  <si>
    <t>Přesun hmot pro armatury stanovený z hmotnosti přesunovaného materiálu vodorovná dopravní vzdálenost do 50 m s omezením mechanizace v objektech výšky přes 6 do 12 m</t>
  </si>
  <si>
    <t>1536857879</t>
  </si>
  <si>
    <t>https://podminky.urs.cz/item/CS_URS_2024_02/998734112</t>
  </si>
  <si>
    <t>735</t>
  </si>
  <si>
    <t>Ústřední vytápění - otopná tělesa</t>
  </si>
  <si>
    <t>735152571</t>
  </si>
  <si>
    <t>Otopná tělesa panelová VK dvoudesková PN 1,0 MPa, T do 110°C se dvěma přídavnými přestupními plochami výšky tělesa 600 mm stavební délky / výkonu 400 mm / 672 W</t>
  </si>
  <si>
    <t>-1892449404</t>
  </si>
  <si>
    <t>https://podminky.urs.cz/item/CS_URS_2024_02/735152571</t>
  </si>
  <si>
    <t>735152582</t>
  </si>
  <si>
    <t>Otopná tělesa panelová VK dvoudesková PN 1,0 MPa, T do 110°C se dvěma přídavnými přestupními plochami výšky tělesa 600 mm stavební délky / výkonu 1800 mm / 3022 W</t>
  </si>
  <si>
    <t>966893126</t>
  </si>
  <si>
    <t>https://podminky.urs.cz/item/CS_URS_2024_02/735152582</t>
  </si>
  <si>
    <t>998735112</t>
  </si>
  <si>
    <t>Přesun hmot pro otopná tělesa stanovený z hmotnosti přesunovaného materiálu vodorovná dopravní vzdálenost do 50 m s omezením mechanizace v objektech výšky přes 6 do 12 m</t>
  </si>
  <si>
    <t>-605763264</t>
  </si>
  <si>
    <t>https://podminky.urs.cz/item/CS_URS_2024_02/998735112</t>
  </si>
  <si>
    <t>D0009</t>
  </si>
  <si>
    <t>D0010</t>
  </si>
  <si>
    <t>D0011</t>
  </si>
  <si>
    <t>D0012</t>
  </si>
  <si>
    <t>D0013</t>
  </si>
  <si>
    <t>Elektroinstalace</t>
  </si>
  <si>
    <t>Zdravotně technické instalace</t>
  </si>
  <si>
    <t>Odběrová plynová zařízení</t>
  </si>
  <si>
    <t>Vytápění</t>
  </si>
  <si>
    <t>Průzkumné práce komínů (2kusy)</t>
  </si>
  <si>
    <t>766005</t>
  </si>
  <si>
    <t>Provedení obkladu stěn schodiště a vstupu do v=1,2m, dle požadavků PBŘ, dodávka a montáž, dle PD</t>
  </si>
  <si>
    <t>Příplatek za napojení na stávající rovinu krytiny - přeskládání pásu, rozebrání, narovnání zpět původních tašek, úprava a doplnění latí, do š. 1,5m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</si>
</sst>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dd\.mm\.yyyy"/>
    <numFmt numFmtId="166" formatCode="#,##0.00%"/>
    <numFmt numFmtId="167" formatCode="#,##0.000"/>
  </numFmts>
  <fonts count="59" x14ac:knownFonts="1">
    <font>
      <sz val="10"/>
      <name val="Arial CE"/>
      <charset val="238"/>
    </font>
    <font>
      <sz val="11"/>
      <color theme="1"/>
      <name val="Calibri"/>
      <family val="2"/>
      <charset val="238"/>
      <scheme val="minor"/>
    </font>
    <font>
      <sz val="10"/>
      <name val="Arial CE"/>
      <family val="2"/>
      <charset val="238"/>
    </font>
    <font>
      <b/>
      <sz val="12"/>
      <name val="Arial CE"/>
      <charset val="238"/>
    </font>
    <font>
      <b/>
      <sz val="10"/>
      <name val="Arial CE"/>
      <charset val="238"/>
    </font>
    <font>
      <sz val="9"/>
      <color indexed="81"/>
      <name val="Tahoma"/>
      <family val="2"/>
      <charset val="238"/>
    </font>
    <font>
      <sz val="8"/>
      <name val="Arial CE"/>
      <charset val="238"/>
    </font>
    <font>
      <sz val="8"/>
      <color indexed="12"/>
      <name val="Arial CE"/>
      <charset val="238"/>
    </font>
    <font>
      <sz val="10"/>
      <name val="Arial CE"/>
      <charset val="238"/>
    </font>
    <font>
      <b/>
      <sz val="14"/>
      <name val="Arial CE"/>
      <family val="2"/>
      <charset val="238"/>
    </font>
    <font>
      <sz val="12"/>
      <name val="Arial CE"/>
      <charset val="238"/>
    </font>
    <font>
      <sz val="9"/>
      <name val="Arial CE"/>
      <family val="2"/>
      <charset val="238"/>
    </font>
    <font>
      <sz val="11"/>
      <name val="Arial CE"/>
      <charset val="238"/>
    </font>
    <font>
      <b/>
      <sz val="11"/>
      <name val="Arial CE"/>
      <charset val="238"/>
    </font>
    <font>
      <b/>
      <sz val="12"/>
      <name val="Arial CE"/>
      <family val="2"/>
      <charset val="238"/>
    </font>
    <font>
      <b/>
      <sz val="10"/>
      <name val="Arial CE"/>
      <family val="2"/>
      <charset val="238"/>
    </font>
    <font>
      <b/>
      <sz val="13"/>
      <name val="Arial CE"/>
      <charset val="238"/>
    </font>
    <font>
      <sz val="10"/>
      <name val="Arial CE"/>
    </font>
    <font>
      <sz val="8"/>
      <name val="Arial"/>
      <family val="2"/>
      <charset val="238"/>
    </font>
    <font>
      <b/>
      <sz val="9"/>
      <name val="Arial CE"/>
      <family val="2"/>
      <charset val="238"/>
    </font>
    <font>
      <sz val="10"/>
      <color indexed="9"/>
      <name val="Arial CE"/>
      <family val="2"/>
      <charset val="238"/>
    </font>
    <font>
      <sz val="8"/>
      <name val="Arial CE"/>
      <family val="2"/>
      <charset val="238"/>
    </font>
    <font>
      <sz val="7"/>
      <color rgb="FF800080"/>
      <name val="Trebuchet MS"/>
      <family val="2"/>
      <charset val="238"/>
    </font>
    <font>
      <b/>
      <i/>
      <sz val="10"/>
      <name val="Arial CE"/>
      <family val="2"/>
      <charset val="238"/>
    </font>
    <font>
      <i/>
      <sz val="8"/>
      <name val="Arial CE"/>
      <family val="2"/>
      <charset val="238"/>
    </font>
    <font>
      <i/>
      <sz val="9"/>
      <name val="Arial CE"/>
      <family val="2"/>
      <charset val="238"/>
    </font>
    <font>
      <sz val="8"/>
      <name val="Trebuchet MS"/>
      <family val="2"/>
      <charset val="238"/>
    </font>
    <font>
      <b/>
      <sz val="16"/>
      <name val="Trebuchet MS"/>
      <family val="2"/>
      <charset val="238"/>
    </font>
    <font>
      <b/>
      <sz val="11"/>
      <name val="Trebuchet MS"/>
      <family val="2"/>
      <charset val="238"/>
    </font>
    <font>
      <sz val="9"/>
      <name val="Trebuchet MS"/>
      <family val="2"/>
      <charset val="238"/>
    </font>
    <font>
      <i/>
      <sz val="10"/>
      <name val="Arial CE"/>
      <family val="2"/>
      <charset val="238"/>
    </font>
    <font>
      <sz val="10"/>
      <name val="Trebuchet MS"/>
      <family val="2"/>
      <charset val="238"/>
    </font>
    <font>
      <sz val="11"/>
      <name val="Trebuchet MS"/>
      <family val="2"/>
      <charset val="238"/>
    </font>
    <font>
      <b/>
      <sz val="9"/>
      <name val="Trebuchet MS"/>
      <family val="2"/>
      <charset val="238"/>
    </font>
    <font>
      <b/>
      <sz val="12"/>
      <color theme="1"/>
      <name val="Calibri"/>
      <family val="2"/>
      <scheme val="minor"/>
    </font>
    <font>
      <b/>
      <sz val="11"/>
      <color theme="1"/>
      <name val="Calibri"/>
      <family val="2"/>
      <scheme val="minor"/>
    </font>
    <font>
      <u/>
      <sz val="10"/>
      <color theme="10"/>
      <name val="Arial CE"/>
      <charset val="238"/>
    </font>
    <font>
      <b/>
      <sz val="14"/>
      <name val="Arial CE"/>
    </font>
    <font>
      <sz val="10"/>
      <color rgb="FF3366FF"/>
      <name val="Arial CE"/>
    </font>
    <font>
      <sz val="10"/>
      <color rgb="FF969696"/>
      <name val="Arial CE"/>
    </font>
    <font>
      <b/>
      <sz val="11"/>
      <name val="Arial CE"/>
    </font>
    <font>
      <b/>
      <sz val="10"/>
      <name val="Arial CE"/>
    </font>
    <font>
      <b/>
      <sz val="12"/>
      <color rgb="FF960000"/>
      <name val="Arial CE"/>
    </font>
    <font>
      <sz val="8"/>
      <color rgb="FF969696"/>
      <name val="Arial CE"/>
    </font>
    <font>
      <b/>
      <sz val="12"/>
      <name val="Arial CE"/>
    </font>
    <font>
      <sz val="9"/>
      <name val="Arial CE"/>
    </font>
    <font>
      <b/>
      <sz val="12"/>
      <color rgb="FF800000"/>
      <name val="Arial CE"/>
    </font>
    <font>
      <sz val="12"/>
      <color rgb="FF003366"/>
      <name val="Arial CE"/>
    </font>
    <font>
      <sz val="10"/>
      <color rgb="FF003366"/>
      <name val="Arial CE"/>
    </font>
    <font>
      <sz val="9"/>
      <color rgb="FF969696"/>
      <name val="Arial CE"/>
    </font>
    <font>
      <sz val="8"/>
      <color rgb="FF960000"/>
      <name val="Arial CE"/>
    </font>
    <font>
      <b/>
      <sz val="8"/>
      <name val="Arial CE"/>
    </font>
    <font>
      <sz val="8"/>
      <color rgb="FF003366"/>
      <name val="Arial CE"/>
    </font>
    <font>
      <sz val="7"/>
      <color rgb="FF979797"/>
      <name val="Arial CE"/>
    </font>
    <font>
      <i/>
      <u/>
      <sz val="7"/>
      <color rgb="FF979797"/>
      <name val="Calibri"/>
      <family val="2"/>
      <charset val="238"/>
      <scheme val="minor"/>
    </font>
    <font>
      <sz val="8"/>
      <color rgb="FF505050"/>
      <name val="Arial CE"/>
    </font>
    <font>
      <sz val="7"/>
      <color rgb="FF969696"/>
      <name val="Arial CE"/>
    </font>
    <font>
      <i/>
      <sz val="9"/>
      <color rgb="FF0000FF"/>
      <name val="Arial CE"/>
    </font>
    <font>
      <i/>
      <sz val="8"/>
      <color rgb="FF0000FF"/>
      <name val="Arial CE"/>
    </font>
  </fonts>
  <fills count="14">
    <fill>
      <patternFill patternType="none"/>
    </fill>
    <fill>
      <patternFill patternType="gray125"/>
    </fill>
    <fill>
      <patternFill patternType="solid">
        <fgColor rgb="FFD6E1EE"/>
        <bgColor indexed="64"/>
      </patternFill>
    </fill>
    <fill>
      <patternFill patternType="solid">
        <fgColor rgb="FF99CCFF"/>
        <bgColor indexed="64"/>
      </patternFill>
    </fill>
    <fill>
      <patternFill patternType="solid">
        <fgColor rgb="FFDBDBDB"/>
        <bgColor indexed="64"/>
      </patternFill>
    </fill>
    <fill>
      <patternFill patternType="solid">
        <fgColor theme="9" tint="0.39997558519241921"/>
        <bgColor indexed="64"/>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D2D2D2"/>
      </patternFill>
    </fill>
    <fill>
      <patternFill patternType="solid">
        <fgColor theme="5" tint="0.79998168889431442"/>
        <bgColor indexed="64"/>
      </patternFill>
    </fill>
  </fills>
  <borders count="72">
    <border>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style="thin">
        <color indexed="64"/>
      </left>
      <right style="thin">
        <color indexed="8"/>
      </right>
      <top style="thin">
        <color indexed="8"/>
      </top>
      <bottom/>
      <diagonal/>
    </border>
    <border>
      <left style="hair">
        <color rgb="FF969696"/>
      </left>
      <right/>
      <top style="hair">
        <color rgb="FF969696"/>
      </top>
      <bottom style="hair">
        <color rgb="FF969696"/>
      </bottom>
      <diagonal/>
    </border>
    <border>
      <left style="thin">
        <color indexed="64"/>
      </left>
      <right style="hair">
        <color rgb="FF969696"/>
      </right>
      <top style="hair">
        <color rgb="FF969696"/>
      </top>
      <bottom style="hair">
        <color rgb="FF969696"/>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s>
  <cellStyleXfs count="7">
    <xf numFmtId="0" fontId="0" fillId="0" borderId="0"/>
    <xf numFmtId="0" fontId="2" fillId="0" borderId="0"/>
    <xf numFmtId="0" fontId="17" fillId="0" borderId="0"/>
    <xf numFmtId="0" fontId="2" fillId="0" borderId="0"/>
    <xf numFmtId="0" fontId="2" fillId="0" borderId="0"/>
    <xf numFmtId="0" fontId="1" fillId="0" borderId="0"/>
    <xf numFmtId="0" fontId="36" fillId="0" borderId="0" applyNumberFormat="0" applyFill="0" applyBorder="0" applyAlignment="0" applyProtection="0"/>
  </cellStyleXfs>
  <cellXfs count="530">
    <xf numFmtId="0" fontId="0" fillId="0" borderId="0" xfId="0"/>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xf>
    <xf numFmtId="49" fontId="0" fillId="0" borderId="3" xfId="0" applyNumberFormat="1" applyBorder="1" applyAlignment="1">
      <alignment vertical="center"/>
    </xf>
    <xf numFmtId="0" fontId="0" fillId="0" borderId="6" xfId="0" applyBorder="1" applyAlignment="1">
      <alignment vertical="center"/>
    </xf>
    <xf numFmtId="49" fontId="0" fillId="0" borderId="0" xfId="0" applyNumberFormat="1"/>
    <xf numFmtId="0" fontId="0" fillId="2" borderId="6" xfId="0" applyFill="1" applyBorder="1" applyAlignment="1">
      <alignment vertical="center"/>
    </xf>
    <xf numFmtId="49" fontId="0" fillId="2" borderId="3" xfId="0" applyNumberFormat="1" applyFill="1" applyBorder="1" applyAlignment="1">
      <alignment vertical="center"/>
    </xf>
    <xf numFmtId="0" fontId="0" fillId="4" borderId="4" xfId="0" applyFill="1" applyBorder="1"/>
    <xf numFmtId="0" fontId="0" fillId="4" borderId="6" xfId="0" applyFill="1" applyBorder="1"/>
    <xf numFmtId="0" fontId="0" fillId="4" borderId="6" xfId="0" applyFill="1" applyBorder="1" applyAlignment="1">
      <alignment horizontal="center"/>
    </xf>
    <xf numFmtId="49" fontId="0" fillId="4" borderId="6" xfId="0" applyNumberFormat="1" applyFill="1" applyBorder="1"/>
    <xf numFmtId="0" fontId="0" fillId="4" borderId="6" xfId="0" applyFill="1" applyBorder="1" applyAlignment="1">
      <alignment wrapText="1"/>
    </xf>
    <xf numFmtId="0" fontId="6" fillId="0" borderId="0" xfId="0" applyFont="1"/>
    <xf numFmtId="164" fontId="0" fillId="0" borderId="0" xfId="0" applyNumberFormat="1" applyAlignment="1">
      <alignment vertical="top"/>
    </xf>
    <xf numFmtId="4" fontId="0" fillId="0" borderId="0" xfId="0" applyNumberFormat="1" applyAlignment="1">
      <alignment vertical="top"/>
    </xf>
    <xf numFmtId="0" fontId="4" fillId="2" borderId="4" xfId="0" applyFont="1" applyFill="1" applyBorder="1" applyAlignment="1">
      <alignment vertical="top"/>
    </xf>
    <xf numFmtId="49" fontId="4" fillId="2" borderId="3" xfId="0" applyNumberFormat="1" applyFont="1" applyFill="1" applyBorder="1" applyAlignment="1">
      <alignment vertical="top"/>
    </xf>
    <xf numFmtId="0" fontId="4" fillId="2" borderId="3" xfId="0" applyFont="1" applyFill="1" applyBorder="1" applyAlignment="1">
      <alignment horizontal="center" vertical="top"/>
    </xf>
    <xf numFmtId="0" fontId="4" fillId="2" borderId="3" xfId="0" applyFont="1" applyFill="1" applyBorder="1" applyAlignment="1">
      <alignment vertical="top"/>
    </xf>
    <xf numFmtId="0" fontId="6" fillId="0" borderId="0" xfId="0" applyFont="1" applyAlignment="1">
      <alignment vertical="top"/>
    </xf>
    <xf numFmtId="49" fontId="6" fillId="0" borderId="0" xfId="0" applyNumberFormat="1" applyFont="1" applyAlignment="1">
      <alignment vertical="top"/>
    </xf>
    <xf numFmtId="0" fontId="6" fillId="0" borderId="0" xfId="0" applyFont="1" applyAlignment="1">
      <alignment horizontal="center" vertical="top" shrinkToFit="1"/>
    </xf>
    <xf numFmtId="164" fontId="6" fillId="0" borderId="0" xfId="0" applyNumberFormat="1" applyFont="1" applyAlignment="1">
      <alignment vertical="top" shrinkToFit="1"/>
    </xf>
    <xf numFmtId="4" fontId="6" fillId="0" borderId="0" xfId="0" applyNumberFormat="1" applyFont="1" applyAlignment="1">
      <alignment vertical="top" shrinkToFit="1"/>
    </xf>
    <xf numFmtId="4" fontId="6" fillId="3" borderId="0" xfId="0" applyNumberFormat="1" applyFont="1" applyFill="1" applyAlignment="1" applyProtection="1">
      <alignment vertical="top" shrinkToFit="1"/>
      <protection locked="0"/>
    </xf>
    <xf numFmtId="164" fontId="7" fillId="0" borderId="0" xfId="0" applyNumberFormat="1" applyFont="1" applyAlignment="1">
      <alignment horizontal="center" vertical="top" wrapText="1" shrinkToFit="1"/>
    </xf>
    <xf numFmtId="4" fontId="4" fillId="2" borderId="0" xfId="0" applyNumberFormat="1" applyFont="1" applyFill="1" applyAlignment="1">
      <alignment vertical="top" shrinkToFit="1"/>
    </xf>
    <xf numFmtId="0" fontId="4" fillId="2" borderId="11" xfId="0" applyFont="1" applyFill="1" applyBorder="1" applyAlignment="1">
      <alignment vertical="top"/>
    </xf>
    <xf numFmtId="49" fontId="4" fillId="2" borderId="5" xfId="0" applyNumberFormat="1" applyFont="1" applyFill="1" applyBorder="1" applyAlignment="1">
      <alignment vertical="top"/>
    </xf>
    <xf numFmtId="0" fontId="4" fillId="2" borderId="5" xfId="0" applyFont="1" applyFill="1" applyBorder="1" applyAlignment="1">
      <alignment horizontal="center" vertical="top" shrinkToFit="1"/>
    </xf>
    <xf numFmtId="164" fontId="4" fillId="2" borderId="5" xfId="0" applyNumberFormat="1" applyFont="1" applyFill="1" applyBorder="1" applyAlignment="1">
      <alignment vertical="top" shrinkToFit="1"/>
    </xf>
    <xf numFmtId="4" fontId="4" fillId="2" borderId="5" xfId="0" applyNumberFormat="1" applyFont="1" applyFill="1" applyBorder="1" applyAlignment="1">
      <alignment vertical="top" shrinkToFit="1"/>
    </xf>
    <xf numFmtId="4" fontId="4" fillId="2" borderId="12" xfId="0" applyNumberFormat="1" applyFont="1" applyFill="1" applyBorder="1" applyAlignment="1">
      <alignment vertical="top" shrinkToFit="1"/>
    </xf>
    <xf numFmtId="4" fontId="4" fillId="2" borderId="7" xfId="0" applyNumberFormat="1" applyFont="1" applyFill="1" applyBorder="1" applyAlignment="1">
      <alignment vertical="top" shrinkToFit="1"/>
    </xf>
    <xf numFmtId="0" fontId="6" fillId="0" borderId="13" xfId="0" applyFont="1" applyBorder="1" applyAlignment="1">
      <alignment vertical="top"/>
    </xf>
    <xf numFmtId="49" fontId="6" fillId="0" borderId="14" xfId="0" applyNumberFormat="1" applyFont="1" applyBorder="1" applyAlignment="1">
      <alignment vertical="top"/>
    </xf>
    <xf numFmtId="0" fontId="6" fillId="0" borderId="14" xfId="0" applyFont="1" applyBorder="1" applyAlignment="1">
      <alignment horizontal="center" vertical="top" shrinkToFit="1"/>
    </xf>
    <xf numFmtId="164" fontId="6" fillId="0" borderId="14" xfId="0" applyNumberFormat="1" applyFont="1" applyBorder="1" applyAlignment="1">
      <alignment vertical="top" shrinkToFit="1"/>
    </xf>
    <xf numFmtId="4" fontId="6" fillId="3" borderId="14" xfId="0" applyNumberFormat="1" applyFont="1" applyFill="1" applyBorder="1" applyAlignment="1" applyProtection="1">
      <alignment vertical="top" shrinkToFit="1"/>
      <protection locked="0"/>
    </xf>
    <xf numFmtId="4" fontId="6" fillId="0" borderId="14" xfId="0" applyNumberFormat="1" applyFont="1" applyBorder="1" applyAlignment="1">
      <alignment vertical="top" shrinkToFit="1"/>
    </xf>
    <xf numFmtId="4" fontId="6" fillId="0" borderId="15" xfId="0" applyNumberFormat="1" applyFont="1" applyBorder="1" applyAlignment="1">
      <alignment vertical="top" shrinkToFit="1"/>
    </xf>
    <xf numFmtId="0" fontId="6" fillId="0" borderId="16" xfId="0" applyFont="1" applyBorder="1" applyAlignment="1">
      <alignment vertical="top"/>
    </xf>
    <xf numFmtId="49" fontId="6" fillId="0" borderId="17" xfId="0" applyNumberFormat="1" applyFont="1" applyBorder="1" applyAlignment="1">
      <alignment vertical="top"/>
    </xf>
    <xf numFmtId="0" fontId="6" fillId="0" borderId="17" xfId="0" applyFont="1" applyBorder="1" applyAlignment="1">
      <alignment horizontal="center" vertical="top" shrinkToFit="1"/>
    </xf>
    <xf numFmtId="164" fontId="6" fillId="0" borderId="17" xfId="0" applyNumberFormat="1" applyFont="1" applyBorder="1" applyAlignment="1">
      <alignment vertical="top" shrinkToFit="1"/>
    </xf>
    <xf numFmtId="4" fontId="6" fillId="3" borderId="17" xfId="0" applyNumberFormat="1" applyFont="1" applyFill="1" applyBorder="1" applyAlignment="1" applyProtection="1">
      <alignment vertical="top" shrinkToFit="1"/>
      <protection locked="0"/>
    </xf>
    <xf numFmtId="4" fontId="6" fillId="0" borderId="17" xfId="0" applyNumberFormat="1" applyFont="1" applyBorder="1" applyAlignment="1">
      <alignment vertical="top" shrinkToFit="1"/>
    </xf>
    <xf numFmtId="4" fontId="6" fillId="0" borderId="18" xfId="0" applyNumberFormat="1" applyFont="1" applyBorder="1" applyAlignment="1">
      <alignment vertical="top" shrinkToFit="1"/>
    </xf>
    <xf numFmtId="49" fontId="4" fillId="2" borderId="5" xfId="0" applyNumberFormat="1" applyFont="1" applyFill="1" applyBorder="1" applyAlignment="1">
      <alignment horizontal="left" vertical="top" wrapText="1"/>
    </xf>
    <xf numFmtId="49" fontId="6" fillId="0" borderId="14" xfId="0" applyNumberFormat="1" applyFont="1" applyBorder="1" applyAlignment="1">
      <alignment horizontal="left" vertical="top" wrapText="1"/>
    </xf>
    <xf numFmtId="164" fontId="7" fillId="0" borderId="0" xfId="0" quotePrefix="1" applyNumberFormat="1" applyFont="1" applyAlignment="1">
      <alignment horizontal="left" vertical="top" wrapText="1"/>
    </xf>
    <xf numFmtId="49" fontId="6" fillId="0" borderId="17" xfId="0" applyNumberFormat="1" applyFont="1" applyBorder="1" applyAlignment="1">
      <alignment horizontal="left" vertical="top" wrapText="1"/>
    </xf>
    <xf numFmtId="49" fontId="6" fillId="0" borderId="0" xfId="0" applyNumberFormat="1" applyFont="1" applyAlignment="1">
      <alignment horizontal="left" vertical="top" wrapText="1"/>
    </xf>
    <xf numFmtId="49" fontId="0" fillId="0" borderId="0" xfId="0" applyNumberFormat="1" applyAlignment="1">
      <alignment horizontal="left" vertical="top" wrapText="1"/>
    </xf>
    <xf numFmtId="49" fontId="4" fillId="2" borderId="3" xfId="0" applyNumberFormat="1" applyFont="1" applyFill="1" applyBorder="1" applyAlignment="1">
      <alignment horizontal="left" vertical="top" wrapText="1"/>
    </xf>
    <xf numFmtId="49" fontId="0" fillId="0" borderId="0" xfId="0" applyNumberFormat="1" applyAlignment="1">
      <alignment horizontal="left" wrapText="1"/>
    </xf>
    <xf numFmtId="164" fontId="7" fillId="0" borderId="0" xfId="0" applyNumberFormat="1" applyFont="1" applyAlignment="1">
      <alignment vertical="top" wrapText="1" shrinkToFit="1"/>
    </xf>
    <xf numFmtId="0" fontId="8" fillId="0" borderId="19" xfId="0" applyFont="1" applyBorder="1"/>
    <xf numFmtId="0" fontId="8" fillId="0" borderId="0" xfId="0" applyFont="1"/>
    <xf numFmtId="0" fontId="8" fillId="0" borderId="23" xfId="0" applyFont="1" applyBorder="1"/>
    <xf numFmtId="0" fontId="10" fillId="2" borderId="23" xfId="0" applyFont="1" applyFill="1" applyBorder="1" applyAlignment="1">
      <alignment horizontal="left" vertical="center" indent="1"/>
    </xf>
    <xf numFmtId="0" fontId="8" fillId="2" borderId="0" xfId="0" applyFont="1" applyFill="1"/>
    <xf numFmtId="49" fontId="3" fillId="2" borderId="0" xfId="0" applyNumberFormat="1" applyFont="1" applyFill="1" applyAlignment="1">
      <alignment horizontal="left" vertical="center"/>
    </xf>
    <xf numFmtId="0" fontId="4" fillId="2" borderId="0" xfId="0" applyFont="1" applyFill="1"/>
    <xf numFmtId="0" fontId="4" fillId="2" borderId="24" xfId="0" applyFont="1" applyFill="1" applyBorder="1"/>
    <xf numFmtId="14" fontId="11" fillId="0" borderId="0" xfId="0" applyNumberFormat="1" applyFont="1" applyAlignment="1">
      <alignment horizontal="left"/>
    </xf>
    <xf numFmtId="0" fontId="8" fillId="2" borderId="23" xfId="0" applyFont="1" applyFill="1" applyBorder="1" applyAlignment="1">
      <alignment horizontal="left" vertical="center" indent="1"/>
    </xf>
    <xf numFmtId="0" fontId="4" fillId="2" borderId="0" xfId="0" applyFont="1" applyFill="1" applyAlignment="1">
      <alignment horizontal="left" vertical="center"/>
    </xf>
    <xf numFmtId="0" fontId="4" fillId="2" borderId="0" xfId="0" applyFont="1" applyFill="1" applyAlignment="1">
      <alignment vertical="center"/>
    </xf>
    <xf numFmtId="0" fontId="8" fillId="2" borderId="0" xfId="0" applyFont="1" applyFill="1" applyAlignment="1">
      <alignment horizontal="right" vertical="center"/>
    </xf>
    <xf numFmtId="0" fontId="4" fillId="2" borderId="24" xfId="0" applyFont="1" applyFill="1" applyBorder="1" applyAlignment="1">
      <alignment vertical="center"/>
    </xf>
    <xf numFmtId="0" fontId="8" fillId="2" borderId="25" xfId="0" applyFont="1" applyFill="1" applyBorder="1" applyAlignment="1">
      <alignment horizontal="left" vertical="center" indent="1"/>
    </xf>
    <xf numFmtId="0" fontId="8" fillId="2" borderId="1" xfId="0" applyFont="1" applyFill="1" applyBorder="1"/>
    <xf numFmtId="0" fontId="4" fillId="2" borderId="1" xfId="0" applyFont="1" applyFill="1" applyBorder="1" applyAlignment="1">
      <alignment horizontal="left" vertical="center"/>
    </xf>
    <xf numFmtId="0" fontId="4" fillId="2" borderId="1" xfId="0" applyFont="1" applyFill="1" applyBorder="1"/>
    <xf numFmtId="0" fontId="4" fillId="2" borderId="26" xfId="0" applyFont="1" applyFill="1" applyBorder="1"/>
    <xf numFmtId="0" fontId="8" fillId="0" borderId="23" xfId="0" applyFont="1" applyBorder="1" applyAlignment="1">
      <alignment horizontal="left" vertical="center" indent="1"/>
    </xf>
    <xf numFmtId="0" fontId="4" fillId="0" borderId="0" xfId="0" applyFont="1" applyAlignment="1">
      <alignment vertical="center"/>
    </xf>
    <xf numFmtId="0" fontId="8" fillId="0" borderId="0" xfId="0" applyFont="1" applyAlignment="1">
      <alignment horizontal="right" vertical="center"/>
    </xf>
    <xf numFmtId="0" fontId="8" fillId="0" borderId="24" xfId="0" applyFont="1" applyBorder="1"/>
    <xf numFmtId="0" fontId="4" fillId="0" borderId="23" xfId="0" applyFont="1" applyBorder="1" applyAlignment="1">
      <alignment horizontal="left" vertical="center" indent="1"/>
    </xf>
    <xf numFmtId="0" fontId="4" fillId="0" borderId="25" xfId="0" applyFont="1" applyBorder="1" applyAlignment="1">
      <alignment horizontal="left" vertical="center" indent="1"/>
    </xf>
    <xf numFmtId="0" fontId="4" fillId="0" borderId="1" xfId="0" applyFont="1" applyBorder="1" applyAlignment="1">
      <alignment horizontal="right" vertical="center"/>
    </xf>
    <xf numFmtId="0" fontId="8" fillId="0" borderId="1" xfId="0" applyFont="1" applyBorder="1" applyAlignment="1">
      <alignment vertical="center"/>
    </xf>
    <xf numFmtId="0" fontId="4" fillId="0" borderId="1" xfId="0" applyFont="1" applyBorder="1" applyAlignment="1" applyProtection="1">
      <alignment vertical="center"/>
      <protection locked="0"/>
    </xf>
    <xf numFmtId="0" fontId="8" fillId="0" borderId="26" xfId="0" applyFont="1" applyBorder="1"/>
    <xf numFmtId="0" fontId="4" fillId="0" borderId="0" xfId="0" applyFont="1" applyAlignment="1" applyProtection="1">
      <alignment horizontal="left" vertical="center"/>
      <protection locked="0"/>
    </xf>
    <xf numFmtId="0" fontId="8" fillId="0" borderId="25" xfId="0" applyFont="1" applyBorder="1" applyAlignment="1">
      <alignment horizontal="left" indent="1"/>
    </xf>
    <xf numFmtId="0" fontId="8" fillId="0" borderId="1" xfId="0" applyFont="1" applyBorder="1"/>
    <xf numFmtId="0" fontId="8" fillId="0" borderId="1" xfId="0" applyFont="1" applyBorder="1" applyAlignment="1" applyProtection="1">
      <alignment horizontal="right"/>
      <protection locked="0"/>
    </xf>
    <xf numFmtId="0" fontId="8" fillId="0" borderId="0" xfId="0" applyFont="1" applyAlignment="1" applyProtection="1">
      <alignment horizontal="right" vertical="center"/>
      <protection locked="0"/>
    </xf>
    <xf numFmtId="0" fontId="8" fillId="0" borderId="1" xfId="0" applyFont="1" applyBorder="1" applyAlignment="1" applyProtection="1">
      <alignment horizontal="right" vertical="center"/>
      <protection locked="0"/>
    </xf>
    <xf numFmtId="0" fontId="8" fillId="0" borderId="27" xfId="0" applyFont="1" applyBorder="1" applyAlignment="1">
      <alignment horizontal="left" vertical="top" indent="1"/>
    </xf>
    <xf numFmtId="0" fontId="8" fillId="0" borderId="5" xfId="0" applyFont="1" applyBorder="1" applyAlignment="1">
      <alignment vertical="top"/>
    </xf>
    <xf numFmtId="0" fontId="4" fillId="0" borderId="5" xfId="0" applyFont="1" applyBorder="1" applyAlignment="1" applyProtection="1">
      <alignment horizontal="right" vertical="center"/>
      <protection locked="0"/>
    </xf>
    <xf numFmtId="14" fontId="4" fillId="0" borderId="5" xfId="0" applyNumberFormat="1" applyFont="1" applyBorder="1" applyAlignment="1" applyProtection="1">
      <alignment vertical="center"/>
      <protection locked="0"/>
    </xf>
    <xf numFmtId="0" fontId="8" fillId="0" borderId="28" xfId="0" applyFont="1" applyBorder="1"/>
    <xf numFmtId="0" fontId="8" fillId="0" borderId="1" xfId="0" applyFont="1" applyBorder="1" applyAlignment="1">
      <alignment horizontal="left"/>
    </xf>
    <xf numFmtId="49" fontId="8" fillId="0" borderId="23" xfId="0" applyNumberFormat="1" applyFont="1" applyBorder="1"/>
    <xf numFmtId="0" fontId="8" fillId="0" borderId="29" xfId="0" applyFont="1" applyBorder="1" applyAlignment="1">
      <alignment horizontal="left" vertical="center" indent="1"/>
    </xf>
    <xf numFmtId="0" fontId="8" fillId="0" borderId="3" xfId="0" applyFont="1" applyBorder="1" applyAlignment="1">
      <alignment horizontal="left" vertical="center"/>
    </xf>
    <xf numFmtId="0" fontId="8" fillId="0" borderId="3" xfId="0" applyFont="1" applyBorder="1"/>
    <xf numFmtId="0" fontId="4" fillId="0" borderId="29" xfId="0" applyFont="1" applyBorder="1" applyAlignment="1">
      <alignment horizontal="left" vertical="center" indent="1"/>
    </xf>
    <xf numFmtId="0" fontId="4" fillId="0" borderId="3" xfId="0" applyFont="1" applyBorder="1" applyAlignment="1">
      <alignment horizontal="left" vertical="center"/>
    </xf>
    <xf numFmtId="0" fontId="4" fillId="0" borderId="3" xfId="0" applyFont="1" applyBorder="1"/>
    <xf numFmtId="0" fontId="8" fillId="0" borderId="29" xfId="0" applyFont="1" applyBorder="1" applyAlignment="1">
      <alignment horizontal="left" indent="1"/>
    </xf>
    <xf numFmtId="1" fontId="4" fillId="0" borderId="3" xfId="0" applyNumberFormat="1" applyFont="1" applyBorder="1" applyAlignment="1">
      <alignment horizontal="right" vertical="center"/>
    </xf>
    <xf numFmtId="0" fontId="8" fillId="0" borderId="3" xfId="0" applyFont="1" applyBorder="1" applyAlignment="1">
      <alignment horizontal="left" vertical="center" indent="1"/>
    </xf>
    <xf numFmtId="0" fontId="4" fillId="0" borderId="3" xfId="0" applyFont="1" applyBorder="1" applyAlignment="1">
      <alignment vertical="center"/>
    </xf>
    <xf numFmtId="49" fontId="8" fillId="0" borderId="30" xfId="0" applyNumberFormat="1" applyFont="1" applyBorder="1" applyAlignment="1">
      <alignment horizontal="left" vertical="center"/>
    </xf>
    <xf numFmtId="1" fontId="4" fillId="0" borderId="4" xfId="0" applyNumberFormat="1" applyFont="1" applyBorder="1" applyAlignment="1">
      <alignment horizontal="right" vertical="center"/>
    </xf>
    <xf numFmtId="0" fontId="8" fillId="0" borderId="25" xfId="0" applyFont="1" applyBorder="1" applyAlignment="1">
      <alignment horizontal="left" vertical="center" indent="1"/>
    </xf>
    <xf numFmtId="0" fontId="8" fillId="0" borderId="1" xfId="0" applyFont="1" applyBorder="1" applyAlignment="1">
      <alignment horizontal="left" vertical="center"/>
    </xf>
    <xf numFmtId="1" fontId="4" fillId="0" borderId="2" xfId="0" applyNumberFormat="1" applyFont="1" applyBorder="1" applyAlignment="1">
      <alignment horizontal="right" vertical="center"/>
    </xf>
    <xf numFmtId="0" fontId="8" fillId="0" borderId="1" xfId="0" applyFont="1" applyBorder="1" applyAlignment="1">
      <alignment horizontal="left" vertical="center" indent="1"/>
    </xf>
    <xf numFmtId="49" fontId="8" fillId="0" borderId="26" xfId="0" applyNumberFormat="1" applyFont="1" applyBorder="1" applyAlignment="1">
      <alignment horizontal="left" vertical="center"/>
    </xf>
    <xf numFmtId="0" fontId="8" fillId="0" borderId="0" xfId="0" applyFont="1" applyAlignment="1">
      <alignment horizontal="left" vertical="center"/>
    </xf>
    <xf numFmtId="1" fontId="8" fillId="0" borderId="0" xfId="0" applyNumberFormat="1" applyFont="1" applyAlignment="1">
      <alignment horizontal="left" vertical="center"/>
    </xf>
    <xf numFmtId="4" fontId="8" fillId="0" borderId="0" xfId="0" applyNumberFormat="1" applyFont="1" applyAlignment="1">
      <alignment horizontal="left" vertical="center"/>
    </xf>
    <xf numFmtId="49" fontId="8" fillId="0" borderId="24" xfId="0" applyNumberFormat="1" applyFont="1" applyBorder="1" applyAlignment="1">
      <alignment horizontal="left" vertical="center"/>
    </xf>
    <xf numFmtId="0" fontId="14" fillId="2" borderId="31" xfId="0" applyFont="1" applyFill="1" applyBorder="1" applyAlignment="1">
      <alignment horizontal="left" vertical="center" indent="1"/>
    </xf>
    <xf numFmtId="0" fontId="15" fillId="2" borderId="32" xfId="0" applyFont="1" applyFill="1" applyBorder="1" applyAlignment="1">
      <alignment horizontal="left" vertical="center"/>
    </xf>
    <xf numFmtId="0" fontId="8" fillId="2" borderId="32" xfId="0" applyFont="1" applyFill="1" applyBorder="1" applyAlignment="1">
      <alignment horizontal="left" vertical="center"/>
    </xf>
    <xf numFmtId="4" fontId="14" fillId="2" borderId="32" xfId="0" applyNumberFormat="1" applyFont="1" applyFill="1" applyBorder="1" applyAlignment="1">
      <alignment horizontal="left" vertical="center"/>
    </xf>
    <xf numFmtId="49" fontId="8" fillId="2" borderId="33" xfId="0" applyNumberFormat="1" applyFont="1" applyFill="1" applyBorder="1" applyAlignment="1">
      <alignment horizontal="left" vertical="center"/>
    </xf>
    <xf numFmtId="0" fontId="8" fillId="2" borderId="32" xfId="0" applyFont="1" applyFill="1" applyBorder="1"/>
    <xf numFmtId="49" fontId="4" fillId="2" borderId="33" xfId="0" applyNumberFormat="1" applyFont="1" applyFill="1" applyBorder="1" applyAlignment="1">
      <alignment horizontal="left" vertical="center"/>
    </xf>
    <xf numFmtId="0" fontId="8" fillId="0" borderId="24" xfId="0" applyFont="1" applyBorder="1" applyAlignment="1">
      <alignment horizontal="right"/>
    </xf>
    <xf numFmtId="0" fontId="8" fillId="0" borderId="23" xfId="0" applyFont="1" applyBorder="1" applyAlignment="1">
      <alignment horizontal="right"/>
    </xf>
    <xf numFmtId="0" fontId="8" fillId="0" borderId="0" xfId="0" applyFont="1" applyAlignment="1">
      <alignment horizontal="center" vertical="center"/>
    </xf>
    <xf numFmtId="0" fontId="4" fillId="0" borderId="23" xfId="0" applyFont="1" applyBorder="1"/>
    <xf numFmtId="0" fontId="4" fillId="0" borderId="0" xfId="0" applyFont="1"/>
    <xf numFmtId="0" fontId="4" fillId="0" borderId="24" xfId="0" applyFont="1" applyBorder="1" applyAlignment="1">
      <alignment horizontal="right"/>
    </xf>
    <xf numFmtId="0" fontId="8" fillId="0" borderId="0" xfId="0" applyFont="1" applyAlignment="1">
      <alignment horizontal="center"/>
    </xf>
    <xf numFmtId="0" fontId="8" fillId="0" borderId="34" xfId="0" applyFont="1" applyBorder="1"/>
    <xf numFmtId="0" fontId="8" fillId="0" borderId="35" xfId="0" applyFont="1" applyBorder="1"/>
    <xf numFmtId="0" fontId="8" fillId="0" borderId="36" xfId="0" applyFont="1" applyBorder="1" applyAlignment="1">
      <alignment horizontal="right"/>
    </xf>
    <xf numFmtId="4" fontId="8" fillId="0" borderId="0" xfId="0" applyNumberFormat="1" applyFont="1"/>
    <xf numFmtId="3" fontId="8" fillId="0" borderId="0" xfId="0" applyNumberFormat="1" applyFont="1"/>
    <xf numFmtId="0" fontId="0" fillId="6" borderId="6" xfId="0" applyFill="1" applyBorder="1" applyAlignment="1">
      <alignment vertical="center"/>
    </xf>
    <xf numFmtId="49" fontId="0" fillId="6" borderId="3" xfId="0" applyNumberFormat="1" applyFill="1" applyBorder="1" applyAlignment="1">
      <alignment vertical="center"/>
    </xf>
    <xf numFmtId="0" fontId="0" fillId="7" borderId="6" xfId="0" applyFill="1" applyBorder="1"/>
    <xf numFmtId="49" fontId="0" fillId="7" borderId="6" xfId="0" applyNumberFormat="1" applyFill="1" applyBorder="1"/>
    <xf numFmtId="0" fontId="0" fillId="7" borderId="6" xfId="0" applyFill="1" applyBorder="1" applyAlignment="1">
      <alignment horizontal="center"/>
    </xf>
    <xf numFmtId="0" fontId="0" fillId="7" borderId="4" xfId="0" applyFill="1" applyBorder="1"/>
    <xf numFmtId="0" fontId="0" fillId="7" borderId="12" xfId="0" applyFill="1" applyBorder="1" applyAlignment="1">
      <alignment wrapText="1"/>
    </xf>
    <xf numFmtId="0" fontId="0" fillId="7" borderId="37" xfId="0" applyFill="1" applyBorder="1" applyAlignment="1">
      <alignment wrapText="1"/>
    </xf>
    <xf numFmtId="0" fontId="0" fillId="6" borderId="2" xfId="0" applyFill="1" applyBorder="1" applyAlignment="1">
      <alignment vertical="top"/>
    </xf>
    <xf numFmtId="49" fontId="0" fillId="6" borderId="2" xfId="0" applyNumberFormat="1" applyFill="1" applyBorder="1" applyAlignment="1">
      <alignment vertical="top"/>
    </xf>
    <xf numFmtId="49" fontId="0" fillId="6" borderId="38" xfId="0" applyNumberFormat="1" applyFill="1" applyBorder="1" applyAlignment="1">
      <alignment vertical="top"/>
    </xf>
    <xf numFmtId="0" fontId="0" fillId="6" borderId="10" xfId="0" applyFill="1" applyBorder="1" applyAlignment="1">
      <alignment horizontal="center" vertical="top"/>
    </xf>
    <xf numFmtId="164" fontId="0" fillId="6" borderId="38" xfId="0" applyNumberFormat="1" applyFill="1" applyBorder="1" applyAlignment="1">
      <alignment vertical="top"/>
    </xf>
    <xf numFmtId="4" fontId="0" fillId="6" borderId="38" xfId="0" applyNumberFormat="1" applyFill="1" applyBorder="1" applyAlignment="1" applyProtection="1">
      <alignment vertical="top"/>
      <protection locked="0"/>
    </xf>
    <xf numFmtId="4" fontId="0" fillId="8" borderId="7" xfId="0" applyNumberFormat="1" applyFill="1" applyBorder="1" applyAlignment="1">
      <alignment vertical="top"/>
    </xf>
    <xf numFmtId="4" fontId="0" fillId="8" borderId="6" xfId="0" applyNumberFormat="1" applyFill="1" applyBorder="1" applyAlignment="1">
      <alignment vertical="top"/>
    </xf>
    <xf numFmtId="4" fontId="0" fillId="8" borderId="4" xfId="0" applyNumberFormat="1" applyFill="1" applyBorder="1" applyAlignment="1">
      <alignment vertical="top"/>
    </xf>
    <xf numFmtId="0" fontId="6" fillId="0" borderId="8" xfId="0" applyFont="1" applyBorder="1" applyAlignment="1">
      <alignment vertical="top"/>
    </xf>
    <xf numFmtId="0" fontId="6" fillId="0" borderId="8" xfId="0" applyFont="1" applyBorder="1" applyAlignment="1">
      <alignment vertical="center"/>
    </xf>
    <xf numFmtId="0" fontId="18" fillId="0" borderId="11" xfId="2" applyFont="1" applyBorder="1" applyAlignment="1">
      <alignment vertical="top" wrapText="1"/>
    </xf>
    <xf numFmtId="49" fontId="18" fillId="0" borderId="11" xfId="2" applyNumberFormat="1" applyFont="1" applyBorder="1" applyAlignment="1">
      <alignment horizontal="center" shrinkToFit="1"/>
    </xf>
    <xf numFmtId="4" fontId="18" fillId="0" borderId="37" xfId="2" applyNumberFormat="1" applyFont="1" applyBorder="1" applyAlignment="1">
      <alignment horizontal="right"/>
    </xf>
    <xf numFmtId="4" fontId="18" fillId="0" borderId="39" xfId="0" applyNumberFormat="1" applyFont="1" applyBorder="1" applyAlignment="1" applyProtection="1">
      <alignment shrinkToFit="1"/>
      <protection locked="0"/>
    </xf>
    <xf numFmtId="4" fontId="18" fillId="0" borderId="39" xfId="0" applyNumberFormat="1" applyFont="1" applyBorder="1" applyAlignment="1" applyProtection="1">
      <alignment horizontal="right" shrinkToFit="1"/>
      <protection locked="0"/>
    </xf>
    <xf numFmtId="4" fontId="6" fillId="0" borderId="9" xfId="0" applyNumberFormat="1" applyFont="1" applyBorder="1" applyAlignment="1">
      <alignment vertical="top" shrinkToFit="1"/>
    </xf>
    <xf numFmtId="4" fontId="6" fillId="0" borderId="39" xfId="0" applyNumberFormat="1" applyFont="1" applyBorder="1" applyAlignment="1">
      <alignment vertical="top" shrinkToFit="1"/>
    </xf>
    <xf numFmtId="4" fontId="6" fillId="0" borderId="8" xfId="0" applyNumberFormat="1" applyFont="1" applyBorder="1" applyAlignment="1">
      <alignment vertical="top" shrinkToFit="1"/>
    </xf>
    <xf numFmtId="0" fontId="18" fillId="0" borderId="8" xfId="2" applyFont="1" applyBorder="1" applyAlignment="1">
      <alignment vertical="top" wrapText="1"/>
    </xf>
    <xf numFmtId="49" fontId="18" fillId="0" borderId="8" xfId="2" applyNumberFormat="1" applyFont="1" applyBorder="1" applyAlignment="1">
      <alignment horizontal="center" shrinkToFit="1"/>
    </xf>
    <xf numFmtId="4" fontId="18" fillId="0" borderId="39" xfId="2" applyNumberFormat="1" applyFont="1" applyBorder="1" applyAlignment="1">
      <alignment horizontal="right"/>
    </xf>
    <xf numFmtId="0" fontId="0" fillId="6" borderId="4" xfId="0" applyFill="1" applyBorder="1" applyAlignment="1">
      <alignment vertical="top"/>
    </xf>
    <xf numFmtId="49" fontId="0" fillId="6" borderId="4" xfId="0" applyNumberFormat="1" applyFill="1" applyBorder="1" applyAlignment="1">
      <alignment vertical="top"/>
    </xf>
    <xf numFmtId="49" fontId="0" fillId="6" borderId="6" xfId="0" applyNumberFormat="1" applyFill="1" applyBorder="1" applyAlignment="1">
      <alignment horizontal="left" vertical="top" wrapText="1"/>
    </xf>
    <xf numFmtId="0" fontId="0" fillId="6" borderId="6" xfId="0" applyFill="1" applyBorder="1" applyAlignment="1">
      <alignment horizontal="center" vertical="top" shrinkToFit="1"/>
    </xf>
    <xf numFmtId="4" fontId="0" fillId="6" borderId="6" xfId="0" applyNumberFormat="1" applyFill="1" applyBorder="1" applyAlignment="1">
      <alignment vertical="top"/>
    </xf>
    <xf numFmtId="4" fontId="0" fillId="6" borderId="6" xfId="0" applyNumberFormat="1" applyFill="1" applyBorder="1" applyAlignment="1" applyProtection="1">
      <alignment vertical="top"/>
      <protection locked="0"/>
    </xf>
    <xf numFmtId="0" fontId="6" fillId="0" borderId="4" xfId="0" applyFont="1" applyBorder="1" applyAlignment="1">
      <alignment vertical="center"/>
    </xf>
    <xf numFmtId="0" fontId="6" fillId="0" borderId="6" xfId="0" applyFont="1" applyBorder="1" applyAlignment="1">
      <alignment horizontal="left" vertical="center" wrapText="1"/>
    </xf>
    <xf numFmtId="0" fontId="6" fillId="0" borderId="6" xfId="0" applyFont="1" applyBorder="1" applyAlignment="1">
      <alignment vertical="center" shrinkToFit="1"/>
    </xf>
    <xf numFmtId="4" fontId="6" fillId="0" borderId="6" xfId="0" applyNumberFormat="1" applyFont="1" applyBorder="1" applyAlignment="1">
      <alignment horizontal="right" vertical="center" shrinkToFit="1"/>
    </xf>
    <xf numFmtId="4" fontId="18" fillId="0" borderId="6" xfId="0" applyNumberFormat="1" applyFont="1" applyBorder="1" applyAlignment="1" applyProtection="1">
      <alignment horizontal="right" vertical="center" shrinkToFit="1"/>
      <protection locked="0"/>
    </xf>
    <xf numFmtId="0" fontId="2" fillId="0" borderId="0" xfId="3"/>
    <xf numFmtId="0" fontId="11" fillId="0" borderId="0" xfId="4" applyFont="1"/>
    <xf numFmtId="0" fontId="2" fillId="0" borderId="0" xfId="4"/>
    <xf numFmtId="0" fontId="2" fillId="0" borderId="0" xfId="4" applyAlignment="1">
      <alignment horizontal="right"/>
    </xf>
    <xf numFmtId="49" fontId="19" fillId="0" borderId="40" xfId="4" applyNumberFormat="1" applyFont="1" applyBorder="1"/>
    <xf numFmtId="0" fontId="19" fillId="0" borderId="41" xfId="4" applyFont="1" applyBorder="1" applyAlignment="1">
      <alignment horizontal="center"/>
    </xf>
    <xf numFmtId="0" fontId="19" fillId="0" borderId="40" xfId="4" applyFont="1" applyBorder="1" applyAlignment="1">
      <alignment horizontal="center"/>
    </xf>
    <xf numFmtId="0" fontId="15" fillId="0" borderId="42" xfId="4" applyFont="1" applyBorder="1" applyAlignment="1">
      <alignment horizontal="center"/>
    </xf>
    <xf numFmtId="49" fontId="15" fillId="0" borderId="43" xfId="4" applyNumberFormat="1" applyFont="1" applyBorder="1" applyAlignment="1">
      <alignment horizontal="left"/>
    </xf>
    <xf numFmtId="0" fontId="15" fillId="0" borderId="44" xfId="4" applyFont="1" applyBorder="1"/>
    <xf numFmtId="0" fontId="2" fillId="0" borderId="42" xfId="4" applyBorder="1" applyAlignment="1">
      <alignment horizontal="center"/>
    </xf>
    <xf numFmtId="0" fontId="2" fillId="0" borderId="42" xfId="4" applyBorder="1" applyAlignment="1">
      <alignment horizontal="right"/>
    </xf>
    <xf numFmtId="0" fontId="2" fillId="0" borderId="42" xfId="4" applyBorder="1"/>
    <xf numFmtId="0" fontId="20" fillId="0" borderId="0" xfId="4" applyFont="1"/>
    <xf numFmtId="0" fontId="21" fillId="0" borderId="42" xfId="4" applyFont="1" applyBorder="1" applyAlignment="1">
      <alignment horizontal="center"/>
    </xf>
    <xf numFmtId="49" fontId="6" fillId="0" borderId="45" xfId="0" applyNumberFormat="1" applyFont="1" applyBorder="1" applyAlignment="1" applyProtection="1">
      <alignment horizontal="left" vertical="center" wrapText="1"/>
      <protection locked="0"/>
    </xf>
    <xf numFmtId="0" fontId="6" fillId="0" borderId="46" xfId="0" applyFont="1" applyBorder="1" applyAlignment="1" applyProtection="1">
      <alignment horizontal="left" vertical="center" wrapText="1"/>
      <protection locked="0"/>
    </xf>
    <xf numFmtId="49" fontId="21" fillId="0" borderId="42" xfId="4" applyNumberFormat="1" applyFont="1" applyBorder="1" applyAlignment="1">
      <alignment horizontal="center" shrinkToFit="1"/>
    </xf>
    <xf numFmtId="4" fontId="21" fillId="0" borderId="42" xfId="4" applyNumberFormat="1" applyFont="1" applyBorder="1" applyAlignment="1">
      <alignment horizontal="right"/>
    </xf>
    <xf numFmtId="4" fontId="21" fillId="0" borderId="42" xfId="4" applyNumberFormat="1" applyFont="1" applyBorder="1"/>
    <xf numFmtId="49" fontId="6" fillId="0" borderId="0" xfId="0" applyNumberFormat="1" applyFont="1" applyAlignment="1" applyProtection="1">
      <alignment horizontal="left" vertical="center" wrapText="1"/>
      <protection locked="0"/>
    </xf>
    <xf numFmtId="0" fontId="22" fillId="0" borderId="8" xfId="0" applyFont="1" applyBorder="1" applyAlignment="1">
      <alignment horizontal="left" vertical="center" wrapText="1"/>
    </xf>
    <xf numFmtId="0" fontId="6" fillId="0" borderId="39" xfId="0" applyFont="1" applyBorder="1" applyAlignment="1">
      <alignment horizontal="left" vertical="center" wrapText="1"/>
    </xf>
    <xf numFmtId="0" fontId="2" fillId="0" borderId="47" xfId="4" applyBorder="1" applyAlignment="1">
      <alignment horizontal="center"/>
    </xf>
    <xf numFmtId="49" fontId="23" fillId="0" borderId="48" xfId="4" applyNumberFormat="1" applyFont="1" applyBorder="1" applyAlignment="1">
      <alignment horizontal="left"/>
    </xf>
    <xf numFmtId="0" fontId="23" fillId="0" borderId="49" xfId="4" applyFont="1" applyBorder="1"/>
    <xf numFmtId="4" fontId="2" fillId="0" borderId="47" xfId="4" applyNumberFormat="1" applyBorder="1" applyAlignment="1">
      <alignment horizontal="right"/>
    </xf>
    <xf numFmtId="4" fontId="15" fillId="0" borderId="47" xfId="4" applyNumberFormat="1" applyFont="1" applyBorder="1"/>
    <xf numFmtId="3" fontId="2" fillId="0" borderId="0" xfId="4" applyNumberFormat="1"/>
    <xf numFmtId="0" fontId="0" fillId="9" borderId="4" xfId="0" applyFill="1" applyBorder="1"/>
    <xf numFmtId="49" fontId="4" fillId="9" borderId="3" xfId="0" applyNumberFormat="1" applyFont="1" applyFill="1" applyBorder="1"/>
    <xf numFmtId="49" fontId="4" fillId="9" borderId="3" xfId="0" applyNumberFormat="1" applyFont="1" applyFill="1" applyBorder="1" applyAlignment="1">
      <alignment horizontal="left" wrapText="1"/>
    </xf>
    <xf numFmtId="0" fontId="4" fillId="9" borderId="3" xfId="0" applyFont="1" applyFill="1" applyBorder="1" applyAlignment="1">
      <alignment horizontal="center"/>
    </xf>
    <xf numFmtId="0" fontId="4" fillId="9" borderId="3" xfId="0" applyFont="1" applyFill="1" applyBorder="1"/>
    <xf numFmtId="4" fontId="4" fillId="9" borderId="7" xfId="0" applyNumberFormat="1" applyFont="1" applyFill="1" applyBorder="1"/>
    <xf numFmtId="0" fontId="24" fillId="0" borderId="0" xfId="4" applyFont="1"/>
    <xf numFmtId="0" fontId="25" fillId="0" borderId="0" xfId="4" applyFont="1"/>
    <xf numFmtId="3" fontId="25" fillId="0" borderId="0" xfId="4" applyNumberFormat="1" applyFont="1" applyAlignment="1">
      <alignment horizontal="right"/>
    </xf>
    <xf numFmtId="4" fontId="25" fillId="0" borderId="0" xfId="4" applyNumberFormat="1" applyFont="1"/>
    <xf numFmtId="0" fontId="2" fillId="0" borderId="0" xfId="1" applyAlignment="1" applyProtection="1">
      <alignment vertical="top"/>
      <protection locked="0"/>
    </xf>
    <xf numFmtId="0" fontId="26" fillId="0" borderId="50" xfId="1" applyFont="1" applyBorder="1" applyAlignment="1" applyProtection="1">
      <alignment vertical="center" wrapText="1"/>
      <protection locked="0"/>
    </xf>
    <xf numFmtId="0" fontId="26" fillId="0" borderId="51" xfId="1" applyFont="1" applyBorder="1" applyAlignment="1" applyProtection="1">
      <alignment vertical="center" wrapText="1"/>
      <protection locked="0"/>
    </xf>
    <xf numFmtId="0" fontId="26" fillId="0" borderId="52" xfId="1" applyFont="1" applyBorder="1" applyAlignment="1" applyProtection="1">
      <alignment vertical="center" wrapText="1"/>
      <protection locked="0"/>
    </xf>
    <xf numFmtId="0" fontId="26" fillId="0" borderId="8" xfId="1" applyFont="1" applyBorder="1" applyAlignment="1" applyProtection="1">
      <alignment horizontal="center" vertical="center" wrapText="1"/>
      <protection locked="0"/>
    </xf>
    <xf numFmtId="0" fontId="26" fillId="0" borderId="9" xfId="1" applyFont="1" applyBorder="1" applyAlignment="1" applyProtection="1">
      <alignment horizontal="center" vertical="center" wrapText="1"/>
      <protection locked="0"/>
    </xf>
    <xf numFmtId="0" fontId="2" fillId="0" borderId="0" xfId="1" applyAlignment="1" applyProtection="1">
      <alignment horizontal="center" vertical="center"/>
      <protection locked="0"/>
    </xf>
    <xf numFmtId="0" fontId="26" fillId="0" borderId="8" xfId="1" applyFont="1" applyBorder="1" applyAlignment="1" applyProtection="1">
      <alignment vertical="center" wrapText="1"/>
      <protection locked="0"/>
    </xf>
    <xf numFmtId="0" fontId="26" fillId="0" borderId="9" xfId="1" applyFont="1" applyBorder="1" applyAlignment="1" applyProtection="1">
      <alignment vertical="center" wrapText="1"/>
      <protection locked="0"/>
    </xf>
    <xf numFmtId="0" fontId="28" fillId="0" borderId="0" xfId="1" applyFont="1" applyAlignment="1" applyProtection="1">
      <alignment horizontal="left" vertical="center" wrapText="1"/>
      <protection locked="0"/>
    </xf>
    <xf numFmtId="0" fontId="29" fillId="0" borderId="0" xfId="1" applyFont="1" applyAlignment="1" applyProtection="1">
      <alignment horizontal="left" vertical="center" wrapText="1"/>
      <protection locked="0"/>
    </xf>
    <xf numFmtId="0" fontId="29" fillId="0" borderId="8" xfId="1" applyFont="1" applyBorder="1" applyAlignment="1" applyProtection="1">
      <alignment vertical="center" wrapText="1"/>
      <protection locked="0"/>
    </xf>
    <xf numFmtId="0" fontId="29" fillId="0" borderId="0" xfId="1" applyFont="1" applyAlignment="1" applyProtection="1">
      <alignment vertical="center" wrapText="1"/>
      <protection locked="0"/>
    </xf>
    <xf numFmtId="0" fontId="29" fillId="0" borderId="0" xfId="1" applyFont="1" applyAlignment="1" applyProtection="1">
      <alignment vertical="center"/>
      <protection locked="0"/>
    </xf>
    <xf numFmtId="0" fontId="29" fillId="0" borderId="0" xfId="1" applyFont="1" applyAlignment="1" applyProtection="1">
      <alignment horizontal="left" vertical="center"/>
      <protection locked="0"/>
    </xf>
    <xf numFmtId="49" fontId="29" fillId="0" borderId="0" xfId="1" applyNumberFormat="1" applyFont="1" applyAlignment="1" applyProtection="1">
      <alignment vertical="center" wrapText="1"/>
      <protection locked="0"/>
    </xf>
    <xf numFmtId="0" fontId="26" fillId="0" borderId="2" xfId="1" applyFont="1" applyBorder="1" applyAlignment="1" applyProtection="1">
      <alignment vertical="center" wrapText="1"/>
      <protection locked="0"/>
    </xf>
    <xf numFmtId="0" fontId="31" fillId="0" borderId="1" xfId="1" applyFont="1" applyBorder="1" applyAlignment="1" applyProtection="1">
      <alignment vertical="center" wrapText="1"/>
      <protection locked="0"/>
    </xf>
    <xf numFmtId="0" fontId="26" fillId="0" borderId="10" xfId="1" applyFont="1" applyBorder="1" applyAlignment="1" applyProtection="1">
      <alignment vertical="center" wrapText="1"/>
      <protection locked="0"/>
    </xf>
    <xf numFmtId="0" fontId="26" fillId="0" borderId="0" xfId="1" applyFont="1" applyAlignment="1" applyProtection="1">
      <alignment vertical="top"/>
      <protection locked="0"/>
    </xf>
    <xf numFmtId="0" fontId="26" fillId="0" borderId="50" xfId="1" applyFont="1" applyBorder="1" applyAlignment="1" applyProtection="1">
      <alignment horizontal="left" vertical="center"/>
      <protection locked="0"/>
    </xf>
    <xf numFmtId="0" fontId="26" fillId="0" borderId="51" xfId="1" applyFont="1" applyBorder="1" applyAlignment="1" applyProtection="1">
      <alignment horizontal="left" vertical="center"/>
      <protection locked="0"/>
    </xf>
    <xf numFmtId="0" fontId="26" fillId="0" borderId="52" xfId="1" applyFont="1" applyBorder="1" applyAlignment="1" applyProtection="1">
      <alignment horizontal="left" vertical="center"/>
      <protection locked="0"/>
    </xf>
    <xf numFmtId="0" fontId="26" fillId="0" borderId="8" xfId="1" applyFont="1" applyBorder="1" applyAlignment="1" applyProtection="1">
      <alignment horizontal="left" vertical="center"/>
      <protection locked="0"/>
    </xf>
    <xf numFmtId="0" fontId="26" fillId="0" borderId="9" xfId="1" applyFont="1" applyBorder="1" applyAlignment="1" applyProtection="1">
      <alignment horizontal="left" vertical="center"/>
      <protection locked="0"/>
    </xf>
    <xf numFmtId="0" fontId="28" fillId="0" borderId="0" xfId="1" applyFont="1" applyAlignment="1" applyProtection="1">
      <alignment horizontal="left" vertical="center"/>
      <protection locked="0"/>
    </xf>
    <xf numFmtId="0" fontId="32" fillId="0" borderId="0" xfId="1" applyFont="1" applyAlignment="1" applyProtection="1">
      <alignment horizontal="left" vertical="center"/>
      <protection locked="0"/>
    </xf>
    <xf numFmtId="0" fontId="28" fillId="0" borderId="1" xfId="1" applyFont="1" applyBorder="1" applyAlignment="1" applyProtection="1">
      <alignment horizontal="left" vertical="center"/>
      <protection locked="0"/>
    </xf>
    <xf numFmtId="0" fontId="28" fillId="0" borderId="1" xfId="1" applyFont="1" applyBorder="1" applyAlignment="1" applyProtection="1">
      <alignment horizontal="center" vertical="center"/>
      <protection locked="0"/>
    </xf>
    <xf numFmtId="0" fontId="32" fillId="0" borderId="1" xfId="1" applyFont="1" applyBorder="1" applyAlignment="1" applyProtection="1">
      <alignment horizontal="left" vertical="center"/>
      <protection locked="0"/>
    </xf>
    <xf numFmtId="0" fontId="33" fillId="0" borderId="0" xfId="1" applyFont="1" applyAlignment="1" applyProtection="1">
      <alignment horizontal="left" vertical="center"/>
      <protection locked="0"/>
    </xf>
    <xf numFmtId="0" fontId="29" fillId="0" borderId="0" xfId="1" applyFont="1" applyAlignment="1" applyProtection="1">
      <alignment horizontal="center" vertical="center"/>
      <protection locked="0"/>
    </xf>
    <xf numFmtId="0" fontId="29" fillId="0" borderId="8" xfId="1" applyFont="1" applyBorder="1" applyAlignment="1" applyProtection="1">
      <alignment horizontal="left" vertical="center"/>
      <protection locked="0"/>
    </xf>
    <xf numFmtId="0" fontId="26" fillId="0" borderId="2" xfId="1" applyFont="1" applyBorder="1" applyAlignment="1" applyProtection="1">
      <alignment horizontal="left" vertical="center"/>
      <protection locked="0"/>
    </xf>
    <xf numFmtId="0" fontId="31" fillId="0" borderId="1" xfId="1" applyFont="1" applyBorder="1" applyAlignment="1" applyProtection="1">
      <alignment horizontal="left" vertical="center"/>
      <protection locked="0"/>
    </xf>
    <xf numFmtId="0" fontId="26" fillId="0" borderId="10" xfId="1" applyFont="1" applyBorder="1" applyAlignment="1" applyProtection="1">
      <alignment horizontal="left" vertical="center"/>
      <protection locked="0"/>
    </xf>
    <xf numFmtId="0" fontId="26" fillId="0" borderId="0" xfId="1" applyFont="1" applyAlignment="1" applyProtection="1">
      <alignment horizontal="left" vertical="center"/>
      <protection locked="0"/>
    </xf>
    <xf numFmtId="0" fontId="31" fillId="0" borderId="0" xfId="1" applyFont="1" applyAlignment="1" applyProtection="1">
      <alignment horizontal="left" vertical="center"/>
      <protection locked="0"/>
    </xf>
    <xf numFmtId="0" fontId="29" fillId="0" borderId="1" xfId="1" applyFont="1" applyBorder="1" applyAlignment="1" applyProtection="1">
      <alignment horizontal="left" vertical="center"/>
      <protection locked="0"/>
    </xf>
    <xf numFmtId="0" fontId="26" fillId="0" borderId="0" xfId="1" applyFont="1" applyAlignment="1" applyProtection="1">
      <alignment horizontal="left" vertical="center" wrapText="1"/>
      <protection locked="0"/>
    </xf>
    <xf numFmtId="0" fontId="29" fillId="0" borderId="0" xfId="1" applyFont="1" applyAlignment="1" applyProtection="1">
      <alignment horizontal="center" vertical="center" wrapText="1"/>
      <protection locked="0"/>
    </xf>
    <xf numFmtId="0" fontId="26" fillId="0" borderId="50" xfId="1" applyFont="1" applyBorder="1" applyAlignment="1" applyProtection="1">
      <alignment horizontal="left" vertical="center" wrapText="1"/>
      <protection locked="0"/>
    </xf>
    <xf numFmtId="0" fontId="26" fillId="0" borderId="51" xfId="1" applyFont="1" applyBorder="1" applyAlignment="1" applyProtection="1">
      <alignment horizontal="left" vertical="center" wrapText="1"/>
      <protection locked="0"/>
    </xf>
    <xf numFmtId="0" fontId="26" fillId="0" borderId="52" xfId="1" applyFont="1" applyBorder="1" applyAlignment="1" applyProtection="1">
      <alignment horizontal="left" vertical="center" wrapText="1"/>
      <protection locked="0"/>
    </xf>
    <xf numFmtId="0" fontId="26" fillId="0" borderId="8" xfId="1" applyFont="1" applyBorder="1" applyAlignment="1" applyProtection="1">
      <alignment horizontal="left" vertical="center" wrapText="1"/>
      <protection locked="0"/>
    </xf>
    <xf numFmtId="0" fontId="26" fillId="0" borderId="9" xfId="1" applyFont="1" applyBorder="1" applyAlignment="1" applyProtection="1">
      <alignment horizontal="left" vertical="center" wrapText="1"/>
      <protection locked="0"/>
    </xf>
    <xf numFmtId="0" fontId="32" fillId="0" borderId="8" xfId="1" applyFont="1" applyBorder="1" applyAlignment="1" applyProtection="1">
      <alignment horizontal="left" vertical="center" wrapText="1"/>
      <protection locked="0"/>
    </xf>
    <xf numFmtId="0" fontId="32" fillId="0" borderId="9" xfId="1" applyFont="1" applyBorder="1" applyAlignment="1" applyProtection="1">
      <alignment horizontal="left" vertical="center" wrapText="1"/>
      <protection locked="0"/>
    </xf>
    <xf numFmtId="0" fontId="29" fillId="0" borderId="8" xfId="1" applyFont="1" applyBorder="1" applyAlignment="1" applyProtection="1">
      <alignment horizontal="left" vertical="center" wrapText="1"/>
      <protection locked="0"/>
    </xf>
    <xf numFmtId="0" fontId="29" fillId="0" borderId="9" xfId="1" applyFont="1" applyBorder="1" applyAlignment="1" applyProtection="1">
      <alignment horizontal="left" vertical="center" wrapText="1"/>
      <protection locked="0"/>
    </xf>
    <xf numFmtId="0" fontId="29" fillId="0" borderId="9" xfId="1" applyFont="1" applyBorder="1" applyAlignment="1" applyProtection="1">
      <alignment horizontal="left" vertical="center"/>
      <protection locked="0"/>
    </xf>
    <xf numFmtId="0" fontId="29" fillId="0" borderId="2" xfId="1" applyFont="1" applyBorder="1" applyAlignment="1" applyProtection="1">
      <alignment horizontal="left" vertical="center" wrapText="1"/>
      <protection locked="0"/>
    </xf>
    <xf numFmtId="0" fontId="29" fillId="0" borderId="1" xfId="1" applyFont="1" applyBorder="1" applyAlignment="1" applyProtection="1">
      <alignment horizontal="left" vertical="center" wrapText="1"/>
      <protection locked="0"/>
    </xf>
    <xf numFmtId="0" fontId="29" fillId="0" borderId="10" xfId="1" applyFont="1" applyBorder="1" applyAlignment="1" applyProtection="1">
      <alignment horizontal="left" vertical="center" wrapText="1"/>
      <protection locked="0"/>
    </xf>
    <xf numFmtId="0" fontId="29" fillId="0" borderId="0" xfId="1" applyFont="1" applyAlignment="1" applyProtection="1">
      <alignment horizontal="left" vertical="top"/>
      <protection locked="0"/>
    </xf>
    <xf numFmtId="0" fontId="29" fillId="0" borderId="0" xfId="1" applyFont="1" applyAlignment="1" applyProtection="1">
      <alignment horizontal="center" vertical="top"/>
      <protection locked="0"/>
    </xf>
    <xf numFmtId="0" fontId="29" fillId="0" borderId="2" xfId="1" applyFont="1" applyBorder="1" applyAlignment="1" applyProtection="1">
      <alignment horizontal="left" vertical="center"/>
      <protection locked="0"/>
    </xf>
    <xf numFmtId="0" fontId="29" fillId="0" borderId="10" xfId="1" applyFont="1" applyBorder="1" applyAlignment="1" applyProtection="1">
      <alignment horizontal="left" vertical="center"/>
      <protection locked="0"/>
    </xf>
    <xf numFmtId="0" fontId="32" fillId="0" borderId="0" xfId="1" applyFont="1" applyAlignment="1" applyProtection="1">
      <alignment vertical="center"/>
      <protection locked="0"/>
    </xf>
    <xf numFmtId="0" fontId="28" fillId="0" borderId="0" xfId="1" applyFont="1" applyAlignment="1" applyProtection="1">
      <alignment vertical="center"/>
      <protection locked="0"/>
    </xf>
    <xf numFmtId="0" fontId="32" fillId="0" borderId="1" xfId="1" applyFont="1" applyBorder="1" applyAlignment="1" applyProtection="1">
      <alignment vertical="center"/>
      <protection locked="0"/>
    </xf>
    <xf numFmtId="0" fontId="28" fillId="0" borderId="1" xfId="1" applyFont="1" applyBorder="1" applyAlignment="1" applyProtection="1">
      <alignment vertical="center"/>
      <protection locked="0"/>
    </xf>
    <xf numFmtId="49" fontId="29" fillId="0" borderId="0" xfId="1" applyNumberFormat="1" applyFont="1" applyAlignment="1" applyProtection="1">
      <alignment horizontal="left" vertical="center"/>
      <protection locked="0"/>
    </xf>
    <xf numFmtId="0" fontId="2" fillId="0" borderId="1" xfId="1" applyBorder="1" applyAlignment="1" applyProtection="1">
      <alignment vertical="top"/>
      <protection locked="0"/>
    </xf>
    <xf numFmtId="0" fontId="29" fillId="0" borderId="51" xfId="1" applyFont="1" applyBorder="1" applyAlignment="1" applyProtection="1">
      <alignment horizontal="left" vertical="center" wrapText="1"/>
      <protection locked="0"/>
    </xf>
    <xf numFmtId="0" fontId="29" fillId="0" borderId="51" xfId="1" applyFont="1" applyBorder="1" applyAlignment="1" applyProtection="1">
      <alignment horizontal="left" vertical="center"/>
      <protection locked="0"/>
    </xf>
    <xf numFmtId="0" fontId="29" fillId="0" borderId="51" xfId="1" applyFont="1" applyBorder="1" applyAlignment="1" applyProtection="1">
      <alignment horizontal="center" vertical="center"/>
      <protection locked="0"/>
    </xf>
    <xf numFmtId="0" fontId="28" fillId="0" borderId="1" xfId="1" applyFont="1" applyBorder="1" applyAlignment="1" applyProtection="1">
      <alignment horizontal="left"/>
      <protection locked="0"/>
    </xf>
    <xf numFmtId="0" fontId="32" fillId="0" borderId="1" xfId="1" applyFont="1" applyBorder="1" applyProtection="1">
      <protection locked="0"/>
    </xf>
    <xf numFmtId="0" fontId="26" fillId="0" borderId="8" xfId="1" applyFont="1" applyBorder="1" applyAlignment="1" applyProtection="1">
      <alignment vertical="top"/>
      <protection locked="0"/>
    </xf>
    <xf numFmtId="0" fontId="26" fillId="0" borderId="9" xfId="1" applyFont="1" applyBorder="1" applyAlignment="1" applyProtection="1">
      <alignment vertical="top"/>
      <protection locked="0"/>
    </xf>
    <xf numFmtId="0" fontId="26" fillId="0" borderId="0" xfId="1" applyFont="1" applyAlignment="1" applyProtection="1">
      <alignment horizontal="center" vertical="center"/>
      <protection locked="0"/>
    </xf>
    <xf numFmtId="0" fontId="26" fillId="0" borderId="0" xfId="1" applyFont="1" applyAlignment="1" applyProtection="1">
      <alignment horizontal="left" vertical="top"/>
      <protection locked="0"/>
    </xf>
    <xf numFmtId="0" fontId="26" fillId="0" borderId="2" xfId="1" applyFont="1" applyBorder="1" applyAlignment="1" applyProtection="1">
      <alignment vertical="top"/>
      <protection locked="0"/>
    </xf>
    <xf numFmtId="0" fontId="26" fillId="0" borderId="1" xfId="1" applyFont="1" applyBorder="1" applyAlignment="1" applyProtection="1">
      <alignment vertical="top"/>
      <protection locked="0"/>
    </xf>
    <xf numFmtId="0" fontId="26" fillId="0" borderId="10" xfId="1" applyFont="1" applyBorder="1" applyAlignment="1" applyProtection="1">
      <alignment vertical="top"/>
      <protection locked="0"/>
    </xf>
    <xf numFmtId="0" fontId="4" fillId="2" borderId="50" xfId="0" applyFont="1" applyFill="1" applyBorder="1" applyAlignment="1">
      <alignment vertical="top"/>
    </xf>
    <xf numFmtId="49" fontId="4" fillId="2" borderId="51" xfId="0" applyNumberFormat="1" applyFont="1" applyFill="1" applyBorder="1" applyAlignment="1">
      <alignment vertical="top"/>
    </xf>
    <xf numFmtId="49" fontId="4" fillId="2" borderId="51" xfId="0" applyNumberFormat="1" applyFont="1" applyFill="1" applyBorder="1" applyAlignment="1">
      <alignment horizontal="left" vertical="top" wrapText="1"/>
    </xf>
    <xf numFmtId="0" fontId="4" fillId="2" borderId="51" xfId="0" applyFont="1" applyFill="1" applyBorder="1" applyAlignment="1">
      <alignment horizontal="center" vertical="top" shrinkToFit="1"/>
    </xf>
    <xf numFmtId="164" fontId="4" fillId="2" borderId="51" xfId="0" applyNumberFormat="1" applyFont="1" applyFill="1" applyBorder="1" applyAlignment="1">
      <alignment vertical="top" shrinkToFit="1"/>
    </xf>
    <xf numFmtId="4" fontId="4" fillId="2" borderId="51" xfId="0" applyNumberFormat="1" applyFont="1" applyFill="1" applyBorder="1" applyAlignment="1">
      <alignment vertical="top" shrinkToFit="1"/>
    </xf>
    <xf numFmtId="4" fontId="4" fillId="2" borderId="52" xfId="0" applyNumberFormat="1" applyFont="1" applyFill="1" applyBorder="1" applyAlignment="1">
      <alignment vertical="top" shrinkToFit="1"/>
    </xf>
    <xf numFmtId="164" fontId="4" fillId="2" borderId="0" xfId="0" applyNumberFormat="1" applyFont="1" applyFill="1" applyAlignment="1">
      <alignment vertical="top" shrinkToFit="1"/>
    </xf>
    <xf numFmtId="0" fontId="6" fillId="0" borderId="3" xfId="0" applyFont="1" applyBorder="1" applyAlignment="1">
      <alignment vertical="top"/>
    </xf>
    <xf numFmtId="49" fontId="6" fillId="0" borderId="3" xfId="0" applyNumberFormat="1" applyFont="1" applyBorder="1" applyAlignment="1">
      <alignment vertical="top"/>
    </xf>
    <xf numFmtId="164" fontId="7" fillId="0" borderId="3" xfId="0" quotePrefix="1" applyNumberFormat="1" applyFont="1" applyBorder="1" applyAlignment="1">
      <alignment horizontal="left" vertical="top" wrapText="1"/>
    </xf>
    <xf numFmtId="164" fontId="7" fillId="0" borderId="3" xfId="0" applyNumberFormat="1" applyFont="1" applyBorder="1" applyAlignment="1">
      <alignment horizontal="center" vertical="top" wrapText="1" shrinkToFit="1"/>
    </xf>
    <xf numFmtId="164" fontId="7" fillId="0" borderId="3" xfId="0" applyNumberFormat="1" applyFont="1" applyBorder="1" applyAlignment="1">
      <alignment vertical="top" wrapText="1" shrinkToFit="1"/>
    </xf>
    <xf numFmtId="4" fontId="6" fillId="0" borderId="3" xfId="0" applyNumberFormat="1" applyFont="1" applyBorder="1" applyAlignment="1">
      <alignment vertical="top" shrinkToFit="1"/>
    </xf>
    <xf numFmtId="164" fontId="6" fillId="0" borderId="3" xfId="0" applyNumberFormat="1" applyFont="1" applyBorder="1" applyAlignment="1">
      <alignment vertical="top" shrinkToFit="1"/>
    </xf>
    <xf numFmtId="0" fontId="6" fillId="0" borderId="1" xfId="0" applyFont="1" applyBorder="1" applyAlignment="1">
      <alignment vertical="top"/>
    </xf>
    <xf numFmtId="49" fontId="6" fillId="0" borderId="1" xfId="0" applyNumberFormat="1" applyFont="1" applyBorder="1" applyAlignment="1">
      <alignment vertical="top"/>
    </xf>
    <xf numFmtId="164" fontId="7" fillId="0" borderId="1" xfId="0" quotePrefix="1" applyNumberFormat="1" applyFont="1" applyBorder="1" applyAlignment="1">
      <alignment horizontal="left" vertical="top" wrapText="1"/>
    </xf>
    <xf numFmtId="164" fontId="7" fillId="0" borderId="1" xfId="0" applyNumberFormat="1" applyFont="1" applyBorder="1" applyAlignment="1">
      <alignment horizontal="center" vertical="top" wrapText="1" shrinkToFit="1"/>
    </xf>
    <xf numFmtId="164" fontId="7" fillId="0" borderId="1" xfId="0" applyNumberFormat="1" applyFont="1" applyBorder="1" applyAlignment="1">
      <alignment vertical="top" wrapText="1" shrinkToFit="1"/>
    </xf>
    <xf numFmtId="4" fontId="6" fillId="0" borderId="1" xfId="0" applyNumberFormat="1" applyFont="1" applyBorder="1" applyAlignment="1">
      <alignment vertical="top" shrinkToFit="1"/>
    </xf>
    <xf numFmtId="164" fontId="6" fillId="0" borderId="1" xfId="0" applyNumberFormat="1" applyFont="1" applyBorder="1" applyAlignment="1">
      <alignment vertical="top" shrinkToFit="1"/>
    </xf>
    <xf numFmtId="3" fontId="7" fillId="0" borderId="0" xfId="0" quotePrefix="1" applyNumberFormat="1" applyFont="1" applyAlignment="1">
      <alignment horizontal="left" vertical="top" wrapText="1"/>
    </xf>
    <xf numFmtId="0" fontId="34" fillId="10" borderId="0" xfId="5" applyFont="1" applyFill="1"/>
    <xf numFmtId="0" fontId="1" fillId="10" borderId="0" xfId="5" applyFill="1"/>
    <xf numFmtId="0" fontId="1" fillId="0" borderId="0" xfId="5"/>
    <xf numFmtId="0" fontId="1" fillId="11" borderId="0" xfId="5" applyFill="1"/>
    <xf numFmtId="0" fontId="34" fillId="11" borderId="0" xfId="5" applyFont="1" applyFill="1"/>
    <xf numFmtId="0" fontId="1" fillId="0" borderId="0" xfId="5" applyAlignment="1">
      <alignment wrapText="1"/>
    </xf>
    <xf numFmtId="4" fontId="1" fillId="0" borderId="0" xfId="5" applyNumberFormat="1"/>
    <xf numFmtId="4" fontId="35" fillId="11" borderId="0" xfId="5" applyNumberFormat="1" applyFont="1" applyFill="1"/>
    <xf numFmtId="0" fontId="0" fillId="0" borderId="0" xfId="0" applyAlignment="1">
      <alignment horizontal="left" vertical="center"/>
    </xf>
    <xf numFmtId="0" fontId="0" fillId="0" borderId="53" xfId="0" applyBorder="1"/>
    <xf numFmtId="0" fontId="0" fillId="0" borderId="54" xfId="0" applyBorder="1"/>
    <xf numFmtId="0" fontId="0" fillId="0" borderId="55" xfId="0" applyBorder="1"/>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0" fillId="0" borderId="0" xfId="0" applyAlignment="1">
      <alignment vertical="center"/>
    </xf>
    <xf numFmtId="0" fontId="0" fillId="0" borderId="55" xfId="0" applyBorder="1" applyAlignment="1">
      <alignment vertical="center"/>
    </xf>
    <xf numFmtId="0" fontId="17" fillId="0" borderId="0" xfId="0" applyFont="1" applyAlignment="1">
      <alignment horizontal="left" vertical="center"/>
    </xf>
    <xf numFmtId="165" fontId="17" fillId="0" borderId="0" xfId="0" applyNumberFormat="1" applyFont="1" applyAlignment="1">
      <alignment horizontal="left" vertical="center"/>
    </xf>
    <xf numFmtId="0" fontId="0" fillId="0" borderId="0" xfId="0" applyAlignment="1">
      <alignment vertical="center" wrapText="1"/>
    </xf>
    <xf numFmtId="0" fontId="0" fillId="0" borderId="55" xfId="0" applyBorder="1" applyAlignment="1">
      <alignment vertical="center" wrapText="1"/>
    </xf>
    <xf numFmtId="0" fontId="17" fillId="0" borderId="0" xfId="0" applyFont="1" applyAlignment="1">
      <alignment horizontal="left" vertical="center" wrapText="1"/>
    </xf>
    <xf numFmtId="0" fontId="0" fillId="0" borderId="56" xfId="0" applyBorder="1" applyAlignment="1">
      <alignment vertical="center"/>
    </xf>
    <xf numFmtId="0" fontId="41" fillId="0" borderId="0" xfId="0" applyFont="1" applyAlignment="1">
      <alignment horizontal="left" vertical="center"/>
    </xf>
    <xf numFmtId="4" fontId="42" fillId="0" borderId="0" xfId="0" applyNumberFormat="1" applyFont="1" applyAlignment="1">
      <alignment vertical="center"/>
    </xf>
    <xf numFmtId="0" fontId="39" fillId="0" borderId="0" xfId="0" applyFont="1" applyAlignment="1">
      <alignment horizontal="right" vertical="center"/>
    </xf>
    <xf numFmtId="0" fontId="43" fillId="0" borderId="0" xfId="0" applyFont="1" applyAlignment="1">
      <alignment horizontal="left" vertical="center"/>
    </xf>
    <xf numFmtId="4" fontId="39" fillId="0" borderId="0" xfId="0" applyNumberFormat="1" applyFont="1" applyAlignment="1">
      <alignment vertical="center"/>
    </xf>
    <xf numFmtId="166" fontId="39" fillId="0" borderId="0" xfId="0" applyNumberFormat="1" applyFont="1" applyAlignment="1">
      <alignment horizontal="right" vertical="center"/>
    </xf>
    <xf numFmtId="0" fontId="0" fillId="12" borderId="0" xfId="0" applyFill="1" applyAlignment="1">
      <alignment vertical="center"/>
    </xf>
    <xf numFmtId="0" fontId="44" fillId="12" borderId="57" xfId="0" applyFont="1" applyFill="1" applyBorder="1" applyAlignment="1">
      <alignment horizontal="left" vertical="center"/>
    </xf>
    <xf numFmtId="0" fontId="0" fillId="12" borderId="58" xfId="0" applyFill="1" applyBorder="1" applyAlignment="1">
      <alignment vertical="center"/>
    </xf>
    <xf numFmtId="0" fontId="44" fillId="12" borderId="58" xfId="0" applyFont="1" applyFill="1" applyBorder="1" applyAlignment="1">
      <alignment horizontal="right" vertical="center"/>
    </xf>
    <xf numFmtId="0" fontId="44" fillId="12" borderId="58" xfId="0" applyFont="1" applyFill="1" applyBorder="1" applyAlignment="1">
      <alignment horizontal="center" vertical="center"/>
    </xf>
    <xf numFmtId="4" fontId="44" fillId="12" borderId="58" xfId="0" applyNumberFormat="1" applyFont="1" applyFill="1" applyBorder="1" applyAlignment="1">
      <alignment vertical="center"/>
    </xf>
    <xf numFmtId="0" fontId="0" fillId="12" borderId="59" xfId="0" applyFill="1" applyBorder="1" applyAlignment="1">
      <alignment vertical="center"/>
    </xf>
    <xf numFmtId="0" fontId="0" fillId="0" borderId="60" xfId="0" applyBorder="1" applyAlignment="1">
      <alignment vertical="center"/>
    </xf>
    <xf numFmtId="0" fontId="0" fillId="0" borderId="61" xfId="0" applyBorder="1" applyAlignment="1">
      <alignment vertical="center"/>
    </xf>
    <xf numFmtId="0" fontId="0" fillId="0" borderId="53" xfId="0" applyBorder="1" applyAlignment="1">
      <alignment vertical="center"/>
    </xf>
    <xf numFmtId="0" fontId="0" fillId="0" borderId="54" xfId="0" applyBorder="1" applyAlignment="1">
      <alignment vertical="center"/>
    </xf>
    <xf numFmtId="0" fontId="45" fillId="12" borderId="0" xfId="0" applyFont="1" applyFill="1" applyAlignment="1">
      <alignment horizontal="left" vertical="center"/>
    </xf>
    <xf numFmtId="0" fontId="45" fillId="12" borderId="0" xfId="0" applyFont="1" applyFill="1" applyAlignment="1">
      <alignment horizontal="right" vertical="center"/>
    </xf>
    <xf numFmtId="0" fontId="46" fillId="0" borderId="0" xfId="0" applyFont="1" applyAlignment="1">
      <alignment horizontal="left" vertical="center"/>
    </xf>
    <xf numFmtId="0" fontId="47" fillId="0" borderId="0" xfId="0" applyFont="1" applyAlignment="1">
      <alignment vertical="center"/>
    </xf>
    <xf numFmtId="0" fontId="47" fillId="0" borderId="55" xfId="0" applyFont="1" applyBorder="1" applyAlignment="1">
      <alignment vertical="center"/>
    </xf>
    <xf numFmtId="0" fontId="47" fillId="0" borderId="62" xfId="0" applyFont="1" applyBorder="1" applyAlignment="1">
      <alignment horizontal="left" vertical="center"/>
    </xf>
    <xf numFmtId="0" fontId="47" fillId="0" borderId="62" xfId="0" applyFont="1" applyBorder="1" applyAlignment="1">
      <alignment vertical="center"/>
    </xf>
    <xf numFmtId="4" fontId="47" fillId="0" borderId="62" xfId="0" applyNumberFormat="1" applyFont="1" applyBorder="1" applyAlignment="1">
      <alignment vertical="center"/>
    </xf>
    <xf numFmtId="0" fontId="48" fillId="0" borderId="0" xfId="0" applyFont="1" applyAlignment="1">
      <alignment vertical="center"/>
    </xf>
    <xf numFmtId="0" fontId="48" fillId="0" borderId="55" xfId="0" applyFont="1" applyBorder="1" applyAlignment="1">
      <alignment vertical="center"/>
    </xf>
    <xf numFmtId="0" fontId="48" fillId="0" borderId="62" xfId="0" applyFont="1" applyBorder="1" applyAlignment="1">
      <alignment horizontal="left" vertical="center"/>
    </xf>
    <xf numFmtId="0" fontId="48" fillId="0" borderId="62" xfId="0" applyFont="1" applyBorder="1" applyAlignment="1">
      <alignment vertical="center"/>
    </xf>
    <xf numFmtId="4" fontId="48" fillId="0" borderId="62" xfId="0" applyNumberFormat="1" applyFont="1" applyBorder="1" applyAlignment="1">
      <alignment vertical="center"/>
    </xf>
    <xf numFmtId="0" fontId="0" fillId="0" borderId="0" xfId="0" applyAlignment="1">
      <alignment horizontal="center" vertical="center" wrapText="1"/>
    </xf>
    <xf numFmtId="0" fontId="0" fillId="0" borderId="55" xfId="0" applyBorder="1" applyAlignment="1">
      <alignment horizontal="center" vertical="center" wrapText="1"/>
    </xf>
    <xf numFmtId="0" fontId="45" fillId="12" borderId="45" xfId="0" applyFont="1" applyFill="1" applyBorder="1" applyAlignment="1">
      <alignment horizontal="center" vertical="center" wrapText="1"/>
    </xf>
    <xf numFmtId="0" fontId="45" fillId="12" borderId="63" xfId="0" applyFont="1" applyFill="1" applyBorder="1" applyAlignment="1">
      <alignment horizontal="center" vertical="center" wrapText="1"/>
    </xf>
    <xf numFmtId="0" fontId="45" fillId="12" borderId="64" xfId="0" applyFont="1" applyFill="1" applyBorder="1" applyAlignment="1">
      <alignment horizontal="center" vertical="center" wrapText="1"/>
    </xf>
    <xf numFmtId="0" fontId="49" fillId="0" borderId="45" xfId="0" applyFont="1" applyBorder="1" applyAlignment="1">
      <alignment horizontal="center" vertical="center" wrapText="1"/>
    </xf>
    <xf numFmtId="0" fontId="49" fillId="0" borderId="63" xfId="0" applyFont="1" applyBorder="1" applyAlignment="1">
      <alignment horizontal="center" vertical="center" wrapText="1"/>
    </xf>
    <xf numFmtId="0" fontId="49" fillId="0" borderId="64" xfId="0" applyFont="1" applyBorder="1" applyAlignment="1">
      <alignment horizontal="center" vertical="center" wrapText="1"/>
    </xf>
    <xf numFmtId="0" fontId="42" fillId="0" borderId="0" xfId="0" applyFont="1" applyAlignment="1">
      <alignment horizontal="left" vertical="center"/>
    </xf>
    <xf numFmtId="4" fontId="42" fillId="0" borderId="0" xfId="0" applyNumberFormat="1" applyFont="1"/>
    <xf numFmtId="0" fontId="0" fillId="0" borderId="65" xfId="0" applyBorder="1" applyAlignment="1">
      <alignment vertical="center"/>
    </xf>
    <xf numFmtId="164" fontId="50" fillId="0" borderId="56" xfId="0" applyNumberFormat="1" applyFont="1" applyBorder="1"/>
    <xf numFmtId="164" fontId="50" fillId="0" borderId="66" xfId="0" applyNumberFormat="1" applyFont="1" applyBorder="1"/>
    <xf numFmtId="4" fontId="51" fillId="0" borderId="0" xfId="0" applyNumberFormat="1" applyFont="1" applyAlignment="1">
      <alignment vertical="center"/>
    </xf>
    <xf numFmtId="0" fontId="52" fillId="0" borderId="0" xfId="0" applyFont="1"/>
    <xf numFmtId="0" fontId="52" fillId="0" borderId="55" xfId="0" applyFont="1" applyBorder="1"/>
    <xf numFmtId="0" fontId="52" fillId="0" borderId="0" xfId="0" applyFont="1" applyAlignment="1">
      <alignment horizontal="left"/>
    </xf>
    <xf numFmtId="0" fontId="47" fillId="0" borderId="0" xfId="0" applyFont="1" applyAlignment="1">
      <alignment horizontal="left"/>
    </xf>
    <xf numFmtId="4" fontId="47" fillId="0" borderId="0" xfId="0" applyNumberFormat="1" applyFont="1"/>
    <xf numFmtId="0" fontId="52" fillId="0" borderId="67" xfId="0" applyFont="1" applyBorder="1"/>
    <xf numFmtId="164" fontId="52" fillId="0" borderId="0" xfId="0" applyNumberFormat="1" applyFont="1"/>
    <xf numFmtId="164" fontId="52" fillId="0" borderId="68" xfId="0" applyNumberFormat="1" applyFont="1" applyBorder="1"/>
    <xf numFmtId="0" fontId="52" fillId="0" borderId="0" xfId="0" applyFont="1" applyAlignment="1">
      <alignment horizontal="center"/>
    </xf>
    <xf numFmtId="4" fontId="52" fillId="0" borderId="0" xfId="0" applyNumberFormat="1" applyFont="1" applyAlignment="1">
      <alignment vertical="center"/>
    </xf>
    <xf numFmtId="0" fontId="48" fillId="0" borderId="0" xfId="0" applyFont="1" applyAlignment="1">
      <alignment horizontal="left"/>
    </xf>
    <xf numFmtId="4" fontId="48" fillId="0" borderId="0" xfId="0" applyNumberFormat="1" applyFont="1"/>
    <xf numFmtId="0" fontId="45" fillId="0" borderId="69" xfId="0" applyFont="1" applyBorder="1" applyAlignment="1">
      <alignment horizontal="center" vertical="center"/>
    </xf>
    <xf numFmtId="49" fontId="45" fillId="0" borderId="69" xfId="0" applyNumberFormat="1" applyFont="1" applyBorder="1" applyAlignment="1">
      <alignment horizontal="left" vertical="center" wrapText="1"/>
    </xf>
    <xf numFmtId="0" fontId="45" fillId="0" borderId="69" xfId="0" applyFont="1" applyBorder="1" applyAlignment="1">
      <alignment horizontal="left" vertical="center" wrapText="1"/>
    </xf>
    <xf numFmtId="0" fontId="45" fillId="0" borderId="69" xfId="0" applyFont="1" applyBorder="1" applyAlignment="1">
      <alignment horizontal="center" vertical="center" wrapText="1"/>
    </xf>
    <xf numFmtId="167" fontId="45" fillId="0" borderId="69" xfId="0" applyNumberFormat="1" applyFont="1" applyBorder="1" applyAlignment="1">
      <alignment vertical="center"/>
    </xf>
    <xf numFmtId="4" fontId="45" fillId="0" borderId="69" xfId="0" applyNumberFormat="1" applyFont="1" applyBorder="1" applyAlignment="1">
      <alignment vertical="center"/>
    </xf>
    <xf numFmtId="0" fontId="49" fillId="0" borderId="67" xfId="0" applyFont="1" applyBorder="1" applyAlignment="1">
      <alignment horizontal="left" vertical="center"/>
    </xf>
    <xf numFmtId="0" fontId="49" fillId="0" borderId="0" xfId="0" applyFont="1" applyAlignment="1">
      <alignment horizontal="center" vertical="center"/>
    </xf>
    <xf numFmtId="164" fontId="49" fillId="0" borderId="0" xfId="0" applyNumberFormat="1" applyFont="1" applyAlignment="1">
      <alignment vertical="center"/>
    </xf>
    <xf numFmtId="164" fontId="49" fillId="0" borderId="68" xfId="0" applyNumberFormat="1" applyFont="1" applyBorder="1" applyAlignment="1">
      <alignment vertical="center"/>
    </xf>
    <xf numFmtId="0" fontId="45" fillId="0" borderId="0" xfId="0" applyFont="1" applyAlignment="1">
      <alignment horizontal="left" vertical="center"/>
    </xf>
    <xf numFmtId="4" fontId="0" fillId="0" borderId="0" xfId="0" applyNumberFormat="1" applyAlignment="1">
      <alignment vertical="center"/>
    </xf>
    <xf numFmtId="0" fontId="53" fillId="0" borderId="0" xfId="0" applyFont="1" applyAlignment="1">
      <alignment horizontal="left" vertical="center"/>
    </xf>
    <xf numFmtId="0" fontId="54" fillId="0" borderId="0" xfId="6" applyFont="1" applyAlignment="1" applyProtection="1">
      <alignment vertical="center" wrapText="1"/>
    </xf>
    <xf numFmtId="0" fontId="0" fillId="0" borderId="67" xfId="0" applyBorder="1" applyAlignment="1">
      <alignment vertical="center"/>
    </xf>
    <xf numFmtId="0" fontId="0" fillId="0" borderId="68" xfId="0" applyBorder="1" applyAlignment="1">
      <alignment vertical="center"/>
    </xf>
    <xf numFmtId="0" fontId="55" fillId="0" borderId="0" xfId="0" applyFont="1" applyAlignment="1">
      <alignment vertical="center"/>
    </xf>
    <xf numFmtId="0" fontId="55" fillId="0" borderId="55" xfId="0" applyFont="1" applyBorder="1" applyAlignment="1">
      <alignment vertical="center"/>
    </xf>
    <xf numFmtId="0" fontId="56" fillId="0" borderId="0" xfId="0" applyFont="1" applyAlignment="1">
      <alignment horizontal="left" vertical="center"/>
    </xf>
    <xf numFmtId="0" fontId="55" fillId="0" borderId="0" xfId="0" applyFont="1" applyAlignment="1">
      <alignment horizontal="left" vertical="center" wrapText="1"/>
    </xf>
    <xf numFmtId="167" fontId="55" fillId="0" borderId="0" xfId="0" applyNumberFormat="1" applyFont="1" applyAlignment="1">
      <alignment vertical="center"/>
    </xf>
    <xf numFmtId="0" fontId="55" fillId="0" borderId="67" xfId="0" applyFont="1" applyBorder="1" applyAlignment="1">
      <alignment vertical="center"/>
    </xf>
    <xf numFmtId="0" fontId="55" fillId="0" borderId="68" xfId="0" applyFont="1" applyBorder="1" applyAlignment="1">
      <alignment vertical="center"/>
    </xf>
    <xf numFmtId="0" fontId="55" fillId="0" borderId="0" xfId="0" applyFont="1" applyAlignment="1">
      <alignment horizontal="left" vertical="center"/>
    </xf>
    <xf numFmtId="0" fontId="57" fillId="0" borderId="69" xfId="0" applyFont="1" applyBorder="1" applyAlignment="1">
      <alignment horizontal="center" vertical="center"/>
    </xf>
    <xf numFmtId="49" fontId="57" fillId="0" borderId="69" xfId="0" applyNumberFormat="1" applyFont="1" applyBorder="1" applyAlignment="1">
      <alignment horizontal="left" vertical="center" wrapText="1"/>
    </xf>
    <xf numFmtId="0" fontId="57" fillId="0" borderId="69" xfId="0" applyFont="1" applyBorder="1" applyAlignment="1">
      <alignment horizontal="left" vertical="center" wrapText="1"/>
    </xf>
    <xf numFmtId="0" fontId="57" fillId="0" borderId="69" xfId="0" applyFont="1" applyBorder="1" applyAlignment="1">
      <alignment horizontal="center" vertical="center" wrapText="1"/>
    </xf>
    <xf numFmtId="167" fontId="57" fillId="0" borderId="69" xfId="0" applyNumberFormat="1" applyFont="1" applyBorder="1" applyAlignment="1">
      <alignment vertical="center"/>
    </xf>
    <xf numFmtId="4" fontId="57" fillId="0" borderId="69" xfId="0" applyNumberFormat="1" applyFont="1" applyBorder="1" applyAlignment="1">
      <alignment vertical="center"/>
    </xf>
    <xf numFmtId="0" fontId="58" fillId="0" borderId="55" xfId="0" applyFont="1" applyBorder="1" applyAlignment="1">
      <alignment vertical="center"/>
    </xf>
    <xf numFmtId="0" fontId="57" fillId="0" borderId="67" xfId="0" applyFont="1" applyBorder="1" applyAlignment="1">
      <alignment horizontal="left" vertical="center"/>
    </xf>
    <xf numFmtId="0" fontId="57" fillId="0" borderId="0" xfId="0" applyFont="1" applyAlignment="1">
      <alignment horizontal="center" vertical="center"/>
    </xf>
    <xf numFmtId="0" fontId="0" fillId="0" borderId="70"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4" fontId="6" fillId="13" borderId="14" xfId="0" applyNumberFormat="1" applyFont="1" applyFill="1" applyBorder="1" applyAlignment="1">
      <alignment vertical="top" shrinkToFit="1"/>
    </xf>
    <xf numFmtId="4" fontId="1" fillId="13" borderId="0" xfId="5" applyNumberFormat="1" applyFill="1"/>
    <xf numFmtId="4" fontId="45" fillId="13" borderId="69" xfId="0" applyNumberFormat="1" applyFont="1" applyFill="1" applyBorder="1" applyAlignment="1">
      <alignment vertical="center"/>
    </xf>
    <xf numFmtId="4" fontId="57" fillId="13" borderId="69" xfId="0" applyNumberFormat="1" applyFont="1" applyFill="1" applyBorder="1" applyAlignment="1">
      <alignment vertical="center"/>
    </xf>
    <xf numFmtId="4" fontId="21" fillId="13" borderId="42" xfId="4" applyNumberFormat="1" applyFont="1" applyFill="1" applyBorder="1" applyAlignment="1">
      <alignment horizontal="right"/>
    </xf>
    <xf numFmtId="0" fontId="4" fillId="13" borderId="0" xfId="0" applyFont="1" applyFill="1" applyAlignment="1">
      <alignment horizontal="left" vertical="center"/>
    </xf>
    <xf numFmtId="0" fontId="4" fillId="13" borderId="0" xfId="0" applyFont="1" applyFill="1" applyAlignment="1">
      <alignment vertical="center"/>
    </xf>
    <xf numFmtId="0" fontId="4" fillId="13" borderId="1" xfId="0" applyFont="1" applyFill="1" applyBorder="1" applyAlignment="1">
      <alignment horizontal="left" vertical="center"/>
    </xf>
    <xf numFmtId="0" fontId="4" fillId="13" borderId="1" xfId="0" applyFont="1" applyFill="1" applyBorder="1" applyAlignment="1">
      <alignment vertical="center"/>
    </xf>
    <xf numFmtId="0" fontId="8" fillId="13" borderId="0" xfId="0" applyFont="1" applyFill="1"/>
    <xf numFmtId="0" fontId="8" fillId="13" borderId="1" xfId="0" applyFont="1" applyFill="1" applyBorder="1" applyAlignment="1">
      <alignment vertical="center"/>
    </xf>
    <xf numFmtId="0" fontId="8" fillId="13" borderId="1" xfId="0" applyFont="1" applyFill="1" applyBorder="1"/>
    <xf numFmtId="0" fontId="4" fillId="13" borderId="5" xfId="0" applyFont="1" applyFill="1" applyBorder="1" applyAlignment="1" applyProtection="1">
      <alignment horizontal="left" vertical="top"/>
      <protection locked="0"/>
    </xf>
    <xf numFmtId="0" fontId="4" fillId="13" borderId="5" xfId="0" applyFont="1" applyFill="1" applyBorder="1" applyAlignment="1" applyProtection="1">
      <alignment vertical="center"/>
      <protection locked="0"/>
    </xf>
    <xf numFmtId="49" fontId="4" fillId="13" borderId="0" xfId="0" applyNumberFormat="1" applyFont="1" applyFill="1" applyAlignment="1" applyProtection="1">
      <alignment horizontal="left" vertical="center"/>
      <protection locked="0"/>
    </xf>
    <xf numFmtId="0" fontId="4" fillId="13" borderId="1" xfId="0" applyFont="1" applyFill="1" applyBorder="1" applyAlignment="1">
      <alignment vertical="top"/>
    </xf>
    <xf numFmtId="14" fontId="4" fillId="13" borderId="1" xfId="0" applyNumberFormat="1" applyFont="1" applyFill="1" applyBorder="1" applyAlignment="1">
      <alignment horizontal="center" vertical="top"/>
    </xf>
    <xf numFmtId="0" fontId="4" fillId="13" borderId="1" xfId="0" applyFont="1" applyFill="1" applyBorder="1"/>
    <xf numFmtId="0" fontId="3" fillId="0" borderId="0" xfId="0" applyFont="1" applyAlignment="1">
      <alignment horizontal="center" vertical="top"/>
    </xf>
    <xf numFmtId="0" fontId="3" fillId="0" borderId="0" xfId="0" applyFont="1" applyAlignment="1">
      <alignment horizontal="center" vertical="top" wrapText="1"/>
    </xf>
    <xf numFmtId="49" fontId="0" fillId="0" borderId="3" xfId="0" applyNumberFormat="1" applyBorder="1" applyAlignment="1">
      <alignment vertical="center" shrinkToFit="1"/>
    </xf>
    <xf numFmtId="49" fontId="0" fillId="0" borderId="7" xfId="0" applyNumberFormat="1" applyBorder="1" applyAlignment="1">
      <alignment vertical="center" shrinkToFit="1"/>
    </xf>
    <xf numFmtId="4" fontId="16" fillId="2" borderId="32" xfId="0" applyNumberFormat="1" applyFont="1" applyFill="1" applyBorder="1" applyAlignment="1">
      <alignment horizontal="right" vertical="center"/>
    </xf>
    <xf numFmtId="0" fontId="8" fillId="0" borderId="5" xfId="0" applyFont="1" applyBorder="1" applyAlignment="1">
      <alignment horizontal="center"/>
    </xf>
    <xf numFmtId="2" fontId="0" fillId="5" borderId="0" xfId="0" applyNumberFormat="1" applyFill="1" applyAlignment="1">
      <alignment horizontal="left" vertical="top" wrapText="1"/>
    </xf>
    <xf numFmtId="2" fontId="8" fillId="5" borderId="0" xfId="0" applyNumberFormat="1" applyFont="1" applyFill="1" applyAlignment="1">
      <alignment horizontal="left" vertical="top" wrapText="1"/>
    </xf>
    <xf numFmtId="4" fontId="13" fillId="0" borderId="4" xfId="0" applyNumberFormat="1" applyFont="1" applyBorder="1" applyAlignment="1">
      <alignment vertical="center"/>
    </xf>
    <xf numFmtId="4" fontId="13" fillId="0" borderId="3" xfId="0" applyNumberFormat="1" applyFont="1" applyBorder="1" applyAlignment="1">
      <alignment vertical="center"/>
    </xf>
    <xf numFmtId="4" fontId="13" fillId="0" borderId="4" xfId="0" applyNumberFormat="1" applyFont="1" applyBorder="1" applyAlignment="1">
      <alignment horizontal="right" vertical="center"/>
    </xf>
    <xf numFmtId="4" fontId="13" fillId="0" borderId="3" xfId="0" applyNumberFormat="1" applyFont="1" applyBorder="1" applyAlignment="1">
      <alignment horizontal="right" vertical="center"/>
    </xf>
    <xf numFmtId="4" fontId="13" fillId="0" borderId="2" xfId="0" applyNumberFormat="1" applyFont="1" applyBorder="1" applyAlignment="1">
      <alignment horizontal="right" vertical="center"/>
    </xf>
    <xf numFmtId="4" fontId="13" fillId="0" borderId="1" xfId="0" applyNumberFormat="1" applyFont="1" applyBorder="1" applyAlignment="1">
      <alignment horizontal="right" vertical="center"/>
    </xf>
    <xf numFmtId="4" fontId="13" fillId="13" borderId="5" xfId="0" applyNumberFormat="1" applyFont="1" applyFill="1" applyBorder="1" applyAlignment="1">
      <alignment horizontal="right" vertical="center"/>
    </xf>
    <xf numFmtId="2" fontId="16" fillId="2" borderId="32" xfId="0" applyNumberFormat="1" applyFont="1" applyFill="1" applyBorder="1" applyAlignment="1">
      <alignment horizontal="right" vertical="center"/>
    </xf>
    <xf numFmtId="4" fontId="12" fillId="0" borderId="4" xfId="0" applyNumberFormat="1" applyFont="1" applyBorder="1" applyAlignment="1">
      <alignment horizontal="right" vertical="center" indent="1"/>
    </xf>
    <xf numFmtId="4" fontId="12" fillId="0" borderId="7" xfId="0" applyNumberFormat="1" applyFont="1" applyBorder="1" applyAlignment="1">
      <alignment horizontal="right" vertical="center" indent="1"/>
    </xf>
    <xf numFmtId="4" fontId="12" fillId="0" borderId="30" xfId="0" applyNumberFormat="1" applyFont="1" applyBorder="1" applyAlignment="1">
      <alignment horizontal="right" vertical="center" indent="1"/>
    </xf>
    <xf numFmtId="4" fontId="13" fillId="0" borderId="4" xfId="0" applyNumberFormat="1" applyFont="1" applyBorder="1" applyAlignment="1">
      <alignment horizontal="right" vertical="center" indent="1"/>
    </xf>
    <xf numFmtId="4" fontId="13" fillId="0" borderId="7" xfId="0" applyNumberFormat="1" applyFont="1" applyBorder="1" applyAlignment="1">
      <alignment horizontal="right" vertical="center" indent="1"/>
    </xf>
    <xf numFmtId="4" fontId="13" fillId="0" borderId="30" xfId="0" applyNumberFormat="1" applyFont="1" applyBorder="1" applyAlignment="1">
      <alignment horizontal="right" vertical="center" indent="1"/>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4" fillId="13" borderId="5" xfId="0" applyFont="1" applyFill="1" applyBorder="1" applyAlignment="1" applyProtection="1">
      <alignment horizontal="left" vertical="center"/>
      <protection locked="0"/>
    </xf>
    <xf numFmtId="0" fontId="4" fillId="13" borderId="0" xfId="0" applyFont="1" applyFill="1" applyAlignment="1" applyProtection="1">
      <alignment horizontal="left" vertical="center"/>
      <protection locked="0"/>
    </xf>
    <xf numFmtId="0" fontId="4" fillId="13" borderId="1" xfId="0" applyFont="1" applyFill="1" applyBorder="1" applyAlignment="1" applyProtection="1">
      <alignment horizontal="left" vertical="center"/>
      <protection locked="0"/>
    </xf>
    <xf numFmtId="1" fontId="8" fillId="0" borderId="1" xfId="0" applyNumberFormat="1" applyFont="1" applyBorder="1" applyAlignment="1">
      <alignment horizontal="right" indent="1"/>
    </xf>
    <xf numFmtId="0" fontId="8" fillId="0" borderId="1" xfId="0" applyFont="1" applyBorder="1" applyAlignment="1">
      <alignment horizontal="right" indent="1"/>
    </xf>
    <xf numFmtId="0" fontId="8" fillId="0" borderId="26" xfId="0" applyFont="1" applyBorder="1" applyAlignment="1">
      <alignment horizontal="right" indent="1"/>
    </xf>
    <xf numFmtId="0" fontId="3" fillId="0" borderId="0" xfId="0" applyFont="1" applyAlignment="1">
      <alignment horizontal="center"/>
    </xf>
    <xf numFmtId="49" fontId="0" fillId="0" borderId="3" xfId="0" applyNumberFormat="1" applyBorder="1" applyAlignment="1">
      <alignment vertical="center"/>
    </xf>
    <xf numFmtId="0" fontId="0" fillId="0" borderId="3" xfId="0" applyBorder="1" applyAlignment="1">
      <alignment vertical="center"/>
    </xf>
    <xf numFmtId="0" fontId="0" fillId="0" borderId="7" xfId="0" applyBorder="1" applyAlignment="1">
      <alignment vertical="center"/>
    </xf>
    <xf numFmtId="49" fontId="0" fillId="6" borderId="3" xfId="0" applyNumberFormat="1" applyFill="1" applyBorder="1" applyAlignment="1">
      <alignment vertical="center"/>
    </xf>
    <xf numFmtId="0" fontId="0" fillId="6" borderId="3" xfId="0" applyFill="1" applyBorder="1" applyAlignment="1">
      <alignment vertical="center"/>
    </xf>
    <xf numFmtId="0" fontId="0" fillId="6" borderId="7" xfId="0" applyFill="1" applyBorder="1" applyAlignment="1">
      <alignment vertical="center"/>
    </xf>
    <xf numFmtId="0" fontId="0" fillId="3" borderId="11" xfId="0"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5" xfId="0" applyFill="1" applyBorder="1" applyAlignment="1" applyProtection="1">
      <alignment horizontal="left" vertical="top" wrapText="1"/>
      <protection locked="0"/>
    </xf>
    <xf numFmtId="0" fontId="0" fillId="3" borderId="12" xfId="0" applyFill="1" applyBorder="1" applyAlignment="1" applyProtection="1">
      <alignment vertical="top" wrapText="1"/>
      <protection locked="0"/>
    </xf>
    <xf numFmtId="0" fontId="0" fillId="3" borderId="8" xfId="0" applyFill="1" applyBorder="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0" fillId="3" borderId="9" xfId="0" applyFill="1" applyBorder="1" applyAlignment="1" applyProtection="1">
      <alignment vertical="top" wrapText="1"/>
      <protection locked="0"/>
    </xf>
    <xf numFmtId="0" fontId="0" fillId="3" borderId="2" xfId="0" applyFill="1" applyBorder="1" applyAlignment="1" applyProtection="1">
      <alignment vertical="top" wrapText="1"/>
      <protection locked="0"/>
    </xf>
    <xf numFmtId="0" fontId="0" fillId="3" borderId="1" xfId="0" applyFill="1" applyBorder="1" applyAlignment="1" applyProtection="1">
      <alignment vertical="top" wrapText="1"/>
      <protection locked="0"/>
    </xf>
    <xf numFmtId="0" fontId="0" fillId="3" borderId="1" xfId="0" applyFill="1" applyBorder="1" applyAlignment="1" applyProtection="1">
      <alignment horizontal="left" vertical="top" wrapText="1"/>
      <protection locked="0"/>
    </xf>
    <xf numFmtId="0" fontId="0" fillId="3" borderId="10" xfId="0" applyFill="1" applyBorder="1" applyAlignment="1" applyProtection="1">
      <alignment vertical="top" wrapText="1"/>
      <protection locked="0"/>
    </xf>
    <xf numFmtId="49" fontId="0" fillId="2" borderId="3" xfId="0" applyNumberFormat="1" applyFill="1" applyBorder="1" applyAlignment="1">
      <alignment vertical="center"/>
    </xf>
    <xf numFmtId="0" fontId="0" fillId="2" borderId="3" xfId="0" applyFill="1" applyBorder="1" applyAlignment="1">
      <alignment vertical="center"/>
    </xf>
    <xf numFmtId="0" fontId="0" fillId="2" borderId="7" xfId="0" applyFill="1" applyBorder="1" applyAlignment="1">
      <alignment vertical="center"/>
    </xf>
    <xf numFmtId="0" fontId="0" fillId="0" borderId="0" xfId="0" applyAlignment="1">
      <alignment vertical="top"/>
    </xf>
    <xf numFmtId="0" fontId="0" fillId="0" borderId="0" xfId="0" applyAlignment="1">
      <alignment horizontal="left" vertical="top" wrapText="1"/>
    </xf>
    <xf numFmtId="0" fontId="40" fillId="0" borderId="0" xfId="0" applyFont="1" applyAlignment="1">
      <alignment horizontal="left" vertical="center" wrapText="1"/>
    </xf>
    <xf numFmtId="0" fontId="0" fillId="0" borderId="0" xfId="0" applyAlignment="1">
      <alignment vertical="center"/>
    </xf>
    <xf numFmtId="0" fontId="39" fillId="0" borderId="0" xfId="0" applyFont="1" applyAlignment="1">
      <alignment horizontal="left" vertical="center" wrapText="1"/>
    </xf>
    <xf numFmtId="0" fontId="39" fillId="0" borderId="0" xfId="0" applyFont="1" applyAlignment="1">
      <alignment horizontal="left" vertical="center"/>
    </xf>
    <xf numFmtId="0" fontId="0" fillId="0" borderId="0" xfId="0"/>
    <xf numFmtId="0" fontId="17" fillId="0" borderId="0" xfId="0" applyFont="1" applyAlignment="1">
      <alignment horizontal="left" vertical="center"/>
    </xf>
    <xf numFmtId="0" fontId="17" fillId="0" borderId="0" xfId="0" applyFont="1" applyAlignment="1">
      <alignment horizontal="left" vertical="center" wrapText="1"/>
    </xf>
    <xf numFmtId="0" fontId="0" fillId="3" borderId="50" xfId="0" applyFill="1" applyBorder="1" applyAlignment="1" applyProtection="1">
      <alignment vertical="top" wrapText="1"/>
      <protection locked="0"/>
    </xf>
    <xf numFmtId="0" fontId="0" fillId="3" borderId="51" xfId="0" applyFill="1" applyBorder="1" applyAlignment="1" applyProtection="1">
      <alignment vertical="top" wrapText="1"/>
      <protection locked="0"/>
    </xf>
    <xf numFmtId="0" fontId="0" fillId="3" borderId="51" xfId="0" applyFill="1" applyBorder="1" applyAlignment="1" applyProtection="1">
      <alignment horizontal="left" vertical="top" wrapText="1"/>
      <protection locked="0"/>
    </xf>
    <xf numFmtId="0" fontId="0" fillId="3" borderId="52" xfId="0" applyFill="1" applyBorder="1" applyAlignment="1" applyProtection="1">
      <alignment vertical="top" wrapText="1"/>
      <protection locked="0"/>
    </xf>
    <xf numFmtId="0" fontId="29" fillId="0" borderId="0" xfId="1" applyFont="1" applyAlignment="1" applyProtection="1">
      <alignment horizontal="left" vertical="top"/>
      <protection locked="0"/>
    </xf>
    <xf numFmtId="0" fontId="27" fillId="0" borderId="0" xfId="1" applyFont="1" applyAlignment="1" applyProtection="1">
      <alignment horizontal="center" vertical="center" wrapText="1"/>
      <protection locked="0"/>
    </xf>
    <xf numFmtId="0" fontId="28" fillId="0" borderId="1" xfId="1" applyFont="1" applyBorder="1" applyAlignment="1" applyProtection="1">
      <alignment horizontal="left"/>
      <protection locked="0"/>
    </xf>
    <xf numFmtId="0" fontId="29" fillId="0" borderId="0" xfId="1" applyFont="1" applyAlignment="1" applyProtection="1">
      <alignment horizontal="left" vertical="center"/>
      <protection locked="0"/>
    </xf>
    <xf numFmtId="0" fontId="27" fillId="0" borderId="0" xfId="1" applyFont="1" applyAlignment="1" applyProtection="1">
      <alignment horizontal="center" vertical="center"/>
      <protection locked="0"/>
    </xf>
    <xf numFmtId="49" fontId="29" fillId="0" borderId="0" xfId="1" applyNumberFormat="1" applyFont="1" applyAlignment="1" applyProtection="1">
      <alignment horizontal="left" vertical="center" wrapText="1"/>
      <protection locked="0"/>
    </xf>
    <xf numFmtId="0" fontId="29" fillId="0" borderId="0" xfId="1" applyFont="1" applyAlignment="1" applyProtection="1">
      <alignment horizontal="left" vertical="center" wrapText="1"/>
      <protection locked="0"/>
    </xf>
    <xf numFmtId="0" fontId="28" fillId="0" borderId="1" xfId="1" applyFont="1" applyBorder="1" applyAlignment="1" applyProtection="1">
      <alignment horizontal="left" wrapText="1"/>
      <protection locked="0"/>
    </xf>
  </cellXfs>
  <cellStyles count="7">
    <cellStyle name="Hypertextový odkaz" xfId="6" builtinId="8"/>
    <cellStyle name="Normální" xfId="0" builtinId="0"/>
    <cellStyle name="normální 2" xfId="1" xr:uid="{00000000-0005-0000-0000-000001000000}"/>
    <cellStyle name="Normální 3" xfId="5" xr:uid="{E96E3642-53F0-4919-963B-690ECABB6DDC}"/>
    <cellStyle name="Normální 6" xfId="3" xr:uid="{7E2F504D-C178-43CC-9F3D-37BA574FB8EC}"/>
    <cellStyle name="normální_POL.XLS" xfId="2" xr:uid="{E90A99E9-3E81-46C4-BA44-AA9EBD1E5702}"/>
    <cellStyle name="normální_POL.XLS 2" xfId="4" xr:uid="{B25CEBBF-F186-418A-A6CC-9F83BECA43FC}"/>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ndra\Desktop\pr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2025\ER%20Plan\Nejdek%20-%20Z&#352;\rekapitulace%20SO%2001%20-%20cena.xlsx" TargetMode="External"/><Relationship Id="rId1" Type="http://schemas.openxmlformats.org/officeDocument/2006/relationships/externalLinkPath" Target="/2025/ER%20Plan/Nejdek%20-%20Z&#352;/rekapitulace%20SO%2001%20-%20cen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akce%20dod&#283;lat\Moravov&#225;%20-%20horky\ZTI\24-547%20-%20P&#367;dn&#237;%20vestavba%20v&#253;ukov&#253;ch%20prostor,%20z&#225;mek%20Horky%20nad%20Jizerou.xlsx" TargetMode="External"/><Relationship Id="rId1" Type="http://schemas.openxmlformats.org/officeDocument/2006/relationships/externalLinkPath" Target="/akce%20dod&#283;lat/Moravov&#225;%20-%20horky/ZTI/24-547%20-%20P&#367;dn&#237;%20vestavba%20v&#253;ukov&#253;ch%20prostor,%20z&#225;mek%20Horky%20nad%20Jizero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kyny pro vyplnění"/>
      <sheetName val="Stavba"/>
      <sheetName val="VzorPolozky"/>
      <sheetName val="2 2 Pol"/>
    </sheetNames>
    <sheetDataSet>
      <sheetData sheetId="0" refreshError="1"/>
      <sheetData sheetId="1">
        <row r="23">
          <cell r="G23">
            <v>0</v>
          </cell>
        </row>
        <row r="24">
          <cell r="G24">
            <v>0</v>
          </cell>
        </row>
        <row r="25">
          <cell r="G25">
            <v>170770.78</v>
          </cell>
        </row>
        <row r="26">
          <cell r="G26">
            <v>35861.863799999999</v>
          </cell>
        </row>
        <row r="29">
          <cell r="G29">
            <v>206632.64379999999</v>
          </cell>
          <cell r="J29" t="str">
            <v>CZK</v>
          </cell>
        </row>
      </sheetData>
      <sheetData sheetId="2" refreshError="1"/>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vba"/>
      <sheetName val="VzorPolozky"/>
      <sheetName val="rekapitulace"/>
      <sheetName val="stavební část"/>
      <sheetName val="ZTI"/>
      <sheetName val="vytápění"/>
      <sheetName val="silnoproud"/>
      <sheetName val="slaboproud"/>
      <sheetName val="VRN"/>
      <sheetName val="pokyny pro výplň"/>
    </sheetNames>
    <sheetDataSet>
      <sheetData sheetId="0">
        <row r="23">
          <cell r="G23">
            <v>0</v>
          </cell>
        </row>
        <row r="25">
          <cell r="G25">
            <v>27420009.851999998</v>
          </cell>
        </row>
        <row r="26">
          <cell r="G26">
            <v>5758202.0689199995</v>
          </cell>
        </row>
        <row r="27">
          <cell r="G27">
            <v>0.08</v>
          </cell>
        </row>
        <row r="29">
          <cell r="J29" t="str">
            <v>CZK</v>
          </cell>
        </row>
      </sheetData>
      <sheetData sheetId="1" refreshError="1"/>
      <sheetData sheetId="2">
        <row r="7">
          <cell r="G7">
            <v>26240862.599999998</v>
          </cell>
        </row>
      </sheetData>
      <sheetData sheetId="3">
        <row r="1653">
          <cell r="G1653">
            <v>15715300.339999998</v>
          </cell>
        </row>
      </sheetData>
      <sheetData sheetId="4">
        <row r="110">
          <cell r="F110">
            <v>1552168.47</v>
          </cell>
        </row>
      </sheetData>
      <sheetData sheetId="5">
        <row r="63">
          <cell r="F63">
            <v>1431863.22</v>
          </cell>
        </row>
      </sheetData>
      <sheetData sheetId="6">
        <row r="116">
          <cell r="H116">
            <v>4666884.62</v>
          </cell>
        </row>
      </sheetData>
      <sheetData sheetId="7">
        <row r="119">
          <cell r="H119">
            <v>1876645.9499999997</v>
          </cell>
        </row>
      </sheetData>
      <sheetData sheetId="8">
        <row r="72">
          <cell r="G72">
            <v>641500</v>
          </cell>
        </row>
      </sheetData>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kapitulace stavby"/>
      <sheetName val="D14a - Zdravotně technick..."/>
      <sheetName val="D14b - Odběrová plynová z..."/>
      <sheetName val="D14c - Vzduchotechnika"/>
      <sheetName val="D14d - Vytápění"/>
      <sheetName val="Pokyny pro vyplnění"/>
    </sheetNames>
    <sheetDataSet>
      <sheetData sheetId="0">
        <row r="6">
          <cell r="K6" t="str">
            <v>Půdní vestavba výukových prostor, zámek Horky nad Jizerou</v>
          </cell>
        </row>
        <row r="8">
          <cell r="AN8" t="str">
            <v>21. 11. 2024</v>
          </cell>
        </row>
        <row r="10">
          <cell r="AN10" t="str">
            <v/>
          </cell>
        </row>
        <row r="11">
          <cell r="E11" t="str">
            <v xml:space="preserve"> </v>
          </cell>
          <cell r="AN11" t="str">
            <v/>
          </cell>
        </row>
        <row r="13">
          <cell r="AN13" t="str">
            <v/>
          </cell>
        </row>
        <row r="14">
          <cell r="E14" t="str">
            <v xml:space="preserve"> </v>
          </cell>
          <cell r="AN14" t="str">
            <v/>
          </cell>
        </row>
        <row r="16">
          <cell r="AN16" t="str">
            <v/>
          </cell>
        </row>
        <row r="17">
          <cell r="E17" t="str">
            <v xml:space="preserve"> </v>
          </cell>
          <cell r="AN17" t="str">
            <v/>
          </cell>
        </row>
        <row r="19">
          <cell r="AN19" t="str">
            <v/>
          </cell>
        </row>
        <row r="20">
          <cell r="E20" t="str">
            <v xml:space="preserve"> </v>
          </cell>
          <cell r="AN20" t="str">
            <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3" Type="http://schemas.openxmlformats.org/officeDocument/2006/relationships/hyperlink" Target="https://podminky.urs.cz/item/CS_URS_2024_02/721174024" TargetMode="External"/><Relationship Id="rId18" Type="http://schemas.openxmlformats.org/officeDocument/2006/relationships/hyperlink" Target="https://podminky.urs.cz/item/CS_URS_2024_02/721194103" TargetMode="External"/><Relationship Id="rId26" Type="http://schemas.openxmlformats.org/officeDocument/2006/relationships/hyperlink" Target="https://podminky.urs.cz/item/CS_URS_2024_02/722171935" TargetMode="External"/><Relationship Id="rId39" Type="http://schemas.openxmlformats.org/officeDocument/2006/relationships/hyperlink" Target="https://podminky.urs.cz/item/CS_URS_2024_02/722231221" TargetMode="External"/><Relationship Id="rId21" Type="http://schemas.openxmlformats.org/officeDocument/2006/relationships/hyperlink" Target="https://podminky.urs.cz/item/CS_URS_2024_02/721229111" TargetMode="External"/><Relationship Id="rId34" Type="http://schemas.openxmlformats.org/officeDocument/2006/relationships/hyperlink" Target="https://podminky.urs.cz/item/CS_URS_2024_02/722221134" TargetMode="External"/><Relationship Id="rId42" Type="http://schemas.openxmlformats.org/officeDocument/2006/relationships/hyperlink" Target="https://podminky.urs.cz/item/CS_URS_2024_02/998722112" TargetMode="External"/><Relationship Id="rId47" Type="http://schemas.openxmlformats.org/officeDocument/2006/relationships/hyperlink" Target="https://podminky.urs.cz/item/CS_URS_2024_02/725121527" TargetMode="External"/><Relationship Id="rId50" Type="http://schemas.openxmlformats.org/officeDocument/2006/relationships/hyperlink" Target="https://podminky.urs.cz/item/CS_URS_2024_02/725331112" TargetMode="External"/><Relationship Id="rId55" Type="http://schemas.openxmlformats.org/officeDocument/2006/relationships/hyperlink" Target="https://podminky.urs.cz/item/CS_URS_2024_02/725861102" TargetMode="External"/><Relationship Id="rId63" Type="http://schemas.openxmlformats.org/officeDocument/2006/relationships/hyperlink" Target="https://podminky.urs.cz/item/CS_URS_2024_02/998727112" TargetMode="External"/><Relationship Id="rId7" Type="http://schemas.openxmlformats.org/officeDocument/2006/relationships/hyperlink" Target="https://podminky.urs.cz/item/CS_URS_2024_02/997013501" TargetMode="External"/><Relationship Id="rId2" Type="http://schemas.openxmlformats.org/officeDocument/2006/relationships/hyperlink" Target="https://podminky.urs.cz/item/CS_URS_2024_02/612135101" TargetMode="External"/><Relationship Id="rId16" Type="http://schemas.openxmlformats.org/officeDocument/2006/relationships/hyperlink" Target="https://podminky.urs.cz/item/CS_URS_2024_02/721174044" TargetMode="External"/><Relationship Id="rId20" Type="http://schemas.openxmlformats.org/officeDocument/2006/relationships/hyperlink" Target="https://podminky.urs.cz/item/CS_URS_2024_02/721194109" TargetMode="External"/><Relationship Id="rId29" Type="http://schemas.openxmlformats.org/officeDocument/2006/relationships/hyperlink" Target="https://podminky.urs.cz/item/CS_URS_2024_02/722174024" TargetMode="External"/><Relationship Id="rId41" Type="http://schemas.openxmlformats.org/officeDocument/2006/relationships/hyperlink" Target="https://podminky.urs.cz/item/CS_URS_2024_02/722290246" TargetMode="External"/><Relationship Id="rId54" Type="http://schemas.openxmlformats.org/officeDocument/2006/relationships/hyperlink" Target="https://podminky.urs.cz/item/CS_URS_2024_02/725822613" TargetMode="External"/><Relationship Id="rId62" Type="http://schemas.openxmlformats.org/officeDocument/2006/relationships/hyperlink" Target="https://podminky.urs.cz/item/CS_URS_2024_02/727213227" TargetMode="External"/><Relationship Id="rId1" Type="http://schemas.openxmlformats.org/officeDocument/2006/relationships/hyperlink" Target="https://podminky.urs.cz/item/CS_URS_2024_02/310236241" TargetMode="External"/><Relationship Id="rId6" Type="http://schemas.openxmlformats.org/officeDocument/2006/relationships/hyperlink" Target="https://podminky.urs.cz/item/CS_URS_2024_02/997013213" TargetMode="External"/><Relationship Id="rId11" Type="http://schemas.openxmlformats.org/officeDocument/2006/relationships/hyperlink" Target="https://podminky.urs.cz/item/CS_URS_2024_02/998011009" TargetMode="External"/><Relationship Id="rId24" Type="http://schemas.openxmlformats.org/officeDocument/2006/relationships/hyperlink" Target="https://podminky.urs.cz/item/CS_URS_2024_02/998721112" TargetMode="External"/><Relationship Id="rId32" Type="http://schemas.openxmlformats.org/officeDocument/2006/relationships/hyperlink" Target="https://podminky.urs.cz/item/CS_URS_2024_02/722220111" TargetMode="External"/><Relationship Id="rId37" Type="http://schemas.openxmlformats.org/officeDocument/2006/relationships/hyperlink" Target="https://podminky.urs.cz/item/CS_URS_2024_02/722230104" TargetMode="External"/><Relationship Id="rId40" Type="http://schemas.openxmlformats.org/officeDocument/2006/relationships/hyperlink" Target="https://podminky.urs.cz/item/CS_URS_2024_02/722290234" TargetMode="External"/><Relationship Id="rId45" Type="http://schemas.openxmlformats.org/officeDocument/2006/relationships/hyperlink" Target="https://podminky.urs.cz/item/CS_URS_2024_02/998724112" TargetMode="External"/><Relationship Id="rId53" Type="http://schemas.openxmlformats.org/officeDocument/2006/relationships/hyperlink" Target="https://podminky.urs.cz/item/CS_URS_2024_02/725821316" TargetMode="External"/><Relationship Id="rId58" Type="http://schemas.openxmlformats.org/officeDocument/2006/relationships/hyperlink" Target="https://podminky.urs.cz/item/CS_URS_2024_02/726131021" TargetMode="External"/><Relationship Id="rId5" Type="http://schemas.openxmlformats.org/officeDocument/2006/relationships/hyperlink" Target="https://podminky.urs.cz/item/CS_URS_2024_02/977151122" TargetMode="External"/><Relationship Id="rId15" Type="http://schemas.openxmlformats.org/officeDocument/2006/relationships/hyperlink" Target="https://podminky.urs.cz/item/CS_URS_2024_02/721174043" TargetMode="External"/><Relationship Id="rId23" Type="http://schemas.openxmlformats.org/officeDocument/2006/relationships/hyperlink" Target="https://podminky.urs.cz/item/CS_URS_2024_02/721290111" TargetMode="External"/><Relationship Id="rId28" Type="http://schemas.openxmlformats.org/officeDocument/2006/relationships/hyperlink" Target="https://podminky.urs.cz/item/CS_URS_2024_02/722174023" TargetMode="External"/><Relationship Id="rId36" Type="http://schemas.openxmlformats.org/officeDocument/2006/relationships/hyperlink" Target="https://podminky.urs.cz/item/CS_URS_2024_02/722230103" TargetMode="External"/><Relationship Id="rId49" Type="http://schemas.openxmlformats.org/officeDocument/2006/relationships/hyperlink" Target="https://podminky.urs.cz/item/CS_URS_2024_02/725211703" TargetMode="External"/><Relationship Id="rId57" Type="http://schemas.openxmlformats.org/officeDocument/2006/relationships/hyperlink" Target="https://podminky.urs.cz/item/CS_URS_2024_02/726131001" TargetMode="External"/><Relationship Id="rId61" Type="http://schemas.openxmlformats.org/officeDocument/2006/relationships/hyperlink" Target="https://podminky.urs.cz/item/CS_URS_2024_02/727213214" TargetMode="External"/><Relationship Id="rId10" Type="http://schemas.openxmlformats.org/officeDocument/2006/relationships/hyperlink" Target="https://podminky.urs.cz/item/CS_URS_2024_02/997221611" TargetMode="External"/><Relationship Id="rId19" Type="http://schemas.openxmlformats.org/officeDocument/2006/relationships/hyperlink" Target="https://podminky.urs.cz/item/CS_URS_2024_02/721194105" TargetMode="External"/><Relationship Id="rId31" Type="http://schemas.openxmlformats.org/officeDocument/2006/relationships/hyperlink" Target="https://podminky.urs.cz/item/CS_URS_2024_02/722190401" TargetMode="External"/><Relationship Id="rId44" Type="http://schemas.openxmlformats.org/officeDocument/2006/relationships/hyperlink" Target="https://podminky.urs.cz/item/CS_URS_2024_02/734411105" TargetMode="External"/><Relationship Id="rId52" Type="http://schemas.openxmlformats.org/officeDocument/2006/relationships/hyperlink" Target="https://podminky.urs.cz/item/CS_URS_2024_02/725819401" TargetMode="External"/><Relationship Id="rId60" Type="http://schemas.openxmlformats.org/officeDocument/2006/relationships/hyperlink" Target="https://podminky.urs.cz/item/CS_URS_2024_02/998726122" TargetMode="External"/><Relationship Id="rId4" Type="http://schemas.openxmlformats.org/officeDocument/2006/relationships/hyperlink" Target="https://podminky.urs.cz/item/CS_URS_2024_02/977151114" TargetMode="External"/><Relationship Id="rId9" Type="http://schemas.openxmlformats.org/officeDocument/2006/relationships/hyperlink" Target="https://podminky.urs.cz/item/CS_URS_2024_02/997013631" TargetMode="External"/><Relationship Id="rId14" Type="http://schemas.openxmlformats.org/officeDocument/2006/relationships/hyperlink" Target="https://podminky.urs.cz/item/CS_URS_2024_02/721174025" TargetMode="External"/><Relationship Id="rId22" Type="http://schemas.openxmlformats.org/officeDocument/2006/relationships/hyperlink" Target="https://podminky.urs.cz/item/CS_URS_2024_02/721273153" TargetMode="External"/><Relationship Id="rId27" Type="http://schemas.openxmlformats.org/officeDocument/2006/relationships/hyperlink" Target="https://podminky.urs.cz/item/CS_URS_2024_02/722174022" TargetMode="External"/><Relationship Id="rId30" Type="http://schemas.openxmlformats.org/officeDocument/2006/relationships/hyperlink" Target="https://podminky.urs.cz/item/CS_URS_2024_02/722174025" TargetMode="External"/><Relationship Id="rId35" Type="http://schemas.openxmlformats.org/officeDocument/2006/relationships/hyperlink" Target="https://podminky.urs.cz/item/CS_URS_2024_02/722230102" TargetMode="External"/><Relationship Id="rId43" Type="http://schemas.openxmlformats.org/officeDocument/2006/relationships/hyperlink" Target="https://podminky.urs.cz/item/CS_URS_2024_02/724231127" TargetMode="External"/><Relationship Id="rId48" Type="http://schemas.openxmlformats.org/officeDocument/2006/relationships/hyperlink" Target="https://podminky.urs.cz/item/CS_URS_2024_02/725211604" TargetMode="External"/><Relationship Id="rId56" Type="http://schemas.openxmlformats.org/officeDocument/2006/relationships/hyperlink" Target="https://podminky.urs.cz/item/CS_URS_2024_02/998725112" TargetMode="External"/><Relationship Id="rId64" Type="http://schemas.openxmlformats.org/officeDocument/2006/relationships/printerSettings" Target="../printerSettings/printerSettings14.bin"/><Relationship Id="rId8" Type="http://schemas.openxmlformats.org/officeDocument/2006/relationships/hyperlink" Target="https://podminky.urs.cz/item/CS_URS_2024_02/997013509" TargetMode="External"/><Relationship Id="rId51" Type="http://schemas.openxmlformats.org/officeDocument/2006/relationships/hyperlink" Target="https://podminky.urs.cz/item/CS_URS_2024_02/725532114" TargetMode="External"/><Relationship Id="rId3" Type="http://schemas.openxmlformats.org/officeDocument/2006/relationships/hyperlink" Target="https://podminky.urs.cz/item/CS_URS_2024_02/974031164" TargetMode="External"/><Relationship Id="rId12" Type="http://schemas.openxmlformats.org/officeDocument/2006/relationships/hyperlink" Target="https://podminky.urs.cz/item/CS_URS_2024_02/721110951" TargetMode="External"/><Relationship Id="rId17" Type="http://schemas.openxmlformats.org/officeDocument/2006/relationships/hyperlink" Target="https://podminky.urs.cz/item/CS_URS_2024_02/721174045" TargetMode="External"/><Relationship Id="rId25" Type="http://schemas.openxmlformats.org/officeDocument/2006/relationships/hyperlink" Target="https://podminky.urs.cz/item/CS_URS_2024_02/722171932" TargetMode="External"/><Relationship Id="rId33" Type="http://schemas.openxmlformats.org/officeDocument/2006/relationships/hyperlink" Target="https://podminky.urs.cz/item/CS_URS_2024_02/722220121" TargetMode="External"/><Relationship Id="rId38" Type="http://schemas.openxmlformats.org/officeDocument/2006/relationships/hyperlink" Target="https://podminky.urs.cz/item/CS_URS_2024_02/722231074" TargetMode="External"/><Relationship Id="rId46" Type="http://schemas.openxmlformats.org/officeDocument/2006/relationships/hyperlink" Target="https://podminky.urs.cz/item/CS_URS_2024_02/725112022" TargetMode="External"/><Relationship Id="rId59" Type="http://schemas.openxmlformats.org/officeDocument/2006/relationships/hyperlink" Target="https://podminky.urs.cz/item/CS_URS_2024_02/726131041"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podminky.urs.cz/item/CS_URS_2024_02/998011009" TargetMode="External"/><Relationship Id="rId13" Type="http://schemas.openxmlformats.org/officeDocument/2006/relationships/hyperlink" Target="https://podminky.urs.cz/item/CS_URS_2024_02/723190907" TargetMode="External"/><Relationship Id="rId18" Type="http://schemas.openxmlformats.org/officeDocument/2006/relationships/hyperlink" Target="https://podminky.urs.cz/item/CS_URS_2024_02/723233006" TargetMode="External"/><Relationship Id="rId3" Type="http://schemas.openxmlformats.org/officeDocument/2006/relationships/hyperlink" Target="https://podminky.urs.cz/item/CS_URS_2024_02/997013153" TargetMode="External"/><Relationship Id="rId21" Type="http://schemas.openxmlformats.org/officeDocument/2006/relationships/hyperlink" Target="https://podminky.urs.cz/item/CS_URS_2024_02/727111003" TargetMode="External"/><Relationship Id="rId7" Type="http://schemas.openxmlformats.org/officeDocument/2006/relationships/hyperlink" Target="https://podminky.urs.cz/item/CS_URS_2024_02/997221611" TargetMode="External"/><Relationship Id="rId12" Type="http://schemas.openxmlformats.org/officeDocument/2006/relationships/hyperlink" Target="https://podminky.urs.cz/item/CS_URS_2024_02/723190901" TargetMode="External"/><Relationship Id="rId17" Type="http://schemas.openxmlformats.org/officeDocument/2006/relationships/hyperlink" Target="https://podminky.urs.cz/item/CS_URS_2024_02/723231167" TargetMode="External"/><Relationship Id="rId25" Type="http://schemas.openxmlformats.org/officeDocument/2006/relationships/printerSettings" Target="../printerSettings/printerSettings15.bin"/><Relationship Id="rId2" Type="http://schemas.openxmlformats.org/officeDocument/2006/relationships/hyperlink" Target="https://podminky.urs.cz/item/CS_URS_2024_02/977151116" TargetMode="External"/><Relationship Id="rId16" Type="http://schemas.openxmlformats.org/officeDocument/2006/relationships/hyperlink" Target="https://podminky.urs.cz/item/CS_URS_2024_02/723230102" TargetMode="External"/><Relationship Id="rId20" Type="http://schemas.openxmlformats.org/officeDocument/2006/relationships/hyperlink" Target="https://podminky.urs.cz/item/CS_URS_2024_02/998723112" TargetMode="External"/><Relationship Id="rId1" Type="http://schemas.openxmlformats.org/officeDocument/2006/relationships/hyperlink" Target="https://podminky.urs.cz/item/CS_URS_2024_02/310236241" TargetMode="External"/><Relationship Id="rId6" Type="http://schemas.openxmlformats.org/officeDocument/2006/relationships/hyperlink" Target="https://podminky.urs.cz/item/CS_URS_2024_02/997013631" TargetMode="External"/><Relationship Id="rId11" Type="http://schemas.openxmlformats.org/officeDocument/2006/relationships/hyperlink" Target="https://podminky.urs.cz/item/CS_URS_2024_02/723190107" TargetMode="External"/><Relationship Id="rId24" Type="http://schemas.openxmlformats.org/officeDocument/2006/relationships/hyperlink" Target="https://podminky.urs.cz/item/CS_URS_2024_02/043114000" TargetMode="External"/><Relationship Id="rId5" Type="http://schemas.openxmlformats.org/officeDocument/2006/relationships/hyperlink" Target="https://podminky.urs.cz/item/CS_URS_2024_02/997013509" TargetMode="External"/><Relationship Id="rId15" Type="http://schemas.openxmlformats.org/officeDocument/2006/relationships/hyperlink" Target="https://podminky.urs.cz/item/CS_URS_2024_02/723190917" TargetMode="External"/><Relationship Id="rId23" Type="http://schemas.openxmlformats.org/officeDocument/2006/relationships/hyperlink" Target="https://podminky.urs.cz/item/CS_URS_2024_02/HZS4212" TargetMode="External"/><Relationship Id="rId10" Type="http://schemas.openxmlformats.org/officeDocument/2006/relationships/hyperlink" Target="https://podminky.urs.cz/item/CS_URS_2024_02/723111307" TargetMode="External"/><Relationship Id="rId19" Type="http://schemas.openxmlformats.org/officeDocument/2006/relationships/hyperlink" Target="https://podminky.urs.cz/item/CS_URS_2024_02/723239106" TargetMode="External"/><Relationship Id="rId4" Type="http://schemas.openxmlformats.org/officeDocument/2006/relationships/hyperlink" Target="https://podminky.urs.cz/item/CS_URS_2024_02/997013501" TargetMode="External"/><Relationship Id="rId9" Type="http://schemas.openxmlformats.org/officeDocument/2006/relationships/hyperlink" Target="https://podminky.urs.cz/item/CS_URS_2024_02/723111303" TargetMode="External"/><Relationship Id="rId14" Type="http://schemas.openxmlformats.org/officeDocument/2006/relationships/hyperlink" Target="https://podminky.urs.cz/item/CS_URS_2024_02/723190909" TargetMode="External"/><Relationship Id="rId22" Type="http://schemas.openxmlformats.org/officeDocument/2006/relationships/hyperlink" Target="https://podminky.urs.cz/item/CS_URS_2024_02/998727112"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podminky.urs.cz/item/CS_URS_2024_02/751572032" TargetMode="External"/><Relationship Id="rId3" Type="http://schemas.openxmlformats.org/officeDocument/2006/relationships/hyperlink" Target="https://podminky.urs.cz/item/CS_URS_2024_02/751510041" TargetMode="External"/><Relationship Id="rId7" Type="http://schemas.openxmlformats.org/officeDocument/2006/relationships/hyperlink" Target="https://podminky.urs.cz/item/CS_URS_2024_02/751572031" TargetMode="External"/><Relationship Id="rId2" Type="http://schemas.openxmlformats.org/officeDocument/2006/relationships/hyperlink" Target="https://podminky.urs.cz/item/CS_URS_2024_02/751322011" TargetMode="External"/><Relationship Id="rId1" Type="http://schemas.openxmlformats.org/officeDocument/2006/relationships/hyperlink" Target="https://podminky.urs.cz/item/CS_URS_2024_02/751122391" TargetMode="External"/><Relationship Id="rId6" Type="http://schemas.openxmlformats.org/officeDocument/2006/relationships/hyperlink" Target="https://podminky.urs.cz/item/CS_URS_2024_02/751526736" TargetMode="External"/><Relationship Id="rId11" Type="http://schemas.openxmlformats.org/officeDocument/2006/relationships/printerSettings" Target="../printerSettings/printerSettings16.bin"/><Relationship Id="rId5" Type="http://schemas.openxmlformats.org/officeDocument/2006/relationships/hyperlink" Target="https://podminky.urs.cz/item/CS_URS_2024_02/722181235" TargetMode="External"/><Relationship Id="rId10" Type="http://schemas.openxmlformats.org/officeDocument/2006/relationships/hyperlink" Target="https://podminky.urs.cz/item/CS_URS_2024_02/998751111" TargetMode="External"/><Relationship Id="rId4" Type="http://schemas.openxmlformats.org/officeDocument/2006/relationships/hyperlink" Target="https://podminky.urs.cz/item/CS_URS_2024_02/751510042" TargetMode="External"/><Relationship Id="rId9" Type="http://schemas.openxmlformats.org/officeDocument/2006/relationships/hyperlink" Target="https://podminky.urs.cz/item/CS_URS_2024_02/75169111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podminky.urs.cz/item/CS_URS_2024_02/733223309" TargetMode="External"/><Relationship Id="rId13" Type="http://schemas.openxmlformats.org/officeDocument/2006/relationships/hyperlink" Target="https://podminky.urs.cz/item/CS_URS_2024_02/733811243" TargetMode="External"/><Relationship Id="rId18" Type="http://schemas.openxmlformats.org/officeDocument/2006/relationships/hyperlink" Target="https://podminky.urs.cz/item/CS_URS_2024_02/734221682" TargetMode="External"/><Relationship Id="rId26" Type="http://schemas.openxmlformats.org/officeDocument/2006/relationships/printerSettings" Target="../printerSettings/printerSettings17.bin"/><Relationship Id="rId3" Type="http://schemas.openxmlformats.org/officeDocument/2006/relationships/hyperlink" Target="https://podminky.urs.cz/item/CS_URS_2024_02/731810442" TargetMode="External"/><Relationship Id="rId21" Type="http://schemas.openxmlformats.org/officeDocument/2006/relationships/hyperlink" Target="https://podminky.urs.cz/item/CS_URS_2024_02/734271144" TargetMode="External"/><Relationship Id="rId7" Type="http://schemas.openxmlformats.org/officeDocument/2006/relationships/hyperlink" Target="https://podminky.urs.cz/item/CS_URS_2024_02/733222304" TargetMode="External"/><Relationship Id="rId12" Type="http://schemas.openxmlformats.org/officeDocument/2006/relationships/hyperlink" Target="https://podminky.urs.cz/item/CS_URS_2024_02/733811241" TargetMode="External"/><Relationship Id="rId17" Type="http://schemas.openxmlformats.org/officeDocument/2006/relationships/hyperlink" Target="https://podminky.urs.cz/item/CS_URS_2024_02/734221532" TargetMode="External"/><Relationship Id="rId25" Type="http://schemas.openxmlformats.org/officeDocument/2006/relationships/hyperlink" Target="https://podminky.urs.cz/item/CS_URS_2024_02/998735112" TargetMode="External"/><Relationship Id="rId2" Type="http://schemas.openxmlformats.org/officeDocument/2006/relationships/hyperlink" Target="https://podminky.urs.cz/item/CS_URS_2024_02/731810432" TargetMode="External"/><Relationship Id="rId16" Type="http://schemas.openxmlformats.org/officeDocument/2006/relationships/hyperlink" Target="https://podminky.urs.cz/item/CS_URS_2024_02/734211113" TargetMode="External"/><Relationship Id="rId20" Type="http://schemas.openxmlformats.org/officeDocument/2006/relationships/hyperlink" Target="https://podminky.urs.cz/item/CS_URS_2024_02/734261402" TargetMode="External"/><Relationship Id="rId1" Type="http://schemas.openxmlformats.org/officeDocument/2006/relationships/hyperlink" Target="https://podminky.urs.cz/item/CS_URS_2024_02/731244001" TargetMode="External"/><Relationship Id="rId6" Type="http://schemas.openxmlformats.org/officeDocument/2006/relationships/hyperlink" Target="https://podminky.urs.cz/item/CS_URS_2024_02/733222303" TargetMode="External"/><Relationship Id="rId11" Type="http://schemas.openxmlformats.org/officeDocument/2006/relationships/hyperlink" Target="https://podminky.urs.cz/item/CS_URS_2024_02/733291909" TargetMode="External"/><Relationship Id="rId24" Type="http://schemas.openxmlformats.org/officeDocument/2006/relationships/hyperlink" Target="https://podminky.urs.cz/item/CS_URS_2024_02/735152582" TargetMode="External"/><Relationship Id="rId5" Type="http://schemas.openxmlformats.org/officeDocument/2006/relationships/hyperlink" Target="https://podminky.urs.cz/item/CS_URS_2024_02/733222302" TargetMode="External"/><Relationship Id="rId15" Type="http://schemas.openxmlformats.org/officeDocument/2006/relationships/hyperlink" Target="https://podminky.urs.cz/item/CS_URS_2024_02/734163442" TargetMode="External"/><Relationship Id="rId23" Type="http://schemas.openxmlformats.org/officeDocument/2006/relationships/hyperlink" Target="https://podminky.urs.cz/item/CS_URS_2024_02/735152571" TargetMode="External"/><Relationship Id="rId10" Type="http://schemas.openxmlformats.org/officeDocument/2006/relationships/hyperlink" Target="https://podminky.urs.cz/item/CS_URS_2024_02/733291102" TargetMode="External"/><Relationship Id="rId19" Type="http://schemas.openxmlformats.org/officeDocument/2006/relationships/hyperlink" Target="https://podminky.urs.cz/item/CS_URS_2024_02/734242413" TargetMode="External"/><Relationship Id="rId4" Type="http://schemas.openxmlformats.org/officeDocument/2006/relationships/hyperlink" Target="https://podminky.urs.cz/item/CS_URS_2024_02/998731112" TargetMode="External"/><Relationship Id="rId9" Type="http://schemas.openxmlformats.org/officeDocument/2006/relationships/hyperlink" Target="https://podminky.urs.cz/item/CS_URS_2024_02/733291101" TargetMode="External"/><Relationship Id="rId14" Type="http://schemas.openxmlformats.org/officeDocument/2006/relationships/hyperlink" Target="https://podminky.urs.cz/item/CS_URS_2024_02/998733112" TargetMode="External"/><Relationship Id="rId22" Type="http://schemas.openxmlformats.org/officeDocument/2006/relationships/hyperlink" Target="https://podminky.urs.cz/item/CS_URS_2024_02/998734112"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1" customWidth="1"/>
    <col min="2" max="2" width="14.42578125" style="1" customWidth="1"/>
    <col min="3" max="3" width="38.28515625" style="5" customWidth="1"/>
    <col min="4" max="4" width="4.5703125" style="1" customWidth="1"/>
    <col min="5" max="5" width="10.5703125" style="1" customWidth="1"/>
    <col min="6" max="6" width="9.85546875" style="1" customWidth="1"/>
    <col min="7" max="7" width="12.7109375" style="1" customWidth="1"/>
    <col min="8" max="16384" width="9.140625" style="1"/>
  </cols>
  <sheetData>
    <row r="1" spans="1:7" ht="15.75" x14ac:dyDescent="0.2">
      <c r="A1" s="456" t="s">
        <v>1</v>
      </c>
      <c r="B1" s="456"/>
      <c r="C1" s="457"/>
      <c r="D1" s="456"/>
      <c r="E1" s="456"/>
      <c r="F1" s="456"/>
      <c r="G1" s="456"/>
    </row>
    <row r="2" spans="1:7" ht="24.95" customHeight="1" x14ac:dyDescent="0.2">
      <c r="A2" s="8" t="s">
        <v>2</v>
      </c>
      <c r="B2" s="7"/>
      <c r="C2" s="458"/>
      <c r="D2" s="458"/>
      <c r="E2" s="458"/>
      <c r="F2" s="458"/>
      <c r="G2" s="459"/>
    </row>
    <row r="3" spans="1:7" ht="24.95" customHeight="1" x14ac:dyDescent="0.2">
      <c r="A3" s="8" t="s">
        <v>3</v>
      </c>
      <c r="B3" s="7"/>
      <c r="C3" s="458"/>
      <c r="D3" s="458"/>
      <c r="E3" s="458"/>
      <c r="F3" s="458"/>
      <c r="G3" s="459"/>
    </row>
    <row r="4" spans="1:7" ht="24.95" customHeight="1" x14ac:dyDescent="0.2">
      <c r="A4" s="8" t="s">
        <v>4</v>
      </c>
      <c r="B4" s="7"/>
      <c r="C4" s="458"/>
      <c r="D4" s="458"/>
      <c r="E4" s="458"/>
      <c r="F4" s="458"/>
      <c r="G4" s="459"/>
    </row>
    <row r="5" spans="1:7" x14ac:dyDescent="0.2">
      <c r="B5" s="2"/>
      <c r="C5" s="3"/>
      <c r="D5" s="4"/>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1DA84-3D36-4427-A569-38786FC699EB}">
  <sheetPr>
    <outlinePr summaryBelow="0"/>
  </sheetPr>
  <dimension ref="A1:BH4058"/>
  <sheetViews>
    <sheetView zoomScaleNormal="100" workbookViewId="0">
      <pane ySplit="7" topLeftCell="A8" activePane="bottomLeft" state="frozen"/>
      <selection pane="bottomLeft" activeCell="F9" sqref="F9:F14"/>
    </sheetView>
  </sheetViews>
  <sheetFormatPr defaultRowHeight="12.75" outlineLevelRow="1"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940</v>
      </c>
      <c r="C4" s="506" t="s">
        <v>1341</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11</v>
      </c>
      <c r="C8" s="53" t="s">
        <v>1341</v>
      </c>
      <c r="D8" s="34"/>
      <c r="E8" s="35"/>
      <c r="F8" s="36"/>
      <c r="G8" s="37">
        <f>SUM(G9:G14)</f>
        <v>0</v>
      </c>
      <c r="H8" s="31"/>
      <c r="I8" s="31">
        <f>SUM(I9:I14)</f>
        <v>0</v>
      </c>
      <c r="J8" s="31"/>
      <c r="K8" s="31">
        <f>SUM(K9:K14)</f>
        <v>0</v>
      </c>
      <c r="L8" s="31"/>
      <c r="M8" s="31">
        <f>SUM(M9:M14)</f>
        <v>0</v>
      </c>
      <c r="N8" s="307"/>
      <c r="O8" s="307">
        <f>SUM(O9:O14)</f>
        <v>0</v>
      </c>
      <c r="P8" s="307"/>
      <c r="Q8" s="307">
        <f>SUM(Q9:Q14)</f>
        <v>0</v>
      </c>
      <c r="R8" s="31"/>
      <c r="S8" s="31"/>
      <c r="T8" s="31"/>
      <c r="U8" s="31"/>
      <c r="V8" s="31">
        <f>SUM(V9:V14)</f>
        <v>10.75</v>
      </c>
      <c r="W8" s="31"/>
      <c r="X8" s="31"/>
      <c r="Y8" s="31"/>
      <c r="AG8" t="s">
        <v>102</v>
      </c>
    </row>
    <row r="9" spans="1:60" outlineLevel="1" x14ac:dyDescent="0.2">
      <c r="A9" s="46">
        <v>1</v>
      </c>
      <c r="B9" s="47" t="s">
        <v>168</v>
      </c>
      <c r="C9" s="56" t="s">
        <v>1311</v>
      </c>
      <c r="D9" s="48" t="s">
        <v>170</v>
      </c>
      <c r="E9" s="49">
        <v>8</v>
      </c>
      <c r="F9" s="438">
        <v>0</v>
      </c>
      <c r="G9" s="52">
        <f>E9*F9</f>
        <v>0</v>
      </c>
      <c r="H9" s="29"/>
      <c r="I9" s="28">
        <f t="shared" ref="I9:I14" si="0">ROUND(E9*H9,2)</f>
        <v>0</v>
      </c>
      <c r="J9" s="29"/>
      <c r="K9" s="28">
        <f t="shared" ref="K9:K14" si="1">ROUND(E9*J9,2)</f>
        <v>0</v>
      </c>
      <c r="L9" s="28">
        <v>21</v>
      </c>
      <c r="M9" s="28">
        <f t="shared" ref="M9:M14" si="2">G9*(1+L9/100)</f>
        <v>0</v>
      </c>
      <c r="N9" s="27">
        <v>0</v>
      </c>
      <c r="O9" s="27">
        <f t="shared" ref="O9:O14" si="3">ROUND(E9*N9,2)</f>
        <v>0</v>
      </c>
      <c r="P9" s="27">
        <v>0</v>
      </c>
      <c r="Q9" s="27">
        <f t="shared" ref="Q9:Q14" si="4">ROUND(E9*P9,2)</f>
        <v>0</v>
      </c>
      <c r="R9" s="28"/>
      <c r="S9" s="28" t="s">
        <v>1306</v>
      </c>
      <c r="T9" s="28" t="s">
        <v>1307</v>
      </c>
      <c r="U9" s="28">
        <v>0.37</v>
      </c>
      <c r="V9" s="28">
        <f t="shared" ref="V9:V14" si="5">ROUND(E9*U9,2)</f>
        <v>2.96</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outlineLevel="1" x14ac:dyDescent="0.2">
      <c r="A10" s="46">
        <v>2</v>
      </c>
      <c r="B10" s="47" t="s">
        <v>1342</v>
      </c>
      <c r="C10" s="56" t="s">
        <v>1312</v>
      </c>
      <c r="D10" s="48" t="s">
        <v>170</v>
      </c>
      <c r="E10" s="49">
        <v>1</v>
      </c>
      <c r="F10" s="438">
        <v>0</v>
      </c>
      <c r="G10" s="52">
        <f t="shared" ref="G10:G14" si="6">E10*F10</f>
        <v>0</v>
      </c>
      <c r="H10" s="29"/>
      <c r="I10" s="28">
        <f t="shared" si="0"/>
        <v>0</v>
      </c>
      <c r="J10" s="29"/>
      <c r="K10" s="28">
        <f t="shared" si="1"/>
        <v>0</v>
      </c>
      <c r="L10" s="28">
        <v>21</v>
      </c>
      <c r="M10" s="28">
        <f t="shared" si="2"/>
        <v>0</v>
      </c>
      <c r="N10" s="27">
        <v>0</v>
      </c>
      <c r="O10" s="27">
        <f t="shared" si="3"/>
        <v>0</v>
      </c>
      <c r="P10" s="27">
        <v>0</v>
      </c>
      <c r="Q10" s="27">
        <f t="shared" si="4"/>
        <v>0</v>
      </c>
      <c r="R10" s="28"/>
      <c r="S10" s="28" t="s">
        <v>1306</v>
      </c>
      <c r="T10" s="28" t="s">
        <v>1307</v>
      </c>
      <c r="U10" s="28">
        <v>0.06</v>
      </c>
      <c r="V10" s="28">
        <f t="shared" si="5"/>
        <v>0.06</v>
      </c>
      <c r="W10" s="28"/>
      <c r="X10" s="28" t="s">
        <v>107</v>
      </c>
      <c r="Y10" s="28" t="s">
        <v>108</v>
      </c>
      <c r="Z10" s="17"/>
      <c r="AA10" s="17"/>
      <c r="AB10" s="17"/>
      <c r="AC10" s="17"/>
      <c r="AD10" s="17"/>
      <c r="AE10" s="17"/>
      <c r="AF10" s="17"/>
      <c r="AG10" s="17" t="s">
        <v>109</v>
      </c>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outlineLevel="1" x14ac:dyDescent="0.2">
      <c r="A11" s="46">
        <v>3</v>
      </c>
      <c r="B11" s="47" t="s">
        <v>1343</v>
      </c>
      <c r="C11" s="56" t="s">
        <v>1313</v>
      </c>
      <c r="D11" s="48" t="s">
        <v>170</v>
      </c>
      <c r="E11" s="49">
        <v>8</v>
      </c>
      <c r="F11" s="438">
        <v>0</v>
      </c>
      <c r="G11" s="52">
        <f t="shared" si="6"/>
        <v>0</v>
      </c>
      <c r="H11" s="29"/>
      <c r="I11" s="28">
        <f t="shared" si="0"/>
        <v>0</v>
      </c>
      <c r="J11" s="29"/>
      <c r="K11" s="28">
        <f t="shared" si="1"/>
        <v>0</v>
      </c>
      <c r="L11" s="28">
        <v>21</v>
      </c>
      <c r="M11" s="28">
        <f t="shared" si="2"/>
        <v>0</v>
      </c>
      <c r="N11" s="27">
        <v>0</v>
      </c>
      <c r="O11" s="27">
        <f t="shared" si="3"/>
        <v>0</v>
      </c>
      <c r="P11" s="27">
        <v>0</v>
      </c>
      <c r="Q11" s="27">
        <f t="shared" si="4"/>
        <v>0</v>
      </c>
      <c r="R11" s="28"/>
      <c r="S11" s="28" t="s">
        <v>1306</v>
      </c>
      <c r="T11" s="28" t="s">
        <v>1307</v>
      </c>
      <c r="U11" s="28">
        <v>0.37</v>
      </c>
      <c r="V11" s="28">
        <f t="shared" si="5"/>
        <v>2.96</v>
      </c>
      <c r="W11" s="28"/>
      <c r="X11" s="28" t="s">
        <v>107</v>
      </c>
      <c r="Y11" s="28" t="s">
        <v>108</v>
      </c>
      <c r="Z11" s="17"/>
      <c r="AA11" s="17"/>
      <c r="AB11" s="17"/>
      <c r="AC11" s="17"/>
      <c r="AD11" s="17"/>
      <c r="AE11" s="17"/>
      <c r="AF11" s="17"/>
      <c r="AG11" s="17" t="s">
        <v>109</v>
      </c>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row>
    <row r="12" spans="1:60" ht="22.5" outlineLevel="1" x14ac:dyDescent="0.2">
      <c r="A12" s="46">
        <v>4</v>
      </c>
      <c r="B12" s="47" t="s">
        <v>1344</v>
      </c>
      <c r="C12" s="56" t="s">
        <v>1314</v>
      </c>
      <c r="D12" s="48" t="s">
        <v>170</v>
      </c>
      <c r="E12" s="49">
        <v>3</v>
      </c>
      <c r="F12" s="438">
        <v>0</v>
      </c>
      <c r="G12" s="52">
        <f t="shared" si="6"/>
        <v>0</v>
      </c>
      <c r="H12" s="29"/>
      <c r="I12" s="28">
        <f t="shared" si="0"/>
        <v>0</v>
      </c>
      <c r="J12" s="29"/>
      <c r="K12" s="28">
        <f t="shared" si="1"/>
        <v>0</v>
      </c>
      <c r="L12" s="28">
        <v>21</v>
      </c>
      <c r="M12" s="28">
        <f t="shared" si="2"/>
        <v>0</v>
      </c>
      <c r="N12" s="27">
        <v>0</v>
      </c>
      <c r="O12" s="27">
        <f t="shared" si="3"/>
        <v>0</v>
      </c>
      <c r="P12" s="27">
        <v>0</v>
      </c>
      <c r="Q12" s="27">
        <f t="shared" si="4"/>
        <v>0</v>
      </c>
      <c r="R12" s="28"/>
      <c r="S12" s="28" t="s">
        <v>1306</v>
      </c>
      <c r="T12" s="28" t="s">
        <v>1307</v>
      </c>
      <c r="U12" s="28">
        <v>0.39</v>
      </c>
      <c r="V12" s="28">
        <f t="shared" si="5"/>
        <v>1.17</v>
      </c>
      <c r="W12" s="28"/>
      <c r="X12" s="28" t="s">
        <v>107</v>
      </c>
      <c r="Y12" s="28" t="s">
        <v>108</v>
      </c>
      <c r="Z12" s="17"/>
      <c r="AA12" s="17"/>
      <c r="AB12" s="17"/>
      <c r="AC12" s="17"/>
      <c r="AD12" s="17"/>
      <c r="AE12" s="17"/>
      <c r="AF12" s="17"/>
      <c r="AG12" s="17" t="s">
        <v>109</v>
      </c>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ht="22.5" outlineLevel="1" x14ac:dyDescent="0.2">
      <c r="A13" s="46">
        <v>5</v>
      </c>
      <c r="B13" s="47" t="s">
        <v>1345</v>
      </c>
      <c r="C13" s="56" t="s">
        <v>1315</v>
      </c>
      <c r="D13" s="48" t="s">
        <v>170</v>
      </c>
      <c r="E13" s="49">
        <v>1</v>
      </c>
      <c r="F13" s="438">
        <v>0</v>
      </c>
      <c r="G13" s="52">
        <f t="shared" si="6"/>
        <v>0</v>
      </c>
      <c r="H13" s="29"/>
      <c r="I13" s="28">
        <f t="shared" si="0"/>
        <v>0</v>
      </c>
      <c r="J13" s="29"/>
      <c r="K13" s="28">
        <f t="shared" si="1"/>
        <v>0</v>
      </c>
      <c r="L13" s="28">
        <v>21</v>
      </c>
      <c r="M13" s="28">
        <f t="shared" si="2"/>
        <v>0</v>
      </c>
      <c r="N13" s="27">
        <v>0</v>
      </c>
      <c r="O13" s="27">
        <f t="shared" si="3"/>
        <v>0</v>
      </c>
      <c r="P13" s="27">
        <v>0</v>
      </c>
      <c r="Q13" s="27">
        <f t="shared" si="4"/>
        <v>0</v>
      </c>
      <c r="R13" s="28"/>
      <c r="S13" s="28" t="s">
        <v>1306</v>
      </c>
      <c r="T13" s="28" t="s">
        <v>1307</v>
      </c>
      <c r="U13" s="28">
        <v>3.5329999999999999</v>
      </c>
      <c r="V13" s="28">
        <f t="shared" si="5"/>
        <v>3.53</v>
      </c>
      <c r="W13" s="28"/>
      <c r="X13" s="28" t="s">
        <v>107</v>
      </c>
      <c r="Y13" s="28" t="s">
        <v>108</v>
      </c>
      <c r="Z13" s="17"/>
      <c r="AA13" s="17"/>
      <c r="AB13" s="17"/>
      <c r="AC13" s="17"/>
      <c r="AD13" s="17"/>
      <c r="AE13" s="17"/>
      <c r="AF13" s="17"/>
      <c r="AG13" s="17" t="s">
        <v>109</v>
      </c>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ht="22.5" outlineLevel="1" x14ac:dyDescent="0.2">
      <c r="A14" s="39">
        <v>6</v>
      </c>
      <c r="B14" s="40" t="s">
        <v>1346</v>
      </c>
      <c r="C14" s="54" t="s">
        <v>1316</v>
      </c>
      <c r="D14" s="41" t="s">
        <v>170</v>
      </c>
      <c r="E14" s="42">
        <v>1</v>
      </c>
      <c r="F14" s="438">
        <v>0</v>
      </c>
      <c r="G14" s="45">
        <f t="shared" si="6"/>
        <v>0</v>
      </c>
      <c r="H14" s="29"/>
      <c r="I14" s="28">
        <f t="shared" si="0"/>
        <v>0</v>
      </c>
      <c r="J14" s="29"/>
      <c r="K14" s="28">
        <f t="shared" si="1"/>
        <v>0</v>
      </c>
      <c r="L14" s="28">
        <v>21</v>
      </c>
      <c r="M14" s="28">
        <f t="shared" si="2"/>
        <v>0</v>
      </c>
      <c r="N14" s="27">
        <v>0</v>
      </c>
      <c r="O14" s="27">
        <f t="shared" si="3"/>
        <v>0</v>
      </c>
      <c r="P14" s="27">
        <v>0</v>
      </c>
      <c r="Q14" s="27">
        <f t="shared" si="4"/>
        <v>0</v>
      </c>
      <c r="R14" s="28"/>
      <c r="S14" s="28" t="s">
        <v>1306</v>
      </c>
      <c r="T14" s="28" t="s">
        <v>1307</v>
      </c>
      <c r="U14" s="28">
        <v>7.3999999999999996E-2</v>
      </c>
      <c r="V14" s="28">
        <f t="shared" si="5"/>
        <v>7.0000000000000007E-2</v>
      </c>
      <c r="W14" s="28"/>
      <c r="X14" s="28" t="s">
        <v>107</v>
      </c>
      <c r="Y14" s="28" t="s">
        <v>108</v>
      </c>
      <c r="Z14" s="17"/>
      <c r="AA14" s="17"/>
      <c r="AB14" s="17"/>
      <c r="AC14" s="17"/>
      <c r="AD14" s="17"/>
      <c r="AE14" s="17"/>
      <c r="AF14" s="17"/>
      <c r="AG14" s="17" t="s">
        <v>109</v>
      </c>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x14ac:dyDescent="0.2">
      <c r="A15" s="1"/>
      <c r="B15" s="2"/>
      <c r="C15" s="58"/>
      <c r="D15" s="4"/>
      <c r="E15" s="1"/>
      <c r="F15" s="1"/>
      <c r="G15" s="1"/>
    </row>
    <row r="16" spans="1:60" x14ac:dyDescent="0.2">
      <c r="A16" s="20"/>
      <c r="B16" s="21" t="s">
        <v>6</v>
      </c>
      <c r="C16" s="59"/>
      <c r="D16" s="22"/>
      <c r="E16" s="23"/>
      <c r="F16" s="23"/>
      <c r="G16" s="38">
        <f>G8</f>
        <v>0</v>
      </c>
    </row>
    <row r="17" spans="1:7" x14ac:dyDescent="0.2">
      <c r="A17" s="1"/>
      <c r="B17" s="2"/>
      <c r="C17" s="58"/>
      <c r="D17" s="4"/>
      <c r="E17" s="1"/>
      <c r="F17" s="1"/>
      <c r="G17" s="1"/>
    </row>
    <row r="18" spans="1:7" x14ac:dyDescent="0.2">
      <c r="A18" s="1"/>
      <c r="B18" s="2"/>
      <c r="C18" s="58"/>
      <c r="D18" s="4"/>
      <c r="E18" s="1"/>
      <c r="F18" s="1"/>
      <c r="G18" s="1"/>
    </row>
    <row r="19" spans="1:7" x14ac:dyDescent="0.2">
      <c r="A19" s="509" t="s">
        <v>282</v>
      </c>
      <c r="B19" s="509"/>
      <c r="C19" s="510"/>
      <c r="D19" s="4"/>
      <c r="E19" s="1"/>
      <c r="F19" s="1"/>
      <c r="G19" s="1"/>
    </row>
    <row r="20" spans="1:7" x14ac:dyDescent="0.2">
      <c r="A20" s="494"/>
      <c r="B20" s="495"/>
      <c r="C20" s="496"/>
      <c r="D20" s="495"/>
      <c r="E20" s="495"/>
      <c r="F20" s="495"/>
      <c r="G20" s="497"/>
    </row>
    <row r="21" spans="1:7" x14ac:dyDescent="0.2">
      <c r="A21" s="498"/>
      <c r="B21" s="499"/>
      <c r="C21" s="500"/>
      <c r="D21" s="499"/>
      <c r="E21" s="499"/>
      <c r="F21" s="499"/>
      <c r="G21" s="501"/>
    </row>
    <row r="22" spans="1:7" x14ac:dyDescent="0.2">
      <c r="A22" s="498"/>
      <c r="B22" s="499"/>
      <c r="C22" s="500"/>
      <c r="D22" s="499"/>
      <c r="E22" s="499"/>
      <c r="F22" s="499"/>
      <c r="G22" s="501"/>
    </row>
    <row r="23" spans="1:7" x14ac:dyDescent="0.2">
      <c r="A23" s="498"/>
      <c r="B23" s="499"/>
      <c r="C23" s="500"/>
      <c r="D23" s="499"/>
      <c r="E23" s="499"/>
      <c r="F23" s="499"/>
      <c r="G23" s="501"/>
    </row>
    <row r="24" spans="1:7" x14ac:dyDescent="0.2">
      <c r="A24" s="502"/>
      <c r="B24" s="503"/>
      <c r="C24" s="504"/>
      <c r="D24" s="503"/>
      <c r="E24" s="503"/>
      <c r="F24" s="503"/>
      <c r="G24" s="505"/>
    </row>
    <row r="25" spans="1:7" x14ac:dyDescent="0.2">
      <c r="D25" s="6"/>
    </row>
    <row r="26" spans="1:7" x14ac:dyDescent="0.2">
      <c r="D26" s="6"/>
    </row>
    <row r="27" spans="1:7" x14ac:dyDescent="0.2">
      <c r="D27" s="6"/>
    </row>
    <row r="28" spans="1:7" x14ac:dyDescent="0.2">
      <c r="D28" s="6"/>
    </row>
    <row r="29" spans="1:7" x14ac:dyDescent="0.2">
      <c r="D29" s="6"/>
    </row>
    <row r="30" spans="1:7" x14ac:dyDescent="0.2">
      <c r="D30" s="6"/>
    </row>
    <row r="31" spans="1:7" x14ac:dyDescent="0.2">
      <c r="D31" s="6"/>
    </row>
    <row r="32" spans="1:7" x14ac:dyDescent="0.2">
      <c r="D32" s="6"/>
    </row>
    <row r="33" spans="4:4" x14ac:dyDescent="0.2">
      <c r="D33" s="6"/>
    </row>
    <row r="34" spans="4:4" x14ac:dyDescent="0.2">
      <c r="D34" s="6"/>
    </row>
    <row r="35" spans="4:4" x14ac:dyDescent="0.2">
      <c r="D35" s="6"/>
    </row>
    <row r="36" spans="4:4" x14ac:dyDescent="0.2">
      <c r="D36" s="6"/>
    </row>
    <row r="37" spans="4:4" x14ac:dyDescent="0.2">
      <c r="D37" s="6"/>
    </row>
    <row r="38" spans="4:4" x14ac:dyDescent="0.2">
      <c r="D38" s="6"/>
    </row>
    <row r="39" spans="4:4" x14ac:dyDescent="0.2">
      <c r="D39" s="6"/>
    </row>
    <row r="40" spans="4:4" x14ac:dyDescent="0.2">
      <c r="D40" s="6"/>
    </row>
    <row r="41" spans="4:4" x14ac:dyDescent="0.2">
      <c r="D41" s="6"/>
    </row>
    <row r="42" spans="4:4" x14ac:dyDescent="0.2">
      <c r="D42" s="6"/>
    </row>
    <row r="43" spans="4:4" x14ac:dyDescent="0.2">
      <c r="D43" s="6"/>
    </row>
    <row r="44" spans="4:4" x14ac:dyDescent="0.2">
      <c r="D44" s="6"/>
    </row>
    <row r="45" spans="4:4" x14ac:dyDescent="0.2">
      <c r="D45" s="6"/>
    </row>
    <row r="46" spans="4:4" x14ac:dyDescent="0.2">
      <c r="D46" s="6"/>
    </row>
    <row r="47" spans="4:4" x14ac:dyDescent="0.2">
      <c r="D47" s="6"/>
    </row>
    <row r="48" spans="4:4" x14ac:dyDescent="0.2">
      <c r="D48" s="6"/>
    </row>
    <row r="49" spans="4:4" x14ac:dyDescent="0.2">
      <c r="D49" s="6"/>
    </row>
    <row r="50" spans="4:4" x14ac:dyDescent="0.2">
      <c r="D50" s="6"/>
    </row>
    <row r="51" spans="4:4" x14ac:dyDescent="0.2">
      <c r="D51" s="6"/>
    </row>
    <row r="52" spans="4:4" x14ac:dyDescent="0.2">
      <c r="D52" s="6"/>
    </row>
    <row r="53" spans="4:4" x14ac:dyDescent="0.2">
      <c r="D53" s="6"/>
    </row>
    <row r="54" spans="4:4" x14ac:dyDescent="0.2">
      <c r="D54" s="6"/>
    </row>
    <row r="55" spans="4:4" x14ac:dyDescent="0.2">
      <c r="D55" s="6"/>
    </row>
    <row r="56" spans="4:4" x14ac:dyDescent="0.2">
      <c r="D56" s="6"/>
    </row>
    <row r="57" spans="4:4" x14ac:dyDescent="0.2">
      <c r="D57" s="6"/>
    </row>
    <row r="58" spans="4:4" x14ac:dyDescent="0.2">
      <c r="D58" s="6"/>
    </row>
    <row r="59" spans="4:4" x14ac:dyDescent="0.2">
      <c r="D59" s="6"/>
    </row>
    <row r="60" spans="4:4" x14ac:dyDescent="0.2">
      <c r="D60" s="6"/>
    </row>
    <row r="61" spans="4:4" x14ac:dyDescent="0.2">
      <c r="D61" s="6"/>
    </row>
    <row r="62" spans="4:4" x14ac:dyDescent="0.2">
      <c r="D62" s="6"/>
    </row>
    <row r="63" spans="4:4" x14ac:dyDescent="0.2">
      <c r="D63" s="6"/>
    </row>
    <row r="64" spans="4:4" x14ac:dyDescent="0.2">
      <c r="D64" s="6"/>
    </row>
    <row r="65" spans="4:4" x14ac:dyDescent="0.2">
      <c r="D65" s="6"/>
    </row>
    <row r="66" spans="4:4" x14ac:dyDescent="0.2">
      <c r="D66" s="6"/>
    </row>
    <row r="67" spans="4:4" x14ac:dyDescent="0.2">
      <c r="D67" s="6"/>
    </row>
    <row r="68" spans="4:4" x14ac:dyDescent="0.2">
      <c r="D68" s="6"/>
    </row>
    <row r="69" spans="4:4" x14ac:dyDescent="0.2">
      <c r="D69" s="6"/>
    </row>
    <row r="70" spans="4:4" x14ac:dyDescent="0.2">
      <c r="D70" s="6"/>
    </row>
    <row r="71" spans="4:4" x14ac:dyDescent="0.2">
      <c r="D71" s="6"/>
    </row>
    <row r="72" spans="4:4" x14ac:dyDescent="0.2">
      <c r="D72" s="6"/>
    </row>
    <row r="73" spans="4:4" x14ac:dyDescent="0.2">
      <c r="D73" s="6"/>
    </row>
    <row r="74" spans="4:4" x14ac:dyDescent="0.2">
      <c r="D74" s="6"/>
    </row>
    <row r="75" spans="4:4" x14ac:dyDescent="0.2">
      <c r="D75" s="6"/>
    </row>
    <row r="76" spans="4:4" x14ac:dyDescent="0.2">
      <c r="D76" s="6"/>
    </row>
    <row r="77" spans="4:4" x14ac:dyDescent="0.2">
      <c r="D77" s="6"/>
    </row>
    <row r="78" spans="4:4" x14ac:dyDescent="0.2">
      <c r="D78" s="6"/>
    </row>
    <row r="79" spans="4:4" x14ac:dyDescent="0.2">
      <c r="D79" s="6"/>
    </row>
    <row r="80" spans="4:4"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sheetData>
  <mergeCells count="6">
    <mergeCell ref="A20:G24"/>
    <mergeCell ref="A1:G1"/>
    <mergeCell ref="C2:G2"/>
    <mergeCell ref="C3:G3"/>
    <mergeCell ref="C4:G4"/>
    <mergeCell ref="A19:C19"/>
  </mergeCells>
  <phoneticPr fontId="6" type="noConversion"/>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D82E0-F5CA-4FE3-A045-1E6DBAFC85D5}">
  <sheetPr>
    <outlinePr summaryBelow="0"/>
  </sheetPr>
  <dimension ref="A1:BH4117"/>
  <sheetViews>
    <sheetView zoomScaleNormal="100" workbookViewId="0">
      <pane ySplit="7" topLeftCell="A11" activePane="bottomLeft" state="frozen"/>
      <selection pane="bottomLeft" activeCell="AB23" sqref="AB23"/>
    </sheetView>
  </sheetViews>
  <sheetFormatPr defaultRowHeight="12.75" outlineLevelRow="1"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270</v>
      </c>
      <c r="C4" s="506" t="s">
        <v>1347</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38</v>
      </c>
      <c r="C8" s="53" t="s">
        <v>1347</v>
      </c>
      <c r="D8" s="34"/>
      <c r="E8" s="35"/>
      <c r="F8" s="36"/>
      <c r="G8" s="37">
        <f>SUM(G9:G27)</f>
        <v>0</v>
      </c>
      <c r="H8" s="31"/>
      <c r="I8" s="31">
        <f>SUM(I9:I21)</f>
        <v>0</v>
      </c>
      <c r="J8" s="31"/>
      <c r="K8" s="31">
        <f>SUM(K9:K21)</f>
        <v>0</v>
      </c>
      <c r="L8" s="31"/>
      <c r="M8" s="31">
        <f>SUM(M9:M21)</f>
        <v>0</v>
      </c>
      <c r="N8" s="307"/>
      <c r="O8" s="307">
        <f>SUM(O9:O21)</f>
        <v>1.7</v>
      </c>
      <c r="P8" s="307"/>
      <c r="Q8" s="307">
        <f>SUM(Q9:Q21)</f>
        <v>0</v>
      </c>
      <c r="R8" s="31"/>
      <c r="S8" s="31"/>
      <c r="T8" s="31"/>
      <c r="U8" s="31"/>
      <c r="V8" s="31">
        <f>SUM(V9:V21)</f>
        <v>7.8800000000000008</v>
      </c>
      <c r="W8" s="31"/>
      <c r="X8" s="31"/>
      <c r="Y8" s="31"/>
      <c r="AG8" t="s">
        <v>102</v>
      </c>
    </row>
    <row r="9" spans="1:60" ht="22.5" outlineLevel="1" x14ac:dyDescent="0.2">
      <c r="A9" s="46">
        <v>1</v>
      </c>
      <c r="B9" s="47" t="s">
        <v>168</v>
      </c>
      <c r="C9" s="56" t="s">
        <v>1317</v>
      </c>
      <c r="D9" s="48" t="s">
        <v>170</v>
      </c>
      <c r="E9" s="49">
        <v>1</v>
      </c>
      <c r="F9" s="438">
        <v>0</v>
      </c>
      <c r="G9" s="52">
        <f>E9*F9</f>
        <v>0</v>
      </c>
      <c r="H9" s="29"/>
      <c r="I9" s="28">
        <f t="shared" ref="I9:I27" si="0">ROUND(E9*H9,2)</f>
        <v>0</v>
      </c>
      <c r="J9" s="29"/>
      <c r="K9" s="28">
        <f t="shared" ref="K9:K27" si="1">ROUND(E9*J9,2)</f>
        <v>0</v>
      </c>
      <c r="L9" s="28">
        <v>21</v>
      </c>
      <c r="M9" s="28">
        <f t="shared" ref="M9:M21" si="2">G9*(1+L9/100)</f>
        <v>0</v>
      </c>
      <c r="N9" s="27">
        <v>0</v>
      </c>
      <c r="O9" s="27">
        <f t="shared" ref="O9:O21" si="3">ROUND(E9*N9,2)</f>
        <v>0</v>
      </c>
      <c r="P9" s="27">
        <v>0</v>
      </c>
      <c r="Q9" s="27">
        <f t="shared" ref="Q9:Q21" si="4">ROUND(E9*P9,2)</f>
        <v>0</v>
      </c>
      <c r="R9" s="28"/>
      <c r="S9" s="28" t="s">
        <v>1306</v>
      </c>
      <c r="T9" s="28" t="s">
        <v>1307</v>
      </c>
      <c r="U9" s="28">
        <v>0.37</v>
      </c>
      <c r="V9" s="28">
        <f t="shared" ref="V9:V21" si="5">ROUND(E9*U9,2)</f>
        <v>0.37</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ht="22.5" outlineLevel="1" x14ac:dyDescent="0.2">
      <c r="A10" s="46">
        <v>2</v>
      </c>
      <c r="B10" s="47" t="s">
        <v>1342</v>
      </c>
      <c r="C10" s="56" t="s">
        <v>1318</v>
      </c>
      <c r="D10" s="48" t="s">
        <v>170</v>
      </c>
      <c r="E10" s="49">
        <v>2</v>
      </c>
      <c r="F10" s="438">
        <v>0</v>
      </c>
      <c r="G10" s="52">
        <f t="shared" ref="G10:G27" si="6">E10*F10</f>
        <v>0</v>
      </c>
      <c r="H10" s="29"/>
      <c r="I10" s="28">
        <f t="shared" si="0"/>
        <v>0</v>
      </c>
      <c r="J10" s="29"/>
      <c r="K10" s="28">
        <f t="shared" si="1"/>
        <v>0</v>
      </c>
      <c r="L10" s="28">
        <v>21</v>
      </c>
      <c r="M10" s="28">
        <f t="shared" si="2"/>
        <v>0</v>
      </c>
      <c r="N10" s="27">
        <v>0</v>
      </c>
      <c r="O10" s="27">
        <f t="shared" si="3"/>
        <v>0</v>
      </c>
      <c r="P10" s="27">
        <v>0</v>
      </c>
      <c r="Q10" s="27">
        <f t="shared" si="4"/>
        <v>0</v>
      </c>
      <c r="R10" s="28"/>
      <c r="S10" s="28" t="s">
        <v>1306</v>
      </c>
      <c r="T10" s="28" t="s">
        <v>1307</v>
      </c>
      <c r="U10" s="28">
        <v>0.06</v>
      </c>
      <c r="V10" s="28">
        <f t="shared" si="5"/>
        <v>0.12</v>
      </c>
      <c r="W10" s="28"/>
      <c r="X10" s="28" t="s">
        <v>107</v>
      </c>
      <c r="Y10" s="28" t="s">
        <v>108</v>
      </c>
      <c r="Z10" s="17"/>
      <c r="AA10" s="17"/>
      <c r="AB10" s="17"/>
      <c r="AC10" s="17"/>
      <c r="AD10" s="17"/>
      <c r="AE10" s="17"/>
      <c r="AF10" s="17"/>
      <c r="AG10" s="17" t="s">
        <v>109</v>
      </c>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ht="22.5" outlineLevel="1" x14ac:dyDescent="0.2">
      <c r="A11" s="46">
        <v>3</v>
      </c>
      <c r="B11" s="47" t="s">
        <v>1343</v>
      </c>
      <c r="C11" s="56" t="s">
        <v>1319</v>
      </c>
      <c r="D11" s="48" t="s">
        <v>170</v>
      </c>
      <c r="E11" s="49">
        <v>2</v>
      </c>
      <c r="F11" s="438">
        <v>0</v>
      </c>
      <c r="G11" s="52">
        <f t="shared" si="6"/>
        <v>0</v>
      </c>
      <c r="H11" s="29"/>
      <c r="I11" s="28">
        <f t="shared" si="0"/>
        <v>0</v>
      </c>
      <c r="J11" s="29"/>
      <c r="K11" s="28">
        <f t="shared" si="1"/>
        <v>0</v>
      </c>
      <c r="L11" s="28">
        <v>21</v>
      </c>
      <c r="M11" s="28">
        <f t="shared" si="2"/>
        <v>0</v>
      </c>
      <c r="N11" s="27">
        <v>0</v>
      </c>
      <c r="O11" s="27">
        <f t="shared" si="3"/>
        <v>0</v>
      </c>
      <c r="P11" s="27">
        <v>0</v>
      </c>
      <c r="Q11" s="27">
        <f t="shared" si="4"/>
        <v>0</v>
      </c>
      <c r="R11" s="28"/>
      <c r="S11" s="28" t="s">
        <v>1306</v>
      </c>
      <c r="T11" s="28" t="s">
        <v>1307</v>
      </c>
      <c r="U11" s="28">
        <v>0.37</v>
      </c>
      <c r="V11" s="28">
        <f t="shared" si="5"/>
        <v>0.74</v>
      </c>
      <c r="W11" s="28"/>
      <c r="X11" s="28" t="s">
        <v>107</v>
      </c>
      <c r="Y11" s="28" t="s">
        <v>108</v>
      </c>
      <c r="Z11" s="17"/>
      <c r="AA11" s="17"/>
      <c r="AB11" s="17"/>
      <c r="AC11" s="17"/>
      <c r="AD11" s="17"/>
      <c r="AE11" s="17"/>
      <c r="AF11" s="17"/>
      <c r="AG11" s="17" t="s">
        <v>109</v>
      </c>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row>
    <row r="12" spans="1:60" ht="22.5" outlineLevel="1" x14ac:dyDescent="0.2">
      <c r="A12" s="46">
        <v>4</v>
      </c>
      <c r="B12" s="47" t="s">
        <v>1344</v>
      </c>
      <c r="C12" s="56" t="s">
        <v>1320</v>
      </c>
      <c r="D12" s="48" t="s">
        <v>170</v>
      </c>
      <c r="E12" s="49">
        <v>1</v>
      </c>
      <c r="F12" s="438">
        <v>0</v>
      </c>
      <c r="G12" s="52">
        <f t="shared" si="6"/>
        <v>0</v>
      </c>
      <c r="H12" s="29"/>
      <c r="I12" s="28">
        <f t="shared" si="0"/>
        <v>0</v>
      </c>
      <c r="J12" s="29"/>
      <c r="K12" s="28">
        <f t="shared" si="1"/>
        <v>0</v>
      </c>
      <c r="L12" s="28">
        <v>21</v>
      </c>
      <c r="M12" s="28">
        <f t="shared" si="2"/>
        <v>0</v>
      </c>
      <c r="N12" s="27">
        <v>0</v>
      </c>
      <c r="O12" s="27">
        <f t="shared" si="3"/>
        <v>0</v>
      </c>
      <c r="P12" s="27">
        <v>0</v>
      </c>
      <c r="Q12" s="27">
        <f t="shared" si="4"/>
        <v>0</v>
      </c>
      <c r="R12" s="28"/>
      <c r="S12" s="28" t="s">
        <v>1306</v>
      </c>
      <c r="T12" s="28" t="s">
        <v>1307</v>
      </c>
      <c r="U12" s="28">
        <v>0.39</v>
      </c>
      <c r="V12" s="28">
        <f t="shared" si="5"/>
        <v>0.39</v>
      </c>
      <c r="W12" s="28"/>
      <c r="X12" s="28" t="s">
        <v>107</v>
      </c>
      <c r="Y12" s="28" t="s">
        <v>108</v>
      </c>
      <c r="Z12" s="17"/>
      <c r="AA12" s="17"/>
      <c r="AB12" s="17"/>
      <c r="AC12" s="17"/>
      <c r="AD12" s="17"/>
      <c r="AE12" s="17"/>
      <c r="AF12" s="17"/>
      <c r="AG12" s="17" t="s">
        <v>109</v>
      </c>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ht="22.5" outlineLevel="1" x14ac:dyDescent="0.2">
      <c r="A13" s="46">
        <v>5</v>
      </c>
      <c r="B13" s="47" t="s">
        <v>1345</v>
      </c>
      <c r="C13" s="56" t="s">
        <v>1321</v>
      </c>
      <c r="D13" s="48" t="s">
        <v>170</v>
      </c>
      <c r="E13" s="49">
        <v>1</v>
      </c>
      <c r="F13" s="438">
        <v>0</v>
      </c>
      <c r="G13" s="52">
        <f t="shared" si="6"/>
        <v>0</v>
      </c>
      <c r="H13" s="29"/>
      <c r="I13" s="28">
        <f t="shared" si="0"/>
        <v>0</v>
      </c>
      <c r="J13" s="29"/>
      <c r="K13" s="28">
        <f t="shared" si="1"/>
        <v>0</v>
      </c>
      <c r="L13" s="28">
        <v>21</v>
      </c>
      <c r="M13" s="28">
        <f t="shared" si="2"/>
        <v>0</v>
      </c>
      <c r="N13" s="27">
        <v>0</v>
      </c>
      <c r="O13" s="27">
        <f t="shared" si="3"/>
        <v>0</v>
      </c>
      <c r="P13" s="27">
        <v>0</v>
      </c>
      <c r="Q13" s="27">
        <f t="shared" si="4"/>
        <v>0</v>
      </c>
      <c r="R13" s="28"/>
      <c r="S13" s="28" t="s">
        <v>1306</v>
      </c>
      <c r="T13" s="28" t="s">
        <v>1307</v>
      </c>
      <c r="U13" s="28">
        <v>3.5329999999999999</v>
      </c>
      <c r="V13" s="28">
        <f t="shared" si="5"/>
        <v>3.53</v>
      </c>
      <c r="W13" s="28"/>
      <c r="X13" s="28" t="s">
        <v>107</v>
      </c>
      <c r="Y13" s="28" t="s">
        <v>108</v>
      </c>
      <c r="Z13" s="17"/>
      <c r="AA13" s="17"/>
      <c r="AB13" s="17"/>
      <c r="AC13" s="17"/>
      <c r="AD13" s="17"/>
      <c r="AE13" s="17"/>
      <c r="AF13" s="17"/>
      <c r="AG13" s="17" t="s">
        <v>109</v>
      </c>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ht="22.5" outlineLevel="1" x14ac:dyDescent="0.2">
      <c r="A14" s="46">
        <v>6</v>
      </c>
      <c r="B14" s="47" t="s">
        <v>1346</v>
      </c>
      <c r="C14" s="56" t="s">
        <v>1322</v>
      </c>
      <c r="D14" s="48" t="s">
        <v>170</v>
      </c>
      <c r="E14" s="49">
        <v>1</v>
      </c>
      <c r="F14" s="438">
        <v>0</v>
      </c>
      <c r="G14" s="52">
        <f t="shared" si="6"/>
        <v>0</v>
      </c>
      <c r="H14" s="29"/>
      <c r="I14" s="28">
        <f t="shared" si="0"/>
        <v>0</v>
      </c>
      <c r="J14" s="29"/>
      <c r="K14" s="28">
        <f t="shared" si="1"/>
        <v>0</v>
      </c>
      <c r="L14" s="28">
        <v>21</v>
      </c>
      <c r="M14" s="28">
        <f t="shared" si="2"/>
        <v>0</v>
      </c>
      <c r="N14" s="27">
        <v>0</v>
      </c>
      <c r="O14" s="27">
        <f t="shared" si="3"/>
        <v>0</v>
      </c>
      <c r="P14" s="27">
        <v>0</v>
      </c>
      <c r="Q14" s="27">
        <f t="shared" si="4"/>
        <v>0</v>
      </c>
      <c r="R14" s="28"/>
      <c r="S14" s="28" t="s">
        <v>1306</v>
      </c>
      <c r="T14" s="28" t="s">
        <v>1307</v>
      </c>
      <c r="U14" s="28">
        <v>7.3999999999999996E-2</v>
      </c>
      <c r="V14" s="28">
        <f t="shared" si="5"/>
        <v>7.0000000000000007E-2</v>
      </c>
      <c r="W14" s="28"/>
      <c r="X14" s="28" t="s">
        <v>107</v>
      </c>
      <c r="Y14" s="28" t="s">
        <v>108</v>
      </c>
      <c r="Z14" s="17"/>
      <c r="AA14" s="17"/>
      <c r="AB14" s="17"/>
      <c r="AC14" s="17"/>
      <c r="AD14" s="17"/>
      <c r="AE14" s="17"/>
      <c r="AF14" s="17"/>
      <c r="AG14" s="17" t="s">
        <v>109</v>
      </c>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ht="22.5" outlineLevel="1" x14ac:dyDescent="0.2">
      <c r="A15" s="46">
        <v>7</v>
      </c>
      <c r="B15" s="47" t="s">
        <v>1348</v>
      </c>
      <c r="C15" s="56" t="s">
        <v>1323</v>
      </c>
      <c r="D15" s="48" t="s">
        <v>170</v>
      </c>
      <c r="E15" s="49">
        <v>1</v>
      </c>
      <c r="F15" s="438">
        <v>0</v>
      </c>
      <c r="G15" s="52">
        <f t="shared" si="6"/>
        <v>0</v>
      </c>
      <c r="H15" s="29"/>
      <c r="I15" s="28">
        <f t="shared" si="0"/>
        <v>0</v>
      </c>
      <c r="J15" s="29"/>
      <c r="K15" s="28">
        <f t="shared" si="1"/>
        <v>0</v>
      </c>
      <c r="L15" s="28">
        <v>21</v>
      </c>
      <c r="M15" s="28">
        <f t="shared" si="2"/>
        <v>0</v>
      </c>
      <c r="N15" s="27">
        <v>0</v>
      </c>
      <c r="O15" s="27">
        <f t="shared" si="3"/>
        <v>0</v>
      </c>
      <c r="P15" s="27">
        <v>0</v>
      </c>
      <c r="Q15" s="27">
        <f t="shared" si="4"/>
        <v>0</v>
      </c>
      <c r="R15" s="28"/>
      <c r="S15" s="28" t="s">
        <v>1306</v>
      </c>
      <c r="T15" s="28" t="s">
        <v>1307</v>
      </c>
      <c r="U15" s="28">
        <v>1.0999999999999999E-2</v>
      </c>
      <c r="V15" s="28">
        <f t="shared" si="5"/>
        <v>0.01</v>
      </c>
      <c r="W15" s="28"/>
      <c r="X15" s="28" t="s">
        <v>107</v>
      </c>
      <c r="Y15" s="28" t="s">
        <v>108</v>
      </c>
      <c r="Z15" s="17"/>
      <c r="AA15" s="17"/>
      <c r="AB15" s="17"/>
      <c r="AC15" s="17"/>
      <c r="AD15" s="17"/>
      <c r="AE15" s="17"/>
      <c r="AF15" s="17"/>
      <c r="AG15" s="17" t="s">
        <v>109</v>
      </c>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row>
    <row r="16" spans="1:60" ht="22.5" outlineLevel="1" x14ac:dyDescent="0.2">
      <c r="A16" s="46">
        <v>8</v>
      </c>
      <c r="B16" s="47" t="s">
        <v>1349</v>
      </c>
      <c r="C16" s="56" t="s">
        <v>1324</v>
      </c>
      <c r="D16" s="48" t="s">
        <v>170</v>
      </c>
      <c r="E16" s="49">
        <v>1</v>
      </c>
      <c r="F16" s="438">
        <v>0</v>
      </c>
      <c r="G16" s="52">
        <f t="shared" si="6"/>
        <v>0</v>
      </c>
      <c r="H16" s="29"/>
      <c r="I16" s="28">
        <f t="shared" si="0"/>
        <v>0</v>
      </c>
      <c r="J16" s="29"/>
      <c r="K16" s="28">
        <f t="shared" si="1"/>
        <v>0</v>
      </c>
      <c r="L16" s="28">
        <v>21</v>
      </c>
      <c r="M16" s="28">
        <f t="shared" si="2"/>
        <v>0</v>
      </c>
      <c r="N16" s="27">
        <v>0</v>
      </c>
      <c r="O16" s="27">
        <f t="shared" si="3"/>
        <v>0</v>
      </c>
      <c r="P16" s="27">
        <v>0</v>
      </c>
      <c r="Q16" s="27">
        <f t="shared" si="4"/>
        <v>0</v>
      </c>
      <c r="R16" s="28"/>
      <c r="S16" s="28" t="s">
        <v>1306</v>
      </c>
      <c r="T16" s="28" t="s">
        <v>1307</v>
      </c>
      <c r="U16" s="28">
        <v>0.65</v>
      </c>
      <c r="V16" s="28">
        <f t="shared" si="5"/>
        <v>0.65</v>
      </c>
      <c r="W16" s="28"/>
      <c r="X16" s="28" t="s">
        <v>107</v>
      </c>
      <c r="Y16" s="28" t="s">
        <v>108</v>
      </c>
      <c r="Z16" s="17"/>
      <c r="AA16" s="17"/>
      <c r="AB16" s="17"/>
      <c r="AC16" s="17"/>
      <c r="AD16" s="17"/>
      <c r="AE16" s="17"/>
      <c r="AF16" s="17"/>
      <c r="AG16" s="17" t="s">
        <v>109</v>
      </c>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row>
    <row r="17" spans="1:60" ht="22.5" outlineLevel="1" x14ac:dyDescent="0.2">
      <c r="A17" s="46">
        <v>9</v>
      </c>
      <c r="B17" s="47" t="s">
        <v>1350</v>
      </c>
      <c r="C17" s="56" t="s">
        <v>1325</v>
      </c>
      <c r="D17" s="48" t="s">
        <v>170</v>
      </c>
      <c r="E17" s="49">
        <v>1</v>
      </c>
      <c r="F17" s="438">
        <v>0</v>
      </c>
      <c r="G17" s="52">
        <f t="shared" si="6"/>
        <v>0</v>
      </c>
      <c r="H17" s="29"/>
      <c r="I17" s="28">
        <f t="shared" si="0"/>
        <v>0</v>
      </c>
      <c r="J17" s="29"/>
      <c r="K17" s="28">
        <f t="shared" si="1"/>
        <v>0</v>
      </c>
      <c r="L17" s="28">
        <v>21</v>
      </c>
      <c r="M17" s="28">
        <f t="shared" si="2"/>
        <v>0</v>
      </c>
      <c r="N17" s="27">
        <v>0</v>
      </c>
      <c r="O17" s="27">
        <f t="shared" si="3"/>
        <v>0</v>
      </c>
      <c r="P17" s="27">
        <v>0</v>
      </c>
      <c r="Q17" s="27">
        <f t="shared" si="4"/>
        <v>0</v>
      </c>
      <c r="R17" s="28"/>
      <c r="S17" s="28" t="s">
        <v>1306</v>
      </c>
      <c r="T17" s="28" t="s">
        <v>1307</v>
      </c>
      <c r="U17" s="28">
        <v>3.1E-2</v>
      </c>
      <c r="V17" s="28">
        <f t="shared" si="5"/>
        <v>0.03</v>
      </c>
      <c r="W17" s="28"/>
      <c r="X17" s="28" t="s">
        <v>107</v>
      </c>
      <c r="Y17" s="28" t="s">
        <v>108</v>
      </c>
      <c r="Z17" s="17"/>
      <c r="AA17" s="17"/>
      <c r="AB17" s="17"/>
      <c r="AC17" s="17"/>
      <c r="AD17" s="17"/>
      <c r="AE17" s="17"/>
      <c r="AF17" s="17"/>
      <c r="AG17" s="17" t="s">
        <v>109</v>
      </c>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row>
    <row r="18" spans="1:60" ht="22.5" outlineLevel="1" x14ac:dyDescent="0.2">
      <c r="A18" s="46">
        <v>10</v>
      </c>
      <c r="B18" s="47" t="s">
        <v>1351</v>
      </c>
      <c r="C18" s="56" t="s">
        <v>1326</v>
      </c>
      <c r="D18" s="48" t="s">
        <v>170</v>
      </c>
      <c r="E18" s="49">
        <v>1</v>
      </c>
      <c r="F18" s="438">
        <v>0</v>
      </c>
      <c r="G18" s="52">
        <f t="shared" si="6"/>
        <v>0</v>
      </c>
      <c r="H18" s="29"/>
      <c r="I18" s="28">
        <f t="shared" si="0"/>
        <v>0</v>
      </c>
      <c r="J18" s="29"/>
      <c r="K18" s="28">
        <f t="shared" si="1"/>
        <v>0</v>
      </c>
      <c r="L18" s="28">
        <v>21</v>
      </c>
      <c r="M18" s="28">
        <f t="shared" si="2"/>
        <v>0</v>
      </c>
      <c r="N18" s="27">
        <v>0</v>
      </c>
      <c r="O18" s="27">
        <f t="shared" si="3"/>
        <v>0</v>
      </c>
      <c r="P18" s="27">
        <v>0</v>
      </c>
      <c r="Q18" s="27">
        <f t="shared" si="4"/>
        <v>0</v>
      </c>
      <c r="R18" s="28"/>
      <c r="S18" s="28" t="s">
        <v>1306</v>
      </c>
      <c r="T18" s="28" t="s">
        <v>1307</v>
      </c>
      <c r="U18" s="28">
        <v>0.20200000000000001</v>
      </c>
      <c r="V18" s="28">
        <f t="shared" si="5"/>
        <v>0.2</v>
      </c>
      <c r="W18" s="28"/>
      <c r="X18" s="28" t="s">
        <v>107</v>
      </c>
      <c r="Y18" s="28" t="s">
        <v>108</v>
      </c>
      <c r="Z18" s="17"/>
      <c r="AA18" s="17"/>
      <c r="AB18" s="17"/>
      <c r="AC18" s="17"/>
      <c r="AD18" s="17"/>
      <c r="AE18" s="17"/>
      <c r="AF18" s="17"/>
      <c r="AG18" s="17" t="s">
        <v>109</v>
      </c>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row>
    <row r="19" spans="1:60" ht="22.5" outlineLevel="1" x14ac:dyDescent="0.2">
      <c r="A19" s="46">
        <v>11</v>
      </c>
      <c r="B19" s="47" t="s">
        <v>1352</v>
      </c>
      <c r="C19" s="56" t="s">
        <v>1327</v>
      </c>
      <c r="D19" s="48" t="s">
        <v>170</v>
      </c>
      <c r="E19" s="49">
        <v>1</v>
      </c>
      <c r="F19" s="438">
        <v>0</v>
      </c>
      <c r="G19" s="52">
        <f t="shared" si="6"/>
        <v>0</v>
      </c>
      <c r="H19" s="29"/>
      <c r="I19" s="28">
        <f t="shared" si="0"/>
        <v>0</v>
      </c>
      <c r="J19" s="29"/>
      <c r="K19" s="28">
        <f t="shared" si="1"/>
        <v>0</v>
      </c>
      <c r="L19" s="28">
        <v>21</v>
      </c>
      <c r="M19" s="28">
        <f t="shared" si="2"/>
        <v>0</v>
      </c>
      <c r="N19" s="27">
        <v>1.7</v>
      </c>
      <c r="O19" s="27">
        <f t="shared" si="3"/>
        <v>1.7</v>
      </c>
      <c r="P19" s="27">
        <v>0</v>
      </c>
      <c r="Q19" s="27">
        <f t="shared" si="4"/>
        <v>0</v>
      </c>
      <c r="R19" s="28"/>
      <c r="S19" s="28" t="s">
        <v>1306</v>
      </c>
      <c r="T19" s="28" t="s">
        <v>1306</v>
      </c>
      <c r="U19" s="28">
        <v>1.587</v>
      </c>
      <c r="V19" s="28">
        <f t="shared" si="5"/>
        <v>1.59</v>
      </c>
      <c r="W19" s="28"/>
      <c r="X19" s="28" t="s">
        <v>107</v>
      </c>
      <c r="Y19" s="28" t="s">
        <v>108</v>
      </c>
      <c r="Z19" s="17"/>
      <c r="AA19" s="17"/>
      <c r="AB19" s="17"/>
      <c r="AC19" s="17"/>
      <c r="AD19" s="17"/>
      <c r="AE19" s="17"/>
      <c r="AF19" s="17"/>
      <c r="AG19" s="17" t="s">
        <v>109</v>
      </c>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row>
    <row r="20" spans="1:60" ht="22.5" outlineLevel="1" x14ac:dyDescent="0.2">
      <c r="A20" s="46">
        <v>12</v>
      </c>
      <c r="B20" s="47" t="s">
        <v>1353</v>
      </c>
      <c r="C20" s="56" t="s">
        <v>1328</v>
      </c>
      <c r="D20" s="48" t="s">
        <v>170</v>
      </c>
      <c r="E20" s="49">
        <v>1</v>
      </c>
      <c r="F20" s="438">
        <v>0</v>
      </c>
      <c r="G20" s="52">
        <f t="shared" si="6"/>
        <v>0</v>
      </c>
      <c r="H20" s="29"/>
      <c r="I20" s="28">
        <f t="shared" si="0"/>
        <v>0</v>
      </c>
      <c r="J20" s="29"/>
      <c r="K20" s="28">
        <f t="shared" si="1"/>
        <v>0</v>
      </c>
      <c r="L20" s="28">
        <v>21</v>
      </c>
      <c r="M20" s="28">
        <f t="shared" si="2"/>
        <v>0</v>
      </c>
      <c r="N20" s="27">
        <v>0</v>
      </c>
      <c r="O20" s="27">
        <f t="shared" si="3"/>
        <v>0</v>
      </c>
      <c r="P20" s="27">
        <v>0</v>
      </c>
      <c r="Q20" s="27">
        <f t="shared" si="4"/>
        <v>0</v>
      </c>
      <c r="R20" s="28"/>
      <c r="S20" s="28" t="s">
        <v>1306</v>
      </c>
      <c r="T20" s="28" t="s">
        <v>1306</v>
      </c>
      <c r="U20" s="28">
        <v>0.17699999999999999</v>
      </c>
      <c r="V20" s="28">
        <f t="shared" si="5"/>
        <v>0.18</v>
      </c>
      <c r="W20" s="28"/>
      <c r="X20" s="28" t="s">
        <v>107</v>
      </c>
      <c r="Y20" s="28" t="s">
        <v>108</v>
      </c>
      <c r="Z20" s="17"/>
      <c r="AA20" s="17"/>
      <c r="AB20" s="17"/>
      <c r="AC20" s="17"/>
      <c r="AD20" s="17"/>
      <c r="AE20" s="17"/>
      <c r="AF20" s="17"/>
      <c r="AG20" s="17" t="s">
        <v>109</v>
      </c>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row>
    <row r="21" spans="1:60" ht="22.5" outlineLevel="1" x14ac:dyDescent="0.2">
      <c r="A21" s="46">
        <v>13</v>
      </c>
      <c r="B21" s="47" t="s">
        <v>1354</v>
      </c>
      <c r="C21" s="56" t="s">
        <v>1329</v>
      </c>
      <c r="D21" s="48" t="s">
        <v>170</v>
      </c>
      <c r="E21" s="49">
        <v>1</v>
      </c>
      <c r="F21" s="438">
        <v>0</v>
      </c>
      <c r="G21" s="52">
        <f t="shared" si="6"/>
        <v>0</v>
      </c>
      <c r="H21" s="29"/>
      <c r="I21" s="28">
        <f t="shared" si="0"/>
        <v>0</v>
      </c>
      <c r="J21" s="29"/>
      <c r="K21" s="28">
        <f t="shared" si="1"/>
        <v>0</v>
      </c>
      <c r="L21" s="28">
        <v>21</v>
      </c>
      <c r="M21" s="28">
        <f t="shared" si="2"/>
        <v>0</v>
      </c>
      <c r="N21" s="27">
        <v>0</v>
      </c>
      <c r="O21" s="27">
        <f t="shared" si="3"/>
        <v>0</v>
      </c>
      <c r="P21" s="27">
        <v>0</v>
      </c>
      <c r="Q21" s="27">
        <f t="shared" si="4"/>
        <v>0</v>
      </c>
      <c r="R21" s="28"/>
      <c r="S21" s="28" t="s">
        <v>1306</v>
      </c>
      <c r="T21" s="28" t="s">
        <v>1307</v>
      </c>
      <c r="U21" s="28">
        <v>0</v>
      </c>
      <c r="V21" s="28">
        <f t="shared" si="5"/>
        <v>0</v>
      </c>
      <c r="W21" s="28"/>
      <c r="X21" s="28" t="s">
        <v>107</v>
      </c>
      <c r="Y21" s="28" t="s">
        <v>108</v>
      </c>
      <c r="Z21" s="17"/>
      <c r="AA21" s="17"/>
      <c r="AB21" s="17"/>
      <c r="AC21" s="17"/>
      <c r="AD21" s="17"/>
      <c r="AE21" s="17"/>
      <c r="AF21" s="17"/>
      <c r="AG21" s="17" t="s">
        <v>109</v>
      </c>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row>
    <row r="22" spans="1:60" ht="22.5" x14ac:dyDescent="0.2">
      <c r="A22" s="46">
        <v>14</v>
      </c>
      <c r="B22" s="47" t="s">
        <v>1355</v>
      </c>
      <c r="C22" s="56" t="s">
        <v>1330</v>
      </c>
      <c r="D22" s="48" t="s">
        <v>170</v>
      </c>
      <c r="E22" s="49">
        <v>1</v>
      </c>
      <c r="F22" s="438">
        <v>0</v>
      </c>
      <c r="G22" s="52">
        <f t="shared" si="6"/>
        <v>0</v>
      </c>
      <c r="I22" s="28">
        <f t="shared" si="0"/>
        <v>0</v>
      </c>
      <c r="K22" s="28">
        <f t="shared" si="1"/>
        <v>0</v>
      </c>
    </row>
    <row r="23" spans="1:60" ht="22.5" x14ac:dyDescent="0.2">
      <c r="A23" s="46">
        <v>15</v>
      </c>
      <c r="B23" s="47" t="s">
        <v>1356</v>
      </c>
      <c r="C23" s="56" t="s">
        <v>1331</v>
      </c>
      <c r="D23" s="48" t="s">
        <v>170</v>
      </c>
      <c r="E23" s="49">
        <v>2</v>
      </c>
      <c r="F23" s="438">
        <v>0</v>
      </c>
      <c r="G23" s="52">
        <f t="shared" si="6"/>
        <v>0</v>
      </c>
      <c r="I23" s="28">
        <f t="shared" si="0"/>
        <v>0</v>
      </c>
      <c r="K23" s="28">
        <f t="shared" si="1"/>
        <v>0</v>
      </c>
    </row>
    <row r="24" spans="1:60" ht="22.5" x14ac:dyDescent="0.2">
      <c r="A24" s="46">
        <v>16</v>
      </c>
      <c r="B24" s="47" t="s">
        <v>1357</v>
      </c>
      <c r="C24" s="56" t="s">
        <v>1332</v>
      </c>
      <c r="D24" s="48" t="s">
        <v>170</v>
      </c>
      <c r="E24" s="49">
        <v>1</v>
      </c>
      <c r="F24" s="438">
        <v>0</v>
      </c>
      <c r="G24" s="52">
        <f t="shared" si="6"/>
        <v>0</v>
      </c>
      <c r="I24" s="28">
        <f t="shared" si="0"/>
        <v>0</v>
      </c>
      <c r="K24" s="28">
        <f t="shared" si="1"/>
        <v>0</v>
      </c>
    </row>
    <row r="25" spans="1:60" ht="22.5" x14ac:dyDescent="0.2">
      <c r="A25" s="46">
        <v>17</v>
      </c>
      <c r="B25" s="47" t="s">
        <v>1358</v>
      </c>
      <c r="C25" s="56" t="s">
        <v>1333</v>
      </c>
      <c r="D25" s="48" t="s">
        <v>170</v>
      </c>
      <c r="E25" s="49">
        <v>2</v>
      </c>
      <c r="F25" s="438">
        <v>0</v>
      </c>
      <c r="G25" s="52">
        <f t="shared" si="6"/>
        <v>0</v>
      </c>
      <c r="I25" s="28">
        <f t="shared" si="0"/>
        <v>0</v>
      </c>
      <c r="K25" s="28">
        <f t="shared" si="1"/>
        <v>0</v>
      </c>
    </row>
    <row r="26" spans="1:60" ht="22.5" x14ac:dyDescent="0.2">
      <c r="A26" s="46">
        <v>18</v>
      </c>
      <c r="B26" s="47" t="s">
        <v>1359</v>
      </c>
      <c r="C26" s="56" t="s">
        <v>1334</v>
      </c>
      <c r="D26" s="48" t="s">
        <v>170</v>
      </c>
      <c r="E26" s="49">
        <v>1</v>
      </c>
      <c r="F26" s="438">
        <v>0</v>
      </c>
      <c r="G26" s="52">
        <f t="shared" si="6"/>
        <v>0</v>
      </c>
      <c r="I26" s="28">
        <f t="shared" si="0"/>
        <v>0</v>
      </c>
      <c r="K26" s="28">
        <f t="shared" si="1"/>
        <v>0</v>
      </c>
    </row>
    <row r="27" spans="1:60" ht="22.5" x14ac:dyDescent="0.2">
      <c r="A27" s="39">
        <v>19</v>
      </c>
      <c r="B27" s="40" t="s">
        <v>1360</v>
      </c>
      <c r="C27" s="54" t="s">
        <v>1335</v>
      </c>
      <c r="D27" s="41" t="s">
        <v>170</v>
      </c>
      <c r="E27" s="42">
        <v>2</v>
      </c>
      <c r="F27" s="438">
        <v>0</v>
      </c>
      <c r="G27" s="45">
        <f t="shared" si="6"/>
        <v>0</v>
      </c>
      <c r="I27" s="28">
        <f t="shared" si="0"/>
        <v>0</v>
      </c>
      <c r="K27" s="28">
        <f t="shared" si="1"/>
        <v>0</v>
      </c>
    </row>
    <row r="28" spans="1:60" x14ac:dyDescent="0.2">
      <c r="A28" s="1"/>
      <c r="B28" s="2"/>
      <c r="C28" s="58"/>
      <c r="D28" s="4"/>
      <c r="E28" s="1"/>
      <c r="F28" s="1"/>
      <c r="G28" s="1"/>
    </row>
    <row r="29" spans="1:60" x14ac:dyDescent="0.2">
      <c r="A29" s="20"/>
      <c r="B29" s="21" t="s">
        <v>6</v>
      </c>
      <c r="C29" s="59"/>
      <c r="D29" s="22"/>
      <c r="E29" s="23"/>
      <c r="F29" s="23"/>
      <c r="G29" s="38">
        <f>G8</f>
        <v>0</v>
      </c>
    </row>
    <row r="30" spans="1:60" x14ac:dyDescent="0.2">
      <c r="A30" s="1"/>
      <c r="B30" s="2"/>
      <c r="C30" s="58"/>
      <c r="D30" s="4"/>
      <c r="E30" s="1"/>
      <c r="F30" s="1"/>
      <c r="G30" s="1"/>
    </row>
    <row r="31" spans="1:60" x14ac:dyDescent="0.2">
      <c r="A31" s="1"/>
      <c r="B31" s="2"/>
      <c r="C31" s="58"/>
      <c r="D31" s="4"/>
      <c r="E31" s="1"/>
      <c r="F31" s="1"/>
      <c r="G31" s="1"/>
    </row>
    <row r="32" spans="1:60" x14ac:dyDescent="0.2">
      <c r="A32" s="509" t="s">
        <v>282</v>
      </c>
      <c r="B32" s="509"/>
      <c r="C32" s="510"/>
      <c r="D32" s="4"/>
      <c r="E32" s="1"/>
      <c r="F32" s="1"/>
      <c r="G32" s="1"/>
    </row>
    <row r="33" spans="1:7" x14ac:dyDescent="0.2">
      <c r="A33" s="494"/>
      <c r="B33" s="495"/>
      <c r="C33" s="496"/>
      <c r="D33" s="495"/>
      <c r="E33" s="495"/>
      <c r="F33" s="495"/>
      <c r="G33" s="497"/>
    </row>
    <row r="34" spans="1:7" x14ac:dyDescent="0.2">
      <c r="A34" s="498"/>
      <c r="B34" s="499"/>
      <c r="C34" s="500"/>
      <c r="D34" s="499"/>
      <c r="E34" s="499"/>
      <c r="F34" s="499"/>
      <c r="G34" s="501"/>
    </row>
    <row r="35" spans="1:7" x14ac:dyDescent="0.2">
      <c r="A35" s="498"/>
      <c r="B35" s="499"/>
      <c r="C35" s="500"/>
      <c r="D35" s="499"/>
      <c r="E35" s="499"/>
      <c r="F35" s="499"/>
      <c r="G35" s="501"/>
    </row>
    <row r="36" spans="1:7" x14ac:dyDescent="0.2">
      <c r="A36" s="498"/>
      <c r="B36" s="499"/>
      <c r="C36" s="500"/>
      <c r="D36" s="499"/>
      <c r="E36" s="499"/>
      <c r="F36" s="499"/>
      <c r="G36" s="501"/>
    </row>
    <row r="37" spans="1:7" x14ac:dyDescent="0.2">
      <c r="A37" s="502"/>
      <c r="B37" s="503"/>
      <c r="C37" s="504"/>
      <c r="D37" s="503"/>
      <c r="E37" s="503"/>
      <c r="F37" s="503"/>
      <c r="G37" s="505"/>
    </row>
    <row r="38" spans="1:7" x14ac:dyDescent="0.2">
      <c r="D38" s="6"/>
    </row>
    <row r="39" spans="1:7" x14ac:dyDescent="0.2">
      <c r="D39" s="6"/>
    </row>
    <row r="40" spans="1:7" x14ac:dyDescent="0.2">
      <c r="D40" s="6"/>
    </row>
    <row r="41" spans="1:7" x14ac:dyDescent="0.2">
      <c r="D41" s="6"/>
    </row>
    <row r="42" spans="1:7" x14ac:dyDescent="0.2">
      <c r="D42" s="6"/>
    </row>
    <row r="43" spans="1:7" x14ac:dyDescent="0.2">
      <c r="D43" s="6"/>
    </row>
    <row r="44" spans="1:7" x14ac:dyDescent="0.2">
      <c r="D44" s="6"/>
    </row>
    <row r="45" spans="1:7" x14ac:dyDescent="0.2">
      <c r="D45" s="6"/>
    </row>
    <row r="46" spans="1:7" x14ac:dyDescent="0.2">
      <c r="D46" s="6"/>
    </row>
    <row r="47" spans="1:7" x14ac:dyDescent="0.2">
      <c r="D47" s="6"/>
    </row>
    <row r="48" spans="1:7" x14ac:dyDescent="0.2">
      <c r="D48" s="6"/>
    </row>
    <row r="49" spans="4:4" x14ac:dyDescent="0.2">
      <c r="D49" s="6"/>
    </row>
    <row r="50" spans="4:4" x14ac:dyDescent="0.2">
      <c r="D50" s="6"/>
    </row>
    <row r="51" spans="4:4" x14ac:dyDescent="0.2">
      <c r="D51" s="6"/>
    </row>
    <row r="52" spans="4:4" x14ac:dyDescent="0.2">
      <c r="D52" s="6"/>
    </row>
    <row r="53" spans="4:4" x14ac:dyDescent="0.2">
      <c r="D53" s="6"/>
    </row>
    <row r="54" spans="4:4" x14ac:dyDescent="0.2">
      <c r="D54" s="6"/>
    </row>
    <row r="55" spans="4:4" x14ac:dyDescent="0.2">
      <c r="D55" s="6"/>
    </row>
    <row r="56" spans="4:4" x14ac:dyDescent="0.2">
      <c r="D56" s="6"/>
    </row>
    <row r="57" spans="4:4" x14ac:dyDescent="0.2">
      <c r="D57" s="6"/>
    </row>
    <row r="58" spans="4:4" x14ac:dyDescent="0.2">
      <c r="D58" s="6"/>
    </row>
    <row r="59" spans="4:4" x14ac:dyDescent="0.2">
      <c r="D59" s="6"/>
    </row>
    <row r="60" spans="4:4" x14ac:dyDescent="0.2">
      <c r="D60" s="6"/>
    </row>
    <row r="61" spans="4:4" x14ac:dyDescent="0.2">
      <c r="D61" s="6"/>
    </row>
    <row r="62" spans="4:4" x14ac:dyDescent="0.2">
      <c r="D62" s="6"/>
    </row>
    <row r="63" spans="4:4" x14ac:dyDescent="0.2">
      <c r="D63" s="6"/>
    </row>
    <row r="64" spans="4:4" x14ac:dyDescent="0.2">
      <c r="D64" s="6"/>
    </row>
    <row r="65" spans="4:4" x14ac:dyDescent="0.2">
      <c r="D65" s="6"/>
    </row>
    <row r="66" spans="4:4" x14ac:dyDescent="0.2">
      <c r="D66" s="6"/>
    </row>
    <row r="67" spans="4:4" x14ac:dyDescent="0.2">
      <c r="D67" s="6"/>
    </row>
    <row r="68" spans="4:4" x14ac:dyDescent="0.2">
      <c r="D68" s="6"/>
    </row>
    <row r="69" spans="4:4" x14ac:dyDescent="0.2">
      <c r="D69" s="6"/>
    </row>
    <row r="70" spans="4:4" x14ac:dyDescent="0.2">
      <c r="D70" s="6"/>
    </row>
    <row r="71" spans="4:4" x14ac:dyDescent="0.2">
      <c r="D71" s="6"/>
    </row>
    <row r="72" spans="4:4" x14ac:dyDescent="0.2">
      <c r="D72" s="6"/>
    </row>
    <row r="73" spans="4:4" x14ac:dyDescent="0.2">
      <c r="D73" s="6"/>
    </row>
    <row r="74" spans="4:4" x14ac:dyDescent="0.2">
      <c r="D74" s="6"/>
    </row>
    <row r="75" spans="4:4" x14ac:dyDescent="0.2">
      <c r="D75" s="6"/>
    </row>
    <row r="76" spans="4:4" x14ac:dyDescent="0.2">
      <c r="D76" s="6"/>
    </row>
    <row r="77" spans="4:4" x14ac:dyDescent="0.2">
      <c r="D77" s="6"/>
    </row>
    <row r="78" spans="4:4" x14ac:dyDescent="0.2">
      <c r="D78" s="6"/>
    </row>
    <row r="79" spans="4:4" x14ac:dyDescent="0.2">
      <c r="D79" s="6"/>
    </row>
    <row r="80" spans="4:4"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sheetData>
  <mergeCells count="6">
    <mergeCell ref="A33:G37"/>
    <mergeCell ref="A1:G1"/>
    <mergeCell ref="C2:G2"/>
    <mergeCell ref="C3:G3"/>
    <mergeCell ref="C4:G4"/>
    <mergeCell ref="A32:C32"/>
  </mergeCells>
  <phoneticPr fontId="6" type="noConversion"/>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EF304-3236-4DA2-8697-0454EC38BC05}">
  <dimension ref="A3:F67"/>
  <sheetViews>
    <sheetView zoomScaleNormal="100" workbookViewId="0">
      <pane ySplit="3" topLeftCell="A44" activePane="bottomLeft" state="frozen"/>
      <selection pane="bottomLeft" activeCell="K60" sqref="K60"/>
    </sheetView>
  </sheetViews>
  <sheetFormatPr defaultRowHeight="15" x14ac:dyDescent="0.25"/>
  <cols>
    <col min="1" max="1" width="9.140625" style="325"/>
    <col min="2" max="2" width="55.85546875" style="325" customWidth="1"/>
    <col min="3" max="4" width="9.140625" style="325"/>
    <col min="5" max="6" width="14.140625" style="325" customWidth="1"/>
    <col min="7" max="16384" width="9.140625" style="325"/>
  </cols>
  <sheetData>
    <row r="3" spans="1:6" ht="15.75" x14ac:dyDescent="0.25">
      <c r="A3" s="323" t="s">
        <v>1364</v>
      </c>
      <c r="B3" s="323" t="s">
        <v>1365</v>
      </c>
      <c r="C3" s="323" t="s">
        <v>1008</v>
      </c>
      <c r="D3" s="324"/>
      <c r="E3" s="323" t="s">
        <v>1366</v>
      </c>
      <c r="F3" s="323" t="s">
        <v>1367</v>
      </c>
    </row>
    <row r="4" spans="1:6" ht="15.75" x14ac:dyDescent="0.25">
      <c r="A4" s="326"/>
      <c r="B4" s="327" t="s">
        <v>1368</v>
      </c>
      <c r="C4" s="326"/>
      <c r="D4" s="326"/>
      <c r="E4" s="326"/>
      <c r="F4" s="326"/>
    </row>
    <row r="5" spans="1:6" x14ac:dyDescent="0.25">
      <c r="A5" s="325">
        <v>1</v>
      </c>
      <c r="B5" s="328" t="s">
        <v>1369</v>
      </c>
      <c r="C5" s="325">
        <v>16</v>
      </c>
      <c r="D5" s="325" t="s">
        <v>1370</v>
      </c>
      <c r="E5" s="439">
        <v>0</v>
      </c>
      <c r="F5" s="329">
        <f>PRODUCT(C5,E5)</f>
        <v>0</v>
      </c>
    </row>
    <row r="6" spans="1:6" x14ac:dyDescent="0.25">
      <c r="A6" s="325">
        <v>2</v>
      </c>
      <c r="B6" s="325" t="s">
        <v>1371</v>
      </c>
      <c r="C6" s="325">
        <v>5</v>
      </c>
      <c r="D6" s="325" t="s">
        <v>1370</v>
      </c>
      <c r="E6" s="439">
        <v>0</v>
      </c>
      <c r="F6" s="329">
        <f t="shared" ref="F6:F12" si="0">PRODUCT(C6,E6)</f>
        <v>0</v>
      </c>
    </row>
    <row r="7" spans="1:6" x14ac:dyDescent="0.25">
      <c r="A7" s="325">
        <v>3</v>
      </c>
      <c r="B7" s="325" t="s">
        <v>1372</v>
      </c>
      <c r="C7" s="325">
        <v>50</v>
      </c>
      <c r="D7" s="325" t="s">
        <v>151</v>
      </c>
      <c r="E7" s="439">
        <v>0</v>
      </c>
      <c r="F7" s="329">
        <f t="shared" si="0"/>
        <v>0</v>
      </c>
    </row>
    <row r="8" spans="1:6" x14ac:dyDescent="0.25">
      <c r="A8" s="325">
        <v>4</v>
      </c>
      <c r="B8" s="325" t="s">
        <v>1373</v>
      </c>
      <c r="C8" s="325">
        <v>150</v>
      </c>
      <c r="D8" s="325" t="s">
        <v>151</v>
      </c>
      <c r="E8" s="439">
        <v>0</v>
      </c>
      <c r="F8" s="329">
        <f t="shared" si="0"/>
        <v>0</v>
      </c>
    </row>
    <row r="9" spans="1:6" ht="30" x14ac:dyDescent="0.25">
      <c r="A9" s="325">
        <v>5</v>
      </c>
      <c r="B9" s="328" t="s">
        <v>1374</v>
      </c>
      <c r="C9" s="325">
        <v>8</v>
      </c>
      <c r="D9" s="325" t="s">
        <v>1370</v>
      </c>
      <c r="E9" s="439">
        <v>0</v>
      </c>
      <c r="F9" s="329">
        <f t="shared" si="0"/>
        <v>0</v>
      </c>
    </row>
    <row r="10" spans="1:6" ht="30" x14ac:dyDescent="0.25">
      <c r="A10" s="325">
        <v>6</v>
      </c>
      <c r="B10" s="328" t="s">
        <v>1375</v>
      </c>
      <c r="C10" s="325">
        <v>16</v>
      </c>
      <c r="D10" s="325" t="s">
        <v>1370</v>
      </c>
      <c r="E10" s="439">
        <v>0</v>
      </c>
      <c r="F10" s="329">
        <f t="shared" si="0"/>
        <v>0</v>
      </c>
    </row>
    <row r="11" spans="1:6" ht="30" x14ac:dyDescent="0.25">
      <c r="A11" s="325">
        <v>7</v>
      </c>
      <c r="B11" s="328" t="s">
        <v>1376</v>
      </c>
      <c r="C11" s="325">
        <v>1</v>
      </c>
      <c r="D11" s="325" t="s">
        <v>1370</v>
      </c>
      <c r="E11" s="439">
        <v>0</v>
      </c>
      <c r="F11" s="329">
        <f t="shared" si="0"/>
        <v>0</v>
      </c>
    </row>
    <row r="12" spans="1:6" ht="30" x14ac:dyDescent="0.25">
      <c r="A12" s="325">
        <v>8</v>
      </c>
      <c r="B12" s="328" t="s">
        <v>1377</v>
      </c>
      <c r="C12" s="325">
        <v>1</v>
      </c>
      <c r="D12" s="325" t="s">
        <v>1370</v>
      </c>
      <c r="E12" s="439">
        <v>0</v>
      </c>
      <c r="F12" s="329">
        <f t="shared" si="0"/>
        <v>0</v>
      </c>
    </row>
    <row r="13" spans="1:6" x14ac:dyDescent="0.25">
      <c r="E13" s="329"/>
      <c r="F13" s="329"/>
    </row>
    <row r="14" spans="1:6" ht="15.75" x14ac:dyDescent="0.25">
      <c r="A14" s="326"/>
      <c r="B14" s="327" t="s">
        <v>1378</v>
      </c>
      <c r="C14" s="326"/>
      <c r="D14" s="326"/>
      <c r="E14" s="326"/>
      <c r="F14" s="326"/>
    </row>
    <row r="15" spans="1:6" x14ac:dyDescent="0.25">
      <c r="A15" s="325">
        <v>9</v>
      </c>
      <c r="B15" s="325" t="s">
        <v>1379</v>
      </c>
      <c r="C15" s="325">
        <v>280</v>
      </c>
      <c r="D15" s="325" t="s">
        <v>151</v>
      </c>
      <c r="E15" s="439">
        <v>0</v>
      </c>
      <c r="F15" s="329">
        <f>PRODUCT(C15,E15)</f>
        <v>0</v>
      </c>
    </row>
    <row r="16" spans="1:6" x14ac:dyDescent="0.25">
      <c r="A16" s="325">
        <v>10</v>
      </c>
      <c r="B16" s="325" t="s">
        <v>1380</v>
      </c>
      <c r="C16" s="325">
        <v>190</v>
      </c>
      <c r="D16" s="325" t="s">
        <v>151</v>
      </c>
      <c r="E16" s="439">
        <v>0</v>
      </c>
      <c r="F16" s="329">
        <f t="shared" ref="F16:F21" si="1">PRODUCT(C16,E16)</f>
        <v>0</v>
      </c>
    </row>
    <row r="17" spans="1:6" x14ac:dyDescent="0.25">
      <c r="A17" s="325">
        <v>11</v>
      </c>
      <c r="B17" s="325" t="s">
        <v>1381</v>
      </c>
      <c r="C17" s="325">
        <v>35</v>
      </c>
      <c r="D17" s="325" t="s">
        <v>151</v>
      </c>
      <c r="E17" s="439">
        <v>0</v>
      </c>
      <c r="F17" s="329">
        <f t="shared" si="1"/>
        <v>0</v>
      </c>
    </row>
    <row r="18" spans="1:6" x14ac:dyDescent="0.25">
      <c r="A18" s="325">
        <v>12</v>
      </c>
      <c r="B18" s="325" t="s">
        <v>1382</v>
      </c>
      <c r="C18" s="325">
        <v>10</v>
      </c>
      <c r="D18" s="325" t="s">
        <v>151</v>
      </c>
      <c r="E18" s="439">
        <v>0</v>
      </c>
      <c r="F18" s="329">
        <f t="shared" si="1"/>
        <v>0</v>
      </c>
    </row>
    <row r="19" spans="1:6" x14ac:dyDescent="0.25">
      <c r="A19" s="325">
        <v>13</v>
      </c>
      <c r="B19" s="325" t="s">
        <v>1383</v>
      </c>
      <c r="C19" s="325">
        <v>25</v>
      </c>
      <c r="D19" s="325" t="s">
        <v>151</v>
      </c>
      <c r="E19" s="439">
        <v>0</v>
      </c>
      <c r="F19" s="329">
        <f t="shared" si="1"/>
        <v>0</v>
      </c>
    </row>
    <row r="20" spans="1:6" x14ac:dyDescent="0.25">
      <c r="A20" s="325">
        <v>14</v>
      </c>
      <c r="B20" s="325" t="s">
        <v>1384</v>
      </c>
      <c r="C20" s="325">
        <v>370</v>
      </c>
      <c r="D20" s="325" t="s">
        <v>151</v>
      </c>
      <c r="E20" s="439">
        <v>0</v>
      </c>
      <c r="F20" s="329">
        <f t="shared" si="1"/>
        <v>0</v>
      </c>
    </row>
    <row r="21" spans="1:6" x14ac:dyDescent="0.25">
      <c r="A21" s="325">
        <v>15</v>
      </c>
      <c r="B21" s="325" t="s">
        <v>1385</v>
      </c>
      <c r="C21" s="325">
        <v>15</v>
      </c>
      <c r="D21" s="325" t="s">
        <v>151</v>
      </c>
      <c r="E21" s="439">
        <v>0</v>
      </c>
      <c r="F21" s="329">
        <f t="shared" si="1"/>
        <v>0</v>
      </c>
    </row>
    <row r="22" spans="1:6" x14ac:dyDescent="0.25">
      <c r="E22" s="329"/>
      <c r="F22" s="329"/>
    </row>
    <row r="23" spans="1:6" ht="15.75" x14ac:dyDescent="0.25">
      <c r="A23" s="326"/>
      <c r="B23" s="327" t="s">
        <v>1386</v>
      </c>
      <c r="C23" s="326"/>
      <c r="D23" s="326"/>
      <c r="E23" s="326"/>
      <c r="F23" s="326"/>
    </row>
    <row r="24" spans="1:6" x14ac:dyDescent="0.25">
      <c r="A24" s="325">
        <v>16</v>
      </c>
      <c r="B24" s="328" t="s">
        <v>1387</v>
      </c>
      <c r="C24" s="325">
        <v>2</v>
      </c>
      <c r="D24" s="325" t="s">
        <v>1370</v>
      </c>
      <c r="E24" s="439">
        <v>0</v>
      </c>
      <c r="F24" s="329">
        <f t="shared" ref="F24:F33" si="2">PRODUCT(C24,E24)</f>
        <v>0</v>
      </c>
    </row>
    <row r="25" spans="1:6" x14ac:dyDescent="0.25">
      <c r="A25" s="325">
        <v>17</v>
      </c>
      <c r="B25" s="328" t="s">
        <v>1388</v>
      </c>
      <c r="C25" s="325">
        <v>2</v>
      </c>
      <c r="D25" s="325" t="s">
        <v>1370</v>
      </c>
      <c r="E25" s="439">
        <v>0</v>
      </c>
      <c r="F25" s="329">
        <f t="shared" si="2"/>
        <v>0</v>
      </c>
    </row>
    <row r="26" spans="1:6" x14ac:dyDescent="0.25">
      <c r="A26" s="325">
        <v>18</v>
      </c>
      <c r="B26" s="325" t="s">
        <v>1389</v>
      </c>
      <c r="C26" s="325">
        <v>1</v>
      </c>
      <c r="D26" s="325" t="s">
        <v>1370</v>
      </c>
      <c r="E26" s="439">
        <v>0</v>
      </c>
      <c r="F26" s="329">
        <f t="shared" si="2"/>
        <v>0</v>
      </c>
    </row>
    <row r="27" spans="1:6" x14ac:dyDescent="0.25">
      <c r="A27" s="325">
        <v>19</v>
      </c>
      <c r="B27" s="325" t="s">
        <v>1390</v>
      </c>
      <c r="C27" s="325">
        <v>9</v>
      </c>
      <c r="D27" s="325" t="s">
        <v>1370</v>
      </c>
      <c r="E27" s="439">
        <v>0</v>
      </c>
      <c r="F27" s="329">
        <f t="shared" si="2"/>
        <v>0</v>
      </c>
    </row>
    <row r="28" spans="1:6" x14ac:dyDescent="0.25">
      <c r="A28" s="325">
        <v>20</v>
      </c>
      <c r="B28" s="325" t="s">
        <v>1391</v>
      </c>
      <c r="C28" s="325">
        <v>3</v>
      </c>
      <c r="D28" s="325" t="s">
        <v>1370</v>
      </c>
      <c r="E28" s="439">
        <v>0</v>
      </c>
      <c r="F28" s="329">
        <f t="shared" si="2"/>
        <v>0</v>
      </c>
    </row>
    <row r="29" spans="1:6" x14ac:dyDescent="0.25">
      <c r="A29" s="325">
        <v>21</v>
      </c>
      <c r="B29" s="325" t="s">
        <v>1392</v>
      </c>
      <c r="C29" s="325">
        <v>2</v>
      </c>
      <c r="D29" s="325" t="s">
        <v>1370</v>
      </c>
      <c r="E29" s="439">
        <v>0</v>
      </c>
      <c r="F29" s="329">
        <f t="shared" si="2"/>
        <v>0</v>
      </c>
    </row>
    <row r="30" spans="1:6" x14ac:dyDescent="0.25">
      <c r="A30" s="325">
        <v>22</v>
      </c>
      <c r="B30" s="328" t="s">
        <v>1393</v>
      </c>
      <c r="C30" s="325">
        <v>6</v>
      </c>
      <c r="D30" s="325" t="s">
        <v>1370</v>
      </c>
      <c r="E30" s="439">
        <v>0</v>
      </c>
      <c r="F30" s="329">
        <f t="shared" si="2"/>
        <v>0</v>
      </c>
    </row>
    <row r="31" spans="1:6" x14ac:dyDescent="0.25">
      <c r="A31" s="325">
        <v>23</v>
      </c>
      <c r="B31" s="328" t="s">
        <v>1394</v>
      </c>
      <c r="C31" s="325">
        <v>1</v>
      </c>
      <c r="D31" s="325" t="s">
        <v>1370</v>
      </c>
      <c r="E31" s="439">
        <v>0</v>
      </c>
      <c r="F31" s="329">
        <f t="shared" si="2"/>
        <v>0</v>
      </c>
    </row>
    <row r="32" spans="1:6" x14ac:dyDescent="0.25">
      <c r="A32" s="325">
        <v>24</v>
      </c>
      <c r="B32" s="328" t="s">
        <v>1395</v>
      </c>
      <c r="C32" s="325">
        <v>3</v>
      </c>
      <c r="D32" s="325" t="s">
        <v>1370</v>
      </c>
      <c r="E32" s="439">
        <v>0</v>
      </c>
      <c r="F32" s="329">
        <f t="shared" si="2"/>
        <v>0</v>
      </c>
    </row>
    <row r="33" spans="1:6" x14ac:dyDescent="0.25">
      <c r="A33" s="325">
        <v>25</v>
      </c>
      <c r="B33" s="328" t="s">
        <v>1396</v>
      </c>
      <c r="C33" s="325">
        <v>2</v>
      </c>
      <c r="D33" s="325" t="s">
        <v>1370</v>
      </c>
      <c r="E33" s="439">
        <v>0</v>
      </c>
      <c r="F33" s="329">
        <f t="shared" si="2"/>
        <v>0</v>
      </c>
    </row>
    <row r="34" spans="1:6" x14ac:dyDescent="0.25">
      <c r="E34" s="329"/>
      <c r="F34" s="329"/>
    </row>
    <row r="35" spans="1:6" ht="15.75" x14ac:dyDescent="0.25">
      <c r="A35" s="326"/>
      <c r="B35" s="327" t="s">
        <v>1397</v>
      </c>
      <c r="C35" s="326"/>
      <c r="D35" s="326"/>
      <c r="E35" s="326"/>
      <c r="F35" s="326"/>
    </row>
    <row r="36" spans="1:6" ht="30" x14ac:dyDescent="0.25">
      <c r="A36" s="325">
        <v>26</v>
      </c>
      <c r="B36" s="328" t="s">
        <v>1398</v>
      </c>
      <c r="C36" s="325">
        <v>1</v>
      </c>
      <c r="D36" s="325" t="s">
        <v>248</v>
      </c>
      <c r="E36" s="439">
        <v>0</v>
      </c>
      <c r="F36" s="329">
        <f t="shared" ref="F36:F39" si="3">PRODUCT(C36,E36)</f>
        <v>0</v>
      </c>
    </row>
    <row r="37" spans="1:6" x14ac:dyDescent="0.25">
      <c r="A37" s="325">
        <v>27</v>
      </c>
      <c r="B37" s="325" t="s">
        <v>1399</v>
      </c>
      <c r="C37" s="325">
        <v>1</v>
      </c>
      <c r="D37" s="325" t="s">
        <v>248</v>
      </c>
      <c r="E37" s="439">
        <v>0</v>
      </c>
      <c r="F37" s="329">
        <f t="shared" si="3"/>
        <v>0</v>
      </c>
    </row>
    <row r="38" spans="1:6" x14ac:dyDescent="0.25">
      <c r="A38" s="325">
        <v>28</v>
      </c>
      <c r="B38" s="328" t="s">
        <v>1400</v>
      </c>
      <c r="C38" s="325">
        <v>1</v>
      </c>
      <c r="D38" s="325" t="s">
        <v>1370</v>
      </c>
      <c r="E38" s="439">
        <v>0</v>
      </c>
      <c r="F38" s="329">
        <f t="shared" si="3"/>
        <v>0</v>
      </c>
    </row>
    <row r="39" spans="1:6" x14ac:dyDescent="0.25">
      <c r="A39" s="325">
        <v>29</v>
      </c>
      <c r="B39" s="325" t="s">
        <v>1401</v>
      </c>
      <c r="C39" s="325">
        <v>1</v>
      </c>
      <c r="D39" s="325" t="s">
        <v>1370</v>
      </c>
      <c r="E39" s="439">
        <v>0</v>
      </c>
      <c r="F39" s="329">
        <f t="shared" si="3"/>
        <v>0</v>
      </c>
    </row>
    <row r="40" spans="1:6" x14ac:dyDescent="0.25">
      <c r="E40" s="329"/>
      <c r="F40" s="329"/>
    </row>
    <row r="41" spans="1:6" ht="15.75" x14ac:dyDescent="0.25">
      <c r="A41" s="326"/>
      <c r="B41" s="327" t="s">
        <v>1402</v>
      </c>
      <c r="C41" s="326"/>
      <c r="D41" s="326"/>
      <c r="E41" s="326"/>
      <c r="F41" s="326"/>
    </row>
    <row r="42" spans="1:6" ht="30" x14ac:dyDescent="0.25">
      <c r="A42" s="325">
        <v>30</v>
      </c>
      <c r="B42" s="328" t="s">
        <v>1403</v>
      </c>
      <c r="C42" s="325">
        <v>33</v>
      </c>
      <c r="D42" s="325" t="s">
        <v>1370</v>
      </c>
      <c r="E42" s="439">
        <v>0</v>
      </c>
      <c r="F42" s="329">
        <f t="shared" ref="F42:F50" si="4">PRODUCT(C42,E42)</f>
        <v>0</v>
      </c>
    </row>
    <row r="43" spans="1:6" ht="30" x14ac:dyDescent="0.25">
      <c r="A43" s="325">
        <v>31</v>
      </c>
      <c r="B43" s="328" t="s">
        <v>1404</v>
      </c>
      <c r="C43" s="325">
        <v>6</v>
      </c>
      <c r="D43" s="325" t="s">
        <v>1370</v>
      </c>
      <c r="E43" s="439">
        <v>0</v>
      </c>
      <c r="F43" s="329">
        <f t="shared" si="4"/>
        <v>0</v>
      </c>
    </row>
    <row r="44" spans="1:6" ht="30" x14ac:dyDescent="0.25">
      <c r="A44" s="325">
        <v>32</v>
      </c>
      <c r="B44" s="328" t="s">
        <v>1405</v>
      </c>
      <c r="C44" s="325">
        <v>3</v>
      </c>
      <c r="D44" s="325" t="s">
        <v>1370</v>
      </c>
      <c r="E44" s="439">
        <v>0</v>
      </c>
      <c r="F44" s="329">
        <f t="shared" si="4"/>
        <v>0</v>
      </c>
    </row>
    <row r="45" spans="1:6" x14ac:dyDescent="0.25">
      <c r="A45" s="325">
        <v>33</v>
      </c>
      <c r="B45" s="328" t="s">
        <v>1406</v>
      </c>
      <c r="C45" s="325">
        <v>2</v>
      </c>
      <c r="D45" s="325" t="s">
        <v>1370</v>
      </c>
      <c r="E45" s="439">
        <v>0</v>
      </c>
      <c r="F45" s="329">
        <f t="shared" si="4"/>
        <v>0</v>
      </c>
    </row>
    <row r="46" spans="1:6" x14ac:dyDescent="0.25">
      <c r="A46" s="325">
        <v>34</v>
      </c>
      <c r="B46" s="325" t="s">
        <v>1407</v>
      </c>
      <c r="C46" s="325">
        <v>2</v>
      </c>
      <c r="D46" s="325" t="s">
        <v>1370</v>
      </c>
      <c r="E46" s="439">
        <v>0</v>
      </c>
      <c r="F46" s="329">
        <f t="shared" si="4"/>
        <v>0</v>
      </c>
    </row>
    <row r="47" spans="1:6" x14ac:dyDescent="0.25">
      <c r="A47" s="325">
        <v>35</v>
      </c>
      <c r="B47" s="325" t="s">
        <v>1408</v>
      </c>
      <c r="C47" s="325">
        <v>4</v>
      </c>
      <c r="D47" s="325" t="s">
        <v>1370</v>
      </c>
      <c r="E47" s="439">
        <v>0</v>
      </c>
      <c r="F47" s="329">
        <f t="shared" si="4"/>
        <v>0</v>
      </c>
    </row>
    <row r="48" spans="1:6" x14ac:dyDescent="0.25">
      <c r="A48" s="325">
        <v>36</v>
      </c>
      <c r="B48" s="328" t="s">
        <v>1409</v>
      </c>
      <c r="C48" s="325">
        <v>1</v>
      </c>
      <c r="D48" s="325" t="s">
        <v>1370</v>
      </c>
      <c r="E48" s="439">
        <v>0</v>
      </c>
      <c r="F48" s="329">
        <f t="shared" si="4"/>
        <v>0</v>
      </c>
    </row>
    <row r="49" spans="1:6" x14ac:dyDescent="0.25">
      <c r="A49" s="325">
        <v>37</v>
      </c>
      <c r="B49" s="325" t="s">
        <v>1410</v>
      </c>
      <c r="C49" s="325">
        <v>1</v>
      </c>
      <c r="D49" s="325" t="s">
        <v>1370</v>
      </c>
      <c r="E49" s="439">
        <v>0</v>
      </c>
      <c r="F49" s="329">
        <f t="shared" si="4"/>
        <v>0</v>
      </c>
    </row>
    <row r="50" spans="1:6" x14ac:dyDescent="0.25">
      <c r="A50" s="325">
        <v>38</v>
      </c>
      <c r="B50" s="325" t="s">
        <v>1411</v>
      </c>
      <c r="C50" s="325">
        <v>4</v>
      </c>
      <c r="D50" s="325" t="s">
        <v>1370</v>
      </c>
      <c r="E50" s="439">
        <v>0</v>
      </c>
      <c r="F50" s="329">
        <f t="shared" si="4"/>
        <v>0</v>
      </c>
    </row>
    <row r="51" spans="1:6" x14ac:dyDescent="0.25">
      <c r="E51" s="329"/>
      <c r="F51" s="329"/>
    </row>
    <row r="52" spans="1:6" ht="15.75" x14ac:dyDescent="0.25">
      <c r="A52" s="326"/>
      <c r="B52" s="327" t="s">
        <v>1412</v>
      </c>
      <c r="C52" s="326"/>
      <c r="D52" s="326"/>
      <c r="E52" s="326"/>
      <c r="F52" s="326"/>
    </row>
    <row r="53" spans="1:6" ht="30" x14ac:dyDescent="0.25">
      <c r="A53" s="325">
        <v>39</v>
      </c>
      <c r="B53" s="328" t="s">
        <v>1413</v>
      </c>
      <c r="C53" s="325">
        <v>1</v>
      </c>
      <c r="D53" s="325" t="s">
        <v>1370</v>
      </c>
      <c r="E53" s="439">
        <v>0</v>
      </c>
      <c r="F53" s="329">
        <f t="shared" ref="F53:F54" si="5">PRODUCT(C53,E53)</f>
        <v>0</v>
      </c>
    </row>
    <row r="54" spans="1:6" x14ac:dyDescent="0.25">
      <c r="A54" s="325">
        <v>40</v>
      </c>
      <c r="B54" s="325" t="s">
        <v>1414</v>
      </c>
      <c r="C54" s="325">
        <v>1</v>
      </c>
      <c r="D54" s="325" t="s">
        <v>1370</v>
      </c>
      <c r="E54" s="439">
        <v>0</v>
      </c>
      <c r="F54" s="329">
        <f t="shared" si="5"/>
        <v>0</v>
      </c>
    </row>
    <row r="55" spans="1:6" x14ac:dyDescent="0.25">
      <c r="E55" s="329"/>
      <c r="F55" s="329"/>
    </row>
    <row r="56" spans="1:6" ht="15.75" x14ac:dyDescent="0.25">
      <c r="A56" s="326"/>
      <c r="B56" s="327" t="s">
        <v>1132</v>
      </c>
      <c r="C56" s="326"/>
      <c r="D56" s="326"/>
      <c r="E56" s="326"/>
      <c r="F56" s="326"/>
    </row>
    <row r="57" spans="1:6" x14ac:dyDescent="0.25">
      <c r="A57" s="325">
        <v>41</v>
      </c>
      <c r="B57" s="325" t="s">
        <v>1415</v>
      </c>
      <c r="C57" s="325">
        <v>1</v>
      </c>
      <c r="D57" s="325" t="s">
        <v>248</v>
      </c>
      <c r="E57" s="439">
        <v>0</v>
      </c>
      <c r="F57" s="329">
        <f t="shared" ref="F57:F64" si="6">PRODUCT(C57,E57)</f>
        <v>0</v>
      </c>
    </row>
    <row r="58" spans="1:6" x14ac:dyDescent="0.25">
      <c r="A58" s="325">
        <v>42</v>
      </c>
      <c r="B58" s="325" t="s">
        <v>1416</v>
      </c>
      <c r="C58" s="325">
        <v>1</v>
      </c>
      <c r="D58" s="325" t="s">
        <v>248</v>
      </c>
      <c r="E58" s="439">
        <v>0</v>
      </c>
      <c r="F58" s="329">
        <f t="shared" si="6"/>
        <v>0</v>
      </c>
    </row>
    <row r="59" spans="1:6" x14ac:dyDescent="0.25">
      <c r="A59" s="325">
        <v>43</v>
      </c>
      <c r="B59" s="325" t="s">
        <v>1417</v>
      </c>
      <c r="C59" s="325">
        <v>1</v>
      </c>
      <c r="D59" s="325" t="s">
        <v>248</v>
      </c>
      <c r="E59" s="439">
        <v>0</v>
      </c>
      <c r="F59" s="329">
        <f t="shared" si="6"/>
        <v>0</v>
      </c>
    </row>
    <row r="60" spans="1:6" x14ac:dyDescent="0.25">
      <c r="A60" s="325">
        <v>44</v>
      </c>
      <c r="B60" s="325" t="s">
        <v>1418</v>
      </c>
      <c r="C60" s="325">
        <v>1</v>
      </c>
      <c r="D60" s="325" t="s">
        <v>248</v>
      </c>
      <c r="E60" s="439">
        <v>0</v>
      </c>
      <c r="F60" s="329">
        <f t="shared" si="6"/>
        <v>0</v>
      </c>
    </row>
    <row r="61" spans="1:6" x14ac:dyDescent="0.25">
      <c r="A61" s="325">
        <v>45</v>
      </c>
      <c r="B61" s="325" t="s">
        <v>1419</v>
      </c>
      <c r="C61" s="325">
        <v>1</v>
      </c>
      <c r="D61" s="325" t="s">
        <v>248</v>
      </c>
      <c r="E61" s="439">
        <v>0</v>
      </c>
      <c r="F61" s="329">
        <f t="shared" si="6"/>
        <v>0</v>
      </c>
    </row>
    <row r="62" spans="1:6" x14ac:dyDescent="0.25">
      <c r="A62" s="325">
        <v>46</v>
      </c>
      <c r="B62" s="325" t="s">
        <v>1420</v>
      </c>
      <c r="C62" s="325">
        <v>1</v>
      </c>
      <c r="D62" s="325" t="s">
        <v>248</v>
      </c>
      <c r="E62" s="439">
        <v>0</v>
      </c>
      <c r="F62" s="329">
        <f t="shared" si="6"/>
        <v>0</v>
      </c>
    </row>
    <row r="63" spans="1:6" x14ac:dyDescent="0.25">
      <c r="A63" s="325">
        <v>47</v>
      </c>
      <c r="B63" s="325" t="s">
        <v>1421</v>
      </c>
      <c r="C63" s="325">
        <v>1</v>
      </c>
      <c r="D63" s="325" t="s">
        <v>248</v>
      </c>
      <c r="E63" s="439">
        <v>0</v>
      </c>
      <c r="F63" s="329">
        <f t="shared" si="6"/>
        <v>0</v>
      </c>
    </row>
    <row r="64" spans="1:6" x14ac:dyDescent="0.25">
      <c r="A64" s="325">
        <v>48</v>
      </c>
      <c r="B64" s="325" t="s">
        <v>1422</v>
      </c>
      <c r="C64" s="325">
        <v>1</v>
      </c>
      <c r="D64" s="325" t="s">
        <v>248</v>
      </c>
      <c r="E64" s="439">
        <v>0</v>
      </c>
      <c r="F64" s="329">
        <f t="shared" si="6"/>
        <v>0</v>
      </c>
    </row>
    <row r="67" spans="1:6" ht="15.75" x14ac:dyDescent="0.25">
      <c r="A67" s="326"/>
      <c r="B67" s="327" t="s">
        <v>1423</v>
      </c>
      <c r="C67" s="326"/>
      <c r="D67" s="326"/>
      <c r="E67" s="326"/>
      <c r="F67" s="330">
        <f>SUM(F5:F66)</f>
        <v>0</v>
      </c>
    </row>
  </sheetData>
  <pageMargins left="0.7" right="0.7" top="0.78740157499999996" bottom="0.78740157499999996" header="0.3" footer="0.3"/>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361E7-9F24-49B8-83B9-C286E64899A6}">
  <dimension ref="B2:BM250"/>
  <sheetViews>
    <sheetView topLeftCell="A77" zoomScaleNormal="100" workbookViewId="0">
      <selection activeCell="CM100" sqref="CM100"/>
    </sheetView>
  </sheetViews>
  <sheetFormatPr defaultRowHeight="12.75" x14ac:dyDescent="0.2"/>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4" max="14" width="0" hidden="1" customWidth="1"/>
    <col min="15" max="20" width="12.140625" hidden="1" customWidth="1"/>
    <col min="21" max="21" width="14" hidden="1" customWidth="1"/>
    <col min="22" max="22" width="10.5703125" hidden="1" customWidth="1"/>
    <col min="23" max="23" width="14" hidden="1" customWidth="1"/>
    <col min="24" max="24" width="10.5703125" hidden="1" customWidth="1"/>
    <col min="25" max="25" width="12.85546875" hidden="1" customWidth="1"/>
    <col min="26" max="26" width="9.42578125" hidden="1" customWidth="1"/>
    <col min="27" max="27" width="12.85546875" hidden="1" customWidth="1"/>
    <col min="28" max="28" width="14" hidden="1" customWidth="1"/>
    <col min="29" max="29" width="9.42578125" hidden="1" customWidth="1"/>
    <col min="30" max="30" width="12.85546875" hidden="1" customWidth="1"/>
    <col min="31" max="31" width="14" hidden="1" customWidth="1"/>
    <col min="32" max="90" width="0" hidden="1" customWidth="1"/>
  </cols>
  <sheetData>
    <row r="2" spans="2:46" ht="36.950000000000003" customHeight="1" x14ac:dyDescent="0.2">
      <c r="L2" s="515"/>
      <c r="M2" s="515"/>
      <c r="N2" s="515"/>
      <c r="O2" s="515"/>
      <c r="P2" s="515"/>
      <c r="Q2" s="515"/>
      <c r="R2" s="515"/>
      <c r="S2" s="515"/>
      <c r="T2" s="515"/>
      <c r="U2" s="515"/>
      <c r="V2" s="515"/>
      <c r="AT2" s="331" t="s">
        <v>1424</v>
      </c>
    </row>
    <row r="3" spans="2:46" ht="6.95" customHeight="1" x14ac:dyDescent="0.2">
      <c r="B3" s="332"/>
      <c r="C3" s="333"/>
      <c r="D3" s="333"/>
      <c r="E3" s="333"/>
      <c r="F3" s="333"/>
      <c r="G3" s="333"/>
      <c r="H3" s="333"/>
      <c r="I3" s="333"/>
      <c r="J3" s="333"/>
      <c r="K3" s="333"/>
      <c r="L3" s="334"/>
      <c r="AT3" s="331" t="s">
        <v>9</v>
      </c>
    </row>
    <row r="4" spans="2:46" ht="24.95" customHeight="1" x14ac:dyDescent="0.2">
      <c r="B4" s="334"/>
      <c r="D4" s="335" t="s">
        <v>1425</v>
      </c>
      <c r="L4" s="334"/>
      <c r="M4" s="336" t="s">
        <v>1426</v>
      </c>
      <c r="AT4" s="331" t="s">
        <v>1427</v>
      </c>
    </row>
    <row r="5" spans="2:46" ht="6.95" customHeight="1" x14ac:dyDescent="0.2">
      <c r="B5" s="334"/>
      <c r="L5" s="334"/>
    </row>
    <row r="6" spans="2:46" ht="12" customHeight="1" x14ac:dyDescent="0.2">
      <c r="B6" s="334"/>
      <c r="D6" s="337" t="s">
        <v>978</v>
      </c>
      <c r="L6" s="334"/>
    </row>
    <row r="7" spans="2:46" ht="16.5" customHeight="1" x14ac:dyDescent="0.2">
      <c r="B7" s="334"/>
      <c r="E7" s="513" t="str">
        <f>'[4]Rekapitulace stavby'!K6</f>
        <v>Půdní vestavba výukových prostor, zámek Horky nad Jizerou</v>
      </c>
      <c r="F7" s="514"/>
      <c r="G7" s="514"/>
      <c r="H7" s="514"/>
      <c r="L7" s="334"/>
    </row>
    <row r="8" spans="2:46" s="338" customFormat="1" ht="12" customHeight="1" x14ac:dyDescent="0.2">
      <c r="B8" s="339"/>
      <c r="D8" s="337" t="s">
        <v>1428</v>
      </c>
      <c r="L8" s="339"/>
    </row>
    <row r="9" spans="2:46" s="338" customFormat="1" ht="16.5" customHeight="1" x14ac:dyDescent="0.2">
      <c r="B9" s="339"/>
      <c r="E9" s="511" t="s">
        <v>1429</v>
      </c>
      <c r="F9" s="512"/>
      <c r="G9" s="512"/>
      <c r="H9" s="512"/>
      <c r="L9" s="339"/>
    </row>
    <row r="10" spans="2:46" s="338" customFormat="1" x14ac:dyDescent="0.2">
      <c r="B10" s="339"/>
      <c r="L10" s="339"/>
    </row>
    <row r="11" spans="2:46" s="338" customFormat="1" ht="12" customHeight="1" x14ac:dyDescent="0.2">
      <c r="B11" s="339"/>
      <c r="D11" s="337" t="s">
        <v>1430</v>
      </c>
      <c r="F11" s="340" t="s">
        <v>1431</v>
      </c>
      <c r="I11" s="337" t="s">
        <v>1432</v>
      </c>
      <c r="J11" s="340" t="s">
        <v>1431</v>
      </c>
      <c r="L11" s="339"/>
    </row>
    <row r="12" spans="2:46" s="338" customFormat="1" ht="12" customHeight="1" x14ac:dyDescent="0.2">
      <c r="B12" s="339"/>
      <c r="D12" s="337" t="s">
        <v>1433</v>
      </c>
      <c r="F12" s="340" t="s">
        <v>1113</v>
      </c>
      <c r="I12" s="337" t="s">
        <v>1434</v>
      </c>
      <c r="J12" s="341" t="str">
        <f>'[4]Rekapitulace stavby'!AN8</f>
        <v>21. 11. 2024</v>
      </c>
      <c r="L12" s="339"/>
    </row>
    <row r="13" spans="2:46" s="338" customFormat="1" ht="10.9" customHeight="1" x14ac:dyDescent="0.2">
      <c r="B13" s="339"/>
      <c r="L13" s="339"/>
    </row>
    <row r="14" spans="2:46" s="338" customFormat="1" ht="12" customHeight="1" x14ac:dyDescent="0.2">
      <c r="B14" s="339"/>
      <c r="D14" s="337" t="s">
        <v>1435</v>
      </c>
      <c r="I14" s="337" t="s">
        <v>980</v>
      </c>
      <c r="J14" s="340" t="str">
        <f>IF('[4]Rekapitulace stavby'!AN10="","",'[4]Rekapitulace stavby'!AN10)</f>
        <v/>
      </c>
      <c r="L14" s="339"/>
    </row>
    <row r="15" spans="2:46" s="338" customFormat="1" ht="18" customHeight="1" x14ac:dyDescent="0.2">
      <c r="B15" s="339"/>
      <c r="E15" s="340" t="str">
        <f>IF('[4]Rekapitulace stavby'!E11="","",'[4]Rekapitulace stavby'!E11)</f>
        <v xml:space="preserve"> </v>
      </c>
      <c r="I15" s="337" t="s">
        <v>981</v>
      </c>
      <c r="J15" s="340" t="str">
        <f>IF('[4]Rekapitulace stavby'!AN11="","",'[4]Rekapitulace stavby'!AN11)</f>
        <v/>
      </c>
      <c r="L15" s="339"/>
    </row>
    <row r="16" spans="2:46" s="338" customFormat="1" ht="6.95" customHeight="1" x14ac:dyDescent="0.2">
      <c r="B16" s="339"/>
      <c r="L16" s="339"/>
    </row>
    <row r="17" spans="2:12" s="338" customFormat="1" ht="12" customHeight="1" x14ac:dyDescent="0.2">
      <c r="B17" s="339"/>
      <c r="D17" s="337" t="s">
        <v>983</v>
      </c>
      <c r="I17" s="337" t="s">
        <v>980</v>
      </c>
      <c r="J17" s="340" t="str">
        <f>'[4]Rekapitulace stavby'!AN13</f>
        <v/>
      </c>
      <c r="L17" s="339"/>
    </row>
    <row r="18" spans="2:12" s="338" customFormat="1" ht="18" customHeight="1" x14ac:dyDescent="0.2">
      <c r="B18" s="339"/>
      <c r="E18" s="516" t="str">
        <f>'[4]Rekapitulace stavby'!E14</f>
        <v xml:space="preserve"> </v>
      </c>
      <c r="F18" s="516"/>
      <c r="G18" s="516"/>
      <c r="H18" s="516"/>
      <c r="I18" s="337" t="s">
        <v>981</v>
      </c>
      <c r="J18" s="340" t="str">
        <f>'[4]Rekapitulace stavby'!AN14</f>
        <v/>
      </c>
      <c r="L18" s="339"/>
    </row>
    <row r="19" spans="2:12" s="338" customFormat="1" ht="6.95" customHeight="1" x14ac:dyDescent="0.2">
      <c r="B19" s="339"/>
      <c r="L19" s="339"/>
    </row>
    <row r="20" spans="2:12" s="338" customFormat="1" ht="12" customHeight="1" x14ac:dyDescent="0.2">
      <c r="B20" s="339"/>
      <c r="D20" s="337" t="s">
        <v>982</v>
      </c>
      <c r="I20" s="337" t="s">
        <v>980</v>
      </c>
      <c r="J20" s="340" t="str">
        <f>IF('[4]Rekapitulace stavby'!AN16="","",'[4]Rekapitulace stavby'!AN16)</f>
        <v/>
      </c>
      <c r="L20" s="339"/>
    </row>
    <row r="21" spans="2:12" s="338" customFormat="1" ht="18" customHeight="1" x14ac:dyDescent="0.2">
      <c r="B21" s="339"/>
      <c r="E21" s="340" t="str">
        <f>IF('[4]Rekapitulace stavby'!E17="","",'[4]Rekapitulace stavby'!E17)</f>
        <v xml:space="preserve"> </v>
      </c>
      <c r="I21" s="337" t="s">
        <v>981</v>
      </c>
      <c r="J21" s="340" t="str">
        <f>IF('[4]Rekapitulace stavby'!AN17="","",'[4]Rekapitulace stavby'!AN17)</f>
        <v/>
      </c>
      <c r="L21" s="339"/>
    </row>
    <row r="22" spans="2:12" s="338" customFormat="1" ht="6.95" customHeight="1" x14ac:dyDescent="0.2">
      <c r="B22" s="339"/>
      <c r="L22" s="339"/>
    </row>
    <row r="23" spans="2:12" s="338" customFormat="1" ht="12" customHeight="1" x14ac:dyDescent="0.2">
      <c r="B23" s="339"/>
      <c r="D23" s="337" t="s">
        <v>1436</v>
      </c>
      <c r="I23" s="337" t="s">
        <v>980</v>
      </c>
      <c r="J23" s="340" t="str">
        <f>IF('[4]Rekapitulace stavby'!AN19="","",'[4]Rekapitulace stavby'!AN19)</f>
        <v/>
      </c>
      <c r="L23" s="339"/>
    </row>
    <row r="24" spans="2:12" s="338" customFormat="1" ht="18" customHeight="1" x14ac:dyDescent="0.2">
      <c r="B24" s="339"/>
      <c r="E24" s="340" t="str">
        <f>IF('[4]Rekapitulace stavby'!E20="","",'[4]Rekapitulace stavby'!E20)</f>
        <v xml:space="preserve"> </v>
      </c>
      <c r="I24" s="337" t="s">
        <v>981</v>
      </c>
      <c r="J24" s="340" t="str">
        <f>IF('[4]Rekapitulace stavby'!AN20="","",'[4]Rekapitulace stavby'!AN20)</f>
        <v/>
      </c>
      <c r="L24" s="339"/>
    </row>
    <row r="25" spans="2:12" s="338" customFormat="1" ht="6.95" customHeight="1" x14ac:dyDescent="0.2">
      <c r="B25" s="339"/>
      <c r="L25" s="339"/>
    </row>
    <row r="26" spans="2:12" s="338" customFormat="1" ht="12" customHeight="1" x14ac:dyDescent="0.2">
      <c r="B26" s="339"/>
      <c r="D26" s="337" t="s">
        <v>1437</v>
      </c>
      <c r="L26" s="339"/>
    </row>
    <row r="27" spans="2:12" s="342" customFormat="1" ht="16.5" customHeight="1" x14ac:dyDescent="0.2">
      <c r="B27" s="343"/>
      <c r="E27" s="517" t="s">
        <v>1431</v>
      </c>
      <c r="F27" s="517"/>
      <c r="G27" s="517"/>
      <c r="H27" s="517"/>
      <c r="L27" s="343"/>
    </row>
    <row r="28" spans="2:12" s="338" customFormat="1" ht="6.95" customHeight="1" x14ac:dyDescent="0.2">
      <c r="B28" s="339"/>
      <c r="L28" s="339"/>
    </row>
    <row r="29" spans="2:12" s="338" customFormat="1" ht="6.95" customHeight="1" x14ac:dyDescent="0.2">
      <c r="B29" s="339"/>
      <c r="D29" s="345"/>
      <c r="E29" s="345"/>
      <c r="F29" s="345"/>
      <c r="G29" s="345"/>
      <c r="H29" s="345"/>
      <c r="I29" s="345"/>
      <c r="J29" s="345"/>
      <c r="K29" s="345"/>
      <c r="L29" s="339"/>
    </row>
    <row r="30" spans="2:12" s="338" customFormat="1" ht="25.35" customHeight="1" x14ac:dyDescent="0.2">
      <c r="B30" s="339"/>
      <c r="D30" s="346" t="s">
        <v>1227</v>
      </c>
      <c r="J30" s="347">
        <f>ROUND(J92, 2)</f>
        <v>0</v>
      </c>
      <c r="L30" s="339"/>
    </row>
    <row r="31" spans="2:12" s="338" customFormat="1" ht="6.95" customHeight="1" x14ac:dyDescent="0.2">
      <c r="B31" s="339"/>
      <c r="D31" s="345"/>
      <c r="E31" s="345"/>
      <c r="F31" s="345"/>
      <c r="G31" s="345"/>
      <c r="H31" s="345"/>
      <c r="I31" s="345"/>
      <c r="J31" s="345"/>
      <c r="K31" s="345"/>
      <c r="L31" s="339"/>
    </row>
    <row r="32" spans="2:12" s="338" customFormat="1" ht="14.45" customHeight="1" x14ac:dyDescent="0.2">
      <c r="B32" s="339"/>
      <c r="F32" s="348" t="s">
        <v>1438</v>
      </c>
      <c r="I32" s="348" t="s">
        <v>1439</v>
      </c>
      <c r="J32" s="348" t="s">
        <v>1440</v>
      </c>
      <c r="L32" s="339"/>
    </row>
    <row r="33" spans="2:12" s="338" customFormat="1" ht="14.45" customHeight="1" x14ac:dyDescent="0.2">
      <c r="B33" s="339"/>
      <c r="D33" s="349" t="s">
        <v>87</v>
      </c>
      <c r="E33" s="337" t="s">
        <v>1287</v>
      </c>
      <c r="F33" s="350">
        <f>ROUND((SUM(BE92:BE249)),  2)</f>
        <v>0</v>
      </c>
      <c r="I33" s="351">
        <v>0.21</v>
      </c>
      <c r="J33" s="350">
        <f>ROUND(((SUM(BE92:BE249))*I33),  2)</f>
        <v>0</v>
      </c>
      <c r="L33" s="339"/>
    </row>
    <row r="34" spans="2:12" s="338" customFormat="1" ht="14.45" customHeight="1" x14ac:dyDescent="0.2">
      <c r="B34" s="339"/>
      <c r="E34" s="337" t="s">
        <v>1289</v>
      </c>
      <c r="F34" s="350">
        <f>ROUND((SUM(BF92:BF249)),  2)</f>
        <v>0</v>
      </c>
      <c r="I34" s="351">
        <v>0.12</v>
      </c>
      <c r="J34" s="350">
        <f>ROUND(((SUM(BF92:BF249))*I34),  2)</f>
        <v>0</v>
      </c>
      <c r="L34" s="339"/>
    </row>
    <row r="35" spans="2:12" s="338" customFormat="1" ht="14.45" hidden="1" customHeight="1" x14ac:dyDescent="0.2">
      <c r="B35" s="339"/>
      <c r="E35" s="337" t="s">
        <v>1293</v>
      </c>
      <c r="F35" s="350">
        <f>ROUND((SUM(BG92:BG249)),  2)</f>
        <v>0</v>
      </c>
      <c r="I35" s="351">
        <v>0.21</v>
      </c>
      <c r="J35" s="350">
        <f>0</f>
        <v>0</v>
      </c>
      <c r="L35" s="339"/>
    </row>
    <row r="36" spans="2:12" s="338" customFormat="1" ht="14.45" hidden="1" customHeight="1" x14ac:dyDescent="0.2">
      <c r="B36" s="339"/>
      <c r="E36" s="337" t="s">
        <v>1295</v>
      </c>
      <c r="F36" s="350">
        <f>ROUND((SUM(BH92:BH249)),  2)</f>
        <v>0</v>
      </c>
      <c r="I36" s="351">
        <v>0.12</v>
      </c>
      <c r="J36" s="350">
        <f>0</f>
        <v>0</v>
      </c>
      <c r="L36" s="339"/>
    </row>
    <row r="37" spans="2:12" s="338" customFormat="1" ht="14.45" hidden="1" customHeight="1" x14ac:dyDescent="0.2">
      <c r="B37" s="339"/>
      <c r="E37" s="337" t="s">
        <v>1291</v>
      </c>
      <c r="F37" s="350">
        <f>ROUND((SUM(BI92:BI249)),  2)</f>
        <v>0</v>
      </c>
      <c r="I37" s="351">
        <v>0</v>
      </c>
      <c r="J37" s="350">
        <f>0</f>
        <v>0</v>
      </c>
      <c r="L37" s="339"/>
    </row>
    <row r="38" spans="2:12" s="338" customFormat="1" ht="6.95" customHeight="1" x14ac:dyDescent="0.2">
      <c r="B38" s="339"/>
      <c r="L38" s="339"/>
    </row>
    <row r="39" spans="2:12" s="338" customFormat="1" ht="25.35" customHeight="1" x14ac:dyDescent="0.2">
      <c r="B39" s="339"/>
      <c r="C39" s="352"/>
      <c r="D39" s="353" t="s">
        <v>88</v>
      </c>
      <c r="E39" s="354"/>
      <c r="F39" s="354"/>
      <c r="G39" s="355" t="s">
        <v>1001</v>
      </c>
      <c r="H39" s="356" t="s">
        <v>1000</v>
      </c>
      <c r="I39" s="354"/>
      <c r="J39" s="357">
        <f>SUM(J30:J37)</f>
        <v>0</v>
      </c>
      <c r="K39" s="358"/>
      <c r="L39" s="339"/>
    </row>
    <row r="40" spans="2:12" s="338" customFormat="1" ht="14.45" customHeight="1" x14ac:dyDescent="0.2">
      <c r="B40" s="359"/>
      <c r="C40" s="360"/>
      <c r="D40" s="360"/>
      <c r="E40" s="360"/>
      <c r="F40" s="360"/>
      <c r="G40" s="360"/>
      <c r="H40" s="360"/>
      <c r="I40" s="360"/>
      <c r="J40" s="360"/>
      <c r="K40" s="360"/>
      <c r="L40" s="339"/>
    </row>
    <row r="44" spans="2:12" s="338" customFormat="1" ht="6.95" customHeight="1" x14ac:dyDescent="0.2">
      <c r="B44" s="361"/>
      <c r="C44" s="362"/>
      <c r="D44" s="362"/>
      <c r="E44" s="362"/>
      <c r="F44" s="362"/>
      <c r="G44" s="362"/>
      <c r="H44" s="362"/>
      <c r="I44" s="362"/>
      <c r="J44" s="362"/>
      <c r="K44" s="362"/>
      <c r="L44" s="339"/>
    </row>
    <row r="45" spans="2:12" s="338" customFormat="1" ht="24.95" customHeight="1" x14ac:dyDescent="0.2">
      <c r="B45" s="339"/>
      <c r="C45" s="335" t="s">
        <v>1441</v>
      </c>
      <c r="L45" s="339"/>
    </row>
    <row r="46" spans="2:12" s="338" customFormat="1" ht="6.95" customHeight="1" x14ac:dyDescent="0.2">
      <c r="B46" s="339"/>
      <c r="L46" s="339"/>
    </row>
    <row r="47" spans="2:12" s="338" customFormat="1" ht="12" customHeight="1" x14ac:dyDescent="0.2">
      <c r="B47" s="339"/>
      <c r="C47" s="337" t="s">
        <v>978</v>
      </c>
      <c r="L47" s="339"/>
    </row>
    <row r="48" spans="2:12" s="338" customFormat="1" ht="16.5" customHeight="1" x14ac:dyDescent="0.2">
      <c r="B48" s="339"/>
      <c r="E48" s="513" t="str">
        <f>E7</f>
        <v>Půdní vestavba výukových prostor, zámek Horky nad Jizerou</v>
      </c>
      <c r="F48" s="514"/>
      <c r="G48" s="514"/>
      <c r="H48" s="514"/>
      <c r="L48" s="339"/>
    </row>
    <row r="49" spans="2:47" s="338" customFormat="1" ht="12" customHeight="1" x14ac:dyDescent="0.2">
      <c r="B49" s="339"/>
      <c r="C49" s="337" t="s">
        <v>1428</v>
      </c>
      <c r="L49" s="339"/>
    </row>
    <row r="50" spans="2:47" s="338" customFormat="1" ht="16.5" customHeight="1" x14ac:dyDescent="0.2">
      <c r="B50" s="339"/>
      <c r="E50" s="511" t="str">
        <f>E9</f>
        <v>D14a - Zdravotně technické instalace</v>
      </c>
      <c r="F50" s="512"/>
      <c r="G50" s="512"/>
      <c r="H50" s="512"/>
      <c r="L50" s="339"/>
    </row>
    <row r="51" spans="2:47" s="338" customFormat="1" ht="6.95" customHeight="1" x14ac:dyDescent="0.2">
      <c r="B51" s="339"/>
      <c r="L51" s="339"/>
    </row>
    <row r="52" spans="2:47" s="338" customFormat="1" ht="12" customHeight="1" x14ac:dyDescent="0.2">
      <c r="B52" s="339"/>
      <c r="C52" s="337" t="s">
        <v>1433</v>
      </c>
      <c r="F52" s="340" t="str">
        <f>F12</f>
        <v xml:space="preserve"> </v>
      </c>
      <c r="I52" s="337" t="s">
        <v>1434</v>
      </c>
      <c r="J52" s="341" t="str">
        <f>IF(J12="","",J12)</f>
        <v>21. 11. 2024</v>
      </c>
      <c r="L52" s="339"/>
    </row>
    <row r="53" spans="2:47" s="338" customFormat="1" ht="6.95" customHeight="1" x14ac:dyDescent="0.2">
      <c r="B53" s="339"/>
      <c r="L53" s="339"/>
    </row>
    <row r="54" spans="2:47" s="338" customFormat="1" ht="15.2" customHeight="1" x14ac:dyDescent="0.2">
      <c r="B54" s="339"/>
      <c r="C54" s="337" t="s">
        <v>1435</v>
      </c>
      <c r="F54" s="340" t="str">
        <f>E15</f>
        <v xml:space="preserve"> </v>
      </c>
      <c r="I54" s="337" t="s">
        <v>982</v>
      </c>
      <c r="J54" s="344" t="str">
        <f>E21</f>
        <v xml:space="preserve"> </v>
      </c>
      <c r="L54" s="339"/>
    </row>
    <row r="55" spans="2:47" s="338" customFormat="1" ht="15.2" customHeight="1" x14ac:dyDescent="0.2">
      <c r="B55" s="339"/>
      <c r="C55" s="337" t="s">
        <v>983</v>
      </c>
      <c r="F55" s="340" t="str">
        <f>IF(E18="","",E18)</f>
        <v xml:space="preserve"> </v>
      </c>
      <c r="I55" s="337" t="s">
        <v>1436</v>
      </c>
      <c r="J55" s="344" t="str">
        <f>E24</f>
        <v xml:space="preserve"> </v>
      </c>
      <c r="L55" s="339"/>
    </row>
    <row r="56" spans="2:47" s="338" customFormat="1" ht="10.35" customHeight="1" x14ac:dyDescent="0.2">
      <c r="B56" s="339"/>
      <c r="L56" s="339"/>
    </row>
    <row r="57" spans="2:47" s="338" customFormat="1" ht="29.25" customHeight="1" x14ac:dyDescent="0.2">
      <c r="B57" s="339"/>
      <c r="C57" s="363" t="s">
        <v>1253</v>
      </c>
      <c r="D57" s="352"/>
      <c r="E57" s="352"/>
      <c r="F57" s="352"/>
      <c r="G57" s="352"/>
      <c r="H57" s="352"/>
      <c r="I57" s="352"/>
      <c r="J57" s="364" t="s">
        <v>1442</v>
      </c>
      <c r="K57" s="352"/>
      <c r="L57" s="339"/>
    </row>
    <row r="58" spans="2:47" s="338" customFormat="1" ht="10.35" customHeight="1" x14ac:dyDescent="0.2">
      <c r="B58" s="339"/>
      <c r="L58" s="339"/>
    </row>
    <row r="59" spans="2:47" s="338" customFormat="1" ht="22.9" customHeight="1" x14ac:dyDescent="0.2">
      <c r="B59" s="339"/>
      <c r="C59" s="365" t="s">
        <v>1443</v>
      </c>
      <c r="J59" s="347">
        <f>J92</f>
        <v>0</v>
      </c>
      <c r="L59" s="339"/>
      <c r="AU59" s="331" t="s">
        <v>1444</v>
      </c>
    </row>
    <row r="60" spans="2:47" s="366" customFormat="1" ht="24.95" customHeight="1" x14ac:dyDescent="0.2">
      <c r="B60" s="367"/>
      <c r="D60" s="368" t="s">
        <v>1445</v>
      </c>
      <c r="E60" s="369"/>
      <c r="F60" s="369"/>
      <c r="G60" s="369"/>
      <c r="H60" s="369"/>
      <c r="I60" s="369"/>
      <c r="J60" s="370">
        <f>J93</f>
        <v>0</v>
      </c>
      <c r="L60" s="367"/>
    </row>
    <row r="61" spans="2:47" s="371" customFormat="1" ht="19.899999999999999" customHeight="1" x14ac:dyDescent="0.2">
      <c r="B61" s="372"/>
      <c r="D61" s="373" t="s">
        <v>1446</v>
      </c>
      <c r="E61" s="374"/>
      <c r="F61" s="374"/>
      <c r="G61" s="374"/>
      <c r="H61" s="374"/>
      <c r="I61" s="374"/>
      <c r="J61" s="375">
        <f>J94</f>
        <v>0</v>
      </c>
      <c r="L61" s="372"/>
    </row>
    <row r="62" spans="2:47" s="371" customFormat="1" ht="19.899999999999999" customHeight="1" x14ac:dyDescent="0.2">
      <c r="B62" s="372"/>
      <c r="D62" s="373" t="s">
        <v>1447</v>
      </c>
      <c r="E62" s="374"/>
      <c r="F62" s="374"/>
      <c r="G62" s="374"/>
      <c r="H62" s="374"/>
      <c r="I62" s="374"/>
      <c r="J62" s="375">
        <f>J97</f>
        <v>0</v>
      </c>
      <c r="L62" s="372"/>
    </row>
    <row r="63" spans="2:47" s="371" customFormat="1" ht="19.899999999999999" customHeight="1" x14ac:dyDescent="0.2">
      <c r="B63" s="372"/>
      <c r="D63" s="373" t="s">
        <v>1448</v>
      </c>
      <c r="E63" s="374"/>
      <c r="F63" s="374"/>
      <c r="G63" s="374"/>
      <c r="H63" s="374"/>
      <c r="I63" s="374"/>
      <c r="J63" s="375">
        <f>J100</f>
        <v>0</v>
      </c>
      <c r="L63" s="372"/>
    </row>
    <row r="64" spans="2:47" s="371" customFormat="1" ht="19.899999999999999" customHeight="1" x14ac:dyDescent="0.2">
      <c r="B64" s="372"/>
      <c r="D64" s="373" t="s">
        <v>1449</v>
      </c>
      <c r="E64" s="374"/>
      <c r="F64" s="374"/>
      <c r="G64" s="374"/>
      <c r="H64" s="374"/>
      <c r="I64" s="374"/>
      <c r="J64" s="375">
        <f>J107</f>
        <v>0</v>
      </c>
      <c r="L64" s="372"/>
    </row>
    <row r="65" spans="2:12" s="371" customFormat="1" ht="19.899999999999999" customHeight="1" x14ac:dyDescent="0.2">
      <c r="B65" s="372"/>
      <c r="D65" s="373" t="s">
        <v>1450</v>
      </c>
      <c r="E65" s="374"/>
      <c r="F65" s="374"/>
      <c r="G65" s="374"/>
      <c r="H65" s="374"/>
      <c r="I65" s="374"/>
      <c r="J65" s="375">
        <f>J119</f>
        <v>0</v>
      </c>
      <c r="L65" s="372"/>
    </row>
    <row r="66" spans="2:12" s="366" customFormat="1" ht="24.95" customHeight="1" x14ac:dyDescent="0.2">
      <c r="B66" s="367"/>
      <c r="D66" s="368" t="s">
        <v>1451</v>
      </c>
      <c r="E66" s="369"/>
      <c r="F66" s="369"/>
      <c r="G66" s="369"/>
      <c r="H66" s="369"/>
      <c r="I66" s="369"/>
      <c r="J66" s="370">
        <f>J122</f>
        <v>0</v>
      </c>
      <c r="L66" s="367"/>
    </row>
    <row r="67" spans="2:12" s="371" customFormat="1" ht="19.899999999999999" customHeight="1" x14ac:dyDescent="0.2">
      <c r="B67" s="372"/>
      <c r="D67" s="373" t="s">
        <v>1452</v>
      </c>
      <c r="E67" s="374"/>
      <c r="F67" s="374"/>
      <c r="G67" s="374"/>
      <c r="H67" s="374"/>
      <c r="I67" s="374"/>
      <c r="J67" s="375">
        <f>J123</f>
        <v>0</v>
      </c>
      <c r="L67" s="372"/>
    </row>
    <row r="68" spans="2:12" s="371" customFormat="1" ht="19.899999999999999" customHeight="1" x14ac:dyDescent="0.2">
      <c r="B68" s="372"/>
      <c r="D68" s="373" t="s">
        <v>1453</v>
      </c>
      <c r="E68" s="374"/>
      <c r="F68" s="374"/>
      <c r="G68" s="374"/>
      <c r="H68" s="374"/>
      <c r="I68" s="374"/>
      <c r="J68" s="375">
        <f>J158</f>
        <v>0</v>
      </c>
      <c r="L68" s="372"/>
    </row>
    <row r="69" spans="2:12" s="371" customFormat="1" ht="19.899999999999999" customHeight="1" x14ac:dyDescent="0.2">
      <c r="B69" s="372"/>
      <c r="D69" s="373" t="s">
        <v>1454</v>
      </c>
      <c r="E69" s="374"/>
      <c r="F69" s="374"/>
      <c r="G69" s="374"/>
      <c r="H69" s="374"/>
      <c r="I69" s="374"/>
      <c r="J69" s="375">
        <f>J203</f>
        <v>0</v>
      </c>
      <c r="L69" s="372"/>
    </row>
    <row r="70" spans="2:12" s="371" customFormat="1" ht="19.899999999999999" customHeight="1" x14ac:dyDescent="0.2">
      <c r="B70" s="372"/>
      <c r="D70" s="373" t="s">
        <v>1455</v>
      </c>
      <c r="E70" s="374"/>
      <c r="F70" s="374"/>
      <c r="G70" s="374"/>
      <c r="H70" s="374"/>
      <c r="I70" s="374"/>
      <c r="J70" s="375">
        <f>J210</f>
        <v>0</v>
      </c>
      <c r="L70" s="372"/>
    </row>
    <row r="71" spans="2:12" s="371" customFormat="1" ht="19.899999999999999" customHeight="1" x14ac:dyDescent="0.2">
      <c r="B71" s="372"/>
      <c r="D71" s="373" t="s">
        <v>1456</v>
      </c>
      <c r="E71" s="374"/>
      <c r="F71" s="374"/>
      <c r="G71" s="374"/>
      <c r="H71" s="374"/>
      <c r="I71" s="374"/>
      <c r="J71" s="375">
        <f>J234</f>
        <v>0</v>
      </c>
      <c r="L71" s="372"/>
    </row>
    <row r="72" spans="2:12" s="371" customFormat="1" ht="19.899999999999999" customHeight="1" x14ac:dyDescent="0.2">
      <c r="B72" s="372"/>
      <c r="D72" s="373" t="s">
        <v>1457</v>
      </c>
      <c r="E72" s="374"/>
      <c r="F72" s="374"/>
      <c r="G72" s="374"/>
      <c r="H72" s="374"/>
      <c r="I72" s="374"/>
      <c r="J72" s="375">
        <f>J243</f>
        <v>0</v>
      </c>
      <c r="L72" s="372"/>
    </row>
    <row r="73" spans="2:12" s="338" customFormat="1" ht="21.75" customHeight="1" x14ac:dyDescent="0.2">
      <c r="B73" s="339"/>
      <c r="L73" s="339"/>
    </row>
    <row r="74" spans="2:12" s="338" customFormat="1" ht="6.95" customHeight="1" x14ac:dyDescent="0.2">
      <c r="B74" s="359"/>
      <c r="C74" s="360"/>
      <c r="D74" s="360"/>
      <c r="E74" s="360"/>
      <c r="F74" s="360"/>
      <c r="G74" s="360"/>
      <c r="H74" s="360"/>
      <c r="I74" s="360"/>
      <c r="J74" s="360"/>
      <c r="K74" s="360"/>
      <c r="L74" s="339"/>
    </row>
    <row r="78" spans="2:12" s="338" customFormat="1" ht="6.95" customHeight="1" x14ac:dyDescent="0.2">
      <c r="B78" s="361"/>
      <c r="C78" s="362"/>
      <c r="D78" s="362"/>
      <c r="E78" s="362"/>
      <c r="F78" s="362"/>
      <c r="G78" s="362"/>
      <c r="H78" s="362"/>
      <c r="I78" s="362"/>
      <c r="J78" s="362"/>
      <c r="K78" s="362"/>
      <c r="L78" s="339"/>
    </row>
    <row r="79" spans="2:12" s="338" customFormat="1" ht="24.95" customHeight="1" x14ac:dyDescent="0.2">
      <c r="B79" s="339"/>
      <c r="C79" s="335" t="s">
        <v>1458</v>
      </c>
      <c r="L79" s="339"/>
    </row>
    <row r="80" spans="2:12" s="338" customFormat="1" ht="6.95" customHeight="1" x14ac:dyDescent="0.2">
      <c r="B80" s="339"/>
      <c r="L80" s="339"/>
    </row>
    <row r="81" spans="2:65" s="338" customFormat="1" ht="12" customHeight="1" x14ac:dyDescent="0.2">
      <c r="B81" s="339"/>
      <c r="C81" s="337" t="s">
        <v>978</v>
      </c>
      <c r="L81" s="339"/>
    </row>
    <row r="82" spans="2:65" s="338" customFormat="1" ht="16.5" customHeight="1" x14ac:dyDescent="0.2">
      <c r="B82" s="339"/>
      <c r="E82" s="513" t="str">
        <f>E7</f>
        <v>Půdní vestavba výukových prostor, zámek Horky nad Jizerou</v>
      </c>
      <c r="F82" s="514"/>
      <c r="G82" s="514"/>
      <c r="H82" s="514"/>
      <c r="L82" s="339"/>
    </row>
    <row r="83" spans="2:65" s="338" customFormat="1" ht="12" customHeight="1" x14ac:dyDescent="0.2">
      <c r="B83" s="339"/>
      <c r="C83" s="337" t="s">
        <v>1428</v>
      </c>
      <c r="L83" s="339"/>
    </row>
    <row r="84" spans="2:65" s="338" customFormat="1" ht="16.5" customHeight="1" x14ac:dyDescent="0.2">
      <c r="B84" s="339"/>
      <c r="E84" s="511" t="str">
        <f>E9</f>
        <v>D14a - Zdravotně technické instalace</v>
      </c>
      <c r="F84" s="512"/>
      <c r="G84" s="512"/>
      <c r="H84" s="512"/>
      <c r="L84" s="339"/>
    </row>
    <row r="85" spans="2:65" s="338" customFormat="1" ht="6.95" customHeight="1" x14ac:dyDescent="0.2">
      <c r="B85" s="339"/>
      <c r="L85" s="339"/>
    </row>
    <row r="86" spans="2:65" s="338" customFormat="1" ht="12" customHeight="1" x14ac:dyDescent="0.2">
      <c r="B86" s="339"/>
      <c r="C86" s="337" t="s">
        <v>1433</v>
      </c>
      <c r="F86" s="340" t="str">
        <f>F12</f>
        <v xml:space="preserve"> </v>
      </c>
      <c r="I86" s="337" t="s">
        <v>1434</v>
      </c>
      <c r="J86" s="341" t="str">
        <f>IF(J12="","",J12)</f>
        <v>21. 11. 2024</v>
      </c>
      <c r="L86" s="339"/>
    </row>
    <row r="87" spans="2:65" s="338" customFormat="1" ht="6.95" customHeight="1" x14ac:dyDescent="0.2">
      <c r="B87" s="339"/>
      <c r="L87" s="339"/>
    </row>
    <row r="88" spans="2:65" s="338" customFormat="1" ht="15.2" customHeight="1" x14ac:dyDescent="0.2">
      <c r="B88" s="339"/>
      <c r="C88" s="337" t="s">
        <v>1435</v>
      </c>
      <c r="F88" s="340" t="str">
        <f>E15</f>
        <v xml:space="preserve"> </v>
      </c>
      <c r="I88" s="337" t="s">
        <v>982</v>
      </c>
      <c r="J88" s="344" t="str">
        <f>E21</f>
        <v xml:space="preserve"> </v>
      </c>
      <c r="L88" s="339"/>
    </row>
    <row r="89" spans="2:65" s="338" customFormat="1" ht="15.2" customHeight="1" x14ac:dyDescent="0.2">
      <c r="B89" s="339"/>
      <c r="C89" s="337" t="s">
        <v>983</v>
      </c>
      <c r="F89" s="340" t="str">
        <f>IF(E18="","",E18)</f>
        <v xml:space="preserve"> </v>
      </c>
      <c r="I89" s="337" t="s">
        <v>1436</v>
      </c>
      <c r="J89" s="344" t="str">
        <f>E24</f>
        <v xml:space="preserve"> </v>
      </c>
      <c r="L89" s="339"/>
    </row>
    <row r="90" spans="2:65" s="338" customFormat="1" ht="10.35" customHeight="1" x14ac:dyDescent="0.2">
      <c r="B90" s="339"/>
      <c r="L90" s="339"/>
    </row>
    <row r="91" spans="2:65" s="376" customFormat="1" ht="29.25" customHeight="1" x14ac:dyDescent="0.2">
      <c r="B91" s="377"/>
      <c r="C91" s="378" t="s">
        <v>1144</v>
      </c>
      <c r="D91" s="379" t="s">
        <v>1185</v>
      </c>
      <c r="E91" s="379" t="s">
        <v>1148</v>
      </c>
      <c r="F91" s="379" t="s">
        <v>1150</v>
      </c>
      <c r="G91" s="379" t="s">
        <v>82</v>
      </c>
      <c r="H91" s="379" t="s">
        <v>83</v>
      </c>
      <c r="I91" s="379" t="s">
        <v>1459</v>
      </c>
      <c r="J91" s="379" t="s">
        <v>1442</v>
      </c>
      <c r="K91" s="380" t="s">
        <v>1159</v>
      </c>
      <c r="L91" s="377"/>
      <c r="M91" s="381" t="s">
        <v>1431</v>
      </c>
      <c r="N91" s="382" t="s">
        <v>87</v>
      </c>
      <c r="O91" s="382" t="s">
        <v>1460</v>
      </c>
      <c r="P91" s="382" t="s">
        <v>1461</v>
      </c>
      <c r="Q91" s="382" t="s">
        <v>1462</v>
      </c>
      <c r="R91" s="382" t="s">
        <v>1463</v>
      </c>
      <c r="S91" s="382" t="s">
        <v>1464</v>
      </c>
      <c r="T91" s="383" t="s">
        <v>1465</v>
      </c>
    </row>
    <row r="92" spans="2:65" s="338" customFormat="1" ht="22.9" customHeight="1" x14ac:dyDescent="0.25">
      <c r="B92" s="339"/>
      <c r="C92" s="384" t="s">
        <v>1466</v>
      </c>
      <c r="J92" s="385">
        <f>BK92</f>
        <v>0</v>
      </c>
      <c r="L92" s="339"/>
      <c r="M92" s="386"/>
      <c r="N92" s="345"/>
      <c r="O92" s="345"/>
      <c r="P92" s="387">
        <f>P93+P122</f>
        <v>143.402963</v>
      </c>
      <c r="Q92" s="345"/>
      <c r="R92" s="387">
        <f>R93+R122</f>
        <v>0.65530152000000008</v>
      </c>
      <c r="S92" s="345"/>
      <c r="T92" s="388">
        <f>T93+T122</f>
        <v>0.13339000000000001</v>
      </c>
      <c r="AT92" s="331" t="s">
        <v>1467</v>
      </c>
      <c r="AU92" s="331" t="s">
        <v>1444</v>
      </c>
      <c r="BK92" s="389">
        <f>BK93+BK122</f>
        <v>0</v>
      </c>
    </row>
    <row r="93" spans="2:65" s="390" customFormat="1" ht="25.9" customHeight="1" x14ac:dyDescent="0.2">
      <c r="B93" s="391"/>
      <c r="D93" s="392" t="s">
        <v>1467</v>
      </c>
      <c r="E93" s="393" t="s">
        <v>986</v>
      </c>
      <c r="F93" s="393" t="s">
        <v>1468</v>
      </c>
      <c r="J93" s="394">
        <f>BK93</f>
        <v>0</v>
      </c>
      <c r="L93" s="391"/>
      <c r="M93" s="395"/>
      <c r="P93" s="396">
        <f>P94+P97+P100+P107+P119</f>
        <v>4.7820060000000009</v>
      </c>
      <c r="R93" s="396">
        <f>R94+R97+R100+R107+R119</f>
        <v>0.17426249999999999</v>
      </c>
      <c r="T93" s="397">
        <f>T94+T97+T100+T107+T119</f>
        <v>9.6049999999999996E-2</v>
      </c>
      <c r="AR93" s="392" t="s">
        <v>11</v>
      </c>
      <c r="AT93" s="398" t="s">
        <v>1467</v>
      </c>
      <c r="AU93" s="398" t="s">
        <v>1469</v>
      </c>
      <c r="AY93" s="392" t="s">
        <v>1470</v>
      </c>
      <c r="BK93" s="399">
        <f>BK94+BK97+BK100+BK107+BK119</f>
        <v>0</v>
      </c>
    </row>
    <row r="94" spans="2:65" s="390" customFormat="1" ht="22.9" customHeight="1" x14ac:dyDescent="0.2">
      <c r="B94" s="391"/>
      <c r="D94" s="392" t="s">
        <v>1467</v>
      </c>
      <c r="E94" s="400" t="s">
        <v>15</v>
      </c>
      <c r="F94" s="400" t="s">
        <v>22</v>
      </c>
      <c r="J94" s="401">
        <f>BK94</f>
        <v>0</v>
      </c>
      <c r="L94" s="391"/>
      <c r="M94" s="395"/>
      <c r="P94" s="396">
        <f>SUM(P95:P96)</f>
        <v>0.69300000000000006</v>
      </c>
      <c r="R94" s="396">
        <f>SUM(R95:R96)</f>
        <v>0.14529</v>
      </c>
      <c r="T94" s="397">
        <f>SUM(T95:T96)</f>
        <v>0</v>
      </c>
      <c r="AR94" s="392" t="s">
        <v>11</v>
      </c>
      <c r="AT94" s="398" t="s">
        <v>1467</v>
      </c>
      <c r="AU94" s="398" t="s">
        <v>11</v>
      </c>
      <c r="AY94" s="392" t="s">
        <v>1470</v>
      </c>
      <c r="BK94" s="399">
        <f>SUM(BK95:BK96)</f>
        <v>0</v>
      </c>
    </row>
    <row r="95" spans="2:65" s="338" customFormat="1" ht="24.2" customHeight="1" x14ac:dyDescent="0.2">
      <c r="B95" s="339"/>
      <c r="C95" s="402" t="s">
        <v>11</v>
      </c>
      <c r="D95" s="402" t="s">
        <v>1471</v>
      </c>
      <c r="E95" s="403" t="s">
        <v>1472</v>
      </c>
      <c r="F95" s="404" t="s">
        <v>1473</v>
      </c>
      <c r="G95" s="405" t="s">
        <v>170</v>
      </c>
      <c r="H95" s="406">
        <v>3</v>
      </c>
      <c r="I95" s="440">
        <v>0</v>
      </c>
      <c r="J95" s="407">
        <f>ROUND(I95*H95,2)</f>
        <v>0</v>
      </c>
      <c r="K95" s="404" t="s">
        <v>1474</v>
      </c>
      <c r="L95" s="339"/>
      <c r="M95" s="408" t="s">
        <v>1431</v>
      </c>
      <c r="N95" s="409" t="s">
        <v>1287</v>
      </c>
      <c r="O95" s="410">
        <v>0.23100000000000001</v>
      </c>
      <c r="P95" s="410">
        <f>O95*H95</f>
        <v>0.69300000000000006</v>
      </c>
      <c r="Q95" s="410">
        <v>4.8430000000000001E-2</v>
      </c>
      <c r="R95" s="410">
        <f>Q95*H95</f>
        <v>0.14529</v>
      </c>
      <c r="S95" s="410">
        <v>0</v>
      </c>
      <c r="T95" s="411">
        <f>S95*H95</f>
        <v>0</v>
      </c>
      <c r="AR95" s="412" t="s">
        <v>17</v>
      </c>
      <c r="AT95" s="412" t="s">
        <v>1471</v>
      </c>
      <c r="AU95" s="412" t="s">
        <v>9</v>
      </c>
      <c r="AY95" s="331" t="s">
        <v>1470</v>
      </c>
      <c r="BE95" s="413">
        <f>IF(N95="základní",J95,0)</f>
        <v>0</v>
      </c>
      <c r="BF95" s="413">
        <f>IF(N95="snížená",J95,0)</f>
        <v>0</v>
      </c>
      <c r="BG95" s="413">
        <f>IF(N95="zákl. přenesená",J95,0)</f>
        <v>0</v>
      </c>
      <c r="BH95" s="413">
        <f>IF(N95="sníž. přenesená",J95,0)</f>
        <v>0</v>
      </c>
      <c r="BI95" s="413">
        <f>IF(N95="nulová",J95,0)</f>
        <v>0</v>
      </c>
      <c r="BJ95" s="331" t="s">
        <v>11</v>
      </c>
      <c r="BK95" s="413">
        <f>ROUND(I95*H95,2)</f>
        <v>0</v>
      </c>
      <c r="BL95" s="331" t="s">
        <v>17</v>
      </c>
      <c r="BM95" s="412" t="s">
        <v>1475</v>
      </c>
    </row>
    <row r="96" spans="2:65" s="338" customFormat="1" x14ac:dyDescent="0.2">
      <c r="B96" s="339"/>
      <c r="D96" s="414" t="s">
        <v>1476</v>
      </c>
      <c r="F96" s="415" t="s">
        <v>1477</v>
      </c>
      <c r="L96" s="339"/>
      <c r="M96" s="416"/>
      <c r="T96" s="417"/>
      <c r="AT96" s="331" t="s">
        <v>1476</v>
      </c>
      <c r="AU96" s="331" t="s">
        <v>9</v>
      </c>
    </row>
    <row r="97" spans="2:65" s="390" customFormat="1" ht="22.9" customHeight="1" x14ac:dyDescent="0.2">
      <c r="B97" s="391"/>
      <c r="D97" s="392" t="s">
        <v>1467</v>
      </c>
      <c r="E97" s="400" t="s">
        <v>367</v>
      </c>
      <c r="F97" s="400" t="s">
        <v>1478</v>
      </c>
      <c r="J97" s="401">
        <f>BK97</f>
        <v>0</v>
      </c>
      <c r="L97" s="391"/>
      <c r="M97" s="395"/>
      <c r="P97" s="396">
        <f>SUM(P98:P99)</f>
        <v>0.312</v>
      </c>
      <c r="R97" s="396">
        <f>SUM(R98:R99)</f>
        <v>2.8000000000000001E-2</v>
      </c>
      <c r="T97" s="397">
        <f>SUM(T98:T99)</f>
        <v>0</v>
      </c>
      <c r="AR97" s="392" t="s">
        <v>11</v>
      </c>
      <c r="AT97" s="398" t="s">
        <v>1467</v>
      </c>
      <c r="AU97" s="398" t="s">
        <v>11</v>
      </c>
      <c r="AY97" s="392" t="s">
        <v>1470</v>
      </c>
      <c r="BK97" s="399">
        <f>SUM(BK98:BK99)</f>
        <v>0</v>
      </c>
    </row>
    <row r="98" spans="2:65" s="338" customFormat="1" ht="16.5" customHeight="1" x14ac:dyDescent="0.2">
      <c r="B98" s="339"/>
      <c r="C98" s="402" t="s">
        <v>9</v>
      </c>
      <c r="D98" s="402" t="s">
        <v>1471</v>
      </c>
      <c r="E98" s="403" t="s">
        <v>1479</v>
      </c>
      <c r="F98" s="404" t="s">
        <v>1480</v>
      </c>
      <c r="G98" s="405" t="s">
        <v>124</v>
      </c>
      <c r="H98" s="406">
        <v>0.5</v>
      </c>
      <c r="I98" s="440">
        <v>0</v>
      </c>
      <c r="J98" s="407">
        <f>ROUND(I98*H98,2)</f>
        <v>0</v>
      </c>
      <c r="K98" s="404" t="s">
        <v>1474</v>
      </c>
      <c r="L98" s="339"/>
      <c r="M98" s="408" t="s">
        <v>1431</v>
      </c>
      <c r="N98" s="409" t="s">
        <v>1287</v>
      </c>
      <c r="O98" s="410">
        <v>0.624</v>
      </c>
      <c r="P98" s="410">
        <f>O98*H98</f>
        <v>0.312</v>
      </c>
      <c r="Q98" s="410">
        <v>5.6000000000000001E-2</v>
      </c>
      <c r="R98" s="410">
        <f>Q98*H98</f>
        <v>2.8000000000000001E-2</v>
      </c>
      <c r="S98" s="410">
        <v>0</v>
      </c>
      <c r="T98" s="411">
        <f>S98*H98</f>
        <v>0</v>
      </c>
      <c r="AR98" s="412" t="s">
        <v>17</v>
      </c>
      <c r="AT98" s="412" t="s">
        <v>1471</v>
      </c>
      <c r="AU98" s="412" t="s">
        <v>9</v>
      </c>
      <c r="AY98" s="331" t="s">
        <v>1470</v>
      </c>
      <c r="BE98" s="413">
        <f>IF(N98="základní",J98,0)</f>
        <v>0</v>
      </c>
      <c r="BF98" s="413">
        <f>IF(N98="snížená",J98,0)</f>
        <v>0</v>
      </c>
      <c r="BG98" s="413">
        <f>IF(N98="zákl. přenesená",J98,0)</f>
        <v>0</v>
      </c>
      <c r="BH98" s="413">
        <f>IF(N98="sníž. přenesená",J98,0)</f>
        <v>0</v>
      </c>
      <c r="BI98" s="413">
        <f>IF(N98="nulová",J98,0)</f>
        <v>0</v>
      </c>
      <c r="BJ98" s="331" t="s">
        <v>11</v>
      </c>
      <c r="BK98" s="413">
        <f>ROUND(I98*H98,2)</f>
        <v>0</v>
      </c>
      <c r="BL98" s="331" t="s">
        <v>17</v>
      </c>
      <c r="BM98" s="412" t="s">
        <v>1481</v>
      </c>
    </row>
    <row r="99" spans="2:65" s="338" customFormat="1" x14ac:dyDescent="0.2">
      <c r="B99" s="339"/>
      <c r="D99" s="414" t="s">
        <v>1476</v>
      </c>
      <c r="F99" s="415" t="s">
        <v>1482</v>
      </c>
      <c r="L99" s="339"/>
      <c r="M99" s="416"/>
      <c r="T99" s="417"/>
      <c r="AT99" s="331" t="s">
        <v>1476</v>
      </c>
      <c r="AU99" s="331" t="s">
        <v>9</v>
      </c>
    </row>
    <row r="100" spans="2:65" s="390" customFormat="1" ht="22.9" customHeight="1" x14ac:dyDescent="0.2">
      <c r="B100" s="391"/>
      <c r="D100" s="392" t="s">
        <v>1467</v>
      </c>
      <c r="E100" s="400" t="s">
        <v>251</v>
      </c>
      <c r="F100" s="400" t="s">
        <v>1483</v>
      </c>
      <c r="J100" s="401">
        <f>BK100</f>
        <v>0</v>
      </c>
      <c r="L100" s="391"/>
      <c r="M100" s="395"/>
      <c r="P100" s="396">
        <f>SUM(P101:P106)</f>
        <v>2.4610000000000003</v>
      </c>
      <c r="R100" s="396">
        <f>SUM(R101:R106)</f>
        <v>9.7250000000000006E-4</v>
      </c>
      <c r="T100" s="397">
        <f>SUM(T101:T106)</f>
        <v>9.6049999999999996E-2</v>
      </c>
      <c r="AR100" s="392" t="s">
        <v>11</v>
      </c>
      <c r="AT100" s="398" t="s">
        <v>1467</v>
      </c>
      <c r="AU100" s="398" t="s">
        <v>11</v>
      </c>
      <c r="AY100" s="392" t="s">
        <v>1470</v>
      </c>
      <c r="BK100" s="399">
        <f>SUM(BK101:BK106)</f>
        <v>0</v>
      </c>
    </row>
    <row r="101" spans="2:65" s="338" customFormat="1" ht="24.2" customHeight="1" x14ac:dyDescent="0.2">
      <c r="B101" s="339"/>
      <c r="C101" s="402" t="s">
        <v>15</v>
      </c>
      <c r="D101" s="402" t="s">
        <v>1471</v>
      </c>
      <c r="E101" s="403" t="s">
        <v>1484</v>
      </c>
      <c r="F101" s="404" t="s">
        <v>1485</v>
      </c>
      <c r="G101" s="405" t="s">
        <v>151</v>
      </c>
      <c r="H101" s="406">
        <v>2</v>
      </c>
      <c r="I101" s="440">
        <v>0</v>
      </c>
      <c r="J101" s="407">
        <f>ROUND(I101*H101,2)</f>
        <v>0</v>
      </c>
      <c r="K101" s="404" t="s">
        <v>1474</v>
      </c>
      <c r="L101" s="339"/>
      <c r="M101" s="408" t="s">
        <v>1431</v>
      </c>
      <c r="N101" s="409" t="s">
        <v>1287</v>
      </c>
      <c r="O101" s="410">
        <v>0.66800000000000004</v>
      </c>
      <c r="P101" s="410">
        <f>O101*H101</f>
        <v>1.3360000000000001</v>
      </c>
      <c r="Q101" s="410">
        <v>0</v>
      </c>
      <c r="R101" s="410">
        <f>Q101*H101</f>
        <v>0</v>
      </c>
      <c r="S101" s="410">
        <v>0.04</v>
      </c>
      <c r="T101" s="411">
        <f>S101*H101</f>
        <v>0.08</v>
      </c>
      <c r="AR101" s="412" t="s">
        <v>17</v>
      </c>
      <c r="AT101" s="412" t="s">
        <v>1471</v>
      </c>
      <c r="AU101" s="412" t="s">
        <v>9</v>
      </c>
      <c r="AY101" s="331" t="s">
        <v>1470</v>
      </c>
      <c r="BE101" s="413">
        <f>IF(N101="základní",J101,0)</f>
        <v>0</v>
      </c>
      <c r="BF101" s="413">
        <f>IF(N101="snížená",J101,0)</f>
        <v>0</v>
      </c>
      <c r="BG101" s="413">
        <f>IF(N101="zákl. přenesená",J101,0)</f>
        <v>0</v>
      </c>
      <c r="BH101" s="413">
        <f>IF(N101="sníž. přenesená",J101,0)</f>
        <v>0</v>
      </c>
      <c r="BI101" s="413">
        <f>IF(N101="nulová",J101,0)</f>
        <v>0</v>
      </c>
      <c r="BJ101" s="331" t="s">
        <v>11</v>
      </c>
      <c r="BK101" s="413">
        <f>ROUND(I101*H101,2)</f>
        <v>0</v>
      </c>
      <c r="BL101" s="331" t="s">
        <v>17</v>
      </c>
      <c r="BM101" s="412" t="s">
        <v>1486</v>
      </c>
    </row>
    <row r="102" spans="2:65" s="338" customFormat="1" x14ac:dyDescent="0.2">
      <c r="B102" s="339"/>
      <c r="D102" s="414" t="s">
        <v>1476</v>
      </c>
      <c r="F102" s="415" t="s">
        <v>1487</v>
      </c>
      <c r="L102" s="339"/>
      <c r="M102" s="416"/>
      <c r="T102" s="417"/>
      <c r="AT102" s="331" t="s">
        <v>1476</v>
      </c>
      <c r="AU102" s="331" t="s">
        <v>9</v>
      </c>
    </row>
    <row r="103" spans="2:65" s="338" customFormat="1" ht="24.2" customHeight="1" x14ac:dyDescent="0.2">
      <c r="B103" s="339"/>
      <c r="C103" s="402" t="s">
        <v>17</v>
      </c>
      <c r="D103" s="402" t="s">
        <v>1471</v>
      </c>
      <c r="E103" s="403" t="s">
        <v>1488</v>
      </c>
      <c r="F103" s="404" t="s">
        <v>1489</v>
      </c>
      <c r="G103" s="405" t="s">
        <v>151</v>
      </c>
      <c r="H103" s="406">
        <v>0.25</v>
      </c>
      <c r="I103" s="440">
        <v>0</v>
      </c>
      <c r="J103" s="407">
        <f>ROUND(I103*H103,2)</f>
        <v>0</v>
      </c>
      <c r="K103" s="404" t="s">
        <v>1474</v>
      </c>
      <c r="L103" s="339"/>
      <c r="M103" s="408" t="s">
        <v>1431</v>
      </c>
      <c r="N103" s="409" t="s">
        <v>1287</v>
      </c>
      <c r="O103" s="410">
        <v>0.7</v>
      </c>
      <c r="P103" s="410">
        <f>O103*H103</f>
        <v>0.17499999999999999</v>
      </c>
      <c r="Q103" s="410">
        <v>1.0499999999999999E-3</v>
      </c>
      <c r="R103" s="410">
        <f>Q103*H103</f>
        <v>2.6249999999999998E-4</v>
      </c>
      <c r="S103" s="410">
        <v>6.1999999999999998E-3</v>
      </c>
      <c r="T103" s="411">
        <f>S103*H103</f>
        <v>1.5499999999999999E-3</v>
      </c>
      <c r="AR103" s="412" t="s">
        <v>17</v>
      </c>
      <c r="AT103" s="412" t="s">
        <v>1471</v>
      </c>
      <c r="AU103" s="412" t="s">
        <v>9</v>
      </c>
      <c r="AY103" s="331" t="s">
        <v>1470</v>
      </c>
      <c r="BE103" s="413">
        <f>IF(N103="základní",J103,0)</f>
        <v>0</v>
      </c>
      <c r="BF103" s="413">
        <f>IF(N103="snížená",J103,0)</f>
        <v>0</v>
      </c>
      <c r="BG103" s="413">
        <f>IF(N103="zákl. přenesená",J103,0)</f>
        <v>0</v>
      </c>
      <c r="BH103" s="413">
        <f>IF(N103="sníž. přenesená",J103,0)</f>
        <v>0</v>
      </c>
      <c r="BI103" s="413">
        <f>IF(N103="nulová",J103,0)</f>
        <v>0</v>
      </c>
      <c r="BJ103" s="331" t="s">
        <v>11</v>
      </c>
      <c r="BK103" s="413">
        <f>ROUND(I103*H103,2)</f>
        <v>0</v>
      </c>
      <c r="BL103" s="331" t="s">
        <v>17</v>
      </c>
      <c r="BM103" s="412" t="s">
        <v>1490</v>
      </c>
    </row>
    <row r="104" spans="2:65" s="338" customFormat="1" x14ac:dyDescent="0.2">
      <c r="B104" s="339"/>
      <c r="D104" s="414" t="s">
        <v>1476</v>
      </c>
      <c r="F104" s="415" t="s">
        <v>1491</v>
      </c>
      <c r="L104" s="339"/>
      <c r="M104" s="416"/>
      <c r="T104" s="417"/>
      <c r="AT104" s="331" t="s">
        <v>1476</v>
      </c>
      <c r="AU104" s="331" t="s">
        <v>9</v>
      </c>
    </row>
    <row r="105" spans="2:65" s="338" customFormat="1" ht="24.2" customHeight="1" x14ac:dyDescent="0.2">
      <c r="B105" s="339"/>
      <c r="C105" s="402" t="s">
        <v>19</v>
      </c>
      <c r="D105" s="402" t="s">
        <v>1471</v>
      </c>
      <c r="E105" s="403" t="s">
        <v>1492</v>
      </c>
      <c r="F105" s="404" t="s">
        <v>1493</v>
      </c>
      <c r="G105" s="405" t="s">
        <v>151</v>
      </c>
      <c r="H105" s="406">
        <v>0.5</v>
      </c>
      <c r="I105" s="440">
        <v>0</v>
      </c>
      <c r="J105" s="407">
        <f>ROUND(I105*H105,2)</f>
        <v>0</v>
      </c>
      <c r="K105" s="404" t="s">
        <v>1474</v>
      </c>
      <c r="L105" s="339"/>
      <c r="M105" s="408" t="s">
        <v>1431</v>
      </c>
      <c r="N105" s="409" t="s">
        <v>1287</v>
      </c>
      <c r="O105" s="410">
        <v>1.9</v>
      </c>
      <c r="P105" s="410">
        <f>O105*H105</f>
        <v>0.95</v>
      </c>
      <c r="Q105" s="410">
        <v>1.42E-3</v>
      </c>
      <c r="R105" s="410">
        <f>Q105*H105</f>
        <v>7.1000000000000002E-4</v>
      </c>
      <c r="S105" s="410">
        <v>2.9000000000000001E-2</v>
      </c>
      <c r="T105" s="411">
        <f>S105*H105</f>
        <v>1.4500000000000001E-2</v>
      </c>
      <c r="AR105" s="412" t="s">
        <v>17</v>
      </c>
      <c r="AT105" s="412" t="s">
        <v>1471</v>
      </c>
      <c r="AU105" s="412" t="s">
        <v>9</v>
      </c>
      <c r="AY105" s="331" t="s">
        <v>1470</v>
      </c>
      <c r="BE105" s="413">
        <f>IF(N105="základní",J105,0)</f>
        <v>0</v>
      </c>
      <c r="BF105" s="413">
        <f>IF(N105="snížená",J105,0)</f>
        <v>0</v>
      </c>
      <c r="BG105" s="413">
        <f>IF(N105="zákl. přenesená",J105,0)</f>
        <v>0</v>
      </c>
      <c r="BH105" s="413">
        <f>IF(N105="sníž. přenesená",J105,0)</f>
        <v>0</v>
      </c>
      <c r="BI105" s="413">
        <f>IF(N105="nulová",J105,0)</f>
        <v>0</v>
      </c>
      <c r="BJ105" s="331" t="s">
        <v>11</v>
      </c>
      <c r="BK105" s="413">
        <f>ROUND(I105*H105,2)</f>
        <v>0</v>
      </c>
      <c r="BL105" s="331" t="s">
        <v>17</v>
      </c>
      <c r="BM105" s="412" t="s">
        <v>1494</v>
      </c>
    </row>
    <row r="106" spans="2:65" s="338" customFormat="1" x14ac:dyDescent="0.2">
      <c r="B106" s="339"/>
      <c r="D106" s="414" t="s">
        <v>1476</v>
      </c>
      <c r="F106" s="415" t="s">
        <v>1495</v>
      </c>
      <c r="L106" s="339"/>
      <c r="M106" s="416"/>
      <c r="T106" s="417"/>
      <c r="AT106" s="331" t="s">
        <v>1476</v>
      </c>
      <c r="AU106" s="331" t="s">
        <v>9</v>
      </c>
    </row>
    <row r="107" spans="2:65" s="390" customFormat="1" ht="22.9" customHeight="1" x14ac:dyDescent="0.2">
      <c r="B107" s="391"/>
      <c r="D107" s="392" t="s">
        <v>1467</v>
      </c>
      <c r="E107" s="400" t="s">
        <v>1496</v>
      </c>
      <c r="F107" s="400" t="s">
        <v>1497</v>
      </c>
      <c r="J107" s="401">
        <f>BK107</f>
        <v>0</v>
      </c>
      <c r="L107" s="391"/>
      <c r="M107" s="395"/>
      <c r="P107" s="396">
        <f>SUM(P108:P118)</f>
        <v>0.77991200000000005</v>
      </c>
      <c r="R107" s="396">
        <f>SUM(R108:R118)</f>
        <v>0</v>
      </c>
      <c r="T107" s="397">
        <f>SUM(T108:T118)</f>
        <v>0</v>
      </c>
      <c r="AR107" s="392" t="s">
        <v>11</v>
      </c>
      <c r="AT107" s="398" t="s">
        <v>1467</v>
      </c>
      <c r="AU107" s="398" t="s">
        <v>11</v>
      </c>
      <c r="AY107" s="392" t="s">
        <v>1470</v>
      </c>
      <c r="BK107" s="399">
        <f>SUM(BK108:BK118)</f>
        <v>0</v>
      </c>
    </row>
    <row r="108" spans="2:65" s="338" customFormat="1" ht="24.2" customHeight="1" x14ac:dyDescent="0.2">
      <c r="B108" s="339"/>
      <c r="C108" s="402" t="s">
        <v>367</v>
      </c>
      <c r="D108" s="402" t="s">
        <v>1471</v>
      </c>
      <c r="E108" s="403" t="s">
        <v>1498</v>
      </c>
      <c r="F108" s="404" t="s">
        <v>1499</v>
      </c>
      <c r="G108" s="405" t="s">
        <v>114</v>
      </c>
      <c r="H108" s="406">
        <v>0.13300000000000001</v>
      </c>
      <c r="I108" s="440">
        <v>0</v>
      </c>
      <c r="J108" s="407">
        <f>ROUND(I108*H108,2)</f>
        <v>0</v>
      </c>
      <c r="K108" s="404" t="s">
        <v>1474</v>
      </c>
      <c r="L108" s="339"/>
      <c r="M108" s="408" t="s">
        <v>1431</v>
      </c>
      <c r="N108" s="409" t="s">
        <v>1287</v>
      </c>
      <c r="O108" s="410">
        <v>5.46</v>
      </c>
      <c r="P108" s="410">
        <f>O108*H108</f>
        <v>0.72618000000000005</v>
      </c>
      <c r="Q108" s="410">
        <v>0</v>
      </c>
      <c r="R108" s="410">
        <f>Q108*H108</f>
        <v>0</v>
      </c>
      <c r="S108" s="410">
        <v>0</v>
      </c>
      <c r="T108" s="411">
        <f>S108*H108</f>
        <v>0</v>
      </c>
      <c r="AR108" s="412" t="s">
        <v>17</v>
      </c>
      <c r="AT108" s="412" t="s">
        <v>1471</v>
      </c>
      <c r="AU108" s="412" t="s">
        <v>9</v>
      </c>
      <c r="AY108" s="331" t="s">
        <v>1470</v>
      </c>
      <c r="BE108" s="413">
        <f>IF(N108="základní",J108,0)</f>
        <v>0</v>
      </c>
      <c r="BF108" s="413">
        <f>IF(N108="snížená",J108,0)</f>
        <v>0</v>
      </c>
      <c r="BG108" s="413">
        <f>IF(N108="zákl. přenesená",J108,0)</f>
        <v>0</v>
      </c>
      <c r="BH108" s="413">
        <f>IF(N108="sníž. přenesená",J108,0)</f>
        <v>0</v>
      </c>
      <c r="BI108" s="413">
        <f>IF(N108="nulová",J108,0)</f>
        <v>0</v>
      </c>
      <c r="BJ108" s="331" t="s">
        <v>11</v>
      </c>
      <c r="BK108" s="413">
        <f>ROUND(I108*H108,2)</f>
        <v>0</v>
      </c>
      <c r="BL108" s="331" t="s">
        <v>17</v>
      </c>
      <c r="BM108" s="412" t="s">
        <v>1500</v>
      </c>
    </row>
    <row r="109" spans="2:65" s="338" customFormat="1" x14ac:dyDescent="0.2">
      <c r="B109" s="339"/>
      <c r="D109" s="414" t="s">
        <v>1476</v>
      </c>
      <c r="F109" s="415" t="s">
        <v>1501</v>
      </c>
      <c r="L109" s="339"/>
      <c r="M109" s="416"/>
      <c r="T109" s="417"/>
      <c r="AT109" s="331" t="s">
        <v>1476</v>
      </c>
      <c r="AU109" s="331" t="s">
        <v>9</v>
      </c>
    </row>
    <row r="110" spans="2:65" s="338" customFormat="1" ht="21.75" customHeight="1" x14ac:dyDescent="0.2">
      <c r="B110" s="339"/>
      <c r="C110" s="402" t="s">
        <v>940</v>
      </c>
      <c r="D110" s="402" t="s">
        <v>1471</v>
      </c>
      <c r="E110" s="403" t="s">
        <v>1502</v>
      </c>
      <c r="F110" s="404" t="s">
        <v>1503</v>
      </c>
      <c r="G110" s="405" t="s">
        <v>114</v>
      </c>
      <c r="H110" s="406">
        <v>0.13300000000000001</v>
      </c>
      <c r="I110" s="440">
        <v>0</v>
      </c>
      <c r="J110" s="407">
        <f>ROUND(I110*H110,2)</f>
        <v>0</v>
      </c>
      <c r="K110" s="404" t="s">
        <v>1474</v>
      </c>
      <c r="L110" s="339"/>
      <c r="M110" s="408" t="s">
        <v>1431</v>
      </c>
      <c r="N110" s="409" t="s">
        <v>1287</v>
      </c>
      <c r="O110" s="410">
        <v>0.125</v>
      </c>
      <c r="P110" s="410">
        <f>O110*H110</f>
        <v>1.6625000000000001E-2</v>
      </c>
      <c r="Q110" s="410">
        <v>0</v>
      </c>
      <c r="R110" s="410">
        <f>Q110*H110</f>
        <v>0</v>
      </c>
      <c r="S110" s="410">
        <v>0</v>
      </c>
      <c r="T110" s="411">
        <f>S110*H110</f>
        <v>0</v>
      </c>
      <c r="AR110" s="412" t="s">
        <v>1504</v>
      </c>
      <c r="AT110" s="412" t="s">
        <v>1471</v>
      </c>
      <c r="AU110" s="412" t="s">
        <v>9</v>
      </c>
      <c r="AY110" s="331" t="s">
        <v>1470</v>
      </c>
      <c r="BE110" s="413">
        <f>IF(N110="základní",J110,0)</f>
        <v>0</v>
      </c>
      <c r="BF110" s="413">
        <f>IF(N110="snížená",J110,0)</f>
        <v>0</v>
      </c>
      <c r="BG110" s="413">
        <f>IF(N110="zákl. přenesená",J110,0)</f>
        <v>0</v>
      </c>
      <c r="BH110" s="413">
        <f>IF(N110="sníž. přenesená",J110,0)</f>
        <v>0</v>
      </c>
      <c r="BI110" s="413">
        <f>IF(N110="nulová",J110,0)</f>
        <v>0</v>
      </c>
      <c r="BJ110" s="331" t="s">
        <v>11</v>
      </c>
      <c r="BK110" s="413">
        <f>ROUND(I110*H110,2)</f>
        <v>0</v>
      </c>
      <c r="BL110" s="331" t="s">
        <v>1504</v>
      </c>
      <c r="BM110" s="412" t="s">
        <v>1505</v>
      </c>
    </row>
    <row r="111" spans="2:65" s="338" customFormat="1" x14ac:dyDescent="0.2">
      <c r="B111" s="339"/>
      <c r="D111" s="414" t="s">
        <v>1476</v>
      </c>
      <c r="F111" s="415" t="s">
        <v>1506</v>
      </c>
      <c r="L111" s="339"/>
      <c r="M111" s="416"/>
      <c r="T111" s="417"/>
      <c r="AT111" s="331" t="s">
        <v>1476</v>
      </c>
      <c r="AU111" s="331" t="s">
        <v>9</v>
      </c>
    </row>
    <row r="112" spans="2:65" s="338" customFormat="1" ht="24.2" customHeight="1" x14ac:dyDescent="0.2">
      <c r="B112" s="339"/>
      <c r="C112" s="402" t="s">
        <v>270</v>
      </c>
      <c r="D112" s="402" t="s">
        <v>1471</v>
      </c>
      <c r="E112" s="403" t="s">
        <v>1507</v>
      </c>
      <c r="F112" s="404" t="s">
        <v>1508</v>
      </c>
      <c r="G112" s="405" t="s">
        <v>114</v>
      </c>
      <c r="H112" s="406">
        <v>2.66</v>
      </c>
      <c r="I112" s="440">
        <v>0</v>
      </c>
      <c r="J112" s="407">
        <f>ROUND(I112*H112,2)</f>
        <v>0</v>
      </c>
      <c r="K112" s="404" t="s">
        <v>1474</v>
      </c>
      <c r="L112" s="339"/>
      <c r="M112" s="408" t="s">
        <v>1431</v>
      </c>
      <c r="N112" s="409" t="s">
        <v>1287</v>
      </c>
      <c r="O112" s="410">
        <v>6.0000000000000001E-3</v>
      </c>
      <c r="P112" s="410">
        <f>O112*H112</f>
        <v>1.5960000000000002E-2</v>
      </c>
      <c r="Q112" s="410">
        <v>0</v>
      </c>
      <c r="R112" s="410">
        <f>Q112*H112</f>
        <v>0</v>
      </c>
      <c r="S112" s="410">
        <v>0</v>
      </c>
      <c r="T112" s="411">
        <f>S112*H112</f>
        <v>0</v>
      </c>
      <c r="AR112" s="412" t="s">
        <v>17</v>
      </c>
      <c r="AT112" s="412" t="s">
        <v>1471</v>
      </c>
      <c r="AU112" s="412" t="s">
        <v>9</v>
      </c>
      <c r="AY112" s="331" t="s">
        <v>1470</v>
      </c>
      <c r="BE112" s="413">
        <f>IF(N112="základní",J112,0)</f>
        <v>0</v>
      </c>
      <c r="BF112" s="413">
        <f>IF(N112="snížená",J112,0)</f>
        <v>0</v>
      </c>
      <c r="BG112" s="413">
        <f>IF(N112="zákl. přenesená",J112,0)</f>
        <v>0</v>
      </c>
      <c r="BH112" s="413">
        <f>IF(N112="sníž. přenesená",J112,0)</f>
        <v>0</v>
      </c>
      <c r="BI112" s="413">
        <f>IF(N112="nulová",J112,0)</f>
        <v>0</v>
      </c>
      <c r="BJ112" s="331" t="s">
        <v>11</v>
      </c>
      <c r="BK112" s="413">
        <f>ROUND(I112*H112,2)</f>
        <v>0</v>
      </c>
      <c r="BL112" s="331" t="s">
        <v>17</v>
      </c>
      <c r="BM112" s="412" t="s">
        <v>1509</v>
      </c>
    </row>
    <row r="113" spans="2:65" s="338" customFormat="1" x14ac:dyDescent="0.2">
      <c r="B113" s="339"/>
      <c r="D113" s="414" t="s">
        <v>1476</v>
      </c>
      <c r="F113" s="415" t="s">
        <v>1510</v>
      </c>
      <c r="L113" s="339"/>
      <c r="M113" s="416"/>
      <c r="T113" s="417"/>
      <c r="AT113" s="331" t="s">
        <v>1476</v>
      </c>
      <c r="AU113" s="331" t="s">
        <v>9</v>
      </c>
    </row>
    <row r="114" spans="2:65" s="418" customFormat="1" ht="11.25" x14ac:dyDescent="0.2">
      <c r="B114" s="419"/>
      <c r="D114" s="420" t="s">
        <v>111</v>
      </c>
      <c r="F114" s="421" t="s">
        <v>1511</v>
      </c>
      <c r="H114" s="422">
        <v>2.66</v>
      </c>
      <c r="L114" s="419"/>
      <c r="M114" s="423"/>
      <c r="T114" s="424"/>
      <c r="AT114" s="425" t="s">
        <v>111</v>
      </c>
      <c r="AU114" s="425" t="s">
        <v>9</v>
      </c>
      <c r="AV114" s="418" t="s">
        <v>9</v>
      </c>
      <c r="AW114" s="418" t="s">
        <v>1427</v>
      </c>
      <c r="AX114" s="418" t="s">
        <v>11</v>
      </c>
      <c r="AY114" s="425" t="s">
        <v>1470</v>
      </c>
    </row>
    <row r="115" spans="2:65" s="338" customFormat="1" ht="24.2" customHeight="1" x14ac:dyDescent="0.2">
      <c r="B115" s="339"/>
      <c r="C115" s="402" t="s">
        <v>251</v>
      </c>
      <c r="D115" s="402" t="s">
        <v>1471</v>
      </c>
      <c r="E115" s="403" t="s">
        <v>1512</v>
      </c>
      <c r="F115" s="404" t="s">
        <v>1513</v>
      </c>
      <c r="G115" s="405" t="s">
        <v>114</v>
      </c>
      <c r="H115" s="406">
        <v>0.13300000000000001</v>
      </c>
      <c r="I115" s="440">
        <v>0</v>
      </c>
      <c r="J115" s="407">
        <f>ROUND(I115*H115,2)</f>
        <v>0</v>
      </c>
      <c r="K115" s="404" t="s">
        <v>1474</v>
      </c>
      <c r="L115" s="339"/>
      <c r="M115" s="408" t="s">
        <v>1431</v>
      </c>
      <c r="N115" s="409" t="s">
        <v>1287</v>
      </c>
      <c r="O115" s="410">
        <v>0</v>
      </c>
      <c r="P115" s="410">
        <f>O115*H115</f>
        <v>0</v>
      </c>
      <c r="Q115" s="410">
        <v>0</v>
      </c>
      <c r="R115" s="410">
        <f>Q115*H115</f>
        <v>0</v>
      </c>
      <c r="S115" s="410">
        <v>0</v>
      </c>
      <c r="T115" s="411">
        <f>S115*H115</f>
        <v>0</v>
      </c>
      <c r="AR115" s="412" t="s">
        <v>17</v>
      </c>
      <c r="AT115" s="412" t="s">
        <v>1471</v>
      </c>
      <c r="AU115" s="412" t="s">
        <v>9</v>
      </c>
      <c r="AY115" s="331" t="s">
        <v>1470</v>
      </c>
      <c r="BE115" s="413">
        <f>IF(N115="základní",J115,0)</f>
        <v>0</v>
      </c>
      <c r="BF115" s="413">
        <f>IF(N115="snížená",J115,0)</f>
        <v>0</v>
      </c>
      <c r="BG115" s="413">
        <f>IF(N115="zákl. přenesená",J115,0)</f>
        <v>0</v>
      </c>
      <c r="BH115" s="413">
        <f>IF(N115="sníž. přenesená",J115,0)</f>
        <v>0</v>
      </c>
      <c r="BI115" s="413">
        <f>IF(N115="nulová",J115,0)</f>
        <v>0</v>
      </c>
      <c r="BJ115" s="331" t="s">
        <v>11</v>
      </c>
      <c r="BK115" s="413">
        <f>ROUND(I115*H115,2)</f>
        <v>0</v>
      </c>
      <c r="BL115" s="331" t="s">
        <v>17</v>
      </c>
      <c r="BM115" s="412" t="s">
        <v>1514</v>
      </c>
    </row>
    <row r="116" spans="2:65" s="338" customFormat="1" x14ac:dyDescent="0.2">
      <c r="B116" s="339"/>
      <c r="D116" s="414" t="s">
        <v>1476</v>
      </c>
      <c r="F116" s="415" t="s">
        <v>1515</v>
      </c>
      <c r="L116" s="339"/>
      <c r="M116" s="416"/>
      <c r="T116" s="417"/>
      <c r="AT116" s="331" t="s">
        <v>1476</v>
      </c>
      <c r="AU116" s="331" t="s">
        <v>9</v>
      </c>
    </row>
    <row r="117" spans="2:65" s="338" customFormat="1" ht="16.5" customHeight="1" x14ac:dyDescent="0.2">
      <c r="B117" s="339"/>
      <c r="C117" s="402" t="s">
        <v>280</v>
      </c>
      <c r="D117" s="402" t="s">
        <v>1471</v>
      </c>
      <c r="E117" s="403" t="s">
        <v>1516</v>
      </c>
      <c r="F117" s="404" t="s">
        <v>1517</v>
      </c>
      <c r="G117" s="405" t="s">
        <v>114</v>
      </c>
      <c r="H117" s="406">
        <v>0.13300000000000001</v>
      </c>
      <c r="I117" s="440">
        <v>0</v>
      </c>
      <c r="J117" s="407">
        <f>ROUND(I117*H117,2)</f>
        <v>0</v>
      </c>
      <c r="K117" s="404" t="s">
        <v>1474</v>
      </c>
      <c r="L117" s="339"/>
      <c r="M117" s="408" t="s">
        <v>1431</v>
      </c>
      <c r="N117" s="409" t="s">
        <v>1287</v>
      </c>
      <c r="O117" s="410">
        <v>0.159</v>
      </c>
      <c r="P117" s="410">
        <f>O117*H117</f>
        <v>2.1147000000000003E-2</v>
      </c>
      <c r="Q117" s="410">
        <v>0</v>
      </c>
      <c r="R117" s="410">
        <f>Q117*H117</f>
        <v>0</v>
      </c>
      <c r="S117" s="410">
        <v>0</v>
      </c>
      <c r="T117" s="411">
        <f>S117*H117</f>
        <v>0</v>
      </c>
      <c r="AR117" s="412" t="s">
        <v>17</v>
      </c>
      <c r="AT117" s="412" t="s">
        <v>1471</v>
      </c>
      <c r="AU117" s="412" t="s">
        <v>9</v>
      </c>
      <c r="AY117" s="331" t="s">
        <v>1470</v>
      </c>
      <c r="BE117" s="413">
        <f>IF(N117="základní",J117,0)</f>
        <v>0</v>
      </c>
      <c r="BF117" s="413">
        <f>IF(N117="snížená",J117,0)</f>
        <v>0</v>
      </c>
      <c r="BG117" s="413">
        <f>IF(N117="zákl. přenesená",J117,0)</f>
        <v>0</v>
      </c>
      <c r="BH117" s="413">
        <f>IF(N117="sníž. přenesená",J117,0)</f>
        <v>0</v>
      </c>
      <c r="BI117" s="413">
        <f>IF(N117="nulová",J117,0)</f>
        <v>0</v>
      </c>
      <c r="BJ117" s="331" t="s">
        <v>11</v>
      </c>
      <c r="BK117" s="413">
        <f>ROUND(I117*H117,2)</f>
        <v>0</v>
      </c>
      <c r="BL117" s="331" t="s">
        <v>17</v>
      </c>
      <c r="BM117" s="412" t="s">
        <v>1518</v>
      </c>
    </row>
    <row r="118" spans="2:65" s="338" customFormat="1" x14ac:dyDescent="0.2">
      <c r="B118" s="339"/>
      <c r="D118" s="414" t="s">
        <v>1476</v>
      </c>
      <c r="F118" s="415" t="s">
        <v>1519</v>
      </c>
      <c r="L118" s="339"/>
      <c r="M118" s="416"/>
      <c r="T118" s="417"/>
      <c r="AT118" s="331" t="s">
        <v>1476</v>
      </c>
      <c r="AU118" s="331" t="s">
        <v>9</v>
      </c>
    </row>
    <row r="119" spans="2:65" s="390" customFormat="1" ht="22.9" customHeight="1" x14ac:dyDescent="0.2">
      <c r="B119" s="391"/>
      <c r="D119" s="392" t="s">
        <v>1467</v>
      </c>
      <c r="E119" s="400" t="s">
        <v>1520</v>
      </c>
      <c r="F119" s="400" t="s">
        <v>215</v>
      </c>
      <c r="J119" s="401">
        <f>BK119</f>
        <v>0</v>
      </c>
      <c r="L119" s="391"/>
      <c r="M119" s="395"/>
      <c r="P119" s="396">
        <f>SUM(P120:P121)</f>
        <v>0.53609399999999996</v>
      </c>
      <c r="R119" s="396">
        <f>SUM(R120:R121)</f>
        <v>0</v>
      </c>
      <c r="T119" s="397">
        <f>SUM(T120:T121)</f>
        <v>0</v>
      </c>
      <c r="AR119" s="392" t="s">
        <v>11</v>
      </c>
      <c r="AT119" s="398" t="s">
        <v>1467</v>
      </c>
      <c r="AU119" s="398" t="s">
        <v>11</v>
      </c>
      <c r="AY119" s="392" t="s">
        <v>1470</v>
      </c>
      <c r="BK119" s="399">
        <f>SUM(BK120:BK121)</f>
        <v>0</v>
      </c>
    </row>
    <row r="120" spans="2:65" s="338" customFormat="1" ht="37.9" customHeight="1" x14ac:dyDescent="0.2">
      <c r="B120" s="339"/>
      <c r="C120" s="402" t="s">
        <v>1521</v>
      </c>
      <c r="D120" s="402" t="s">
        <v>1471</v>
      </c>
      <c r="E120" s="403" t="s">
        <v>1522</v>
      </c>
      <c r="F120" s="404" t="s">
        <v>1523</v>
      </c>
      <c r="G120" s="405" t="s">
        <v>114</v>
      </c>
      <c r="H120" s="406">
        <v>0.17399999999999999</v>
      </c>
      <c r="I120" s="440">
        <v>0</v>
      </c>
      <c r="J120" s="407">
        <f>ROUND(I120*H120,2)</f>
        <v>0</v>
      </c>
      <c r="K120" s="404" t="s">
        <v>1474</v>
      </c>
      <c r="L120" s="339"/>
      <c r="M120" s="408" t="s">
        <v>1431</v>
      </c>
      <c r="N120" s="409" t="s">
        <v>1287</v>
      </c>
      <c r="O120" s="410">
        <v>3.081</v>
      </c>
      <c r="P120" s="410">
        <f>O120*H120</f>
        <v>0.53609399999999996</v>
      </c>
      <c r="Q120" s="410">
        <v>0</v>
      </c>
      <c r="R120" s="410">
        <f>Q120*H120</f>
        <v>0</v>
      </c>
      <c r="S120" s="410">
        <v>0</v>
      </c>
      <c r="T120" s="411">
        <f>S120*H120</f>
        <v>0</v>
      </c>
      <c r="AR120" s="412" t="s">
        <v>17</v>
      </c>
      <c r="AT120" s="412" t="s">
        <v>1471</v>
      </c>
      <c r="AU120" s="412" t="s">
        <v>9</v>
      </c>
      <c r="AY120" s="331" t="s">
        <v>1470</v>
      </c>
      <c r="BE120" s="413">
        <f>IF(N120="základní",J120,0)</f>
        <v>0</v>
      </c>
      <c r="BF120" s="413">
        <f>IF(N120="snížená",J120,0)</f>
        <v>0</v>
      </c>
      <c r="BG120" s="413">
        <f>IF(N120="zákl. přenesená",J120,0)</f>
        <v>0</v>
      </c>
      <c r="BH120" s="413">
        <f>IF(N120="sníž. přenesená",J120,0)</f>
        <v>0</v>
      </c>
      <c r="BI120" s="413">
        <f>IF(N120="nulová",J120,0)</f>
        <v>0</v>
      </c>
      <c r="BJ120" s="331" t="s">
        <v>11</v>
      </c>
      <c r="BK120" s="413">
        <f>ROUND(I120*H120,2)</f>
        <v>0</v>
      </c>
      <c r="BL120" s="331" t="s">
        <v>17</v>
      </c>
      <c r="BM120" s="412" t="s">
        <v>1524</v>
      </c>
    </row>
    <row r="121" spans="2:65" s="338" customFormat="1" x14ac:dyDescent="0.2">
      <c r="B121" s="339"/>
      <c r="D121" s="414" t="s">
        <v>1476</v>
      </c>
      <c r="F121" s="415" t="s">
        <v>1525</v>
      </c>
      <c r="L121" s="339"/>
      <c r="M121" s="416"/>
      <c r="T121" s="417"/>
      <c r="AT121" s="331" t="s">
        <v>1476</v>
      </c>
      <c r="AU121" s="331" t="s">
        <v>9</v>
      </c>
    </row>
    <row r="122" spans="2:65" s="390" customFormat="1" ht="25.9" customHeight="1" x14ac:dyDescent="0.2">
      <c r="B122" s="391"/>
      <c r="D122" s="392" t="s">
        <v>1467</v>
      </c>
      <c r="E122" s="393" t="s">
        <v>988</v>
      </c>
      <c r="F122" s="393" t="s">
        <v>1526</v>
      </c>
      <c r="J122" s="394">
        <f>BK122</f>
        <v>0</v>
      </c>
      <c r="L122" s="391"/>
      <c r="M122" s="395"/>
      <c r="P122" s="396">
        <f>P123+P158+P203+P210+P234+P243</f>
        <v>138.620957</v>
      </c>
      <c r="R122" s="396">
        <f>R123+R158+R203+R210+R234+R243</f>
        <v>0.48103902000000004</v>
      </c>
      <c r="T122" s="397">
        <f>T123+T158+T203+T210+T234+T243</f>
        <v>3.7339999999999998E-2</v>
      </c>
      <c r="AR122" s="392" t="s">
        <v>9</v>
      </c>
      <c r="AT122" s="398" t="s">
        <v>1467</v>
      </c>
      <c r="AU122" s="398" t="s">
        <v>1469</v>
      </c>
      <c r="AY122" s="392" t="s">
        <v>1470</v>
      </c>
      <c r="BK122" s="399">
        <f>BK123+BK158+BK203+BK210+BK234+BK243</f>
        <v>0</v>
      </c>
    </row>
    <row r="123" spans="2:65" s="390" customFormat="1" ht="22.9" customHeight="1" x14ac:dyDescent="0.2">
      <c r="B123" s="391"/>
      <c r="D123" s="392" t="s">
        <v>1467</v>
      </c>
      <c r="E123" s="400" t="s">
        <v>1527</v>
      </c>
      <c r="F123" s="400" t="s">
        <v>1528</v>
      </c>
      <c r="J123" s="401">
        <f>BK123</f>
        <v>0</v>
      </c>
      <c r="L123" s="391"/>
      <c r="M123" s="395"/>
      <c r="P123" s="396">
        <f>SUM(P124:P157)</f>
        <v>47.837965000000004</v>
      </c>
      <c r="R123" s="396">
        <f>SUM(R124:R157)</f>
        <v>0.10580001999999999</v>
      </c>
      <c r="T123" s="397">
        <f>SUM(T124:T157)</f>
        <v>3.6059999999999995E-2</v>
      </c>
      <c r="AR123" s="392" t="s">
        <v>9</v>
      </c>
      <c r="AT123" s="398" t="s">
        <v>1467</v>
      </c>
      <c r="AU123" s="398" t="s">
        <v>11</v>
      </c>
      <c r="AY123" s="392" t="s">
        <v>1470</v>
      </c>
      <c r="BK123" s="399">
        <f>SUM(BK124:BK157)</f>
        <v>0</v>
      </c>
    </row>
    <row r="124" spans="2:65" s="338" customFormat="1" ht="16.5" customHeight="1" x14ac:dyDescent="0.2">
      <c r="B124" s="339"/>
      <c r="C124" s="402" t="s">
        <v>1529</v>
      </c>
      <c r="D124" s="402" t="s">
        <v>1471</v>
      </c>
      <c r="E124" s="403" t="s">
        <v>1530</v>
      </c>
      <c r="F124" s="404" t="s">
        <v>1531</v>
      </c>
      <c r="G124" s="405" t="s">
        <v>170</v>
      </c>
      <c r="H124" s="406">
        <v>3</v>
      </c>
      <c r="I124" s="440">
        <v>0</v>
      </c>
      <c r="J124" s="407">
        <f>ROUND(I124*H124,2)</f>
        <v>0</v>
      </c>
      <c r="K124" s="404" t="s">
        <v>1474</v>
      </c>
      <c r="L124" s="339"/>
      <c r="M124" s="408" t="s">
        <v>1431</v>
      </c>
      <c r="N124" s="409" t="s">
        <v>1287</v>
      </c>
      <c r="O124" s="410">
        <v>0.33</v>
      </c>
      <c r="P124" s="410">
        <f>O124*H124</f>
        <v>0.99</v>
      </c>
      <c r="Q124" s="410">
        <v>1.2019999999999999E-2</v>
      </c>
      <c r="R124" s="410">
        <f>Q124*H124</f>
        <v>3.6059999999999995E-2</v>
      </c>
      <c r="S124" s="410">
        <v>1.2019999999999999E-2</v>
      </c>
      <c r="T124" s="411">
        <f>S124*H124</f>
        <v>3.6059999999999995E-2</v>
      </c>
      <c r="AR124" s="412" t="s">
        <v>1504</v>
      </c>
      <c r="AT124" s="412" t="s">
        <v>1471</v>
      </c>
      <c r="AU124" s="412" t="s">
        <v>9</v>
      </c>
      <c r="AY124" s="331" t="s">
        <v>1470</v>
      </c>
      <c r="BE124" s="413">
        <f>IF(N124="základní",J124,0)</f>
        <v>0</v>
      </c>
      <c r="BF124" s="413">
        <f>IF(N124="snížená",J124,0)</f>
        <v>0</v>
      </c>
      <c r="BG124" s="413">
        <f>IF(N124="zákl. přenesená",J124,0)</f>
        <v>0</v>
      </c>
      <c r="BH124" s="413">
        <f>IF(N124="sníž. přenesená",J124,0)</f>
        <v>0</v>
      </c>
      <c r="BI124" s="413">
        <f>IF(N124="nulová",J124,0)</f>
        <v>0</v>
      </c>
      <c r="BJ124" s="331" t="s">
        <v>11</v>
      </c>
      <c r="BK124" s="413">
        <f>ROUND(I124*H124,2)</f>
        <v>0</v>
      </c>
      <c r="BL124" s="331" t="s">
        <v>1504</v>
      </c>
      <c r="BM124" s="412" t="s">
        <v>1532</v>
      </c>
    </row>
    <row r="125" spans="2:65" s="338" customFormat="1" x14ac:dyDescent="0.2">
      <c r="B125" s="339"/>
      <c r="D125" s="414" t="s">
        <v>1476</v>
      </c>
      <c r="F125" s="415" t="s">
        <v>1533</v>
      </c>
      <c r="L125" s="339"/>
      <c r="M125" s="416"/>
      <c r="T125" s="417"/>
      <c r="AT125" s="331" t="s">
        <v>1476</v>
      </c>
      <c r="AU125" s="331" t="s">
        <v>9</v>
      </c>
    </row>
    <row r="126" spans="2:65" s="338" customFormat="1" ht="16.5" customHeight="1" x14ac:dyDescent="0.2">
      <c r="B126" s="339"/>
      <c r="C126" s="402" t="s">
        <v>1534</v>
      </c>
      <c r="D126" s="402" t="s">
        <v>1471</v>
      </c>
      <c r="E126" s="403" t="s">
        <v>1535</v>
      </c>
      <c r="F126" s="404" t="s">
        <v>1536</v>
      </c>
      <c r="G126" s="405" t="s">
        <v>151</v>
      </c>
      <c r="H126" s="406">
        <v>7</v>
      </c>
      <c r="I126" s="440">
        <v>0</v>
      </c>
      <c r="J126" s="407">
        <f>ROUND(I126*H126,2)</f>
        <v>0</v>
      </c>
      <c r="K126" s="404" t="s">
        <v>1474</v>
      </c>
      <c r="L126" s="339"/>
      <c r="M126" s="408" t="s">
        <v>1431</v>
      </c>
      <c r="N126" s="409" t="s">
        <v>1287</v>
      </c>
      <c r="O126" s="410">
        <v>0.78</v>
      </c>
      <c r="P126" s="410">
        <f>O126*H126</f>
        <v>5.46</v>
      </c>
      <c r="Q126" s="410">
        <v>6.3000000000000003E-4</v>
      </c>
      <c r="R126" s="410">
        <f>Q126*H126</f>
        <v>4.4099999999999999E-3</v>
      </c>
      <c r="S126" s="410">
        <v>0</v>
      </c>
      <c r="T126" s="411">
        <f>S126*H126</f>
        <v>0</v>
      </c>
      <c r="AR126" s="412" t="s">
        <v>1504</v>
      </c>
      <c r="AT126" s="412" t="s">
        <v>1471</v>
      </c>
      <c r="AU126" s="412" t="s">
        <v>9</v>
      </c>
      <c r="AY126" s="331" t="s">
        <v>1470</v>
      </c>
      <c r="BE126" s="413">
        <f>IF(N126="základní",J126,0)</f>
        <v>0</v>
      </c>
      <c r="BF126" s="413">
        <f>IF(N126="snížená",J126,0)</f>
        <v>0</v>
      </c>
      <c r="BG126" s="413">
        <f>IF(N126="zákl. přenesená",J126,0)</f>
        <v>0</v>
      </c>
      <c r="BH126" s="413">
        <f>IF(N126="sníž. přenesená",J126,0)</f>
        <v>0</v>
      </c>
      <c r="BI126" s="413">
        <f>IF(N126="nulová",J126,0)</f>
        <v>0</v>
      </c>
      <c r="BJ126" s="331" t="s">
        <v>11</v>
      </c>
      <c r="BK126" s="413">
        <f>ROUND(I126*H126,2)</f>
        <v>0</v>
      </c>
      <c r="BL126" s="331" t="s">
        <v>1504</v>
      </c>
      <c r="BM126" s="412" t="s">
        <v>1537</v>
      </c>
    </row>
    <row r="127" spans="2:65" s="338" customFormat="1" x14ac:dyDescent="0.2">
      <c r="B127" s="339"/>
      <c r="D127" s="414" t="s">
        <v>1476</v>
      </c>
      <c r="F127" s="415" t="s">
        <v>1538</v>
      </c>
      <c r="L127" s="339"/>
      <c r="M127" s="416"/>
      <c r="T127" s="417"/>
      <c r="AT127" s="331" t="s">
        <v>1476</v>
      </c>
      <c r="AU127" s="331" t="s">
        <v>9</v>
      </c>
    </row>
    <row r="128" spans="2:65" s="338" customFormat="1" ht="16.5" customHeight="1" x14ac:dyDescent="0.2">
      <c r="B128" s="339"/>
      <c r="C128" s="426" t="s">
        <v>901</v>
      </c>
      <c r="D128" s="426" t="s">
        <v>1539</v>
      </c>
      <c r="E128" s="427" t="s">
        <v>1540</v>
      </c>
      <c r="F128" s="428" t="s">
        <v>1541</v>
      </c>
      <c r="G128" s="429" t="s">
        <v>170</v>
      </c>
      <c r="H128" s="430">
        <v>14</v>
      </c>
      <c r="I128" s="441">
        <v>0</v>
      </c>
      <c r="J128" s="431">
        <f>ROUND(I128*H128,2)</f>
        <v>0</v>
      </c>
      <c r="K128" s="428" t="s">
        <v>1474</v>
      </c>
      <c r="L128" s="432"/>
      <c r="M128" s="433" t="s">
        <v>1431</v>
      </c>
      <c r="N128" s="434" t="s">
        <v>1287</v>
      </c>
      <c r="O128" s="410">
        <v>0</v>
      </c>
      <c r="P128" s="410">
        <f>O128*H128</f>
        <v>0</v>
      </c>
      <c r="Q128" s="410">
        <v>1.4999999999999999E-4</v>
      </c>
      <c r="R128" s="410">
        <f>Q128*H128</f>
        <v>2.0999999999999999E-3</v>
      </c>
      <c r="S128" s="410">
        <v>0</v>
      </c>
      <c r="T128" s="411">
        <f>S128*H128</f>
        <v>0</v>
      </c>
      <c r="AR128" s="412" t="s">
        <v>1542</v>
      </c>
      <c r="AT128" s="412" t="s">
        <v>1539</v>
      </c>
      <c r="AU128" s="412" t="s">
        <v>9</v>
      </c>
      <c r="AY128" s="331" t="s">
        <v>1470</v>
      </c>
      <c r="BE128" s="413">
        <f>IF(N128="základní",J128,0)</f>
        <v>0</v>
      </c>
      <c r="BF128" s="413">
        <f>IF(N128="snížená",J128,0)</f>
        <v>0</v>
      </c>
      <c r="BG128" s="413">
        <f>IF(N128="zákl. přenesená",J128,0)</f>
        <v>0</v>
      </c>
      <c r="BH128" s="413">
        <f>IF(N128="sníž. přenesená",J128,0)</f>
        <v>0</v>
      </c>
      <c r="BI128" s="413">
        <f>IF(N128="nulová",J128,0)</f>
        <v>0</v>
      </c>
      <c r="BJ128" s="331" t="s">
        <v>11</v>
      </c>
      <c r="BK128" s="413">
        <f>ROUND(I128*H128,2)</f>
        <v>0</v>
      </c>
      <c r="BL128" s="331" t="s">
        <v>1504</v>
      </c>
      <c r="BM128" s="412" t="s">
        <v>1543</v>
      </c>
    </row>
    <row r="129" spans="2:65" s="338" customFormat="1" ht="16.5" customHeight="1" x14ac:dyDescent="0.2">
      <c r="B129" s="339"/>
      <c r="C129" s="402" t="s">
        <v>1544</v>
      </c>
      <c r="D129" s="402" t="s">
        <v>1471</v>
      </c>
      <c r="E129" s="403" t="s">
        <v>1545</v>
      </c>
      <c r="F129" s="404" t="s">
        <v>1546</v>
      </c>
      <c r="G129" s="405" t="s">
        <v>151</v>
      </c>
      <c r="H129" s="406">
        <v>19</v>
      </c>
      <c r="I129" s="440">
        <v>0</v>
      </c>
      <c r="J129" s="407">
        <f>ROUND(I129*H129,2)</f>
        <v>0</v>
      </c>
      <c r="K129" s="404" t="s">
        <v>1474</v>
      </c>
      <c r="L129" s="339"/>
      <c r="M129" s="408" t="s">
        <v>1431</v>
      </c>
      <c r="N129" s="409" t="s">
        <v>1287</v>
      </c>
      <c r="O129" s="410">
        <v>0.82699999999999996</v>
      </c>
      <c r="P129" s="410">
        <f>O129*H129</f>
        <v>15.712999999999999</v>
      </c>
      <c r="Q129" s="410">
        <v>1.2999999999999999E-3</v>
      </c>
      <c r="R129" s="410">
        <f>Q129*H129</f>
        <v>2.47E-2</v>
      </c>
      <c r="S129" s="410">
        <v>0</v>
      </c>
      <c r="T129" s="411">
        <f>S129*H129</f>
        <v>0</v>
      </c>
      <c r="AR129" s="412" t="s">
        <v>1504</v>
      </c>
      <c r="AT129" s="412" t="s">
        <v>1471</v>
      </c>
      <c r="AU129" s="412" t="s">
        <v>9</v>
      </c>
      <c r="AY129" s="331" t="s">
        <v>1470</v>
      </c>
      <c r="BE129" s="413">
        <f>IF(N129="základní",J129,0)</f>
        <v>0</v>
      </c>
      <c r="BF129" s="413">
        <f>IF(N129="snížená",J129,0)</f>
        <v>0</v>
      </c>
      <c r="BG129" s="413">
        <f>IF(N129="zákl. přenesená",J129,0)</f>
        <v>0</v>
      </c>
      <c r="BH129" s="413">
        <f>IF(N129="sníž. přenesená",J129,0)</f>
        <v>0</v>
      </c>
      <c r="BI129" s="413">
        <f>IF(N129="nulová",J129,0)</f>
        <v>0</v>
      </c>
      <c r="BJ129" s="331" t="s">
        <v>11</v>
      </c>
      <c r="BK129" s="413">
        <f>ROUND(I129*H129,2)</f>
        <v>0</v>
      </c>
      <c r="BL129" s="331" t="s">
        <v>1504</v>
      </c>
      <c r="BM129" s="412" t="s">
        <v>1547</v>
      </c>
    </row>
    <row r="130" spans="2:65" s="338" customFormat="1" x14ac:dyDescent="0.2">
      <c r="B130" s="339"/>
      <c r="D130" s="414" t="s">
        <v>1476</v>
      </c>
      <c r="F130" s="415" t="s">
        <v>1548</v>
      </c>
      <c r="L130" s="339"/>
      <c r="M130" s="416"/>
      <c r="T130" s="417"/>
      <c r="AT130" s="331" t="s">
        <v>1476</v>
      </c>
      <c r="AU130" s="331" t="s">
        <v>9</v>
      </c>
    </row>
    <row r="131" spans="2:65" s="338" customFormat="1" ht="16.5" customHeight="1" x14ac:dyDescent="0.2">
      <c r="B131" s="339"/>
      <c r="C131" s="426" t="s">
        <v>1504</v>
      </c>
      <c r="D131" s="426" t="s">
        <v>1539</v>
      </c>
      <c r="E131" s="427" t="s">
        <v>1549</v>
      </c>
      <c r="F131" s="428" t="s">
        <v>1550</v>
      </c>
      <c r="G131" s="429" t="s">
        <v>170</v>
      </c>
      <c r="H131" s="430">
        <v>38</v>
      </c>
      <c r="I131" s="441">
        <v>0</v>
      </c>
      <c r="J131" s="431">
        <f>ROUND(I131*H131,2)</f>
        <v>0</v>
      </c>
      <c r="K131" s="428" t="s">
        <v>1474</v>
      </c>
      <c r="L131" s="432"/>
      <c r="M131" s="433" t="s">
        <v>1431</v>
      </c>
      <c r="N131" s="434" t="s">
        <v>1287</v>
      </c>
      <c r="O131" s="410">
        <v>0</v>
      </c>
      <c r="P131" s="410">
        <f>O131*H131</f>
        <v>0</v>
      </c>
      <c r="Q131" s="410">
        <v>2.7E-4</v>
      </c>
      <c r="R131" s="410">
        <f>Q131*H131</f>
        <v>1.026E-2</v>
      </c>
      <c r="S131" s="410">
        <v>0</v>
      </c>
      <c r="T131" s="411">
        <f>S131*H131</f>
        <v>0</v>
      </c>
      <c r="AR131" s="412" t="s">
        <v>1542</v>
      </c>
      <c r="AT131" s="412" t="s">
        <v>1539</v>
      </c>
      <c r="AU131" s="412" t="s">
        <v>9</v>
      </c>
      <c r="AY131" s="331" t="s">
        <v>1470</v>
      </c>
      <c r="BE131" s="413">
        <f>IF(N131="základní",J131,0)</f>
        <v>0</v>
      </c>
      <c r="BF131" s="413">
        <f>IF(N131="snížená",J131,0)</f>
        <v>0</v>
      </c>
      <c r="BG131" s="413">
        <f>IF(N131="zákl. přenesená",J131,0)</f>
        <v>0</v>
      </c>
      <c r="BH131" s="413">
        <f>IF(N131="sníž. přenesená",J131,0)</f>
        <v>0</v>
      </c>
      <c r="BI131" s="413">
        <f>IF(N131="nulová",J131,0)</f>
        <v>0</v>
      </c>
      <c r="BJ131" s="331" t="s">
        <v>11</v>
      </c>
      <c r="BK131" s="413">
        <f>ROUND(I131*H131,2)</f>
        <v>0</v>
      </c>
      <c r="BL131" s="331" t="s">
        <v>1504</v>
      </c>
      <c r="BM131" s="412" t="s">
        <v>1551</v>
      </c>
    </row>
    <row r="132" spans="2:65" s="338" customFormat="1" ht="16.5" customHeight="1" x14ac:dyDescent="0.2">
      <c r="B132" s="339"/>
      <c r="C132" s="402" t="s">
        <v>235</v>
      </c>
      <c r="D132" s="402" t="s">
        <v>1471</v>
      </c>
      <c r="E132" s="403" t="s">
        <v>1552</v>
      </c>
      <c r="F132" s="404" t="s">
        <v>1553</v>
      </c>
      <c r="G132" s="405" t="s">
        <v>151</v>
      </c>
      <c r="H132" s="406">
        <v>18</v>
      </c>
      <c r="I132" s="440">
        <v>0</v>
      </c>
      <c r="J132" s="407">
        <f>ROUND(I132*H132,2)</f>
        <v>0</v>
      </c>
      <c r="K132" s="404" t="s">
        <v>1474</v>
      </c>
      <c r="L132" s="339"/>
      <c r="M132" s="408" t="s">
        <v>1431</v>
      </c>
      <c r="N132" s="409" t="s">
        <v>1287</v>
      </c>
      <c r="O132" s="410">
        <v>0.72799999999999998</v>
      </c>
      <c r="P132" s="410">
        <f>O132*H132</f>
        <v>13.103999999999999</v>
      </c>
      <c r="Q132" s="410">
        <v>5.0000000000000001E-4</v>
      </c>
      <c r="R132" s="410">
        <f>Q132*H132</f>
        <v>9.0000000000000011E-3</v>
      </c>
      <c r="S132" s="410">
        <v>0</v>
      </c>
      <c r="T132" s="411">
        <f>S132*H132</f>
        <v>0</v>
      </c>
      <c r="AR132" s="412" t="s">
        <v>1504</v>
      </c>
      <c r="AT132" s="412" t="s">
        <v>1471</v>
      </c>
      <c r="AU132" s="412" t="s">
        <v>9</v>
      </c>
      <c r="AY132" s="331" t="s">
        <v>1470</v>
      </c>
      <c r="BE132" s="413">
        <f>IF(N132="základní",J132,0)</f>
        <v>0</v>
      </c>
      <c r="BF132" s="413">
        <f>IF(N132="snížená",J132,0)</f>
        <v>0</v>
      </c>
      <c r="BG132" s="413">
        <f>IF(N132="zákl. přenesená",J132,0)</f>
        <v>0</v>
      </c>
      <c r="BH132" s="413">
        <f>IF(N132="sníž. přenesená",J132,0)</f>
        <v>0</v>
      </c>
      <c r="BI132" s="413">
        <f>IF(N132="nulová",J132,0)</f>
        <v>0</v>
      </c>
      <c r="BJ132" s="331" t="s">
        <v>11</v>
      </c>
      <c r="BK132" s="413">
        <f>ROUND(I132*H132,2)</f>
        <v>0</v>
      </c>
      <c r="BL132" s="331" t="s">
        <v>1504</v>
      </c>
      <c r="BM132" s="412" t="s">
        <v>1554</v>
      </c>
    </row>
    <row r="133" spans="2:65" s="338" customFormat="1" x14ac:dyDescent="0.2">
      <c r="B133" s="339"/>
      <c r="D133" s="414" t="s">
        <v>1476</v>
      </c>
      <c r="F133" s="415" t="s">
        <v>1555</v>
      </c>
      <c r="L133" s="339"/>
      <c r="M133" s="416"/>
      <c r="T133" s="417"/>
      <c r="AT133" s="331" t="s">
        <v>1476</v>
      </c>
      <c r="AU133" s="331" t="s">
        <v>9</v>
      </c>
    </row>
    <row r="134" spans="2:65" s="338" customFormat="1" ht="16.5" customHeight="1" x14ac:dyDescent="0.2">
      <c r="B134" s="339"/>
      <c r="C134" s="426" t="s">
        <v>1556</v>
      </c>
      <c r="D134" s="426" t="s">
        <v>1539</v>
      </c>
      <c r="E134" s="427" t="s">
        <v>1557</v>
      </c>
      <c r="F134" s="428" t="s">
        <v>1558</v>
      </c>
      <c r="G134" s="429" t="s">
        <v>170</v>
      </c>
      <c r="H134" s="430">
        <v>36</v>
      </c>
      <c r="I134" s="441">
        <v>0</v>
      </c>
      <c r="J134" s="431">
        <f>ROUND(I134*H134,2)</f>
        <v>0</v>
      </c>
      <c r="K134" s="428" t="s">
        <v>1474</v>
      </c>
      <c r="L134" s="432"/>
      <c r="M134" s="433" t="s">
        <v>1431</v>
      </c>
      <c r="N134" s="434" t="s">
        <v>1287</v>
      </c>
      <c r="O134" s="410">
        <v>0</v>
      </c>
      <c r="P134" s="410">
        <f>O134*H134</f>
        <v>0</v>
      </c>
      <c r="Q134" s="410">
        <v>6.9999999999999994E-5</v>
      </c>
      <c r="R134" s="410">
        <f>Q134*H134</f>
        <v>2.5199999999999997E-3</v>
      </c>
      <c r="S134" s="410">
        <v>0</v>
      </c>
      <c r="T134" s="411">
        <f>S134*H134</f>
        <v>0</v>
      </c>
      <c r="AR134" s="412" t="s">
        <v>1542</v>
      </c>
      <c r="AT134" s="412" t="s">
        <v>1539</v>
      </c>
      <c r="AU134" s="412" t="s">
        <v>9</v>
      </c>
      <c r="AY134" s="331" t="s">
        <v>1470</v>
      </c>
      <c r="BE134" s="413">
        <f>IF(N134="základní",J134,0)</f>
        <v>0</v>
      </c>
      <c r="BF134" s="413">
        <f>IF(N134="snížená",J134,0)</f>
        <v>0</v>
      </c>
      <c r="BG134" s="413">
        <f>IF(N134="zákl. přenesená",J134,0)</f>
        <v>0</v>
      </c>
      <c r="BH134" s="413">
        <f>IF(N134="sníž. přenesená",J134,0)</f>
        <v>0</v>
      </c>
      <c r="BI134" s="413">
        <f>IF(N134="nulová",J134,0)</f>
        <v>0</v>
      </c>
      <c r="BJ134" s="331" t="s">
        <v>11</v>
      </c>
      <c r="BK134" s="413">
        <f>ROUND(I134*H134,2)</f>
        <v>0</v>
      </c>
      <c r="BL134" s="331" t="s">
        <v>1504</v>
      </c>
      <c r="BM134" s="412" t="s">
        <v>1559</v>
      </c>
    </row>
    <row r="135" spans="2:65" s="338" customFormat="1" ht="16.5" customHeight="1" x14ac:dyDescent="0.2">
      <c r="B135" s="339"/>
      <c r="C135" s="402" t="s">
        <v>1560</v>
      </c>
      <c r="D135" s="402" t="s">
        <v>1471</v>
      </c>
      <c r="E135" s="403" t="s">
        <v>1561</v>
      </c>
      <c r="F135" s="404" t="s">
        <v>1562</v>
      </c>
      <c r="G135" s="405" t="s">
        <v>151</v>
      </c>
      <c r="H135" s="406">
        <v>4</v>
      </c>
      <c r="I135" s="440">
        <v>0</v>
      </c>
      <c r="J135" s="407">
        <f>ROUND(I135*H135,2)</f>
        <v>0</v>
      </c>
      <c r="K135" s="404" t="s">
        <v>1474</v>
      </c>
      <c r="L135" s="339"/>
      <c r="M135" s="408" t="s">
        <v>1431</v>
      </c>
      <c r="N135" s="409" t="s">
        <v>1287</v>
      </c>
      <c r="O135" s="410">
        <v>0.79700000000000004</v>
      </c>
      <c r="P135" s="410">
        <f>O135*H135</f>
        <v>3.1880000000000002</v>
      </c>
      <c r="Q135" s="410">
        <v>7.6000000000000004E-4</v>
      </c>
      <c r="R135" s="410">
        <f>Q135*H135</f>
        <v>3.0400000000000002E-3</v>
      </c>
      <c r="S135" s="410">
        <v>0</v>
      </c>
      <c r="T135" s="411">
        <f>S135*H135</f>
        <v>0</v>
      </c>
      <c r="AR135" s="412" t="s">
        <v>1504</v>
      </c>
      <c r="AT135" s="412" t="s">
        <v>1471</v>
      </c>
      <c r="AU135" s="412" t="s">
        <v>9</v>
      </c>
      <c r="AY135" s="331" t="s">
        <v>1470</v>
      </c>
      <c r="BE135" s="413">
        <f>IF(N135="základní",J135,0)</f>
        <v>0</v>
      </c>
      <c r="BF135" s="413">
        <f>IF(N135="snížená",J135,0)</f>
        <v>0</v>
      </c>
      <c r="BG135" s="413">
        <f>IF(N135="zákl. přenesená",J135,0)</f>
        <v>0</v>
      </c>
      <c r="BH135" s="413">
        <f>IF(N135="sníž. přenesená",J135,0)</f>
        <v>0</v>
      </c>
      <c r="BI135" s="413">
        <f>IF(N135="nulová",J135,0)</f>
        <v>0</v>
      </c>
      <c r="BJ135" s="331" t="s">
        <v>11</v>
      </c>
      <c r="BK135" s="413">
        <f>ROUND(I135*H135,2)</f>
        <v>0</v>
      </c>
      <c r="BL135" s="331" t="s">
        <v>1504</v>
      </c>
      <c r="BM135" s="412" t="s">
        <v>1563</v>
      </c>
    </row>
    <row r="136" spans="2:65" s="338" customFormat="1" x14ac:dyDescent="0.2">
      <c r="B136" s="339"/>
      <c r="D136" s="414" t="s">
        <v>1476</v>
      </c>
      <c r="F136" s="415" t="s">
        <v>1564</v>
      </c>
      <c r="L136" s="339"/>
      <c r="M136" s="416"/>
      <c r="T136" s="417"/>
      <c r="AT136" s="331" t="s">
        <v>1476</v>
      </c>
      <c r="AU136" s="331" t="s">
        <v>9</v>
      </c>
    </row>
    <row r="137" spans="2:65" s="338" customFormat="1" ht="16.5" customHeight="1" x14ac:dyDescent="0.2">
      <c r="B137" s="339"/>
      <c r="C137" s="426" t="s">
        <v>934</v>
      </c>
      <c r="D137" s="426" t="s">
        <v>1539</v>
      </c>
      <c r="E137" s="427" t="s">
        <v>1540</v>
      </c>
      <c r="F137" s="428" t="s">
        <v>1541</v>
      </c>
      <c r="G137" s="429" t="s">
        <v>170</v>
      </c>
      <c r="H137" s="430">
        <v>8</v>
      </c>
      <c r="I137" s="441">
        <v>0</v>
      </c>
      <c r="J137" s="431">
        <f>ROUND(I137*H137,2)</f>
        <v>0</v>
      </c>
      <c r="K137" s="428" t="s">
        <v>1474</v>
      </c>
      <c r="L137" s="432"/>
      <c r="M137" s="433" t="s">
        <v>1431</v>
      </c>
      <c r="N137" s="434" t="s">
        <v>1287</v>
      </c>
      <c r="O137" s="410">
        <v>0</v>
      </c>
      <c r="P137" s="410">
        <f>O137*H137</f>
        <v>0</v>
      </c>
      <c r="Q137" s="410">
        <v>1.4999999999999999E-4</v>
      </c>
      <c r="R137" s="410">
        <f>Q137*H137</f>
        <v>1.1999999999999999E-3</v>
      </c>
      <c r="S137" s="410">
        <v>0</v>
      </c>
      <c r="T137" s="411">
        <f>S137*H137</f>
        <v>0</v>
      </c>
      <c r="AR137" s="412" t="s">
        <v>1542</v>
      </c>
      <c r="AT137" s="412" t="s">
        <v>1539</v>
      </c>
      <c r="AU137" s="412" t="s">
        <v>9</v>
      </c>
      <c r="AY137" s="331" t="s">
        <v>1470</v>
      </c>
      <c r="BE137" s="413">
        <f>IF(N137="základní",J137,0)</f>
        <v>0</v>
      </c>
      <c r="BF137" s="413">
        <f>IF(N137="snížená",J137,0)</f>
        <v>0</v>
      </c>
      <c r="BG137" s="413">
        <f>IF(N137="zákl. přenesená",J137,0)</f>
        <v>0</v>
      </c>
      <c r="BH137" s="413">
        <f>IF(N137="sníž. přenesená",J137,0)</f>
        <v>0</v>
      </c>
      <c r="BI137" s="413">
        <f>IF(N137="nulová",J137,0)</f>
        <v>0</v>
      </c>
      <c r="BJ137" s="331" t="s">
        <v>11</v>
      </c>
      <c r="BK137" s="413">
        <f>ROUND(I137*H137,2)</f>
        <v>0</v>
      </c>
      <c r="BL137" s="331" t="s">
        <v>1504</v>
      </c>
      <c r="BM137" s="412" t="s">
        <v>1565</v>
      </c>
    </row>
    <row r="138" spans="2:65" s="338" customFormat="1" ht="16.5" customHeight="1" x14ac:dyDescent="0.2">
      <c r="B138" s="339"/>
      <c r="C138" s="402" t="s">
        <v>1566</v>
      </c>
      <c r="D138" s="402" t="s">
        <v>1471</v>
      </c>
      <c r="E138" s="403" t="s">
        <v>1567</v>
      </c>
      <c r="F138" s="404" t="s">
        <v>1568</v>
      </c>
      <c r="G138" s="405" t="s">
        <v>151</v>
      </c>
      <c r="H138" s="406">
        <v>4</v>
      </c>
      <c r="I138" s="440">
        <v>0</v>
      </c>
      <c r="J138" s="407">
        <f>ROUND(I138*H138,2)</f>
        <v>0</v>
      </c>
      <c r="K138" s="404" t="s">
        <v>1474</v>
      </c>
      <c r="L138" s="339"/>
      <c r="M138" s="408" t="s">
        <v>1431</v>
      </c>
      <c r="N138" s="409" t="s">
        <v>1287</v>
      </c>
      <c r="O138" s="410">
        <v>0.83199999999999996</v>
      </c>
      <c r="P138" s="410">
        <f>O138*H138</f>
        <v>3.3279999999999998</v>
      </c>
      <c r="Q138" s="410">
        <v>1.5299999999999999E-3</v>
      </c>
      <c r="R138" s="410">
        <f>Q138*H138</f>
        <v>6.1199999999999996E-3</v>
      </c>
      <c r="S138" s="410">
        <v>0</v>
      </c>
      <c r="T138" s="411">
        <f>S138*H138</f>
        <v>0</v>
      </c>
      <c r="AR138" s="412" t="s">
        <v>1504</v>
      </c>
      <c r="AT138" s="412" t="s">
        <v>1471</v>
      </c>
      <c r="AU138" s="412" t="s">
        <v>9</v>
      </c>
      <c r="AY138" s="331" t="s">
        <v>1470</v>
      </c>
      <c r="BE138" s="413">
        <f>IF(N138="základní",J138,0)</f>
        <v>0</v>
      </c>
      <c r="BF138" s="413">
        <f>IF(N138="snížená",J138,0)</f>
        <v>0</v>
      </c>
      <c r="BG138" s="413">
        <f>IF(N138="zákl. přenesená",J138,0)</f>
        <v>0</v>
      </c>
      <c r="BH138" s="413">
        <f>IF(N138="sníž. přenesená",J138,0)</f>
        <v>0</v>
      </c>
      <c r="BI138" s="413">
        <f>IF(N138="nulová",J138,0)</f>
        <v>0</v>
      </c>
      <c r="BJ138" s="331" t="s">
        <v>11</v>
      </c>
      <c r="BK138" s="413">
        <f>ROUND(I138*H138,2)</f>
        <v>0</v>
      </c>
      <c r="BL138" s="331" t="s">
        <v>1504</v>
      </c>
      <c r="BM138" s="412" t="s">
        <v>1569</v>
      </c>
    </row>
    <row r="139" spans="2:65" s="338" customFormat="1" x14ac:dyDescent="0.2">
      <c r="B139" s="339"/>
      <c r="D139" s="414" t="s">
        <v>1476</v>
      </c>
      <c r="F139" s="415" t="s">
        <v>1570</v>
      </c>
      <c r="L139" s="339"/>
      <c r="M139" s="416"/>
      <c r="T139" s="417"/>
      <c r="AT139" s="331" t="s">
        <v>1476</v>
      </c>
      <c r="AU139" s="331" t="s">
        <v>9</v>
      </c>
    </row>
    <row r="140" spans="2:65" s="338" customFormat="1" ht="16.5" customHeight="1" x14ac:dyDescent="0.2">
      <c r="B140" s="339"/>
      <c r="C140" s="426" t="s">
        <v>1571</v>
      </c>
      <c r="D140" s="426" t="s">
        <v>1539</v>
      </c>
      <c r="E140" s="427" t="s">
        <v>1549</v>
      </c>
      <c r="F140" s="428" t="s">
        <v>1550</v>
      </c>
      <c r="G140" s="429" t="s">
        <v>170</v>
      </c>
      <c r="H140" s="430">
        <v>8</v>
      </c>
      <c r="I140" s="441">
        <v>0</v>
      </c>
      <c r="J140" s="431">
        <f>ROUND(I140*H140,2)</f>
        <v>0</v>
      </c>
      <c r="K140" s="428" t="s">
        <v>1474</v>
      </c>
      <c r="L140" s="432"/>
      <c r="M140" s="433" t="s">
        <v>1431</v>
      </c>
      <c r="N140" s="434" t="s">
        <v>1287</v>
      </c>
      <c r="O140" s="410">
        <v>0</v>
      </c>
      <c r="P140" s="410">
        <f>O140*H140</f>
        <v>0</v>
      </c>
      <c r="Q140" s="410">
        <v>2.7E-4</v>
      </c>
      <c r="R140" s="410">
        <f>Q140*H140</f>
        <v>2.16E-3</v>
      </c>
      <c r="S140" s="410">
        <v>0</v>
      </c>
      <c r="T140" s="411">
        <f>S140*H140</f>
        <v>0</v>
      </c>
      <c r="AR140" s="412" t="s">
        <v>1542</v>
      </c>
      <c r="AT140" s="412" t="s">
        <v>1539</v>
      </c>
      <c r="AU140" s="412" t="s">
        <v>9</v>
      </c>
      <c r="AY140" s="331" t="s">
        <v>1470</v>
      </c>
      <c r="BE140" s="413">
        <f>IF(N140="základní",J140,0)</f>
        <v>0</v>
      </c>
      <c r="BF140" s="413">
        <f>IF(N140="snížená",J140,0)</f>
        <v>0</v>
      </c>
      <c r="BG140" s="413">
        <f>IF(N140="zákl. přenesená",J140,0)</f>
        <v>0</v>
      </c>
      <c r="BH140" s="413">
        <f>IF(N140="sníž. přenesená",J140,0)</f>
        <v>0</v>
      </c>
      <c r="BI140" s="413">
        <f>IF(N140="nulová",J140,0)</f>
        <v>0</v>
      </c>
      <c r="BJ140" s="331" t="s">
        <v>11</v>
      </c>
      <c r="BK140" s="413">
        <f>ROUND(I140*H140,2)</f>
        <v>0</v>
      </c>
      <c r="BL140" s="331" t="s">
        <v>1504</v>
      </c>
      <c r="BM140" s="412" t="s">
        <v>1572</v>
      </c>
    </row>
    <row r="141" spans="2:65" s="338" customFormat="1" ht="16.5" customHeight="1" x14ac:dyDescent="0.2">
      <c r="B141" s="339"/>
      <c r="C141" s="426" t="s">
        <v>1573</v>
      </c>
      <c r="D141" s="426" t="s">
        <v>1539</v>
      </c>
      <c r="E141" s="427" t="s">
        <v>1574</v>
      </c>
      <c r="F141" s="428" t="s">
        <v>1575</v>
      </c>
      <c r="G141" s="429" t="s">
        <v>170</v>
      </c>
      <c r="H141" s="430">
        <v>104</v>
      </c>
      <c r="I141" s="441">
        <v>0</v>
      </c>
      <c r="J141" s="431">
        <f>ROUND(I141*H141,2)</f>
        <v>0</v>
      </c>
      <c r="K141" s="428" t="s">
        <v>1474</v>
      </c>
      <c r="L141" s="432"/>
      <c r="M141" s="433" t="s">
        <v>1431</v>
      </c>
      <c r="N141" s="434" t="s">
        <v>1287</v>
      </c>
      <c r="O141" s="410">
        <v>0</v>
      </c>
      <c r="P141" s="410">
        <f>O141*H141</f>
        <v>0</v>
      </c>
      <c r="Q141" s="410">
        <v>1.0000000000000001E-5</v>
      </c>
      <c r="R141" s="410">
        <f>Q141*H141</f>
        <v>1.0400000000000001E-3</v>
      </c>
      <c r="S141" s="410">
        <v>0</v>
      </c>
      <c r="T141" s="411">
        <f>S141*H141</f>
        <v>0</v>
      </c>
      <c r="AR141" s="412" t="s">
        <v>1542</v>
      </c>
      <c r="AT141" s="412" t="s">
        <v>1539</v>
      </c>
      <c r="AU141" s="412" t="s">
        <v>9</v>
      </c>
      <c r="AY141" s="331" t="s">
        <v>1470</v>
      </c>
      <c r="BE141" s="413">
        <f>IF(N141="základní",J141,0)</f>
        <v>0</v>
      </c>
      <c r="BF141" s="413">
        <f>IF(N141="snížená",J141,0)</f>
        <v>0</v>
      </c>
      <c r="BG141" s="413">
        <f>IF(N141="zákl. přenesená",J141,0)</f>
        <v>0</v>
      </c>
      <c r="BH141" s="413">
        <f>IF(N141="sníž. přenesená",J141,0)</f>
        <v>0</v>
      </c>
      <c r="BI141" s="413">
        <f>IF(N141="nulová",J141,0)</f>
        <v>0</v>
      </c>
      <c r="BJ141" s="331" t="s">
        <v>11</v>
      </c>
      <c r="BK141" s="413">
        <f>ROUND(I141*H141,2)</f>
        <v>0</v>
      </c>
      <c r="BL141" s="331" t="s">
        <v>1504</v>
      </c>
      <c r="BM141" s="412" t="s">
        <v>1576</v>
      </c>
    </row>
    <row r="142" spans="2:65" s="338" customFormat="1" ht="16.5" customHeight="1" x14ac:dyDescent="0.2">
      <c r="B142" s="339"/>
      <c r="C142" s="426" t="s">
        <v>1577</v>
      </c>
      <c r="D142" s="426" t="s">
        <v>1539</v>
      </c>
      <c r="E142" s="427" t="s">
        <v>1578</v>
      </c>
      <c r="F142" s="428" t="s">
        <v>1579</v>
      </c>
      <c r="G142" s="429" t="s">
        <v>170</v>
      </c>
      <c r="H142" s="430">
        <v>104</v>
      </c>
      <c r="I142" s="441">
        <v>0</v>
      </c>
      <c r="J142" s="431">
        <f>ROUND(I142*H142,2)</f>
        <v>0</v>
      </c>
      <c r="K142" s="428" t="s">
        <v>1474</v>
      </c>
      <c r="L142" s="432"/>
      <c r="M142" s="433" t="s">
        <v>1431</v>
      </c>
      <c r="N142" s="434" t="s">
        <v>1287</v>
      </c>
      <c r="O142" s="410">
        <v>0</v>
      </c>
      <c r="P142" s="410">
        <f>O142*H142</f>
        <v>0</v>
      </c>
      <c r="Q142" s="410">
        <v>2.0000000000000002E-5</v>
      </c>
      <c r="R142" s="410">
        <f>Q142*H142</f>
        <v>2.0800000000000003E-3</v>
      </c>
      <c r="S142" s="410">
        <v>0</v>
      </c>
      <c r="T142" s="411">
        <f>S142*H142</f>
        <v>0</v>
      </c>
      <c r="AR142" s="412" t="s">
        <v>1542</v>
      </c>
      <c r="AT142" s="412" t="s">
        <v>1539</v>
      </c>
      <c r="AU142" s="412" t="s">
        <v>9</v>
      </c>
      <c r="AY142" s="331" t="s">
        <v>1470</v>
      </c>
      <c r="BE142" s="413">
        <f>IF(N142="základní",J142,0)</f>
        <v>0</v>
      </c>
      <c r="BF142" s="413">
        <f>IF(N142="snížená",J142,0)</f>
        <v>0</v>
      </c>
      <c r="BG142" s="413">
        <f>IF(N142="zákl. přenesená",J142,0)</f>
        <v>0</v>
      </c>
      <c r="BH142" s="413">
        <f>IF(N142="sníž. přenesená",J142,0)</f>
        <v>0</v>
      </c>
      <c r="BI142" s="413">
        <f>IF(N142="nulová",J142,0)</f>
        <v>0</v>
      </c>
      <c r="BJ142" s="331" t="s">
        <v>11</v>
      </c>
      <c r="BK142" s="413">
        <f>ROUND(I142*H142,2)</f>
        <v>0</v>
      </c>
      <c r="BL142" s="331" t="s">
        <v>1504</v>
      </c>
      <c r="BM142" s="412" t="s">
        <v>1580</v>
      </c>
    </row>
    <row r="143" spans="2:65" s="338" customFormat="1" ht="16.5" customHeight="1" x14ac:dyDescent="0.2">
      <c r="B143" s="339"/>
      <c r="C143" s="402" t="s">
        <v>378</v>
      </c>
      <c r="D143" s="402" t="s">
        <v>1471</v>
      </c>
      <c r="E143" s="403" t="s">
        <v>1581</v>
      </c>
      <c r="F143" s="404" t="s">
        <v>1582</v>
      </c>
      <c r="G143" s="405" t="s">
        <v>170</v>
      </c>
      <c r="H143" s="406">
        <v>2</v>
      </c>
      <c r="I143" s="440">
        <v>0</v>
      </c>
      <c r="J143" s="407">
        <f>ROUND(I143*H143,2)</f>
        <v>0</v>
      </c>
      <c r="K143" s="404" t="s">
        <v>1474</v>
      </c>
      <c r="L143" s="339"/>
      <c r="M143" s="408" t="s">
        <v>1431</v>
      </c>
      <c r="N143" s="409" t="s">
        <v>1287</v>
      </c>
      <c r="O143" s="410">
        <v>0.13500000000000001</v>
      </c>
      <c r="P143" s="410">
        <f>O143*H143</f>
        <v>0.27</v>
      </c>
      <c r="Q143" s="410">
        <v>0</v>
      </c>
      <c r="R143" s="410">
        <f>Q143*H143</f>
        <v>0</v>
      </c>
      <c r="S143" s="410">
        <v>0</v>
      </c>
      <c r="T143" s="411">
        <f>S143*H143</f>
        <v>0</v>
      </c>
      <c r="AR143" s="412" t="s">
        <v>1504</v>
      </c>
      <c r="AT143" s="412" t="s">
        <v>1471</v>
      </c>
      <c r="AU143" s="412" t="s">
        <v>9</v>
      </c>
      <c r="AY143" s="331" t="s">
        <v>1470</v>
      </c>
      <c r="BE143" s="413">
        <f>IF(N143="základní",J143,0)</f>
        <v>0</v>
      </c>
      <c r="BF143" s="413">
        <f>IF(N143="snížená",J143,0)</f>
        <v>0</v>
      </c>
      <c r="BG143" s="413">
        <f>IF(N143="zákl. přenesená",J143,0)</f>
        <v>0</v>
      </c>
      <c r="BH143" s="413">
        <f>IF(N143="sníž. přenesená",J143,0)</f>
        <v>0</v>
      </c>
      <c r="BI143" s="413">
        <f>IF(N143="nulová",J143,0)</f>
        <v>0</v>
      </c>
      <c r="BJ143" s="331" t="s">
        <v>11</v>
      </c>
      <c r="BK143" s="413">
        <f>ROUND(I143*H143,2)</f>
        <v>0</v>
      </c>
      <c r="BL143" s="331" t="s">
        <v>1504</v>
      </c>
      <c r="BM143" s="412" t="s">
        <v>1583</v>
      </c>
    </row>
    <row r="144" spans="2:65" s="338" customFormat="1" x14ac:dyDescent="0.2">
      <c r="B144" s="339"/>
      <c r="D144" s="414" t="s">
        <v>1476</v>
      </c>
      <c r="F144" s="415" t="s">
        <v>1584</v>
      </c>
      <c r="L144" s="339"/>
      <c r="M144" s="416"/>
      <c r="T144" s="417"/>
      <c r="AT144" s="331" t="s">
        <v>1476</v>
      </c>
      <c r="AU144" s="331" t="s">
        <v>9</v>
      </c>
    </row>
    <row r="145" spans="2:65" s="338" customFormat="1" ht="16.5" customHeight="1" x14ac:dyDescent="0.2">
      <c r="B145" s="339"/>
      <c r="C145" s="402" t="s">
        <v>1585</v>
      </c>
      <c r="D145" s="402" t="s">
        <v>1471</v>
      </c>
      <c r="E145" s="403" t="s">
        <v>1586</v>
      </c>
      <c r="F145" s="404" t="s">
        <v>1587</v>
      </c>
      <c r="G145" s="405" t="s">
        <v>170</v>
      </c>
      <c r="H145" s="406">
        <v>5</v>
      </c>
      <c r="I145" s="440">
        <v>0</v>
      </c>
      <c r="J145" s="407">
        <f>ROUND(I145*H145,2)</f>
        <v>0</v>
      </c>
      <c r="K145" s="404" t="s">
        <v>1474</v>
      </c>
      <c r="L145" s="339"/>
      <c r="M145" s="408" t="s">
        <v>1431</v>
      </c>
      <c r="N145" s="409" t="s">
        <v>1287</v>
      </c>
      <c r="O145" s="410">
        <v>0.17399999999999999</v>
      </c>
      <c r="P145" s="410">
        <f>O145*H145</f>
        <v>0.86999999999999988</v>
      </c>
      <c r="Q145" s="410">
        <v>0</v>
      </c>
      <c r="R145" s="410">
        <f>Q145*H145</f>
        <v>0</v>
      </c>
      <c r="S145" s="410">
        <v>0</v>
      </c>
      <c r="T145" s="411">
        <f>S145*H145</f>
        <v>0</v>
      </c>
      <c r="AR145" s="412" t="s">
        <v>1504</v>
      </c>
      <c r="AT145" s="412" t="s">
        <v>1471</v>
      </c>
      <c r="AU145" s="412" t="s">
        <v>9</v>
      </c>
      <c r="AY145" s="331" t="s">
        <v>1470</v>
      </c>
      <c r="BE145" s="413">
        <f>IF(N145="základní",J145,0)</f>
        <v>0</v>
      </c>
      <c r="BF145" s="413">
        <f>IF(N145="snížená",J145,0)</f>
        <v>0</v>
      </c>
      <c r="BG145" s="413">
        <f>IF(N145="zákl. přenesená",J145,0)</f>
        <v>0</v>
      </c>
      <c r="BH145" s="413">
        <f>IF(N145="sníž. přenesená",J145,0)</f>
        <v>0</v>
      </c>
      <c r="BI145" s="413">
        <f>IF(N145="nulová",J145,0)</f>
        <v>0</v>
      </c>
      <c r="BJ145" s="331" t="s">
        <v>11</v>
      </c>
      <c r="BK145" s="413">
        <f>ROUND(I145*H145,2)</f>
        <v>0</v>
      </c>
      <c r="BL145" s="331" t="s">
        <v>1504</v>
      </c>
      <c r="BM145" s="412" t="s">
        <v>1588</v>
      </c>
    </row>
    <row r="146" spans="2:65" s="338" customFormat="1" x14ac:dyDescent="0.2">
      <c r="B146" s="339"/>
      <c r="D146" s="414" t="s">
        <v>1476</v>
      </c>
      <c r="F146" s="415" t="s">
        <v>1589</v>
      </c>
      <c r="L146" s="339"/>
      <c r="M146" s="416"/>
      <c r="T146" s="417"/>
      <c r="AT146" s="331" t="s">
        <v>1476</v>
      </c>
      <c r="AU146" s="331" t="s">
        <v>9</v>
      </c>
    </row>
    <row r="147" spans="2:65" s="338" customFormat="1" ht="16.5" customHeight="1" x14ac:dyDescent="0.2">
      <c r="B147" s="339"/>
      <c r="C147" s="402" t="s">
        <v>1590</v>
      </c>
      <c r="D147" s="402" t="s">
        <v>1471</v>
      </c>
      <c r="E147" s="403" t="s">
        <v>1591</v>
      </c>
      <c r="F147" s="404" t="s">
        <v>1592</v>
      </c>
      <c r="G147" s="405" t="s">
        <v>170</v>
      </c>
      <c r="H147" s="406">
        <v>3</v>
      </c>
      <c r="I147" s="440">
        <v>0</v>
      </c>
      <c r="J147" s="407">
        <f>ROUND(I147*H147,2)</f>
        <v>0</v>
      </c>
      <c r="K147" s="404" t="s">
        <v>1474</v>
      </c>
      <c r="L147" s="339"/>
      <c r="M147" s="408" t="s">
        <v>1431</v>
      </c>
      <c r="N147" s="409" t="s">
        <v>1287</v>
      </c>
      <c r="O147" s="410">
        <v>0.25900000000000001</v>
      </c>
      <c r="P147" s="410">
        <f>O147*H147</f>
        <v>0.77700000000000002</v>
      </c>
      <c r="Q147" s="410">
        <v>0</v>
      </c>
      <c r="R147" s="410">
        <f>Q147*H147</f>
        <v>0</v>
      </c>
      <c r="S147" s="410">
        <v>0</v>
      </c>
      <c r="T147" s="411">
        <f>S147*H147</f>
        <v>0</v>
      </c>
      <c r="AR147" s="412" t="s">
        <v>1504</v>
      </c>
      <c r="AT147" s="412" t="s">
        <v>1471</v>
      </c>
      <c r="AU147" s="412" t="s">
        <v>9</v>
      </c>
      <c r="AY147" s="331" t="s">
        <v>1470</v>
      </c>
      <c r="BE147" s="413">
        <f>IF(N147="základní",J147,0)</f>
        <v>0</v>
      </c>
      <c r="BF147" s="413">
        <f>IF(N147="snížená",J147,0)</f>
        <v>0</v>
      </c>
      <c r="BG147" s="413">
        <f>IF(N147="zákl. přenesená",J147,0)</f>
        <v>0</v>
      </c>
      <c r="BH147" s="413">
        <f>IF(N147="sníž. přenesená",J147,0)</f>
        <v>0</v>
      </c>
      <c r="BI147" s="413">
        <f>IF(N147="nulová",J147,0)</f>
        <v>0</v>
      </c>
      <c r="BJ147" s="331" t="s">
        <v>11</v>
      </c>
      <c r="BK147" s="413">
        <f>ROUND(I147*H147,2)</f>
        <v>0</v>
      </c>
      <c r="BL147" s="331" t="s">
        <v>1504</v>
      </c>
      <c r="BM147" s="412" t="s">
        <v>1593</v>
      </c>
    </row>
    <row r="148" spans="2:65" s="338" customFormat="1" x14ac:dyDescent="0.2">
      <c r="B148" s="339"/>
      <c r="D148" s="414" t="s">
        <v>1476</v>
      </c>
      <c r="F148" s="415" t="s">
        <v>1594</v>
      </c>
      <c r="L148" s="339"/>
      <c r="M148" s="416"/>
      <c r="T148" s="417"/>
      <c r="AT148" s="331" t="s">
        <v>1476</v>
      </c>
      <c r="AU148" s="331" t="s">
        <v>9</v>
      </c>
    </row>
    <row r="149" spans="2:65" s="338" customFormat="1" ht="16.5" customHeight="1" x14ac:dyDescent="0.2">
      <c r="B149" s="339"/>
      <c r="C149" s="402" t="s">
        <v>1595</v>
      </c>
      <c r="D149" s="402" t="s">
        <v>1471</v>
      </c>
      <c r="E149" s="403" t="s">
        <v>1596</v>
      </c>
      <c r="F149" s="404" t="s">
        <v>1597</v>
      </c>
      <c r="G149" s="405" t="s">
        <v>170</v>
      </c>
      <c r="H149" s="406">
        <v>10.667</v>
      </c>
      <c r="I149" s="440">
        <v>0</v>
      </c>
      <c r="J149" s="407">
        <f>ROUND(I149*H149,2)</f>
        <v>0</v>
      </c>
      <c r="K149" s="404" t="s">
        <v>1474</v>
      </c>
      <c r="L149" s="339"/>
      <c r="M149" s="408" t="s">
        <v>1431</v>
      </c>
      <c r="N149" s="409" t="s">
        <v>1287</v>
      </c>
      <c r="O149" s="410">
        <v>0.113</v>
      </c>
      <c r="P149" s="410">
        <f>O149*H149</f>
        <v>1.205371</v>
      </c>
      <c r="Q149" s="410">
        <v>6.0000000000000002E-5</v>
      </c>
      <c r="R149" s="410">
        <f>Q149*H149</f>
        <v>6.4002000000000004E-4</v>
      </c>
      <c r="S149" s="410">
        <v>0</v>
      </c>
      <c r="T149" s="411">
        <f>S149*H149</f>
        <v>0</v>
      </c>
      <c r="AR149" s="412" t="s">
        <v>1504</v>
      </c>
      <c r="AT149" s="412" t="s">
        <v>1471</v>
      </c>
      <c r="AU149" s="412" t="s">
        <v>9</v>
      </c>
      <c r="AY149" s="331" t="s">
        <v>1470</v>
      </c>
      <c r="BE149" s="413">
        <f>IF(N149="základní",J149,0)</f>
        <v>0</v>
      </c>
      <c r="BF149" s="413">
        <f>IF(N149="snížená",J149,0)</f>
        <v>0</v>
      </c>
      <c r="BG149" s="413">
        <f>IF(N149="zákl. přenesená",J149,0)</f>
        <v>0</v>
      </c>
      <c r="BH149" s="413">
        <f>IF(N149="sníž. přenesená",J149,0)</f>
        <v>0</v>
      </c>
      <c r="BI149" s="413">
        <f>IF(N149="nulová",J149,0)</f>
        <v>0</v>
      </c>
      <c r="BJ149" s="331" t="s">
        <v>11</v>
      </c>
      <c r="BK149" s="413">
        <f>ROUND(I149*H149,2)</f>
        <v>0</v>
      </c>
      <c r="BL149" s="331" t="s">
        <v>1504</v>
      </c>
      <c r="BM149" s="412" t="s">
        <v>1598</v>
      </c>
    </row>
    <row r="150" spans="2:65" s="338" customFormat="1" x14ac:dyDescent="0.2">
      <c r="B150" s="339"/>
      <c r="D150" s="414" t="s">
        <v>1476</v>
      </c>
      <c r="F150" s="415" t="s">
        <v>1599</v>
      </c>
      <c r="L150" s="339"/>
      <c r="M150" s="416"/>
      <c r="T150" s="417"/>
      <c r="AT150" s="331" t="s">
        <v>1476</v>
      </c>
      <c r="AU150" s="331" t="s">
        <v>9</v>
      </c>
    </row>
    <row r="151" spans="2:65" s="338" customFormat="1" ht="16.5" customHeight="1" x14ac:dyDescent="0.2">
      <c r="B151" s="339"/>
      <c r="C151" s="426" t="s">
        <v>1600</v>
      </c>
      <c r="D151" s="426" t="s">
        <v>1539</v>
      </c>
      <c r="E151" s="427" t="s">
        <v>1601</v>
      </c>
      <c r="F151" s="428" t="s">
        <v>1602</v>
      </c>
      <c r="G151" s="429" t="s">
        <v>170</v>
      </c>
      <c r="H151" s="430">
        <v>2</v>
      </c>
      <c r="I151" s="441">
        <v>0</v>
      </c>
      <c r="J151" s="431">
        <f>ROUND(I151*H151,2)</f>
        <v>0</v>
      </c>
      <c r="K151" s="428" t="s">
        <v>1474</v>
      </c>
      <c r="L151" s="432"/>
      <c r="M151" s="433" t="s">
        <v>1431</v>
      </c>
      <c r="N151" s="434" t="s">
        <v>1287</v>
      </c>
      <c r="O151" s="410">
        <v>0</v>
      </c>
      <c r="P151" s="410">
        <f>O151*H151</f>
        <v>0</v>
      </c>
      <c r="Q151" s="410">
        <v>9.0000000000000006E-5</v>
      </c>
      <c r="R151" s="410">
        <f>Q151*H151</f>
        <v>1.8000000000000001E-4</v>
      </c>
      <c r="S151" s="410">
        <v>0</v>
      </c>
      <c r="T151" s="411">
        <f>S151*H151</f>
        <v>0</v>
      </c>
      <c r="AR151" s="412" t="s">
        <v>1542</v>
      </c>
      <c r="AT151" s="412" t="s">
        <v>1539</v>
      </c>
      <c r="AU151" s="412" t="s">
        <v>9</v>
      </c>
      <c r="AY151" s="331" t="s">
        <v>1470</v>
      </c>
      <c r="BE151" s="413">
        <f>IF(N151="základní",J151,0)</f>
        <v>0</v>
      </c>
      <c r="BF151" s="413">
        <f>IF(N151="snížená",J151,0)</f>
        <v>0</v>
      </c>
      <c r="BG151" s="413">
        <f>IF(N151="zákl. přenesená",J151,0)</f>
        <v>0</v>
      </c>
      <c r="BH151" s="413">
        <f>IF(N151="sníž. přenesená",J151,0)</f>
        <v>0</v>
      </c>
      <c r="BI151" s="413">
        <f>IF(N151="nulová",J151,0)</f>
        <v>0</v>
      </c>
      <c r="BJ151" s="331" t="s">
        <v>11</v>
      </c>
      <c r="BK151" s="413">
        <f>ROUND(I151*H151,2)</f>
        <v>0</v>
      </c>
      <c r="BL151" s="331" t="s">
        <v>1504</v>
      </c>
      <c r="BM151" s="412" t="s">
        <v>1603</v>
      </c>
    </row>
    <row r="152" spans="2:65" s="338" customFormat="1" ht="16.5" customHeight="1" x14ac:dyDescent="0.2">
      <c r="B152" s="339"/>
      <c r="C152" s="402" t="s">
        <v>1604</v>
      </c>
      <c r="D152" s="402" t="s">
        <v>1471</v>
      </c>
      <c r="E152" s="403" t="s">
        <v>1605</v>
      </c>
      <c r="F152" s="404" t="s">
        <v>1606</v>
      </c>
      <c r="G152" s="405" t="s">
        <v>170</v>
      </c>
      <c r="H152" s="406">
        <v>1</v>
      </c>
      <c r="I152" s="440">
        <v>0</v>
      </c>
      <c r="J152" s="407">
        <f>ROUND(I152*H152,2)</f>
        <v>0</v>
      </c>
      <c r="K152" s="404" t="s">
        <v>1474</v>
      </c>
      <c r="L152" s="339"/>
      <c r="M152" s="408" t="s">
        <v>1431</v>
      </c>
      <c r="N152" s="409" t="s">
        <v>1287</v>
      </c>
      <c r="O152" s="410">
        <v>0.17699999999999999</v>
      </c>
      <c r="P152" s="410">
        <f>O152*H152</f>
        <v>0.17699999999999999</v>
      </c>
      <c r="Q152" s="410">
        <v>2.9E-4</v>
      </c>
      <c r="R152" s="410">
        <f>Q152*H152</f>
        <v>2.9E-4</v>
      </c>
      <c r="S152" s="410">
        <v>0</v>
      </c>
      <c r="T152" s="411">
        <f>S152*H152</f>
        <v>0</v>
      </c>
      <c r="AR152" s="412" t="s">
        <v>1504</v>
      </c>
      <c r="AT152" s="412" t="s">
        <v>1471</v>
      </c>
      <c r="AU152" s="412" t="s">
        <v>9</v>
      </c>
      <c r="AY152" s="331" t="s">
        <v>1470</v>
      </c>
      <c r="BE152" s="413">
        <f>IF(N152="základní",J152,0)</f>
        <v>0</v>
      </c>
      <c r="BF152" s="413">
        <f>IF(N152="snížená",J152,0)</f>
        <v>0</v>
      </c>
      <c r="BG152" s="413">
        <f>IF(N152="zákl. přenesená",J152,0)</f>
        <v>0</v>
      </c>
      <c r="BH152" s="413">
        <f>IF(N152="sníž. přenesená",J152,0)</f>
        <v>0</v>
      </c>
      <c r="BI152" s="413">
        <f>IF(N152="nulová",J152,0)</f>
        <v>0</v>
      </c>
      <c r="BJ152" s="331" t="s">
        <v>11</v>
      </c>
      <c r="BK152" s="413">
        <f>ROUND(I152*H152,2)</f>
        <v>0</v>
      </c>
      <c r="BL152" s="331" t="s">
        <v>1504</v>
      </c>
      <c r="BM152" s="412" t="s">
        <v>1607</v>
      </c>
    </row>
    <row r="153" spans="2:65" s="338" customFormat="1" x14ac:dyDescent="0.2">
      <c r="B153" s="339"/>
      <c r="D153" s="414" t="s">
        <v>1476</v>
      </c>
      <c r="F153" s="415" t="s">
        <v>1608</v>
      </c>
      <c r="L153" s="339"/>
      <c r="M153" s="416"/>
      <c r="T153" s="417"/>
      <c r="AT153" s="331" t="s">
        <v>1476</v>
      </c>
      <c r="AU153" s="331" t="s">
        <v>9</v>
      </c>
    </row>
    <row r="154" spans="2:65" s="338" customFormat="1" ht="16.5" customHeight="1" x14ac:dyDescent="0.2">
      <c r="B154" s="339"/>
      <c r="C154" s="402" t="s">
        <v>1609</v>
      </c>
      <c r="D154" s="402" t="s">
        <v>1471</v>
      </c>
      <c r="E154" s="403" t="s">
        <v>1610</v>
      </c>
      <c r="F154" s="404" t="s">
        <v>1611</v>
      </c>
      <c r="G154" s="405" t="s">
        <v>151</v>
      </c>
      <c r="H154" s="406">
        <v>52</v>
      </c>
      <c r="I154" s="440">
        <v>0</v>
      </c>
      <c r="J154" s="407">
        <f>ROUND(I154*H154,2)</f>
        <v>0</v>
      </c>
      <c r="K154" s="404" t="s">
        <v>1474</v>
      </c>
      <c r="L154" s="339"/>
      <c r="M154" s="408" t="s">
        <v>1431</v>
      </c>
      <c r="N154" s="409" t="s">
        <v>1287</v>
      </c>
      <c r="O154" s="410">
        <v>4.8000000000000001E-2</v>
      </c>
      <c r="P154" s="410">
        <f>O154*H154</f>
        <v>2.496</v>
      </c>
      <c r="Q154" s="410">
        <v>0</v>
      </c>
      <c r="R154" s="410">
        <f>Q154*H154</f>
        <v>0</v>
      </c>
      <c r="S154" s="410">
        <v>0</v>
      </c>
      <c r="T154" s="411">
        <f>S154*H154</f>
        <v>0</v>
      </c>
      <c r="AR154" s="412" t="s">
        <v>1504</v>
      </c>
      <c r="AT154" s="412" t="s">
        <v>1471</v>
      </c>
      <c r="AU154" s="412" t="s">
        <v>9</v>
      </c>
      <c r="AY154" s="331" t="s">
        <v>1470</v>
      </c>
      <c r="BE154" s="413">
        <f>IF(N154="základní",J154,0)</f>
        <v>0</v>
      </c>
      <c r="BF154" s="413">
        <f>IF(N154="snížená",J154,0)</f>
        <v>0</v>
      </c>
      <c r="BG154" s="413">
        <f>IF(N154="zákl. přenesená",J154,0)</f>
        <v>0</v>
      </c>
      <c r="BH154" s="413">
        <f>IF(N154="sníž. přenesená",J154,0)</f>
        <v>0</v>
      </c>
      <c r="BI154" s="413">
        <f>IF(N154="nulová",J154,0)</f>
        <v>0</v>
      </c>
      <c r="BJ154" s="331" t="s">
        <v>11</v>
      </c>
      <c r="BK154" s="413">
        <f>ROUND(I154*H154,2)</f>
        <v>0</v>
      </c>
      <c r="BL154" s="331" t="s">
        <v>1504</v>
      </c>
      <c r="BM154" s="412" t="s">
        <v>1612</v>
      </c>
    </row>
    <row r="155" spans="2:65" s="338" customFormat="1" x14ac:dyDescent="0.2">
      <c r="B155" s="339"/>
      <c r="D155" s="414" t="s">
        <v>1476</v>
      </c>
      <c r="F155" s="415" t="s">
        <v>1613</v>
      </c>
      <c r="L155" s="339"/>
      <c r="M155" s="416"/>
      <c r="T155" s="417"/>
      <c r="AT155" s="331" t="s">
        <v>1476</v>
      </c>
      <c r="AU155" s="331" t="s">
        <v>9</v>
      </c>
    </row>
    <row r="156" spans="2:65" s="338" customFormat="1" ht="24.2" customHeight="1" x14ac:dyDescent="0.2">
      <c r="B156" s="339"/>
      <c r="C156" s="402" t="s">
        <v>1542</v>
      </c>
      <c r="D156" s="402" t="s">
        <v>1471</v>
      </c>
      <c r="E156" s="403" t="s">
        <v>1614</v>
      </c>
      <c r="F156" s="404" t="s">
        <v>1615</v>
      </c>
      <c r="G156" s="405" t="s">
        <v>114</v>
      </c>
      <c r="H156" s="406">
        <v>0.106</v>
      </c>
      <c r="I156" s="440">
        <v>0</v>
      </c>
      <c r="J156" s="407">
        <f>ROUND(I156*H156,2)</f>
        <v>0</v>
      </c>
      <c r="K156" s="404" t="s">
        <v>1474</v>
      </c>
      <c r="L156" s="339"/>
      <c r="M156" s="408" t="s">
        <v>1431</v>
      </c>
      <c r="N156" s="409" t="s">
        <v>1287</v>
      </c>
      <c r="O156" s="410">
        <v>2.4489999999999998</v>
      </c>
      <c r="P156" s="410">
        <f>O156*H156</f>
        <v>0.25959399999999999</v>
      </c>
      <c r="Q156" s="410">
        <v>0</v>
      </c>
      <c r="R156" s="410">
        <f>Q156*H156</f>
        <v>0</v>
      </c>
      <c r="S156" s="410">
        <v>0</v>
      </c>
      <c r="T156" s="411">
        <f>S156*H156</f>
        <v>0</v>
      </c>
      <c r="AR156" s="412" t="s">
        <v>1504</v>
      </c>
      <c r="AT156" s="412" t="s">
        <v>1471</v>
      </c>
      <c r="AU156" s="412" t="s">
        <v>9</v>
      </c>
      <c r="AY156" s="331" t="s">
        <v>1470</v>
      </c>
      <c r="BE156" s="413">
        <f>IF(N156="základní",J156,0)</f>
        <v>0</v>
      </c>
      <c r="BF156" s="413">
        <f>IF(N156="snížená",J156,0)</f>
        <v>0</v>
      </c>
      <c r="BG156" s="413">
        <f>IF(N156="zákl. přenesená",J156,0)</f>
        <v>0</v>
      </c>
      <c r="BH156" s="413">
        <f>IF(N156="sníž. přenesená",J156,0)</f>
        <v>0</v>
      </c>
      <c r="BI156" s="413">
        <f>IF(N156="nulová",J156,0)</f>
        <v>0</v>
      </c>
      <c r="BJ156" s="331" t="s">
        <v>11</v>
      </c>
      <c r="BK156" s="413">
        <f>ROUND(I156*H156,2)</f>
        <v>0</v>
      </c>
      <c r="BL156" s="331" t="s">
        <v>1504</v>
      </c>
      <c r="BM156" s="412" t="s">
        <v>1616</v>
      </c>
    </row>
    <row r="157" spans="2:65" s="338" customFormat="1" x14ac:dyDescent="0.2">
      <c r="B157" s="339"/>
      <c r="D157" s="414" t="s">
        <v>1476</v>
      </c>
      <c r="F157" s="415" t="s">
        <v>1617</v>
      </c>
      <c r="L157" s="339"/>
      <c r="M157" s="416"/>
      <c r="T157" s="417"/>
      <c r="AT157" s="331" t="s">
        <v>1476</v>
      </c>
      <c r="AU157" s="331" t="s">
        <v>9</v>
      </c>
    </row>
    <row r="158" spans="2:65" s="390" customFormat="1" ht="22.9" customHeight="1" x14ac:dyDescent="0.2">
      <c r="B158" s="391"/>
      <c r="D158" s="392" t="s">
        <v>1467</v>
      </c>
      <c r="E158" s="400" t="s">
        <v>1618</v>
      </c>
      <c r="F158" s="400" t="s">
        <v>1619</v>
      </c>
      <c r="J158" s="401">
        <f>BK158</f>
        <v>0</v>
      </c>
      <c r="L158" s="391"/>
      <c r="M158" s="395"/>
      <c r="P158" s="396">
        <f>SUM(P159:P202)</f>
        <v>55.746659999999999</v>
      </c>
      <c r="R158" s="396">
        <f>SUM(R159:R202)</f>
        <v>8.5299E-2</v>
      </c>
      <c r="T158" s="397">
        <f>SUM(T159:T202)</f>
        <v>1.2800000000000001E-3</v>
      </c>
      <c r="AR158" s="392" t="s">
        <v>9</v>
      </c>
      <c r="AT158" s="398" t="s">
        <v>1467</v>
      </c>
      <c r="AU158" s="398" t="s">
        <v>11</v>
      </c>
      <c r="AY158" s="392" t="s">
        <v>1470</v>
      </c>
      <c r="BK158" s="399">
        <f>SUM(BK159:BK202)</f>
        <v>0</v>
      </c>
    </row>
    <row r="159" spans="2:65" s="338" customFormat="1" ht="16.5" customHeight="1" x14ac:dyDescent="0.2">
      <c r="B159" s="339"/>
      <c r="C159" s="402" t="s">
        <v>1620</v>
      </c>
      <c r="D159" s="402" t="s">
        <v>1471</v>
      </c>
      <c r="E159" s="403" t="s">
        <v>1621</v>
      </c>
      <c r="F159" s="404" t="s">
        <v>1622</v>
      </c>
      <c r="G159" s="405" t="s">
        <v>170</v>
      </c>
      <c r="H159" s="406">
        <v>1</v>
      </c>
      <c r="I159" s="440">
        <v>0</v>
      </c>
      <c r="J159" s="407">
        <f>ROUND(I159*H159,2)</f>
        <v>0</v>
      </c>
      <c r="K159" s="404" t="s">
        <v>1474</v>
      </c>
      <c r="L159" s="339"/>
      <c r="M159" s="408" t="s">
        <v>1431</v>
      </c>
      <c r="N159" s="409" t="s">
        <v>1287</v>
      </c>
      <c r="O159" s="410">
        <v>0.22</v>
      </c>
      <c r="P159" s="410">
        <f>O159*H159</f>
        <v>0.22</v>
      </c>
      <c r="Q159" s="410">
        <v>2.0000000000000002E-5</v>
      </c>
      <c r="R159" s="410">
        <f>Q159*H159</f>
        <v>2.0000000000000002E-5</v>
      </c>
      <c r="S159" s="410">
        <v>3.6000000000000002E-4</v>
      </c>
      <c r="T159" s="411">
        <f>S159*H159</f>
        <v>3.6000000000000002E-4</v>
      </c>
      <c r="AR159" s="412" t="s">
        <v>1504</v>
      </c>
      <c r="AT159" s="412" t="s">
        <v>1471</v>
      </c>
      <c r="AU159" s="412" t="s">
        <v>9</v>
      </c>
      <c r="AY159" s="331" t="s">
        <v>1470</v>
      </c>
      <c r="BE159" s="413">
        <f>IF(N159="základní",J159,0)</f>
        <v>0</v>
      </c>
      <c r="BF159" s="413">
        <f>IF(N159="snížená",J159,0)</f>
        <v>0</v>
      </c>
      <c r="BG159" s="413">
        <f>IF(N159="zákl. přenesená",J159,0)</f>
        <v>0</v>
      </c>
      <c r="BH159" s="413">
        <f>IF(N159="sníž. přenesená",J159,0)</f>
        <v>0</v>
      </c>
      <c r="BI159" s="413">
        <f>IF(N159="nulová",J159,0)</f>
        <v>0</v>
      </c>
      <c r="BJ159" s="331" t="s">
        <v>11</v>
      </c>
      <c r="BK159" s="413">
        <f>ROUND(I159*H159,2)</f>
        <v>0</v>
      </c>
      <c r="BL159" s="331" t="s">
        <v>1504</v>
      </c>
      <c r="BM159" s="412" t="s">
        <v>1623</v>
      </c>
    </row>
    <row r="160" spans="2:65" s="338" customFormat="1" x14ac:dyDescent="0.2">
      <c r="B160" s="339"/>
      <c r="D160" s="414" t="s">
        <v>1476</v>
      </c>
      <c r="F160" s="415" t="s">
        <v>1624</v>
      </c>
      <c r="L160" s="339"/>
      <c r="M160" s="416"/>
      <c r="T160" s="417"/>
      <c r="AT160" s="331" t="s">
        <v>1476</v>
      </c>
      <c r="AU160" s="331" t="s">
        <v>9</v>
      </c>
    </row>
    <row r="161" spans="2:65" s="338" customFormat="1" ht="16.5" customHeight="1" x14ac:dyDescent="0.2">
      <c r="B161" s="339"/>
      <c r="C161" s="426" t="s">
        <v>23</v>
      </c>
      <c r="D161" s="426" t="s">
        <v>1539</v>
      </c>
      <c r="E161" s="427" t="s">
        <v>1625</v>
      </c>
      <c r="F161" s="428" t="s">
        <v>1626</v>
      </c>
      <c r="G161" s="429" t="s">
        <v>151</v>
      </c>
      <c r="H161" s="430">
        <v>1.03</v>
      </c>
      <c r="I161" s="441">
        <v>0</v>
      </c>
      <c r="J161" s="431">
        <f>ROUND(I161*H161,2)</f>
        <v>0</v>
      </c>
      <c r="K161" s="428" t="s">
        <v>1474</v>
      </c>
      <c r="L161" s="432"/>
      <c r="M161" s="433" t="s">
        <v>1431</v>
      </c>
      <c r="N161" s="434" t="s">
        <v>1287</v>
      </c>
      <c r="O161" s="410">
        <v>0</v>
      </c>
      <c r="P161" s="410">
        <f>O161*H161</f>
        <v>0</v>
      </c>
      <c r="Q161" s="410">
        <v>3.6000000000000002E-4</v>
      </c>
      <c r="R161" s="410">
        <f>Q161*H161</f>
        <v>3.7080000000000001E-4</v>
      </c>
      <c r="S161" s="410">
        <v>0</v>
      </c>
      <c r="T161" s="411">
        <f>S161*H161</f>
        <v>0</v>
      </c>
      <c r="AR161" s="412" t="s">
        <v>1542</v>
      </c>
      <c r="AT161" s="412" t="s">
        <v>1539</v>
      </c>
      <c r="AU161" s="412" t="s">
        <v>9</v>
      </c>
      <c r="AY161" s="331" t="s">
        <v>1470</v>
      </c>
      <c r="BE161" s="413">
        <f>IF(N161="základní",J161,0)</f>
        <v>0</v>
      </c>
      <c r="BF161" s="413">
        <f>IF(N161="snížená",J161,0)</f>
        <v>0</v>
      </c>
      <c r="BG161" s="413">
        <f>IF(N161="zákl. přenesená",J161,0)</f>
        <v>0</v>
      </c>
      <c r="BH161" s="413">
        <f>IF(N161="sníž. přenesená",J161,0)</f>
        <v>0</v>
      </c>
      <c r="BI161" s="413">
        <f>IF(N161="nulová",J161,0)</f>
        <v>0</v>
      </c>
      <c r="BJ161" s="331" t="s">
        <v>11</v>
      </c>
      <c r="BK161" s="413">
        <f>ROUND(I161*H161,2)</f>
        <v>0</v>
      </c>
      <c r="BL161" s="331" t="s">
        <v>1504</v>
      </c>
      <c r="BM161" s="412" t="s">
        <v>1627</v>
      </c>
    </row>
    <row r="162" spans="2:65" s="418" customFormat="1" ht="11.25" x14ac:dyDescent="0.2">
      <c r="B162" s="419"/>
      <c r="D162" s="420" t="s">
        <v>111</v>
      </c>
      <c r="F162" s="421" t="s">
        <v>1628</v>
      </c>
      <c r="H162" s="422">
        <v>1.03</v>
      </c>
      <c r="L162" s="419"/>
      <c r="M162" s="423"/>
      <c r="T162" s="424"/>
      <c r="AT162" s="425" t="s">
        <v>111</v>
      </c>
      <c r="AU162" s="425" t="s">
        <v>9</v>
      </c>
      <c r="AV162" s="418" t="s">
        <v>9</v>
      </c>
      <c r="AW162" s="418" t="s">
        <v>1427</v>
      </c>
      <c r="AX162" s="418" t="s">
        <v>11</v>
      </c>
      <c r="AY162" s="425" t="s">
        <v>1470</v>
      </c>
    </row>
    <row r="163" spans="2:65" s="338" customFormat="1" ht="16.5" customHeight="1" x14ac:dyDescent="0.2">
      <c r="B163" s="339"/>
      <c r="C163" s="402" t="s">
        <v>976</v>
      </c>
      <c r="D163" s="402" t="s">
        <v>1471</v>
      </c>
      <c r="E163" s="403" t="s">
        <v>1629</v>
      </c>
      <c r="F163" s="404" t="s">
        <v>1630</v>
      </c>
      <c r="G163" s="405" t="s">
        <v>170</v>
      </c>
      <c r="H163" s="406">
        <v>1</v>
      </c>
      <c r="I163" s="440">
        <v>0</v>
      </c>
      <c r="J163" s="407">
        <f>ROUND(I163*H163,2)</f>
        <v>0</v>
      </c>
      <c r="K163" s="404" t="s">
        <v>1474</v>
      </c>
      <c r="L163" s="339"/>
      <c r="M163" s="408" t="s">
        <v>1431</v>
      </c>
      <c r="N163" s="409" t="s">
        <v>1287</v>
      </c>
      <c r="O163" s="410">
        <v>0.318</v>
      </c>
      <c r="P163" s="410">
        <f>O163*H163</f>
        <v>0.318</v>
      </c>
      <c r="Q163" s="410">
        <v>4.0000000000000003E-5</v>
      </c>
      <c r="R163" s="410">
        <f>Q163*H163</f>
        <v>4.0000000000000003E-5</v>
      </c>
      <c r="S163" s="410">
        <v>9.2000000000000003E-4</v>
      </c>
      <c r="T163" s="411">
        <f>S163*H163</f>
        <v>9.2000000000000003E-4</v>
      </c>
      <c r="AR163" s="412" t="s">
        <v>1504</v>
      </c>
      <c r="AT163" s="412" t="s">
        <v>1471</v>
      </c>
      <c r="AU163" s="412" t="s">
        <v>9</v>
      </c>
      <c r="AY163" s="331" t="s">
        <v>1470</v>
      </c>
      <c r="BE163" s="413">
        <f>IF(N163="základní",J163,0)</f>
        <v>0</v>
      </c>
      <c r="BF163" s="413">
        <f>IF(N163="snížená",J163,0)</f>
        <v>0</v>
      </c>
      <c r="BG163" s="413">
        <f>IF(N163="zákl. přenesená",J163,0)</f>
        <v>0</v>
      </c>
      <c r="BH163" s="413">
        <f>IF(N163="sníž. přenesená",J163,0)</f>
        <v>0</v>
      </c>
      <c r="BI163" s="413">
        <f>IF(N163="nulová",J163,0)</f>
        <v>0</v>
      </c>
      <c r="BJ163" s="331" t="s">
        <v>11</v>
      </c>
      <c r="BK163" s="413">
        <f>ROUND(I163*H163,2)</f>
        <v>0</v>
      </c>
      <c r="BL163" s="331" t="s">
        <v>1504</v>
      </c>
      <c r="BM163" s="412" t="s">
        <v>1631</v>
      </c>
    </row>
    <row r="164" spans="2:65" s="338" customFormat="1" x14ac:dyDescent="0.2">
      <c r="B164" s="339"/>
      <c r="D164" s="414" t="s">
        <v>1476</v>
      </c>
      <c r="F164" s="415" t="s">
        <v>1632</v>
      </c>
      <c r="L164" s="339"/>
      <c r="M164" s="416"/>
      <c r="T164" s="417"/>
      <c r="AT164" s="331" t="s">
        <v>1476</v>
      </c>
      <c r="AU164" s="331" t="s">
        <v>9</v>
      </c>
    </row>
    <row r="165" spans="2:65" s="338" customFormat="1" ht="16.5" customHeight="1" x14ac:dyDescent="0.2">
      <c r="B165" s="339"/>
      <c r="C165" s="426" t="s">
        <v>1633</v>
      </c>
      <c r="D165" s="426" t="s">
        <v>1539</v>
      </c>
      <c r="E165" s="427" t="s">
        <v>1634</v>
      </c>
      <c r="F165" s="428" t="s">
        <v>1635</v>
      </c>
      <c r="G165" s="429" t="s">
        <v>151</v>
      </c>
      <c r="H165" s="430">
        <v>1.03</v>
      </c>
      <c r="I165" s="441">
        <v>0</v>
      </c>
      <c r="J165" s="431">
        <f>ROUND(I165*H165,2)</f>
        <v>0</v>
      </c>
      <c r="K165" s="428" t="s">
        <v>1474</v>
      </c>
      <c r="L165" s="432"/>
      <c r="M165" s="433" t="s">
        <v>1431</v>
      </c>
      <c r="N165" s="434" t="s">
        <v>1287</v>
      </c>
      <c r="O165" s="410">
        <v>0</v>
      </c>
      <c r="P165" s="410">
        <f>O165*H165</f>
        <v>0</v>
      </c>
      <c r="Q165" s="410">
        <v>9.3999999999999997E-4</v>
      </c>
      <c r="R165" s="410">
        <f>Q165*H165</f>
        <v>9.6820000000000001E-4</v>
      </c>
      <c r="S165" s="410">
        <v>0</v>
      </c>
      <c r="T165" s="411">
        <f>S165*H165</f>
        <v>0</v>
      </c>
      <c r="AR165" s="412" t="s">
        <v>1542</v>
      </c>
      <c r="AT165" s="412" t="s">
        <v>1539</v>
      </c>
      <c r="AU165" s="412" t="s">
        <v>9</v>
      </c>
      <c r="AY165" s="331" t="s">
        <v>1470</v>
      </c>
      <c r="BE165" s="413">
        <f>IF(N165="základní",J165,0)</f>
        <v>0</v>
      </c>
      <c r="BF165" s="413">
        <f>IF(N165="snížená",J165,0)</f>
        <v>0</v>
      </c>
      <c r="BG165" s="413">
        <f>IF(N165="zákl. přenesená",J165,0)</f>
        <v>0</v>
      </c>
      <c r="BH165" s="413">
        <f>IF(N165="sníž. přenesená",J165,0)</f>
        <v>0</v>
      </c>
      <c r="BI165" s="413">
        <f>IF(N165="nulová",J165,0)</f>
        <v>0</v>
      </c>
      <c r="BJ165" s="331" t="s">
        <v>11</v>
      </c>
      <c r="BK165" s="413">
        <f>ROUND(I165*H165,2)</f>
        <v>0</v>
      </c>
      <c r="BL165" s="331" t="s">
        <v>1504</v>
      </c>
      <c r="BM165" s="412" t="s">
        <v>1636</v>
      </c>
    </row>
    <row r="166" spans="2:65" s="418" customFormat="1" ht="11.25" x14ac:dyDescent="0.2">
      <c r="B166" s="419"/>
      <c r="D166" s="420" t="s">
        <v>111</v>
      </c>
      <c r="F166" s="421" t="s">
        <v>1628</v>
      </c>
      <c r="H166" s="422">
        <v>1.03</v>
      </c>
      <c r="L166" s="419"/>
      <c r="M166" s="423"/>
      <c r="T166" s="424"/>
      <c r="AT166" s="425" t="s">
        <v>111</v>
      </c>
      <c r="AU166" s="425" t="s">
        <v>9</v>
      </c>
      <c r="AV166" s="418" t="s">
        <v>9</v>
      </c>
      <c r="AW166" s="418" t="s">
        <v>1427</v>
      </c>
      <c r="AX166" s="418" t="s">
        <v>11</v>
      </c>
      <c r="AY166" s="425" t="s">
        <v>1470</v>
      </c>
    </row>
    <row r="167" spans="2:65" s="338" customFormat="1" ht="21.75" customHeight="1" x14ac:dyDescent="0.2">
      <c r="B167" s="339"/>
      <c r="C167" s="402" t="s">
        <v>1637</v>
      </c>
      <c r="D167" s="402" t="s">
        <v>1471</v>
      </c>
      <c r="E167" s="403" t="s">
        <v>1638</v>
      </c>
      <c r="F167" s="404" t="s">
        <v>1639</v>
      </c>
      <c r="G167" s="405" t="s">
        <v>151</v>
      </c>
      <c r="H167" s="406">
        <v>42</v>
      </c>
      <c r="I167" s="440">
        <v>0</v>
      </c>
      <c r="J167" s="407">
        <f>ROUND(I167*H167,2)</f>
        <v>0</v>
      </c>
      <c r="K167" s="404" t="s">
        <v>1474</v>
      </c>
      <c r="L167" s="339"/>
      <c r="M167" s="408" t="s">
        <v>1431</v>
      </c>
      <c r="N167" s="409" t="s">
        <v>1287</v>
      </c>
      <c r="O167" s="410">
        <v>0.52900000000000003</v>
      </c>
      <c r="P167" s="410">
        <f>O167*H167</f>
        <v>22.218</v>
      </c>
      <c r="Q167" s="410">
        <v>8.0000000000000004E-4</v>
      </c>
      <c r="R167" s="410">
        <f>Q167*H167</f>
        <v>3.3600000000000005E-2</v>
      </c>
      <c r="S167" s="410">
        <v>0</v>
      </c>
      <c r="T167" s="411">
        <f>S167*H167</f>
        <v>0</v>
      </c>
      <c r="AR167" s="412" t="s">
        <v>1504</v>
      </c>
      <c r="AT167" s="412" t="s">
        <v>1471</v>
      </c>
      <c r="AU167" s="412" t="s">
        <v>9</v>
      </c>
      <c r="AY167" s="331" t="s">
        <v>1470</v>
      </c>
      <c r="BE167" s="413">
        <f>IF(N167="základní",J167,0)</f>
        <v>0</v>
      </c>
      <c r="BF167" s="413">
        <f>IF(N167="snížená",J167,0)</f>
        <v>0</v>
      </c>
      <c r="BG167" s="413">
        <f>IF(N167="zákl. přenesená",J167,0)</f>
        <v>0</v>
      </c>
      <c r="BH167" s="413">
        <f>IF(N167="sníž. přenesená",J167,0)</f>
        <v>0</v>
      </c>
      <c r="BI167" s="413">
        <f>IF(N167="nulová",J167,0)</f>
        <v>0</v>
      </c>
      <c r="BJ167" s="331" t="s">
        <v>11</v>
      </c>
      <c r="BK167" s="413">
        <f>ROUND(I167*H167,2)</f>
        <v>0</v>
      </c>
      <c r="BL167" s="331" t="s">
        <v>1504</v>
      </c>
      <c r="BM167" s="412" t="s">
        <v>1640</v>
      </c>
    </row>
    <row r="168" spans="2:65" s="338" customFormat="1" x14ac:dyDescent="0.2">
      <c r="B168" s="339"/>
      <c r="D168" s="414" t="s">
        <v>1476</v>
      </c>
      <c r="F168" s="415" t="s">
        <v>1641</v>
      </c>
      <c r="L168" s="339"/>
      <c r="M168" s="416"/>
      <c r="T168" s="417"/>
      <c r="AT168" s="331" t="s">
        <v>1476</v>
      </c>
      <c r="AU168" s="331" t="s">
        <v>9</v>
      </c>
    </row>
    <row r="169" spans="2:65" s="338" customFormat="1" ht="16.5" customHeight="1" x14ac:dyDescent="0.2">
      <c r="B169" s="339"/>
      <c r="C169" s="426" t="s">
        <v>25</v>
      </c>
      <c r="D169" s="426" t="s">
        <v>1539</v>
      </c>
      <c r="E169" s="427" t="s">
        <v>1642</v>
      </c>
      <c r="F169" s="428" t="s">
        <v>1643</v>
      </c>
      <c r="G169" s="429" t="s">
        <v>170</v>
      </c>
      <c r="H169" s="430">
        <v>84</v>
      </c>
      <c r="I169" s="441">
        <v>0</v>
      </c>
      <c r="J169" s="431">
        <f>ROUND(I169*H169,2)</f>
        <v>0</v>
      </c>
      <c r="K169" s="428" t="s">
        <v>1474</v>
      </c>
      <c r="L169" s="432"/>
      <c r="M169" s="433" t="s">
        <v>1431</v>
      </c>
      <c r="N169" s="434" t="s">
        <v>1287</v>
      </c>
      <c r="O169" s="410">
        <v>0</v>
      </c>
      <c r="P169" s="410">
        <f>O169*H169</f>
        <v>0</v>
      </c>
      <c r="Q169" s="410">
        <v>6.0000000000000002E-5</v>
      </c>
      <c r="R169" s="410">
        <f>Q169*H169</f>
        <v>5.0400000000000002E-3</v>
      </c>
      <c r="S169" s="410">
        <v>0</v>
      </c>
      <c r="T169" s="411">
        <f>S169*H169</f>
        <v>0</v>
      </c>
      <c r="AR169" s="412" t="s">
        <v>1542</v>
      </c>
      <c r="AT169" s="412" t="s">
        <v>1539</v>
      </c>
      <c r="AU169" s="412" t="s">
        <v>9</v>
      </c>
      <c r="AY169" s="331" t="s">
        <v>1470</v>
      </c>
      <c r="BE169" s="413">
        <f>IF(N169="základní",J169,0)</f>
        <v>0</v>
      </c>
      <c r="BF169" s="413">
        <f>IF(N169="snížená",J169,0)</f>
        <v>0</v>
      </c>
      <c r="BG169" s="413">
        <f>IF(N169="zákl. přenesená",J169,0)</f>
        <v>0</v>
      </c>
      <c r="BH169" s="413">
        <f>IF(N169="sníž. přenesená",J169,0)</f>
        <v>0</v>
      </c>
      <c r="BI169" s="413">
        <f>IF(N169="nulová",J169,0)</f>
        <v>0</v>
      </c>
      <c r="BJ169" s="331" t="s">
        <v>11</v>
      </c>
      <c r="BK169" s="413">
        <f>ROUND(I169*H169,2)</f>
        <v>0</v>
      </c>
      <c r="BL169" s="331" t="s">
        <v>1504</v>
      </c>
      <c r="BM169" s="412" t="s">
        <v>1644</v>
      </c>
    </row>
    <row r="170" spans="2:65" s="338" customFormat="1" ht="21.75" customHeight="1" x14ac:dyDescent="0.2">
      <c r="B170" s="339"/>
      <c r="C170" s="402" t="s">
        <v>1645</v>
      </c>
      <c r="D170" s="402" t="s">
        <v>1471</v>
      </c>
      <c r="E170" s="403" t="s">
        <v>1646</v>
      </c>
      <c r="F170" s="404" t="s">
        <v>1647</v>
      </c>
      <c r="G170" s="405" t="s">
        <v>151</v>
      </c>
      <c r="H170" s="406">
        <v>3</v>
      </c>
      <c r="I170" s="440">
        <v>0</v>
      </c>
      <c r="J170" s="407">
        <f>ROUND(I170*H170,2)</f>
        <v>0</v>
      </c>
      <c r="K170" s="404" t="s">
        <v>1474</v>
      </c>
      <c r="L170" s="339"/>
      <c r="M170" s="408" t="s">
        <v>1431</v>
      </c>
      <c r="N170" s="409" t="s">
        <v>1287</v>
      </c>
      <c r="O170" s="410">
        <v>0.61599999999999999</v>
      </c>
      <c r="P170" s="410">
        <f>O170*H170</f>
        <v>1.8479999999999999</v>
      </c>
      <c r="Q170" s="410">
        <v>1.2600000000000001E-3</v>
      </c>
      <c r="R170" s="410">
        <f>Q170*H170</f>
        <v>3.7800000000000004E-3</v>
      </c>
      <c r="S170" s="410">
        <v>0</v>
      </c>
      <c r="T170" s="411">
        <f>S170*H170</f>
        <v>0</v>
      </c>
      <c r="AR170" s="412" t="s">
        <v>1504</v>
      </c>
      <c r="AT170" s="412" t="s">
        <v>1471</v>
      </c>
      <c r="AU170" s="412" t="s">
        <v>9</v>
      </c>
      <c r="AY170" s="331" t="s">
        <v>1470</v>
      </c>
      <c r="BE170" s="413">
        <f>IF(N170="základní",J170,0)</f>
        <v>0</v>
      </c>
      <c r="BF170" s="413">
        <f>IF(N170="snížená",J170,0)</f>
        <v>0</v>
      </c>
      <c r="BG170" s="413">
        <f>IF(N170="zákl. přenesená",J170,0)</f>
        <v>0</v>
      </c>
      <c r="BH170" s="413">
        <f>IF(N170="sníž. přenesená",J170,0)</f>
        <v>0</v>
      </c>
      <c r="BI170" s="413">
        <f>IF(N170="nulová",J170,0)</f>
        <v>0</v>
      </c>
      <c r="BJ170" s="331" t="s">
        <v>11</v>
      </c>
      <c r="BK170" s="413">
        <f>ROUND(I170*H170,2)</f>
        <v>0</v>
      </c>
      <c r="BL170" s="331" t="s">
        <v>1504</v>
      </c>
      <c r="BM170" s="412" t="s">
        <v>1648</v>
      </c>
    </row>
    <row r="171" spans="2:65" s="338" customFormat="1" x14ac:dyDescent="0.2">
      <c r="B171" s="339"/>
      <c r="D171" s="414" t="s">
        <v>1476</v>
      </c>
      <c r="F171" s="415" t="s">
        <v>1649</v>
      </c>
      <c r="L171" s="339"/>
      <c r="M171" s="416"/>
      <c r="T171" s="417"/>
      <c r="AT171" s="331" t="s">
        <v>1476</v>
      </c>
      <c r="AU171" s="331" t="s">
        <v>9</v>
      </c>
    </row>
    <row r="172" spans="2:65" s="338" customFormat="1" ht="16.5" customHeight="1" x14ac:dyDescent="0.2">
      <c r="B172" s="339"/>
      <c r="C172" s="426" t="s">
        <v>1650</v>
      </c>
      <c r="D172" s="426" t="s">
        <v>1539</v>
      </c>
      <c r="E172" s="427" t="s">
        <v>1651</v>
      </c>
      <c r="F172" s="428" t="s">
        <v>1652</v>
      </c>
      <c r="G172" s="429" t="s">
        <v>170</v>
      </c>
      <c r="H172" s="430">
        <v>6</v>
      </c>
      <c r="I172" s="441">
        <v>0</v>
      </c>
      <c r="J172" s="431">
        <f>ROUND(I172*H172,2)</f>
        <v>0</v>
      </c>
      <c r="K172" s="428" t="s">
        <v>1474</v>
      </c>
      <c r="L172" s="432"/>
      <c r="M172" s="433" t="s">
        <v>1431</v>
      </c>
      <c r="N172" s="434" t="s">
        <v>1287</v>
      </c>
      <c r="O172" s="410">
        <v>0</v>
      </c>
      <c r="P172" s="410">
        <f>O172*H172</f>
        <v>0</v>
      </c>
      <c r="Q172" s="410">
        <v>6.9999999999999994E-5</v>
      </c>
      <c r="R172" s="410">
        <f>Q172*H172</f>
        <v>4.1999999999999996E-4</v>
      </c>
      <c r="S172" s="410">
        <v>0</v>
      </c>
      <c r="T172" s="411">
        <f>S172*H172</f>
        <v>0</v>
      </c>
      <c r="AR172" s="412" t="s">
        <v>1542</v>
      </c>
      <c r="AT172" s="412" t="s">
        <v>1539</v>
      </c>
      <c r="AU172" s="412" t="s">
        <v>9</v>
      </c>
      <c r="AY172" s="331" t="s">
        <v>1470</v>
      </c>
      <c r="BE172" s="413">
        <f>IF(N172="základní",J172,0)</f>
        <v>0</v>
      </c>
      <c r="BF172" s="413">
        <f>IF(N172="snížená",J172,0)</f>
        <v>0</v>
      </c>
      <c r="BG172" s="413">
        <f>IF(N172="zákl. přenesená",J172,0)</f>
        <v>0</v>
      </c>
      <c r="BH172" s="413">
        <f>IF(N172="sníž. přenesená",J172,0)</f>
        <v>0</v>
      </c>
      <c r="BI172" s="413">
        <f>IF(N172="nulová",J172,0)</f>
        <v>0</v>
      </c>
      <c r="BJ172" s="331" t="s">
        <v>11</v>
      </c>
      <c r="BK172" s="413">
        <f>ROUND(I172*H172,2)</f>
        <v>0</v>
      </c>
      <c r="BL172" s="331" t="s">
        <v>1504</v>
      </c>
      <c r="BM172" s="412" t="s">
        <v>1653</v>
      </c>
    </row>
    <row r="173" spans="2:65" s="338" customFormat="1" ht="21.75" customHeight="1" x14ac:dyDescent="0.2">
      <c r="B173" s="339"/>
      <c r="C173" s="402" t="s">
        <v>28</v>
      </c>
      <c r="D173" s="402" t="s">
        <v>1471</v>
      </c>
      <c r="E173" s="403" t="s">
        <v>1654</v>
      </c>
      <c r="F173" s="404" t="s">
        <v>1655</v>
      </c>
      <c r="G173" s="405" t="s">
        <v>151</v>
      </c>
      <c r="H173" s="406">
        <v>9</v>
      </c>
      <c r="I173" s="440">
        <v>0</v>
      </c>
      <c r="J173" s="407">
        <f>ROUND(I173*H173,2)</f>
        <v>0</v>
      </c>
      <c r="K173" s="404" t="s">
        <v>1474</v>
      </c>
      <c r="L173" s="339"/>
      <c r="M173" s="408" t="s">
        <v>1431</v>
      </c>
      <c r="N173" s="409" t="s">
        <v>1287</v>
      </c>
      <c r="O173" s="410">
        <v>0.69599999999999995</v>
      </c>
      <c r="P173" s="410">
        <f>O173*H173</f>
        <v>6.2639999999999993</v>
      </c>
      <c r="Q173" s="410">
        <v>1.3799999999999999E-3</v>
      </c>
      <c r="R173" s="410">
        <f>Q173*H173</f>
        <v>1.2419999999999999E-2</v>
      </c>
      <c r="S173" s="410">
        <v>0</v>
      </c>
      <c r="T173" s="411">
        <f>S173*H173</f>
        <v>0</v>
      </c>
      <c r="AR173" s="412" t="s">
        <v>1504</v>
      </c>
      <c r="AT173" s="412" t="s">
        <v>1471</v>
      </c>
      <c r="AU173" s="412" t="s">
        <v>9</v>
      </c>
      <c r="AY173" s="331" t="s">
        <v>1470</v>
      </c>
      <c r="BE173" s="413">
        <f>IF(N173="základní",J173,0)</f>
        <v>0</v>
      </c>
      <c r="BF173" s="413">
        <f>IF(N173="snížená",J173,0)</f>
        <v>0</v>
      </c>
      <c r="BG173" s="413">
        <f>IF(N173="zákl. přenesená",J173,0)</f>
        <v>0</v>
      </c>
      <c r="BH173" s="413">
        <f>IF(N173="sníž. přenesená",J173,0)</f>
        <v>0</v>
      </c>
      <c r="BI173" s="413">
        <f>IF(N173="nulová",J173,0)</f>
        <v>0</v>
      </c>
      <c r="BJ173" s="331" t="s">
        <v>11</v>
      </c>
      <c r="BK173" s="413">
        <f>ROUND(I173*H173,2)</f>
        <v>0</v>
      </c>
      <c r="BL173" s="331" t="s">
        <v>1504</v>
      </c>
      <c r="BM173" s="412" t="s">
        <v>1656</v>
      </c>
    </row>
    <row r="174" spans="2:65" s="338" customFormat="1" x14ac:dyDescent="0.2">
      <c r="B174" s="339"/>
      <c r="D174" s="414" t="s">
        <v>1476</v>
      </c>
      <c r="F174" s="415" t="s">
        <v>1657</v>
      </c>
      <c r="L174" s="339"/>
      <c r="M174" s="416"/>
      <c r="T174" s="417"/>
      <c r="AT174" s="331" t="s">
        <v>1476</v>
      </c>
      <c r="AU174" s="331" t="s">
        <v>9</v>
      </c>
    </row>
    <row r="175" spans="2:65" s="338" customFormat="1" ht="16.5" customHeight="1" x14ac:dyDescent="0.2">
      <c r="B175" s="339"/>
      <c r="C175" s="426" t="s">
        <v>1658</v>
      </c>
      <c r="D175" s="426" t="s">
        <v>1539</v>
      </c>
      <c r="E175" s="427" t="s">
        <v>1659</v>
      </c>
      <c r="F175" s="428" t="s">
        <v>1660</v>
      </c>
      <c r="G175" s="429" t="s">
        <v>170</v>
      </c>
      <c r="H175" s="430">
        <v>18</v>
      </c>
      <c r="I175" s="441">
        <v>0</v>
      </c>
      <c r="J175" s="431">
        <f>ROUND(I175*H175,2)</f>
        <v>0</v>
      </c>
      <c r="K175" s="428" t="s">
        <v>1474</v>
      </c>
      <c r="L175" s="432"/>
      <c r="M175" s="433" t="s">
        <v>1431</v>
      </c>
      <c r="N175" s="434" t="s">
        <v>1287</v>
      </c>
      <c r="O175" s="410">
        <v>0</v>
      </c>
      <c r="P175" s="410">
        <f>O175*H175</f>
        <v>0</v>
      </c>
      <c r="Q175" s="410">
        <v>8.0000000000000007E-5</v>
      </c>
      <c r="R175" s="410">
        <f>Q175*H175</f>
        <v>1.4400000000000001E-3</v>
      </c>
      <c r="S175" s="410">
        <v>0</v>
      </c>
      <c r="T175" s="411">
        <f>S175*H175</f>
        <v>0</v>
      </c>
      <c r="AR175" s="412" t="s">
        <v>1542</v>
      </c>
      <c r="AT175" s="412" t="s">
        <v>1539</v>
      </c>
      <c r="AU175" s="412" t="s">
        <v>9</v>
      </c>
      <c r="AY175" s="331" t="s">
        <v>1470</v>
      </c>
      <c r="BE175" s="413">
        <f>IF(N175="základní",J175,0)</f>
        <v>0</v>
      </c>
      <c r="BF175" s="413">
        <f>IF(N175="snížená",J175,0)</f>
        <v>0</v>
      </c>
      <c r="BG175" s="413">
        <f>IF(N175="zákl. přenesená",J175,0)</f>
        <v>0</v>
      </c>
      <c r="BH175" s="413">
        <f>IF(N175="sníž. přenesená",J175,0)</f>
        <v>0</v>
      </c>
      <c r="BI175" s="413">
        <f>IF(N175="nulová",J175,0)</f>
        <v>0</v>
      </c>
      <c r="BJ175" s="331" t="s">
        <v>11</v>
      </c>
      <c r="BK175" s="413">
        <f>ROUND(I175*H175,2)</f>
        <v>0</v>
      </c>
      <c r="BL175" s="331" t="s">
        <v>1504</v>
      </c>
      <c r="BM175" s="412" t="s">
        <v>1661</v>
      </c>
    </row>
    <row r="176" spans="2:65" s="338" customFormat="1" ht="21.75" customHeight="1" x14ac:dyDescent="0.2">
      <c r="B176" s="339"/>
      <c r="C176" s="402" t="s">
        <v>30</v>
      </c>
      <c r="D176" s="402" t="s">
        <v>1471</v>
      </c>
      <c r="E176" s="403" t="s">
        <v>1662</v>
      </c>
      <c r="F176" s="404" t="s">
        <v>1663</v>
      </c>
      <c r="G176" s="405" t="s">
        <v>151</v>
      </c>
      <c r="H176" s="406">
        <v>7</v>
      </c>
      <c r="I176" s="440">
        <v>0</v>
      </c>
      <c r="J176" s="407">
        <f>ROUND(I176*H176,2)</f>
        <v>0</v>
      </c>
      <c r="K176" s="404" t="s">
        <v>1474</v>
      </c>
      <c r="L176" s="339"/>
      <c r="M176" s="408" t="s">
        <v>1431</v>
      </c>
      <c r="N176" s="409" t="s">
        <v>1287</v>
      </c>
      <c r="O176" s="410">
        <v>0.74299999999999999</v>
      </c>
      <c r="P176" s="410">
        <f>O176*H176</f>
        <v>5.2009999999999996</v>
      </c>
      <c r="Q176" s="410">
        <v>2.6199999999999999E-3</v>
      </c>
      <c r="R176" s="410">
        <f>Q176*H176</f>
        <v>1.8339999999999999E-2</v>
      </c>
      <c r="S176" s="410">
        <v>0</v>
      </c>
      <c r="T176" s="411">
        <f>S176*H176</f>
        <v>0</v>
      </c>
      <c r="AR176" s="412" t="s">
        <v>1504</v>
      </c>
      <c r="AT176" s="412" t="s">
        <v>1471</v>
      </c>
      <c r="AU176" s="412" t="s">
        <v>9</v>
      </c>
      <c r="AY176" s="331" t="s">
        <v>1470</v>
      </c>
      <c r="BE176" s="413">
        <f>IF(N176="základní",J176,0)</f>
        <v>0</v>
      </c>
      <c r="BF176" s="413">
        <f>IF(N176="snížená",J176,0)</f>
        <v>0</v>
      </c>
      <c r="BG176" s="413">
        <f>IF(N176="zákl. přenesená",J176,0)</f>
        <v>0</v>
      </c>
      <c r="BH176" s="413">
        <f>IF(N176="sníž. přenesená",J176,0)</f>
        <v>0</v>
      </c>
      <c r="BI176" s="413">
        <f>IF(N176="nulová",J176,0)</f>
        <v>0</v>
      </c>
      <c r="BJ176" s="331" t="s">
        <v>11</v>
      </c>
      <c r="BK176" s="413">
        <f>ROUND(I176*H176,2)</f>
        <v>0</v>
      </c>
      <c r="BL176" s="331" t="s">
        <v>1504</v>
      </c>
      <c r="BM176" s="412" t="s">
        <v>1664</v>
      </c>
    </row>
    <row r="177" spans="2:65" s="338" customFormat="1" x14ac:dyDescent="0.2">
      <c r="B177" s="339"/>
      <c r="D177" s="414" t="s">
        <v>1476</v>
      </c>
      <c r="F177" s="415" t="s">
        <v>1665</v>
      </c>
      <c r="L177" s="339"/>
      <c r="M177" s="416"/>
      <c r="T177" s="417"/>
      <c r="AT177" s="331" t="s">
        <v>1476</v>
      </c>
      <c r="AU177" s="331" t="s">
        <v>9</v>
      </c>
    </row>
    <row r="178" spans="2:65" s="338" customFormat="1" ht="16.5" customHeight="1" x14ac:dyDescent="0.2">
      <c r="B178" s="339"/>
      <c r="C178" s="426" t="s">
        <v>1666</v>
      </c>
      <c r="D178" s="426" t="s">
        <v>1539</v>
      </c>
      <c r="E178" s="427" t="s">
        <v>1667</v>
      </c>
      <c r="F178" s="428" t="s">
        <v>1668</v>
      </c>
      <c r="G178" s="429" t="s">
        <v>170</v>
      </c>
      <c r="H178" s="430">
        <v>14</v>
      </c>
      <c r="I178" s="441">
        <v>0</v>
      </c>
      <c r="J178" s="431">
        <f>ROUND(I178*H178,2)</f>
        <v>0</v>
      </c>
      <c r="K178" s="428" t="s">
        <v>1474</v>
      </c>
      <c r="L178" s="432"/>
      <c r="M178" s="433" t="s">
        <v>1431</v>
      </c>
      <c r="N178" s="434" t="s">
        <v>1287</v>
      </c>
      <c r="O178" s="410">
        <v>0</v>
      </c>
      <c r="P178" s="410">
        <f>O178*H178</f>
        <v>0</v>
      </c>
      <c r="Q178" s="410">
        <v>1E-4</v>
      </c>
      <c r="R178" s="410">
        <f>Q178*H178</f>
        <v>1.4E-3</v>
      </c>
      <c r="S178" s="410">
        <v>0</v>
      </c>
      <c r="T178" s="411">
        <f>S178*H178</f>
        <v>0</v>
      </c>
      <c r="AR178" s="412" t="s">
        <v>1542</v>
      </c>
      <c r="AT178" s="412" t="s">
        <v>1539</v>
      </c>
      <c r="AU178" s="412" t="s">
        <v>9</v>
      </c>
      <c r="AY178" s="331" t="s">
        <v>1470</v>
      </c>
      <c r="BE178" s="413">
        <f>IF(N178="základní",J178,0)</f>
        <v>0</v>
      </c>
      <c r="BF178" s="413">
        <f>IF(N178="snížená",J178,0)</f>
        <v>0</v>
      </c>
      <c r="BG178" s="413">
        <f>IF(N178="zákl. přenesená",J178,0)</f>
        <v>0</v>
      </c>
      <c r="BH178" s="413">
        <f>IF(N178="sníž. přenesená",J178,0)</f>
        <v>0</v>
      </c>
      <c r="BI178" s="413">
        <f>IF(N178="nulová",J178,0)</f>
        <v>0</v>
      </c>
      <c r="BJ178" s="331" t="s">
        <v>11</v>
      </c>
      <c r="BK178" s="413">
        <f>ROUND(I178*H178,2)</f>
        <v>0</v>
      </c>
      <c r="BL178" s="331" t="s">
        <v>1504</v>
      </c>
      <c r="BM178" s="412" t="s">
        <v>1669</v>
      </c>
    </row>
    <row r="179" spans="2:65" s="338" customFormat="1" ht="16.5" customHeight="1" x14ac:dyDescent="0.2">
      <c r="B179" s="339"/>
      <c r="C179" s="402" t="s">
        <v>1670</v>
      </c>
      <c r="D179" s="402" t="s">
        <v>1471</v>
      </c>
      <c r="E179" s="403" t="s">
        <v>1671</v>
      </c>
      <c r="F179" s="404" t="s">
        <v>1672</v>
      </c>
      <c r="G179" s="405" t="s">
        <v>170</v>
      </c>
      <c r="H179" s="406">
        <v>14</v>
      </c>
      <c r="I179" s="440">
        <v>0</v>
      </c>
      <c r="J179" s="407">
        <f>ROUND(I179*H179,2)</f>
        <v>0</v>
      </c>
      <c r="K179" s="404" t="s">
        <v>1474</v>
      </c>
      <c r="L179" s="339"/>
      <c r="M179" s="408" t="s">
        <v>1431</v>
      </c>
      <c r="N179" s="409" t="s">
        <v>1287</v>
      </c>
      <c r="O179" s="410">
        <v>0.42499999999999999</v>
      </c>
      <c r="P179" s="410">
        <f>O179*H179</f>
        <v>5.95</v>
      </c>
      <c r="Q179" s="410">
        <v>0</v>
      </c>
      <c r="R179" s="410">
        <f>Q179*H179</f>
        <v>0</v>
      </c>
      <c r="S179" s="410">
        <v>0</v>
      </c>
      <c r="T179" s="411">
        <f>S179*H179</f>
        <v>0</v>
      </c>
      <c r="AR179" s="412" t="s">
        <v>1504</v>
      </c>
      <c r="AT179" s="412" t="s">
        <v>1471</v>
      </c>
      <c r="AU179" s="412" t="s">
        <v>9</v>
      </c>
      <c r="AY179" s="331" t="s">
        <v>1470</v>
      </c>
      <c r="BE179" s="413">
        <f>IF(N179="základní",J179,0)</f>
        <v>0</v>
      </c>
      <c r="BF179" s="413">
        <f>IF(N179="snížená",J179,0)</f>
        <v>0</v>
      </c>
      <c r="BG179" s="413">
        <f>IF(N179="zákl. přenesená",J179,0)</f>
        <v>0</v>
      </c>
      <c r="BH179" s="413">
        <f>IF(N179="sníž. přenesená",J179,0)</f>
        <v>0</v>
      </c>
      <c r="BI179" s="413">
        <f>IF(N179="nulová",J179,0)</f>
        <v>0</v>
      </c>
      <c r="BJ179" s="331" t="s">
        <v>11</v>
      </c>
      <c r="BK179" s="413">
        <f>ROUND(I179*H179,2)</f>
        <v>0</v>
      </c>
      <c r="BL179" s="331" t="s">
        <v>1504</v>
      </c>
      <c r="BM179" s="412" t="s">
        <v>1673</v>
      </c>
    </row>
    <row r="180" spans="2:65" s="338" customFormat="1" x14ac:dyDescent="0.2">
      <c r="B180" s="339"/>
      <c r="D180" s="414" t="s">
        <v>1476</v>
      </c>
      <c r="F180" s="415" t="s">
        <v>1674</v>
      </c>
      <c r="L180" s="339"/>
      <c r="M180" s="416"/>
      <c r="T180" s="417"/>
      <c r="AT180" s="331" t="s">
        <v>1476</v>
      </c>
      <c r="AU180" s="331" t="s">
        <v>9</v>
      </c>
    </row>
    <row r="181" spans="2:65" s="338" customFormat="1" ht="16.5" customHeight="1" x14ac:dyDescent="0.2">
      <c r="B181" s="339"/>
      <c r="C181" s="402" t="s">
        <v>770</v>
      </c>
      <c r="D181" s="402" t="s">
        <v>1471</v>
      </c>
      <c r="E181" s="403" t="s">
        <v>1675</v>
      </c>
      <c r="F181" s="404" t="s">
        <v>1676</v>
      </c>
      <c r="G181" s="405" t="s">
        <v>170</v>
      </c>
      <c r="H181" s="406">
        <v>12</v>
      </c>
      <c r="I181" s="440">
        <v>0</v>
      </c>
      <c r="J181" s="407">
        <f>ROUND(I181*H181,2)</f>
        <v>0</v>
      </c>
      <c r="K181" s="404" t="s">
        <v>1474</v>
      </c>
      <c r="L181" s="339"/>
      <c r="M181" s="408" t="s">
        <v>1431</v>
      </c>
      <c r="N181" s="409" t="s">
        <v>1287</v>
      </c>
      <c r="O181" s="410">
        <v>0.23</v>
      </c>
      <c r="P181" s="410">
        <f>O181*H181</f>
        <v>2.7600000000000002</v>
      </c>
      <c r="Q181" s="410">
        <v>1.2999999999999999E-4</v>
      </c>
      <c r="R181" s="410">
        <f>Q181*H181</f>
        <v>1.5599999999999998E-3</v>
      </c>
      <c r="S181" s="410">
        <v>0</v>
      </c>
      <c r="T181" s="411">
        <f>S181*H181</f>
        <v>0</v>
      </c>
      <c r="AR181" s="412" t="s">
        <v>1504</v>
      </c>
      <c r="AT181" s="412" t="s">
        <v>1471</v>
      </c>
      <c r="AU181" s="412" t="s">
        <v>9</v>
      </c>
      <c r="AY181" s="331" t="s">
        <v>1470</v>
      </c>
      <c r="BE181" s="413">
        <f>IF(N181="základní",J181,0)</f>
        <v>0</v>
      </c>
      <c r="BF181" s="413">
        <f>IF(N181="snížená",J181,0)</f>
        <v>0</v>
      </c>
      <c r="BG181" s="413">
        <f>IF(N181="zákl. přenesená",J181,0)</f>
        <v>0</v>
      </c>
      <c r="BH181" s="413">
        <f>IF(N181="sníž. přenesená",J181,0)</f>
        <v>0</v>
      </c>
      <c r="BI181" s="413">
        <f>IF(N181="nulová",J181,0)</f>
        <v>0</v>
      </c>
      <c r="BJ181" s="331" t="s">
        <v>11</v>
      </c>
      <c r="BK181" s="413">
        <f>ROUND(I181*H181,2)</f>
        <v>0</v>
      </c>
      <c r="BL181" s="331" t="s">
        <v>1504</v>
      </c>
      <c r="BM181" s="412" t="s">
        <v>1677</v>
      </c>
    </row>
    <row r="182" spans="2:65" s="338" customFormat="1" x14ac:dyDescent="0.2">
      <c r="B182" s="339"/>
      <c r="D182" s="414" t="s">
        <v>1476</v>
      </c>
      <c r="F182" s="415" t="s">
        <v>1678</v>
      </c>
      <c r="L182" s="339"/>
      <c r="M182" s="416"/>
      <c r="T182" s="417"/>
      <c r="AT182" s="331" t="s">
        <v>1476</v>
      </c>
      <c r="AU182" s="331" t="s">
        <v>9</v>
      </c>
    </row>
    <row r="183" spans="2:65" s="338" customFormat="1" ht="16.5" customHeight="1" x14ac:dyDescent="0.2">
      <c r="B183" s="339"/>
      <c r="C183" s="402" t="s">
        <v>1679</v>
      </c>
      <c r="D183" s="402" t="s">
        <v>1471</v>
      </c>
      <c r="E183" s="403" t="s">
        <v>1680</v>
      </c>
      <c r="F183" s="404" t="s">
        <v>1681</v>
      </c>
      <c r="G183" s="405" t="s">
        <v>1682</v>
      </c>
      <c r="H183" s="406">
        <v>1</v>
      </c>
      <c r="I183" s="440">
        <v>0</v>
      </c>
      <c r="J183" s="407">
        <f>ROUND(I183*H183,2)</f>
        <v>0</v>
      </c>
      <c r="K183" s="404" t="s">
        <v>1474</v>
      </c>
      <c r="L183" s="339"/>
      <c r="M183" s="408" t="s">
        <v>1431</v>
      </c>
      <c r="N183" s="409" t="s">
        <v>1287</v>
      </c>
      <c r="O183" s="410">
        <v>0.45700000000000002</v>
      </c>
      <c r="P183" s="410">
        <f>O183*H183</f>
        <v>0.45700000000000002</v>
      </c>
      <c r="Q183" s="410">
        <v>2.5000000000000001E-4</v>
      </c>
      <c r="R183" s="410">
        <f>Q183*H183</f>
        <v>2.5000000000000001E-4</v>
      </c>
      <c r="S183" s="410">
        <v>0</v>
      </c>
      <c r="T183" s="411">
        <f>S183*H183</f>
        <v>0</v>
      </c>
      <c r="AR183" s="412" t="s">
        <v>1504</v>
      </c>
      <c r="AT183" s="412" t="s">
        <v>1471</v>
      </c>
      <c r="AU183" s="412" t="s">
        <v>9</v>
      </c>
      <c r="AY183" s="331" t="s">
        <v>1470</v>
      </c>
      <c r="BE183" s="413">
        <f>IF(N183="základní",J183,0)</f>
        <v>0</v>
      </c>
      <c r="BF183" s="413">
        <f>IF(N183="snížená",J183,0)</f>
        <v>0</v>
      </c>
      <c r="BG183" s="413">
        <f>IF(N183="zákl. přenesená",J183,0)</f>
        <v>0</v>
      </c>
      <c r="BH183" s="413">
        <f>IF(N183="sníž. přenesená",J183,0)</f>
        <v>0</v>
      </c>
      <c r="BI183" s="413">
        <f>IF(N183="nulová",J183,0)</f>
        <v>0</v>
      </c>
      <c r="BJ183" s="331" t="s">
        <v>11</v>
      </c>
      <c r="BK183" s="413">
        <f>ROUND(I183*H183,2)</f>
        <v>0</v>
      </c>
      <c r="BL183" s="331" t="s">
        <v>1504</v>
      </c>
      <c r="BM183" s="412" t="s">
        <v>1683</v>
      </c>
    </row>
    <row r="184" spans="2:65" s="338" customFormat="1" x14ac:dyDescent="0.2">
      <c r="B184" s="339"/>
      <c r="D184" s="414" t="s">
        <v>1476</v>
      </c>
      <c r="F184" s="415" t="s">
        <v>1684</v>
      </c>
      <c r="L184" s="339"/>
      <c r="M184" s="416"/>
      <c r="T184" s="417"/>
      <c r="AT184" s="331" t="s">
        <v>1476</v>
      </c>
      <c r="AU184" s="331" t="s">
        <v>9</v>
      </c>
    </row>
    <row r="185" spans="2:65" s="338" customFormat="1" ht="16.5" customHeight="1" x14ac:dyDescent="0.2">
      <c r="B185" s="339"/>
      <c r="C185" s="402" t="s">
        <v>1685</v>
      </c>
      <c r="D185" s="402" t="s">
        <v>1471</v>
      </c>
      <c r="E185" s="403" t="s">
        <v>1686</v>
      </c>
      <c r="F185" s="404" t="s">
        <v>1687</v>
      </c>
      <c r="G185" s="405" t="s">
        <v>131</v>
      </c>
      <c r="H185" s="406">
        <v>1</v>
      </c>
      <c r="I185" s="440">
        <v>0</v>
      </c>
      <c r="J185" s="407">
        <f>ROUND(I185*H185,2)</f>
        <v>0</v>
      </c>
      <c r="K185" s="404" t="s">
        <v>1474</v>
      </c>
      <c r="L185" s="339"/>
      <c r="M185" s="408" t="s">
        <v>1431</v>
      </c>
      <c r="N185" s="409" t="s">
        <v>1287</v>
      </c>
      <c r="O185" s="410">
        <v>0.14499999999999999</v>
      </c>
      <c r="P185" s="410">
        <f>O185*H185</f>
        <v>0.14499999999999999</v>
      </c>
      <c r="Q185" s="410">
        <v>5.6999999999999998E-4</v>
      </c>
      <c r="R185" s="410">
        <f>Q185*H185</f>
        <v>5.6999999999999998E-4</v>
      </c>
      <c r="S185" s="410">
        <v>0</v>
      </c>
      <c r="T185" s="411">
        <f>S185*H185</f>
        <v>0</v>
      </c>
      <c r="AR185" s="412" t="s">
        <v>1504</v>
      </c>
      <c r="AT185" s="412" t="s">
        <v>1471</v>
      </c>
      <c r="AU185" s="412" t="s">
        <v>9</v>
      </c>
      <c r="AY185" s="331" t="s">
        <v>1470</v>
      </c>
      <c r="BE185" s="413">
        <f>IF(N185="základní",J185,0)</f>
        <v>0</v>
      </c>
      <c r="BF185" s="413">
        <f>IF(N185="snížená",J185,0)</f>
        <v>0</v>
      </c>
      <c r="BG185" s="413">
        <f>IF(N185="zákl. přenesená",J185,0)</f>
        <v>0</v>
      </c>
      <c r="BH185" s="413">
        <f>IF(N185="sníž. přenesená",J185,0)</f>
        <v>0</v>
      </c>
      <c r="BI185" s="413">
        <f>IF(N185="nulová",J185,0)</f>
        <v>0</v>
      </c>
      <c r="BJ185" s="331" t="s">
        <v>11</v>
      </c>
      <c r="BK185" s="413">
        <f>ROUND(I185*H185,2)</f>
        <v>0</v>
      </c>
      <c r="BL185" s="331" t="s">
        <v>1504</v>
      </c>
      <c r="BM185" s="412" t="s">
        <v>1688</v>
      </c>
    </row>
    <row r="186" spans="2:65" s="338" customFormat="1" x14ac:dyDescent="0.2">
      <c r="B186" s="339"/>
      <c r="D186" s="414" t="s">
        <v>1476</v>
      </c>
      <c r="F186" s="415" t="s">
        <v>1689</v>
      </c>
      <c r="L186" s="339"/>
      <c r="M186" s="416"/>
      <c r="T186" s="417"/>
      <c r="AT186" s="331" t="s">
        <v>1476</v>
      </c>
      <c r="AU186" s="331" t="s">
        <v>9</v>
      </c>
    </row>
    <row r="187" spans="2:65" s="338" customFormat="1" ht="16.5" customHeight="1" x14ac:dyDescent="0.2">
      <c r="B187" s="339"/>
      <c r="C187" s="402" t="s">
        <v>1690</v>
      </c>
      <c r="D187" s="402" t="s">
        <v>1471</v>
      </c>
      <c r="E187" s="403" t="s">
        <v>1691</v>
      </c>
      <c r="F187" s="404" t="s">
        <v>1692</v>
      </c>
      <c r="G187" s="405" t="s">
        <v>170</v>
      </c>
      <c r="H187" s="406">
        <v>1</v>
      </c>
      <c r="I187" s="440">
        <v>0</v>
      </c>
      <c r="J187" s="407">
        <f>ROUND(I187*H187,2)</f>
        <v>0</v>
      </c>
      <c r="K187" s="404" t="s">
        <v>1474</v>
      </c>
      <c r="L187" s="339"/>
      <c r="M187" s="408" t="s">
        <v>1431</v>
      </c>
      <c r="N187" s="409" t="s">
        <v>1287</v>
      </c>
      <c r="O187" s="410">
        <v>0.20699999999999999</v>
      </c>
      <c r="P187" s="410">
        <f>O187*H187</f>
        <v>0.20699999999999999</v>
      </c>
      <c r="Q187" s="410">
        <v>5.6999999999999998E-4</v>
      </c>
      <c r="R187" s="410">
        <f>Q187*H187</f>
        <v>5.6999999999999998E-4</v>
      </c>
      <c r="S187" s="410">
        <v>0</v>
      </c>
      <c r="T187" s="411">
        <f>S187*H187</f>
        <v>0</v>
      </c>
      <c r="AR187" s="412" t="s">
        <v>1504</v>
      </c>
      <c r="AT187" s="412" t="s">
        <v>1471</v>
      </c>
      <c r="AU187" s="412" t="s">
        <v>9</v>
      </c>
      <c r="AY187" s="331" t="s">
        <v>1470</v>
      </c>
      <c r="BE187" s="413">
        <f>IF(N187="základní",J187,0)</f>
        <v>0</v>
      </c>
      <c r="BF187" s="413">
        <f>IF(N187="snížená",J187,0)</f>
        <v>0</v>
      </c>
      <c r="BG187" s="413">
        <f>IF(N187="zákl. přenesená",J187,0)</f>
        <v>0</v>
      </c>
      <c r="BH187" s="413">
        <f>IF(N187="sníž. přenesená",J187,0)</f>
        <v>0</v>
      </c>
      <c r="BI187" s="413">
        <f>IF(N187="nulová",J187,0)</f>
        <v>0</v>
      </c>
      <c r="BJ187" s="331" t="s">
        <v>11</v>
      </c>
      <c r="BK187" s="413">
        <f>ROUND(I187*H187,2)</f>
        <v>0</v>
      </c>
      <c r="BL187" s="331" t="s">
        <v>1504</v>
      </c>
      <c r="BM187" s="412" t="s">
        <v>1693</v>
      </c>
    </row>
    <row r="188" spans="2:65" s="338" customFormat="1" x14ac:dyDescent="0.2">
      <c r="B188" s="339"/>
      <c r="D188" s="414" t="s">
        <v>1476</v>
      </c>
      <c r="F188" s="415" t="s">
        <v>1694</v>
      </c>
      <c r="L188" s="339"/>
      <c r="M188" s="416"/>
      <c r="T188" s="417"/>
      <c r="AT188" s="331" t="s">
        <v>1476</v>
      </c>
      <c r="AU188" s="331" t="s">
        <v>9</v>
      </c>
    </row>
    <row r="189" spans="2:65" s="338" customFormat="1" ht="16.5" customHeight="1" x14ac:dyDescent="0.2">
      <c r="B189" s="339"/>
      <c r="C189" s="402" t="s">
        <v>1695</v>
      </c>
      <c r="D189" s="402" t="s">
        <v>1471</v>
      </c>
      <c r="E189" s="403" t="s">
        <v>1696</v>
      </c>
      <c r="F189" s="404" t="s">
        <v>1697</v>
      </c>
      <c r="G189" s="405" t="s">
        <v>170</v>
      </c>
      <c r="H189" s="406">
        <v>1</v>
      </c>
      <c r="I189" s="440">
        <v>0</v>
      </c>
      <c r="J189" s="407">
        <f>ROUND(I189*H189,2)</f>
        <v>0</v>
      </c>
      <c r="K189" s="404" t="s">
        <v>1474</v>
      </c>
      <c r="L189" s="339"/>
      <c r="M189" s="408" t="s">
        <v>1431</v>
      </c>
      <c r="N189" s="409" t="s">
        <v>1287</v>
      </c>
      <c r="O189" s="410">
        <v>0.22700000000000001</v>
      </c>
      <c r="P189" s="410">
        <f>O189*H189</f>
        <v>0.22700000000000001</v>
      </c>
      <c r="Q189" s="410">
        <v>7.2000000000000005E-4</v>
      </c>
      <c r="R189" s="410">
        <f>Q189*H189</f>
        <v>7.2000000000000005E-4</v>
      </c>
      <c r="S189" s="410">
        <v>0</v>
      </c>
      <c r="T189" s="411">
        <f>S189*H189</f>
        <v>0</v>
      </c>
      <c r="AR189" s="412" t="s">
        <v>1504</v>
      </c>
      <c r="AT189" s="412" t="s">
        <v>1471</v>
      </c>
      <c r="AU189" s="412" t="s">
        <v>9</v>
      </c>
      <c r="AY189" s="331" t="s">
        <v>1470</v>
      </c>
      <c r="BE189" s="413">
        <f>IF(N189="základní",J189,0)</f>
        <v>0</v>
      </c>
      <c r="BF189" s="413">
        <f>IF(N189="snížená",J189,0)</f>
        <v>0</v>
      </c>
      <c r="BG189" s="413">
        <f>IF(N189="zákl. přenesená",J189,0)</f>
        <v>0</v>
      </c>
      <c r="BH189" s="413">
        <f>IF(N189="sníž. přenesená",J189,0)</f>
        <v>0</v>
      </c>
      <c r="BI189" s="413">
        <f>IF(N189="nulová",J189,0)</f>
        <v>0</v>
      </c>
      <c r="BJ189" s="331" t="s">
        <v>11</v>
      </c>
      <c r="BK189" s="413">
        <f>ROUND(I189*H189,2)</f>
        <v>0</v>
      </c>
      <c r="BL189" s="331" t="s">
        <v>1504</v>
      </c>
      <c r="BM189" s="412" t="s">
        <v>1698</v>
      </c>
    </row>
    <row r="190" spans="2:65" s="338" customFormat="1" x14ac:dyDescent="0.2">
      <c r="B190" s="339"/>
      <c r="D190" s="414" t="s">
        <v>1476</v>
      </c>
      <c r="F190" s="415" t="s">
        <v>1699</v>
      </c>
      <c r="L190" s="339"/>
      <c r="M190" s="416"/>
      <c r="T190" s="417"/>
      <c r="AT190" s="331" t="s">
        <v>1476</v>
      </c>
      <c r="AU190" s="331" t="s">
        <v>9</v>
      </c>
    </row>
    <row r="191" spans="2:65" s="338" customFormat="1" ht="16.5" customHeight="1" x14ac:dyDescent="0.2">
      <c r="B191" s="339"/>
      <c r="C191" s="402" t="s">
        <v>1700</v>
      </c>
      <c r="D191" s="402" t="s">
        <v>1471</v>
      </c>
      <c r="E191" s="403" t="s">
        <v>1701</v>
      </c>
      <c r="F191" s="404" t="s">
        <v>1702</v>
      </c>
      <c r="G191" s="405" t="s">
        <v>170</v>
      </c>
      <c r="H191" s="406">
        <v>1</v>
      </c>
      <c r="I191" s="440">
        <v>0</v>
      </c>
      <c r="J191" s="407">
        <f>ROUND(I191*H191,2)</f>
        <v>0</v>
      </c>
      <c r="K191" s="404" t="s">
        <v>1474</v>
      </c>
      <c r="L191" s="339"/>
      <c r="M191" s="408" t="s">
        <v>1431</v>
      </c>
      <c r="N191" s="409" t="s">
        <v>1287</v>
      </c>
      <c r="O191" s="410">
        <v>0.26900000000000002</v>
      </c>
      <c r="P191" s="410">
        <f>O191*H191</f>
        <v>0.26900000000000002</v>
      </c>
      <c r="Q191" s="410">
        <v>1.32E-3</v>
      </c>
      <c r="R191" s="410">
        <f>Q191*H191</f>
        <v>1.32E-3</v>
      </c>
      <c r="S191" s="410">
        <v>0</v>
      </c>
      <c r="T191" s="411">
        <f>S191*H191</f>
        <v>0</v>
      </c>
      <c r="AR191" s="412" t="s">
        <v>1504</v>
      </c>
      <c r="AT191" s="412" t="s">
        <v>1471</v>
      </c>
      <c r="AU191" s="412" t="s">
        <v>9</v>
      </c>
      <c r="AY191" s="331" t="s">
        <v>1470</v>
      </c>
      <c r="BE191" s="413">
        <f>IF(N191="základní",J191,0)</f>
        <v>0</v>
      </c>
      <c r="BF191" s="413">
        <f>IF(N191="snížená",J191,0)</f>
        <v>0</v>
      </c>
      <c r="BG191" s="413">
        <f>IF(N191="zákl. přenesená",J191,0)</f>
        <v>0</v>
      </c>
      <c r="BH191" s="413">
        <f>IF(N191="sníž. přenesená",J191,0)</f>
        <v>0</v>
      </c>
      <c r="BI191" s="413">
        <f>IF(N191="nulová",J191,0)</f>
        <v>0</v>
      </c>
      <c r="BJ191" s="331" t="s">
        <v>11</v>
      </c>
      <c r="BK191" s="413">
        <f>ROUND(I191*H191,2)</f>
        <v>0</v>
      </c>
      <c r="BL191" s="331" t="s">
        <v>1504</v>
      </c>
      <c r="BM191" s="412" t="s">
        <v>1703</v>
      </c>
    </row>
    <row r="192" spans="2:65" s="338" customFormat="1" x14ac:dyDescent="0.2">
      <c r="B192" s="339"/>
      <c r="D192" s="414" t="s">
        <v>1476</v>
      </c>
      <c r="F192" s="415" t="s">
        <v>1704</v>
      </c>
      <c r="L192" s="339"/>
      <c r="M192" s="416"/>
      <c r="T192" s="417"/>
      <c r="AT192" s="331" t="s">
        <v>1476</v>
      </c>
      <c r="AU192" s="331" t="s">
        <v>9</v>
      </c>
    </row>
    <row r="193" spans="2:65" s="338" customFormat="1" ht="16.5" customHeight="1" x14ac:dyDescent="0.2">
      <c r="B193" s="339"/>
      <c r="C193" s="402" t="s">
        <v>1705</v>
      </c>
      <c r="D193" s="402" t="s">
        <v>1471</v>
      </c>
      <c r="E193" s="403" t="s">
        <v>1706</v>
      </c>
      <c r="F193" s="404" t="s">
        <v>1707</v>
      </c>
      <c r="G193" s="405" t="s">
        <v>170</v>
      </c>
      <c r="H193" s="406">
        <v>1</v>
      </c>
      <c r="I193" s="440">
        <v>0</v>
      </c>
      <c r="J193" s="407">
        <f>ROUND(I193*H193,2)</f>
        <v>0</v>
      </c>
      <c r="K193" s="404" t="s">
        <v>1474</v>
      </c>
      <c r="L193" s="339"/>
      <c r="M193" s="408" t="s">
        <v>1431</v>
      </c>
      <c r="N193" s="409" t="s">
        <v>1287</v>
      </c>
      <c r="O193" s="410">
        <v>0.22700000000000001</v>
      </c>
      <c r="P193" s="410">
        <f>O193*H193</f>
        <v>0.22700000000000001</v>
      </c>
      <c r="Q193" s="410">
        <v>5.1999999999999995E-4</v>
      </c>
      <c r="R193" s="410">
        <f>Q193*H193</f>
        <v>5.1999999999999995E-4</v>
      </c>
      <c r="S193" s="410">
        <v>0</v>
      </c>
      <c r="T193" s="411">
        <f>S193*H193</f>
        <v>0</v>
      </c>
      <c r="AR193" s="412" t="s">
        <v>1504</v>
      </c>
      <c r="AT193" s="412" t="s">
        <v>1471</v>
      </c>
      <c r="AU193" s="412" t="s">
        <v>9</v>
      </c>
      <c r="AY193" s="331" t="s">
        <v>1470</v>
      </c>
      <c r="BE193" s="413">
        <f>IF(N193="základní",J193,0)</f>
        <v>0</v>
      </c>
      <c r="BF193" s="413">
        <f>IF(N193="snížená",J193,0)</f>
        <v>0</v>
      </c>
      <c r="BG193" s="413">
        <f>IF(N193="zákl. přenesená",J193,0)</f>
        <v>0</v>
      </c>
      <c r="BH193" s="413">
        <f>IF(N193="sníž. přenesená",J193,0)</f>
        <v>0</v>
      </c>
      <c r="BI193" s="413">
        <f>IF(N193="nulová",J193,0)</f>
        <v>0</v>
      </c>
      <c r="BJ193" s="331" t="s">
        <v>11</v>
      </c>
      <c r="BK193" s="413">
        <f>ROUND(I193*H193,2)</f>
        <v>0</v>
      </c>
      <c r="BL193" s="331" t="s">
        <v>1504</v>
      </c>
      <c r="BM193" s="412" t="s">
        <v>1708</v>
      </c>
    </row>
    <row r="194" spans="2:65" s="338" customFormat="1" x14ac:dyDescent="0.2">
      <c r="B194" s="339"/>
      <c r="D194" s="414" t="s">
        <v>1476</v>
      </c>
      <c r="F194" s="415" t="s">
        <v>1709</v>
      </c>
      <c r="L194" s="339"/>
      <c r="M194" s="416"/>
      <c r="T194" s="417"/>
      <c r="AT194" s="331" t="s">
        <v>1476</v>
      </c>
      <c r="AU194" s="331" t="s">
        <v>9</v>
      </c>
    </row>
    <row r="195" spans="2:65" s="338" customFormat="1" ht="16.5" customHeight="1" x14ac:dyDescent="0.2">
      <c r="B195" s="339"/>
      <c r="C195" s="402" t="s">
        <v>1710</v>
      </c>
      <c r="D195" s="402" t="s">
        <v>1471</v>
      </c>
      <c r="E195" s="403" t="s">
        <v>1711</v>
      </c>
      <c r="F195" s="404" t="s">
        <v>1712</v>
      </c>
      <c r="G195" s="405" t="s">
        <v>170</v>
      </c>
      <c r="H195" s="406">
        <v>1</v>
      </c>
      <c r="I195" s="440">
        <v>0</v>
      </c>
      <c r="J195" s="407">
        <f>ROUND(I195*H195,2)</f>
        <v>0</v>
      </c>
      <c r="K195" s="404" t="s">
        <v>1474</v>
      </c>
      <c r="L195" s="339"/>
      <c r="M195" s="408" t="s">
        <v>1431</v>
      </c>
      <c r="N195" s="409" t="s">
        <v>1287</v>
      </c>
      <c r="O195" s="410">
        <v>0.16</v>
      </c>
      <c r="P195" s="410">
        <f>O195*H195</f>
        <v>0.16</v>
      </c>
      <c r="Q195" s="410">
        <v>1.2E-4</v>
      </c>
      <c r="R195" s="410">
        <f>Q195*H195</f>
        <v>1.2E-4</v>
      </c>
      <c r="S195" s="410">
        <v>0</v>
      </c>
      <c r="T195" s="411">
        <f>S195*H195</f>
        <v>0</v>
      </c>
      <c r="AR195" s="412" t="s">
        <v>1504</v>
      </c>
      <c r="AT195" s="412" t="s">
        <v>1471</v>
      </c>
      <c r="AU195" s="412" t="s">
        <v>9</v>
      </c>
      <c r="AY195" s="331" t="s">
        <v>1470</v>
      </c>
      <c r="BE195" s="413">
        <f>IF(N195="základní",J195,0)</f>
        <v>0</v>
      </c>
      <c r="BF195" s="413">
        <f>IF(N195="snížená",J195,0)</f>
        <v>0</v>
      </c>
      <c r="BG195" s="413">
        <f>IF(N195="zákl. přenesená",J195,0)</f>
        <v>0</v>
      </c>
      <c r="BH195" s="413">
        <f>IF(N195="sníž. přenesená",J195,0)</f>
        <v>0</v>
      </c>
      <c r="BI195" s="413">
        <f>IF(N195="nulová",J195,0)</f>
        <v>0</v>
      </c>
      <c r="BJ195" s="331" t="s">
        <v>11</v>
      </c>
      <c r="BK195" s="413">
        <f>ROUND(I195*H195,2)</f>
        <v>0</v>
      </c>
      <c r="BL195" s="331" t="s">
        <v>1504</v>
      </c>
      <c r="BM195" s="412" t="s">
        <v>1713</v>
      </c>
    </row>
    <row r="196" spans="2:65" s="338" customFormat="1" x14ac:dyDescent="0.2">
      <c r="B196" s="339"/>
      <c r="D196" s="414" t="s">
        <v>1476</v>
      </c>
      <c r="F196" s="415" t="s">
        <v>1714</v>
      </c>
      <c r="L196" s="339"/>
      <c r="M196" s="416"/>
      <c r="T196" s="417"/>
      <c r="AT196" s="331" t="s">
        <v>1476</v>
      </c>
      <c r="AU196" s="331" t="s">
        <v>9</v>
      </c>
    </row>
    <row r="197" spans="2:65" s="338" customFormat="1" ht="21.75" customHeight="1" x14ac:dyDescent="0.2">
      <c r="B197" s="339"/>
      <c r="C197" s="402" t="s">
        <v>1715</v>
      </c>
      <c r="D197" s="402" t="s">
        <v>1471</v>
      </c>
      <c r="E197" s="403" t="s">
        <v>1716</v>
      </c>
      <c r="F197" s="404" t="s">
        <v>1717</v>
      </c>
      <c r="G197" s="405" t="s">
        <v>151</v>
      </c>
      <c r="H197" s="406">
        <v>61</v>
      </c>
      <c r="I197" s="440">
        <v>0</v>
      </c>
      <c r="J197" s="407">
        <f>ROUND(I197*H197,2)</f>
        <v>0</v>
      </c>
      <c r="K197" s="404" t="s">
        <v>1474</v>
      </c>
      <c r="L197" s="339"/>
      <c r="M197" s="408" t="s">
        <v>1431</v>
      </c>
      <c r="N197" s="409" t="s">
        <v>1287</v>
      </c>
      <c r="O197" s="410">
        <v>8.2000000000000003E-2</v>
      </c>
      <c r="P197" s="410">
        <f>O197*H197</f>
        <v>5.0019999999999998</v>
      </c>
      <c r="Q197" s="410">
        <v>1.0000000000000001E-5</v>
      </c>
      <c r="R197" s="410">
        <f>Q197*H197</f>
        <v>6.1000000000000008E-4</v>
      </c>
      <c r="S197" s="410">
        <v>0</v>
      </c>
      <c r="T197" s="411">
        <f>S197*H197</f>
        <v>0</v>
      </c>
      <c r="AR197" s="412" t="s">
        <v>1504</v>
      </c>
      <c r="AT197" s="412" t="s">
        <v>1471</v>
      </c>
      <c r="AU197" s="412" t="s">
        <v>9</v>
      </c>
      <c r="AY197" s="331" t="s">
        <v>1470</v>
      </c>
      <c r="BE197" s="413">
        <f>IF(N197="základní",J197,0)</f>
        <v>0</v>
      </c>
      <c r="BF197" s="413">
        <f>IF(N197="snížená",J197,0)</f>
        <v>0</v>
      </c>
      <c r="BG197" s="413">
        <f>IF(N197="zákl. přenesená",J197,0)</f>
        <v>0</v>
      </c>
      <c r="BH197" s="413">
        <f>IF(N197="sníž. přenesená",J197,0)</f>
        <v>0</v>
      </c>
      <c r="BI197" s="413">
        <f>IF(N197="nulová",J197,0)</f>
        <v>0</v>
      </c>
      <c r="BJ197" s="331" t="s">
        <v>11</v>
      </c>
      <c r="BK197" s="413">
        <f>ROUND(I197*H197,2)</f>
        <v>0</v>
      </c>
      <c r="BL197" s="331" t="s">
        <v>1504</v>
      </c>
      <c r="BM197" s="412" t="s">
        <v>1718</v>
      </c>
    </row>
    <row r="198" spans="2:65" s="338" customFormat="1" x14ac:dyDescent="0.2">
      <c r="B198" s="339"/>
      <c r="D198" s="414" t="s">
        <v>1476</v>
      </c>
      <c r="F198" s="415" t="s">
        <v>1719</v>
      </c>
      <c r="L198" s="339"/>
      <c r="M198" s="416"/>
      <c r="T198" s="417"/>
      <c r="AT198" s="331" t="s">
        <v>1476</v>
      </c>
      <c r="AU198" s="331" t="s">
        <v>9</v>
      </c>
    </row>
    <row r="199" spans="2:65" s="338" customFormat="1" ht="24.2" customHeight="1" x14ac:dyDescent="0.2">
      <c r="B199" s="339"/>
      <c r="C199" s="402" t="s">
        <v>1720</v>
      </c>
      <c r="D199" s="402" t="s">
        <v>1471</v>
      </c>
      <c r="E199" s="403" t="s">
        <v>1721</v>
      </c>
      <c r="F199" s="404" t="s">
        <v>1722</v>
      </c>
      <c r="G199" s="405" t="s">
        <v>151</v>
      </c>
      <c r="H199" s="406">
        <v>61</v>
      </c>
      <c r="I199" s="440">
        <v>0</v>
      </c>
      <c r="J199" s="407">
        <f>ROUND(I199*H199,2)</f>
        <v>0</v>
      </c>
      <c r="K199" s="404" t="s">
        <v>1474</v>
      </c>
      <c r="L199" s="339"/>
      <c r="M199" s="408" t="s">
        <v>1431</v>
      </c>
      <c r="N199" s="409" t="s">
        <v>1287</v>
      </c>
      <c r="O199" s="410">
        <v>6.7000000000000004E-2</v>
      </c>
      <c r="P199" s="410">
        <f>O199*H199</f>
        <v>4.0870000000000006</v>
      </c>
      <c r="Q199" s="410">
        <v>2.0000000000000002E-5</v>
      </c>
      <c r="R199" s="410">
        <f>Q199*H199</f>
        <v>1.2200000000000002E-3</v>
      </c>
      <c r="S199" s="410">
        <v>0</v>
      </c>
      <c r="T199" s="411">
        <f>S199*H199</f>
        <v>0</v>
      </c>
      <c r="AR199" s="412" t="s">
        <v>1504</v>
      </c>
      <c r="AT199" s="412" t="s">
        <v>1471</v>
      </c>
      <c r="AU199" s="412" t="s">
        <v>9</v>
      </c>
      <c r="AY199" s="331" t="s">
        <v>1470</v>
      </c>
      <c r="BE199" s="413">
        <f>IF(N199="základní",J199,0)</f>
        <v>0</v>
      </c>
      <c r="BF199" s="413">
        <f>IF(N199="snížená",J199,0)</f>
        <v>0</v>
      </c>
      <c r="BG199" s="413">
        <f>IF(N199="zákl. přenesená",J199,0)</f>
        <v>0</v>
      </c>
      <c r="BH199" s="413">
        <f>IF(N199="sníž. přenesená",J199,0)</f>
        <v>0</v>
      </c>
      <c r="BI199" s="413">
        <f>IF(N199="nulová",J199,0)</f>
        <v>0</v>
      </c>
      <c r="BJ199" s="331" t="s">
        <v>11</v>
      </c>
      <c r="BK199" s="413">
        <f>ROUND(I199*H199,2)</f>
        <v>0</v>
      </c>
      <c r="BL199" s="331" t="s">
        <v>1504</v>
      </c>
      <c r="BM199" s="412" t="s">
        <v>1723</v>
      </c>
    </row>
    <row r="200" spans="2:65" s="338" customFormat="1" x14ac:dyDescent="0.2">
      <c r="B200" s="339"/>
      <c r="D200" s="414" t="s">
        <v>1476</v>
      </c>
      <c r="F200" s="415" t="s">
        <v>1724</v>
      </c>
      <c r="L200" s="339"/>
      <c r="M200" s="416"/>
      <c r="T200" s="417"/>
      <c r="AT200" s="331" t="s">
        <v>1476</v>
      </c>
      <c r="AU200" s="331" t="s">
        <v>9</v>
      </c>
    </row>
    <row r="201" spans="2:65" s="338" customFormat="1" ht="24.2" customHeight="1" x14ac:dyDescent="0.2">
      <c r="B201" s="339"/>
      <c r="C201" s="402" t="s">
        <v>1725</v>
      </c>
      <c r="D201" s="402" t="s">
        <v>1471</v>
      </c>
      <c r="E201" s="403" t="s">
        <v>1726</v>
      </c>
      <c r="F201" s="404" t="s">
        <v>1727</v>
      </c>
      <c r="G201" s="405" t="s">
        <v>114</v>
      </c>
      <c r="H201" s="406">
        <v>8.5000000000000006E-2</v>
      </c>
      <c r="I201" s="440">
        <v>0</v>
      </c>
      <c r="J201" s="407">
        <f>ROUND(I201*H201,2)</f>
        <v>0</v>
      </c>
      <c r="K201" s="404" t="s">
        <v>1474</v>
      </c>
      <c r="L201" s="339"/>
      <c r="M201" s="408" t="s">
        <v>1431</v>
      </c>
      <c r="N201" s="409" t="s">
        <v>1287</v>
      </c>
      <c r="O201" s="410">
        <v>2.1960000000000002</v>
      </c>
      <c r="P201" s="410">
        <f>O201*H201</f>
        <v>0.18666000000000002</v>
      </c>
      <c r="Q201" s="410">
        <v>0</v>
      </c>
      <c r="R201" s="410">
        <f>Q201*H201</f>
        <v>0</v>
      </c>
      <c r="S201" s="410">
        <v>0</v>
      </c>
      <c r="T201" s="411">
        <f>S201*H201</f>
        <v>0</v>
      </c>
      <c r="AR201" s="412" t="s">
        <v>1504</v>
      </c>
      <c r="AT201" s="412" t="s">
        <v>1471</v>
      </c>
      <c r="AU201" s="412" t="s">
        <v>9</v>
      </c>
      <c r="AY201" s="331" t="s">
        <v>1470</v>
      </c>
      <c r="BE201" s="413">
        <f>IF(N201="základní",J201,0)</f>
        <v>0</v>
      </c>
      <c r="BF201" s="413">
        <f>IF(N201="snížená",J201,0)</f>
        <v>0</v>
      </c>
      <c r="BG201" s="413">
        <f>IF(N201="zákl. přenesená",J201,0)</f>
        <v>0</v>
      </c>
      <c r="BH201" s="413">
        <f>IF(N201="sníž. přenesená",J201,0)</f>
        <v>0</v>
      </c>
      <c r="BI201" s="413">
        <f>IF(N201="nulová",J201,0)</f>
        <v>0</v>
      </c>
      <c r="BJ201" s="331" t="s">
        <v>11</v>
      </c>
      <c r="BK201" s="413">
        <f>ROUND(I201*H201,2)</f>
        <v>0</v>
      </c>
      <c r="BL201" s="331" t="s">
        <v>1504</v>
      </c>
      <c r="BM201" s="412" t="s">
        <v>1728</v>
      </c>
    </row>
    <row r="202" spans="2:65" s="338" customFormat="1" x14ac:dyDescent="0.2">
      <c r="B202" s="339"/>
      <c r="D202" s="414" t="s">
        <v>1476</v>
      </c>
      <c r="F202" s="415" t="s">
        <v>1729</v>
      </c>
      <c r="L202" s="339"/>
      <c r="M202" s="416"/>
      <c r="T202" s="417"/>
      <c r="AT202" s="331" t="s">
        <v>1476</v>
      </c>
      <c r="AU202" s="331" t="s">
        <v>9</v>
      </c>
    </row>
    <row r="203" spans="2:65" s="390" customFormat="1" ht="22.9" customHeight="1" x14ac:dyDescent="0.2">
      <c r="B203" s="391"/>
      <c r="D203" s="392" t="s">
        <v>1467</v>
      </c>
      <c r="E203" s="400" t="s">
        <v>1730</v>
      </c>
      <c r="F203" s="400" t="s">
        <v>1731</v>
      </c>
      <c r="J203" s="401">
        <f>BK203</f>
        <v>0</v>
      </c>
      <c r="L203" s="391"/>
      <c r="M203" s="395"/>
      <c r="P203" s="396">
        <f>SUM(P204:P209)</f>
        <v>0.54198800000000003</v>
      </c>
      <c r="R203" s="396">
        <f>SUM(R204:R209)</f>
        <v>4.1799999999999997E-3</v>
      </c>
      <c r="T203" s="397">
        <f>SUM(T204:T209)</f>
        <v>0</v>
      </c>
      <c r="AR203" s="392" t="s">
        <v>9</v>
      </c>
      <c r="AT203" s="398" t="s">
        <v>1467</v>
      </c>
      <c r="AU203" s="398" t="s">
        <v>11</v>
      </c>
      <c r="AY203" s="392" t="s">
        <v>1470</v>
      </c>
      <c r="BK203" s="399">
        <f>SUM(BK204:BK209)</f>
        <v>0</v>
      </c>
    </row>
    <row r="204" spans="2:65" s="338" customFormat="1" ht="16.5" customHeight="1" x14ac:dyDescent="0.2">
      <c r="B204" s="339"/>
      <c r="C204" s="402" t="s">
        <v>1732</v>
      </c>
      <c r="D204" s="402" t="s">
        <v>1471</v>
      </c>
      <c r="E204" s="403" t="s">
        <v>1733</v>
      </c>
      <c r="F204" s="404" t="s">
        <v>1734</v>
      </c>
      <c r="G204" s="405" t="s">
        <v>131</v>
      </c>
      <c r="H204" s="406">
        <v>1</v>
      </c>
      <c r="I204" s="440">
        <v>0</v>
      </c>
      <c r="J204" s="407">
        <f>ROUND(I204*H204,2)</f>
        <v>0</v>
      </c>
      <c r="K204" s="404" t="s">
        <v>1474</v>
      </c>
      <c r="L204" s="339"/>
      <c r="M204" s="408" t="s">
        <v>1431</v>
      </c>
      <c r="N204" s="409" t="s">
        <v>1287</v>
      </c>
      <c r="O204" s="410">
        <v>0.14499999999999999</v>
      </c>
      <c r="P204" s="410">
        <f>O204*H204</f>
        <v>0.14499999999999999</v>
      </c>
      <c r="Q204" s="410">
        <v>3.5999999999999999E-3</v>
      </c>
      <c r="R204" s="410">
        <f>Q204*H204</f>
        <v>3.5999999999999999E-3</v>
      </c>
      <c r="S204" s="410">
        <v>0</v>
      </c>
      <c r="T204" s="411">
        <f>S204*H204</f>
        <v>0</v>
      </c>
      <c r="AR204" s="412" t="s">
        <v>1504</v>
      </c>
      <c r="AT204" s="412" t="s">
        <v>1471</v>
      </c>
      <c r="AU204" s="412" t="s">
        <v>9</v>
      </c>
      <c r="AY204" s="331" t="s">
        <v>1470</v>
      </c>
      <c r="BE204" s="413">
        <f>IF(N204="základní",J204,0)</f>
        <v>0</v>
      </c>
      <c r="BF204" s="413">
        <f>IF(N204="snížená",J204,0)</f>
        <v>0</v>
      </c>
      <c r="BG204" s="413">
        <f>IF(N204="zákl. přenesená",J204,0)</f>
        <v>0</v>
      </c>
      <c r="BH204" s="413">
        <f>IF(N204="sníž. přenesená",J204,0)</f>
        <v>0</v>
      </c>
      <c r="BI204" s="413">
        <f>IF(N204="nulová",J204,0)</f>
        <v>0</v>
      </c>
      <c r="BJ204" s="331" t="s">
        <v>11</v>
      </c>
      <c r="BK204" s="413">
        <f>ROUND(I204*H204,2)</f>
        <v>0</v>
      </c>
      <c r="BL204" s="331" t="s">
        <v>1504</v>
      </c>
      <c r="BM204" s="412" t="s">
        <v>1735</v>
      </c>
    </row>
    <row r="205" spans="2:65" s="338" customFormat="1" x14ac:dyDescent="0.2">
      <c r="B205" s="339"/>
      <c r="D205" s="414" t="s">
        <v>1476</v>
      </c>
      <c r="F205" s="415" t="s">
        <v>1736</v>
      </c>
      <c r="L205" s="339"/>
      <c r="M205" s="416"/>
      <c r="T205" s="417"/>
      <c r="AT205" s="331" t="s">
        <v>1476</v>
      </c>
      <c r="AU205" s="331" t="s">
        <v>9</v>
      </c>
    </row>
    <row r="206" spans="2:65" s="338" customFormat="1" ht="24.2" customHeight="1" x14ac:dyDescent="0.2">
      <c r="B206" s="339"/>
      <c r="C206" s="402" t="s">
        <v>1737</v>
      </c>
      <c r="D206" s="402" t="s">
        <v>1471</v>
      </c>
      <c r="E206" s="403" t="s">
        <v>1738</v>
      </c>
      <c r="F206" s="404" t="s">
        <v>1739</v>
      </c>
      <c r="G206" s="405" t="s">
        <v>170</v>
      </c>
      <c r="H206" s="406">
        <v>1</v>
      </c>
      <c r="I206" s="440">
        <v>0</v>
      </c>
      <c r="J206" s="407">
        <f>ROUND(I206*H206,2)</f>
        <v>0</v>
      </c>
      <c r="K206" s="404" t="s">
        <v>1474</v>
      </c>
      <c r="L206" s="339"/>
      <c r="M206" s="408" t="s">
        <v>1431</v>
      </c>
      <c r="N206" s="409" t="s">
        <v>1287</v>
      </c>
      <c r="O206" s="410">
        <v>0.38100000000000001</v>
      </c>
      <c r="P206" s="410">
        <f>O206*H206</f>
        <v>0.38100000000000001</v>
      </c>
      <c r="Q206" s="410">
        <v>5.8E-4</v>
      </c>
      <c r="R206" s="410">
        <f>Q206*H206</f>
        <v>5.8E-4</v>
      </c>
      <c r="S206" s="410">
        <v>0</v>
      </c>
      <c r="T206" s="411">
        <f>S206*H206</f>
        <v>0</v>
      </c>
      <c r="AR206" s="412" t="s">
        <v>1504</v>
      </c>
      <c r="AT206" s="412" t="s">
        <v>1471</v>
      </c>
      <c r="AU206" s="412" t="s">
        <v>9</v>
      </c>
      <c r="AY206" s="331" t="s">
        <v>1470</v>
      </c>
      <c r="BE206" s="413">
        <f>IF(N206="základní",J206,0)</f>
        <v>0</v>
      </c>
      <c r="BF206" s="413">
        <f>IF(N206="snížená",J206,0)</f>
        <v>0</v>
      </c>
      <c r="BG206" s="413">
        <f>IF(N206="zákl. přenesená",J206,0)</f>
        <v>0</v>
      </c>
      <c r="BH206" s="413">
        <f>IF(N206="sníž. přenesená",J206,0)</f>
        <v>0</v>
      </c>
      <c r="BI206" s="413">
        <f>IF(N206="nulová",J206,0)</f>
        <v>0</v>
      </c>
      <c r="BJ206" s="331" t="s">
        <v>11</v>
      </c>
      <c r="BK206" s="413">
        <f>ROUND(I206*H206,2)</f>
        <v>0</v>
      </c>
      <c r="BL206" s="331" t="s">
        <v>1504</v>
      </c>
      <c r="BM206" s="412" t="s">
        <v>1740</v>
      </c>
    </row>
    <row r="207" spans="2:65" s="338" customFormat="1" x14ac:dyDescent="0.2">
      <c r="B207" s="339"/>
      <c r="D207" s="414" t="s">
        <v>1476</v>
      </c>
      <c r="F207" s="415" t="s">
        <v>1741</v>
      </c>
      <c r="L207" s="339"/>
      <c r="M207" s="416"/>
      <c r="T207" s="417"/>
      <c r="AT207" s="331" t="s">
        <v>1476</v>
      </c>
      <c r="AU207" s="331" t="s">
        <v>9</v>
      </c>
    </row>
    <row r="208" spans="2:65" s="338" customFormat="1" ht="24.2" customHeight="1" x14ac:dyDescent="0.2">
      <c r="B208" s="339"/>
      <c r="C208" s="402" t="s">
        <v>1742</v>
      </c>
      <c r="D208" s="402" t="s">
        <v>1471</v>
      </c>
      <c r="E208" s="403" t="s">
        <v>1743</v>
      </c>
      <c r="F208" s="404" t="s">
        <v>1744</v>
      </c>
      <c r="G208" s="405" t="s">
        <v>114</v>
      </c>
      <c r="H208" s="406">
        <v>4.0000000000000001E-3</v>
      </c>
      <c r="I208" s="440">
        <v>0</v>
      </c>
      <c r="J208" s="407">
        <f>ROUND(I208*H208,2)</f>
        <v>0</v>
      </c>
      <c r="K208" s="404" t="s">
        <v>1474</v>
      </c>
      <c r="L208" s="339"/>
      <c r="M208" s="408" t="s">
        <v>1431</v>
      </c>
      <c r="N208" s="409" t="s">
        <v>1287</v>
      </c>
      <c r="O208" s="410">
        <v>3.9969999999999999</v>
      </c>
      <c r="P208" s="410">
        <f>O208*H208</f>
        <v>1.5987999999999999E-2</v>
      </c>
      <c r="Q208" s="410">
        <v>0</v>
      </c>
      <c r="R208" s="410">
        <f>Q208*H208</f>
        <v>0</v>
      </c>
      <c r="S208" s="410">
        <v>0</v>
      </c>
      <c r="T208" s="411">
        <f>S208*H208</f>
        <v>0</v>
      </c>
      <c r="AR208" s="412" t="s">
        <v>1504</v>
      </c>
      <c r="AT208" s="412" t="s">
        <v>1471</v>
      </c>
      <c r="AU208" s="412" t="s">
        <v>9</v>
      </c>
      <c r="AY208" s="331" t="s">
        <v>1470</v>
      </c>
      <c r="BE208" s="413">
        <f>IF(N208="základní",J208,0)</f>
        <v>0</v>
      </c>
      <c r="BF208" s="413">
        <f>IF(N208="snížená",J208,0)</f>
        <v>0</v>
      </c>
      <c r="BG208" s="413">
        <f>IF(N208="zákl. přenesená",J208,0)</f>
        <v>0</v>
      </c>
      <c r="BH208" s="413">
        <f>IF(N208="sníž. přenesená",J208,0)</f>
        <v>0</v>
      </c>
      <c r="BI208" s="413">
        <f>IF(N208="nulová",J208,0)</f>
        <v>0</v>
      </c>
      <c r="BJ208" s="331" t="s">
        <v>11</v>
      </c>
      <c r="BK208" s="413">
        <f>ROUND(I208*H208,2)</f>
        <v>0</v>
      </c>
      <c r="BL208" s="331" t="s">
        <v>1504</v>
      </c>
      <c r="BM208" s="412" t="s">
        <v>1745</v>
      </c>
    </row>
    <row r="209" spans="2:65" s="338" customFormat="1" x14ac:dyDescent="0.2">
      <c r="B209" s="339"/>
      <c r="D209" s="414" t="s">
        <v>1476</v>
      </c>
      <c r="F209" s="415" t="s">
        <v>1746</v>
      </c>
      <c r="L209" s="339"/>
      <c r="M209" s="416"/>
      <c r="T209" s="417"/>
      <c r="AT209" s="331" t="s">
        <v>1476</v>
      </c>
      <c r="AU209" s="331" t="s">
        <v>9</v>
      </c>
    </row>
    <row r="210" spans="2:65" s="390" customFormat="1" ht="22.9" customHeight="1" x14ac:dyDescent="0.2">
      <c r="B210" s="391"/>
      <c r="D210" s="392" t="s">
        <v>1467</v>
      </c>
      <c r="E210" s="400" t="s">
        <v>1747</v>
      </c>
      <c r="F210" s="400" t="s">
        <v>1748</v>
      </c>
      <c r="J210" s="401">
        <f>BK210</f>
        <v>0</v>
      </c>
      <c r="L210" s="391"/>
      <c r="M210" s="395"/>
      <c r="P210" s="396">
        <f>SUM(P211:P233)</f>
        <v>18.394835999999998</v>
      </c>
      <c r="R210" s="396">
        <f>SUM(R211:R233)</f>
        <v>0.18829000000000001</v>
      </c>
      <c r="T210" s="397">
        <f>SUM(T211:T233)</f>
        <v>0</v>
      </c>
      <c r="AR210" s="392" t="s">
        <v>9</v>
      </c>
      <c r="AT210" s="398" t="s">
        <v>1467</v>
      </c>
      <c r="AU210" s="398" t="s">
        <v>11</v>
      </c>
      <c r="AY210" s="392" t="s">
        <v>1470</v>
      </c>
      <c r="BK210" s="399">
        <f>SUM(BK211:BK233)</f>
        <v>0</v>
      </c>
    </row>
    <row r="211" spans="2:65" s="338" customFormat="1" ht="21.75" customHeight="1" x14ac:dyDescent="0.2">
      <c r="B211" s="339"/>
      <c r="C211" s="402" t="s">
        <v>1749</v>
      </c>
      <c r="D211" s="402" t="s">
        <v>1471</v>
      </c>
      <c r="E211" s="403" t="s">
        <v>1750</v>
      </c>
      <c r="F211" s="404" t="s">
        <v>1751</v>
      </c>
      <c r="G211" s="405" t="s">
        <v>131</v>
      </c>
      <c r="H211" s="406">
        <v>2</v>
      </c>
      <c r="I211" s="440">
        <v>0</v>
      </c>
      <c r="J211" s="407">
        <f>ROUND(I211*H211,2)</f>
        <v>0</v>
      </c>
      <c r="K211" s="404" t="s">
        <v>1474</v>
      </c>
      <c r="L211" s="339"/>
      <c r="M211" s="408" t="s">
        <v>1431</v>
      </c>
      <c r="N211" s="409" t="s">
        <v>1287</v>
      </c>
      <c r="O211" s="410">
        <v>1.1000000000000001</v>
      </c>
      <c r="P211" s="410">
        <f>O211*H211</f>
        <v>2.2000000000000002</v>
      </c>
      <c r="Q211" s="410">
        <v>1.7469999999999999E-2</v>
      </c>
      <c r="R211" s="410">
        <f>Q211*H211</f>
        <v>3.4939999999999999E-2</v>
      </c>
      <c r="S211" s="410">
        <v>0</v>
      </c>
      <c r="T211" s="411">
        <f>S211*H211</f>
        <v>0</v>
      </c>
      <c r="AR211" s="412" t="s">
        <v>1504</v>
      </c>
      <c r="AT211" s="412" t="s">
        <v>1471</v>
      </c>
      <c r="AU211" s="412" t="s">
        <v>9</v>
      </c>
      <c r="AY211" s="331" t="s">
        <v>1470</v>
      </c>
      <c r="BE211" s="413">
        <f>IF(N211="základní",J211,0)</f>
        <v>0</v>
      </c>
      <c r="BF211" s="413">
        <f>IF(N211="snížená",J211,0)</f>
        <v>0</v>
      </c>
      <c r="BG211" s="413">
        <f>IF(N211="zákl. přenesená",J211,0)</f>
        <v>0</v>
      </c>
      <c r="BH211" s="413">
        <f>IF(N211="sníž. přenesená",J211,0)</f>
        <v>0</v>
      </c>
      <c r="BI211" s="413">
        <f>IF(N211="nulová",J211,0)</f>
        <v>0</v>
      </c>
      <c r="BJ211" s="331" t="s">
        <v>11</v>
      </c>
      <c r="BK211" s="413">
        <f>ROUND(I211*H211,2)</f>
        <v>0</v>
      </c>
      <c r="BL211" s="331" t="s">
        <v>1504</v>
      </c>
      <c r="BM211" s="412" t="s">
        <v>1752</v>
      </c>
    </row>
    <row r="212" spans="2:65" s="338" customFormat="1" x14ac:dyDescent="0.2">
      <c r="B212" s="339"/>
      <c r="D212" s="414" t="s">
        <v>1476</v>
      </c>
      <c r="F212" s="415" t="s">
        <v>1753</v>
      </c>
      <c r="L212" s="339"/>
      <c r="M212" s="416"/>
      <c r="T212" s="417"/>
      <c r="AT212" s="331" t="s">
        <v>1476</v>
      </c>
      <c r="AU212" s="331" t="s">
        <v>9</v>
      </c>
    </row>
    <row r="213" spans="2:65" s="338" customFormat="1" ht="16.5" customHeight="1" x14ac:dyDescent="0.2">
      <c r="B213" s="339"/>
      <c r="C213" s="402" t="s">
        <v>32</v>
      </c>
      <c r="D213" s="402" t="s">
        <v>1471</v>
      </c>
      <c r="E213" s="403" t="s">
        <v>1754</v>
      </c>
      <c r="F213" s="404" t="s">
        <v>1755</v>
      </c>
      <c r="G213" s="405" t="s">
        <v>131</v>
      </c>
      <c r="H213" s="406">
        <v>1</v>
      </c>
      <c r="I213" s="440">
        <v>0</v>
      </c>
      <c r="J213" s="407">
        <f>ROUND(I213*H213,2)</f>
        <v>0</v>
      </c>
      <c r="K213" s="404" t="s">
        <v>1474</v>
      </c>
      <c r="L213" s="339"/>
      <c r="M213" s="408" t="s">
        <v>1431</v>
      </c>
      <c r="N213" s="409" t="s">
        <v>1287</v>
      </c>
      <c r="O213" s="410">
        <v>1.5</v>
      </c>
      <c r="P213" s="410">
        <f>O213*H213</f>
        <v>1.5</v>
      </c>
      <c r="Q213" s="410">
        <v>1.908E-2</v>
      </c>
      <c r="R213" s="410">
        <f>Q213*H213</f>
        <v>1.908E-2</v>
      </c>
      <c r="S213" s="410">
        <v>0</v>
      </c>
      <c r="T213" s="411">
        <f>S213*H213</f>
        <v>0</v>
      </c>
      <c r="AR213" s="412" t="s">
        <v>1504</v>
      </c>
      <c r="AT213" s="412" t="s">
        <v>1471</v>
      </c>
      <c r="AU213" s="412" t="s">
        <v>9</v>
      </c>
      <c r="AY213" s="331" t="s">
        <v>1470</v>
      </c>
      <c r="BE213" s="413">
        <f>IF(N213="základní",J213,0)</f>
        <v>0</v>
      </c>
      <c r="BF213" s="413">
        <f>IF(N213="snížená",J213,0)</f>
        <v>0</v>
      </c>
      <c r="BG213" s="413">
        <f>IF(N213="zákl. přenesená",J213,0)</f>
        <v>0</v>
      </c>
      <c r="BH213" s="413">
        <f>IF(N213="sníž. přenesená",J213,0)</f>
        <v>0</v>
      </c>
      <c r="BI213" s="413">
        <f>IF(N213="nulová",J213,0)</f>
        <v>0</v>
      </c>
      <c r="BJ213" s="331" t="s">
        <v>11</v>
      </c>
      <c r="BK213" s="413">
        <f>ROUND(I213*H213,2)</f>
        <v>0</v>
      </c>
      <c r="BL213" s="331" t="s">
        <v>1504</v>
      </c>
      <c r="BM213" s="412" t="s">
        <v>1756</v>
      </c>
    </row>
    <row r="214" spans="2:65" s="338" customFormat="1" x14ac:dyDescent="0.2">
      <c r="B214" s="339"/>
      <c r="D214" s="414" t="s">
        <v>1476</v>
      </c>
      <c r="F214" s="415" t="s">
        <v>1757</v>
      </c>
      <c r="L214" s="339"/>
      <c r="M214" s="416"/>
      <c r="T214" s="417"/>
      <c r="AT214" s="331" t="s">
        <v>1476</v>
      </c>
      <c r="AU214" s="331" t="s">
        <v>9</v>
      </c>
    </row>
    <row r="215" spans="2:65" s="338" customFormat="1" ht="24.2" customHeight="1" x14ac:dyDescent="0.2">
      <c r="B215" s="339"/>
      <c r="C215" s="402" t="s">
        <v>34</v>
      </c>
      <c r="D215" s="402" t="s">
        <v>1471</v>
      </c>
      <c r="E215" s="403" t="s">
        <v>1758</v>
      </c>
      <c r="F215" s="404" t="s">
        <v>1759</v>
      </c>
      <c r="G215" s="405" t="s">
        <v>131</v>
      </c>
      <c r="H215" s="406">
        <v>2</v>
      </c>
      <c r="I215" s="440">
        <v>0</v>
      </c>
      <c r="J215" s="407">
        <f>ROUND(I215*H215,2)</f>
        <v>0</v>
      </c>
      <c r="K215" s="404" t="s">
        <v>1474</v>
      </c>
      <c r="L215" s="339"/>
      <c r="M215" s="408" t="s">
        <v>1431</v>
      </c>
      <c r="N215" s="409" t="s">
        <v>1287</v>
      </c>
      <c r="O215" s="410">
        <v>1.1000000000000001</v>
      </c>
      <c r="P215" s="410">
        <f>O215*H215</f>
        <v>2.2000000000000002</v>
      </c>
      <c r="Q215" s="410">
        <v>1.847E-2</v>
      </c>
      <c r="R215" s="410">
        <f>Q215*H215</f>
        <v>3.6940000000000001E-2</v>
      </c>
      <c r="S215" s="410">
        <v>0</v>
      </c>
      <c r="T215" s="411">
        <f>S215*H215</f>
        <v>0</v>
      </c>
      <c r="AR215" s="412" t="s">
        <v>1504</v>
      </c>
      <c r="AT215" s="412" t="s">
        <v>1471</v>
      </c>
      <c r="AU215" s="412" t="s">
        <v>9</v>
      </c>
      <c r="AY215" s="331" t="s">
        <v>1470</v>
      </c>
      <c r="BE215" s="413">
        <f>IF(N215="základní",J215,0)</f>
        <v>0</v>
      </c>
      <c r="BF215" s="413">
        <f>IF(N215="snížená",J215,0)</f>
        <v>0</v>
      </c>
      <c r="BG215" s="413">
        <f>IF(N215="zákl. přenesená",J215,0)</f>
        <v>0</v>
      </c>
      <c r="BH215" s="413">
        <f>IF(N215="sníž. přenesená",J215,0)</f>
        <v>0</v>
      </c>
      <c r="BI215" s="413">
        <f>IF(N215="nulová",J215,0)</f>
        <v>0</v>
      </c>
      <c r="BJ215" s="331" t="s">
        <v>11</v>
      </c>
      <c r="BK215" s="413">
        <f>ROUND(I215*H215,2)</f>
        <v>0</v>
      </c>
      <c r="BL215" s="331" t="s">
        <v>1504</v>
      </c>
      <c r="BM215" s="412" t="s">
        <v>1760</v>
      </c>
    </row>
    <row r="216" spans="2:65" s="338" customFormat="1" x14ac:dyDescent="0.2">
      <c r="B216" s="339"/>
      <c r="D216" s="414" t="s">
        <v>1476</v>
      </c>
      <c r="F216" s="415" t="s">
        <v>1761</v>
      </c>
      <c r="L216" s="339"/>
      <c r="M216" s="416"/>
      <c r="T216" s="417"/>
      <c r="AT216" s="331" t="s">
        <v>1476</v>
      </c>
      <c r="AU216" s="331" t="s">
        <v>9</v>
      </c>
    </row>
    <row r="217" spans="2:65" s="338" customFormat="1" ht="24.2" customHeight="1" x14ac:dyDescent="0.2">
      <c r="B217" s="339"/>
      <c r="C217" s="402" t="s">
        <v>36</v>
      </c>
      <c r="D217" s="402" t="s">
        <v>1471</v>
      </c>
      <c r="E217" s="403" t="s">
        <v>1762</v>
      </c>
      <c r="F217" s="404" t="s">
        <v>1763</v>
      </c>
      <c r="G217" s="405" t="s">
        <v>131</v>
      </c>
      <c r="H217" s="406">
        <v>2</v>
      </c>
      <c r="I217" s="440">
        <v>0</v>
      </c>
      <c r="J217" s="407">
        <f>ROUND(I217*H217,2)</f>
        <v>0</v>
      </c>
      <c r="K217" s="404" t="s">
        <v>1474</v>
      </c>
      <c r="L217" s="339"/>
      <c r="M217" s="408" t="s">
        <v>1431</v>
      </c>
      <c r="N217" s="409" t="s">
        <v>1287</v>
      </c>
      <c r="O217" s="410">
        <v>1.1000000000000001</v>
      </c>
      <c r="P217" s="410">
        <f>O217*H217</f>
        <v>2.2000000000000002</v>
      </c>
      <c r="Q217" s="410">
        <v>1.447E-2</v>
      </c>
      <c r="R217" s="410">
        <f>Q217*H217</f>
        <v>2.894E-2</v>
      </c>
      <c r="S217" s="410">
        <v>0</v>
      </c>
      <c r="T217" s="411">
        <f>S217*H217</f>
        <v>0</v>
      </c>
      <c r="AR217" s="412" t="s">
        <v>1504</v>
      </c>
      <c r="AT217" s="412" t="s">
        <v>1471</v>
      </c>
      <c r="AU217" s="412" t="s">
        <v>9</v>
      </c>
      <c r="AY217" s="331" t="s">
        <v>1470</v>
      </c>
      <c r="BE217" s="413">
        <f>IF(N217="základní",J217,0)</f>
        <v>0</v>
      </c>
      <c r="BF217" s="413">
        <f>IF(N217="snížená",J217,0)</f>
        <v>0</v>
      </c>
      <c r="BG217" s="413">
        <f>IF(N217="zákl. přenesená",J217,0)</f>
        <v>0</v>
      </c>
      <c r="BH217" s="413">
        <f>IF(N217="sníž. přenesená",J217,0)</f>
        <v>0</v>
      </c>
      <c r="BI217" s="413">
        <f>IF(N217="nulová",J217,0)</f>
        <v>0</v>
      </c>
      <c r="BJ217" s="331" t="s">
        <v>11</v>
      </c>
      <c r="BK217" s="413">
        <f>ROUND(I217*H217,2)</f>
        <v>0</v>
      </c>
      <c r="BL217" s="331" t="s">
        <v>1504</v>
      </c>
      <c r="BM217" s="412" t="s">
        <v>1764</v>
      </c>
    </row>
    <row r="218" spans="2:65" s="338" customFormat="1" x14ac:dyDescent="0.2">
      <c r="B218" s="339"/>
      <c r="D218" s="414" t="s">
        <v>1476</v>
      </c>
      <c r="F218" s="415" t="s">
        <v>1765</v>
      </c>
      <c r="L218" s="339"/>
      <c r="M218" s="416"/>
      <c r="T218" s="417"/>
      <c r="AT218" s="331" t="s">
        <v>1476</v>
      </c>
      <c r="AU218" s="331" t="s">
        <v>9</v>
      </c>
    </row>
    <row r="219" spans="2:65" s="338" customFormat="1" ht="24.2" customHeight="1" x14ac:dyDescent="0.2">
      <c r="B219" s="339"/>
      <c r="C219" s="402" t="s">
        <v>38</v>
      </c>
      <c r="D219" s="402" t="s">
        <v>1471</v>
      </c>
      <c r="E219" s="403" t="s">
        <v>1766</v>
      </c>
      <c r="F219" s="404" t="s">
        <v>1767</v>
      </c>
      <c r="G219" s="405" t="s">
        <v>131</v>
      </c>
      <c r="H219" s="406">
        <v>1</v>
      </c>
      <c r="I219" s="440">
        <v>0</v>
      </c>
      <c r="J219" s="407">
        <f>ROUND(I219*H219,2)</f>
        <v>0</v>
      </c>
      <c r="K219" s="404" t="s">
        <v>1474</v>
      </c>
      <c r="L219" s="339"/>
      <c r="M219" s="408" t="s">
        <v>1431</v>
      </c>
      <c r="N219" s="409" t="s">
        <v>1287</v>
      </c>
      <c r="O219" s="410">
        <v>1.95</v>
      </c>
      <c r="P219" s="410">
        <f>O219*H219</f>
        <v>1.95</v>
      </c>
      <c r="Q219" s="410">
        <v>1.745E-2</v>
      </c>
      <c r="R219" s="410">
        <f>Q219*H219</f>
        <v>1.745E-2</v>
      </c>
      <c r="S219" s="410">
        <v>0</v>
      </c>
      <c r="T219" s="411">
        <f>S219*H219</f>
        <v>0</v>
      </c>
      <c r="AR219" s="412" t="s">
        <v>1504</v>
      </c>
      <c r="AT219" s="412" t="s">
        <v>1471</v>
      </c>
      <c r="AU219" s="412" t="s">
        <v>9</v>
      </c>
      <c r="AY219" s="331" t="s">
        <v>1470</v>
      </c>
      <c r="BE219" s="413">
        <f>IF(N219="základní",J219,0)</f>
        <v>0</v>
      </c>
      <c r="BF219" s="413">
        <f>IF(N219="snížená",J219,0)</f>
        <v>0</v>
      </c>
      <c r="BG219" s="413">
        <f>IF(N219="zákl. přenesená",J219,0)</f>
        <v>0</v>
      </c>
      <c r="BH219" s="413">
        <f>IF(N219="sníž. přenesená",J219,0)</f>
        <v>0</v>
      </c>
      <c r="BI219" s="413">
        <f>IF(N219="nulová",J219,0)</f>
        <v>0</v>
      </c>
      <c r="BJ219" s="331" t="s">
        <v>11</v>
      </c>
      <c r="BK219" s="413">
        <f>ROUND(I219*H219,2)</f>
        <v>0</v>
      </c>
      <c r="BL219" s="331" t="s">
        <v>1504</v>
      </c>
      <c r="BM219" s="412" t="s">
        <v>1768</v>
      </c>
    </row>
    <row r="220" spans="2:65" s="338" customFormat="1" x14ac:dyDescent="0.2">
      <c r="B220" s="339"/>
      <c r="D220" s="414" t="s">
        <v>1476</v>
      </c>
      <c r="F220" s="415" t="s">
        <v>1769</v>
      </c>
      <c r="L220" s="339"/>
      <c r="M220" s="416"/>
      <c r="T220" s="417"/>
      <c r="AT220" s="331" t="s">
        <v>1476</v>
      </c>
      <c r="AU220" s="331" t="s">
        <v>9</v>
      </c>
    </row>
    <row r="221" spans="2:65" s="338" customFormat="1" ht="24.2" customHeight="1" x14ac:dyDescent="0.2">
      <c r="B221" s="339"/>
      <c r="C221" s="402" t="s">
        <v>1770</v>
      </c>
      <c r="D221" s="402" t="s">
        <v>1471</v>
      </c>
      <c r="E221" s="403" t="s">
        <v>1771</v>
      </c>
      <c r="F221" s="404" t="s">
        <v>1772</v>
      </c>
      <c r="G221" s="405" t="s">
        <v>131</v>
      </c>
      <c r="H221" s="406">
        <v>1</v>
      </c>
      <c r="I221" s="440">
        <v>0</v>
      </c>
      <c r="J221" s="407">
        <f>ROUND(I221*H221,2)</f>
        <v>0</v>
      </c>
      <c r="K221" s="404" t="s">
        <v>1474</v>
      </c>
      <c r="L221" s="339"/>
      <c r="M221" s="408" t="s">
        <v>1431</v>
      </c>
      <c r="N221" s="409" t="s">
        <v>1287</v>
      </c>
      <c r="O221" s="410">
        <v>2.4329999999999998</v>
      </c>
      <c r="P221" s="410">
        <f>O221*H221</f>
        <v>2.4329999999999998</v>
      </c>
      <c r="Q221" s="410">
        <v>3.6339999999999997E-2</v>
      </c>
      <c r="R221" s="410">
        <f>Q221*H221</f>
        <v>3.6339999999999997E-2</v>
      </c>
      <c r="S221" s="410">
        <v>0</v>
      </c>
      <c r="T221" s="411">
        <f>S221*H221</f>
        <v>0</v>
      </c>
      <c r="AR221" s="412" t="s">
        <v>1504</v>
      </c>
      <c r="AT221" s="412" t="s">
        <v>1471</v>
      </c>
      <c r="AU221" s="412" t="s">
        <v>9</v>
      </c>
      <c r="AY221" s="331" t="s">
        <v>1470</v>
      </c>
      <c r="BE221" s="413">
        <f>IF(N221="základní",J221,0)</f>
        <v>0</v>
      </c>
      <c r="BF221" s="413">
        <f>IF(N221="snížená",J221,0)</f>
        <v>0</v>
      </c>
      <c r="BG221" s="413">
        <f>IF(N221="zákl. přenesená",J221,0)</f>
        <v>0</v>
      </c>
      <c r="BH221" s="413">
        <f>IF(N221="sníž. přenesená",J221,0)</f>
        <v>0</v>
      </c>
      <c r="BI221" s="413">
        <f>IF(N221="nulová",J221,0)</f>
        <v>0</v>
      </c>
      <c r="BJ221" s="331" t="s">
        <v>11</v>
      </c>
      <c r="BK221" s="413">
        <f>ROUND(I221*H221,2)</f>
        <v>0</v>
      </c>
      <c r="BL221" s="331" t="s">
        <v>1504</v>
      </c>
      <c r="BM221" s="412" t="s">
        <v>1773</v>
      </c>
    </row>
    <row r="222" spans="2:65" s="338" customFormat="1" x14ac:dyDescent="0.2">
      <c r="B222" s="339"/>
      <c r="D222" s="414" t="s">
        <v>1476</v>
      </c>
      <c r="F222" s="415" t="s">
        <v>1774</v>
      </c>
      <c r="L222" s="339"/>
      <c r="M222" s="416"/>
      <c r="T222" s="417"/>
      <c r="AT222" s="331" t="s">
        <v>1476</v>
      </c>
      <c r="AU222" s="331" t="s">
        <v>9</v>
      </c>
    </row>
    <row r="223" spans="2:65" s="338" customFormat="1" ht="16.5" customHeight="1" x14ac:dyDescent="0.2">
      <c r="B223" s="339"/>
      <c r="C223" s="402" t="s">
        <v>1775</v>
      </c>
      <c r="D223" s="402" t="s">
        <v>1471</v>
      </c>
      <c r="E223" s="403" t="s">
        <v>1776</v>
      </c>
      <c r="F223" s="404" t="s">
        <v>1777</v>
      </c>
      <c r="G223" s="405" t="s">
        <v>131</v>
      </c>
      <c r="H223" s="406">
        <v>11</v>
      </c>
      <c r="I223" s="440">
        <v>0</v>
      </c>
      <c r="J223" s="407">
        <f>ROUND(I223*H223,2)</f>
        <v>0</v>
      </c>
      <c r="K223" s="404" t="s">
        <v>1474</v>
      </c>
      <c r="L223" s="339"/>
      <c r="M223" s="408" t="s">
        <v>1431</v>
      </c>
      <c r="N223" s="409" t="s">
        <v>1287</v>
      </c>
      <c r="O223" s="410">
        <v>0.28999999999999998</v>
      </c>
      <c r="P223" s="410">
        <f>O223*H223</f>
        <v>3.19</v>
      </c>
      <c r="Q223" s="410">
        <v>9.0000000000000006E-5</v>
      </c>
      <c r="R223" s="410">
        <f>Q223*H223</f>
        <v>9.8999999999999999E-4</v>
      </c>
      <c r="S223" s="410">
        <v>0</v>
      </c>
      <c r="T223" s="411">
        <f>S223*H223</f>
        <v>0</v>
      </c>
      <c r="AR223" s="412" t="s">
        <v>1504</v>
      </c>
      <c r="AT223" s="412" t="s">
        <v>1471</v>
      </c>
      <c r="AU223" s="412" t="s">
        <v>9</v>
      </c>
      <c r="AY223" s="331" t="s">
        <v>1470</v>
      </c>
      <c r="BE223" s="413">
        <f>IF(N223="základní",J223,0)</f>
        <v>0</v>
      </c>
      <c r="BF223" s="413">
        <f>IF(N223="snížená",J223,0)</f>
        <v>0</v>
      </c>
      <c r="BG223" s="413">
        <f>IF(N223="zákl. přenesená",J223,0)</f>
        <v>0</v>
      </c>
      <c r="BH223" s="413">
        <f>IF(N223="sníž. přenesená",J223,0)</f>
        <v>0</v>
      </c>
      <c r="BI223" s="413">
        <f>IF(N223="nulová",J223,0)</f>
        <v>0</v>
      </c>
      <c r="BJ223" s="331" t="s">
        <v>11</v>
      </c>
      <c r="BK223" s="413">
        <f>ROUND(I223*H223,2)</f>
        <v>0</v>
      </c>
      <c r="BL223" s="331" t="s">
        <v>1504</v>
      </c>
      <c r="BM223" s="412" t="s">
        <v>1778</v>
      </c>
    </row>
    <row r="224" spans="2:65" s="338" customFormat="1" x14ac:dyDescent="0.2">
      <c r="B224" s="339"/>
      <c r="D224" s="414" t="s">
        <v>1476</v>
      </c>
      <c r="F224" s="415" t="s">
        <v>1779</v>
      </c>
      <c r="L224" s="339"/>
      <c r="M224" s="416"/>
      <c r="T224" s="417"/>
      <c r="AT224" s="331" t="s">
        <v>1476</v>
      </c>
      <c r="AU224" s="331" t="s">
        <v>9</v>
      </c>
    </row>
    <row r="225" spans="2:65" s="338" customFormat="1" ht="16.5" customHeight="1" x14ac:dyDescent="0.2">
      <c r="B225" s="339"/>
      <c r="C225" s="426" t="s">
        <v>1780</v>
      </c>
      <c r="D225" s="426" t="s">
        <v>1539</v>
      </c>
      <c r="E225" s="427" t="s">
        <v>1781</v>
      </c>
      <c r="F225" s="428" t="s">
        <v>1782</v>
      </c>
      <c r="G225" s="429" t="s">
        <v>170</v>
      </c>
      <c r="H225" s="430">
        <v>11</v>
      </c>
      <c r="I225" s="441">
        <v>0</v>
      </c>
      <c r="J225" s="431">
        <f>ROUND(I225*H225,2)</f>
        <v>0</v>
      </c>
      <c r="K225" s="428" t="s">
        <v>1474</v>
      </c>
      <c r="L225" s="432"/>
      <c r="M225" s="433" t="s">
        <v>1431</v>
      </c>
      <c r="N225" s="434" t="s">
        <v>1287</v>
      </c>
      <c r="O225" s="410">
        <v>0</v>
      </c>
      <c r="P225" s="410">
        <f>O225*H225</f>
        <v>0</v>
      </c>
      <c r="Q225" s="410">
        <v>1.4999999999999999E-4</v>
      </c>
      <c r="R225" s="410">
        <f>Q225*H225</f>
        <v>1.6499999999999998E-3</v>
      </c>
      <c r="S225" s="410">
        <v>0</v>
      </c>
      <c r="T225" s="411">
        <f>S225*H225</f>
        <v>0</v>
      </c>
      <c r="AR225" s="412" t="s">
        <v>1542</v>
      </c>
      <c r="AT225" s="412" t="s">
        <v>1539</v>
      </c>
      <c r="AU225" s="412" t="s">
        <v>9</v>
      </c>
      <c r="AY225" s="331" t="s">
        <v>1470</v>
      </c>
      <c r="BE225" s="413">
        <f>IF(N225="základní",J225,0)</f>
        <v>0</v>
      </c>
      <c r="BF225" s="413">
        <f>IF(N225="snížená",J225,0)</f>
        <v>0</v>
      </c>
      <c r="BG225" s="413">
        <f>IF(N225="zákl. přenesená",J225,0)</f>
        <v>0</v>
      </c>
      <c r="BH225" s="413">
        <f>IF(N225="sníž. přenesená",J225,0)</f>
        <v>0</v>
      </c>
      <c r="BI225" s="413">
        <f>IF(N225="nulová",J225,0)</f>
        <v>0</v>
      </c>
      <c r="BJ225" s="331" t="s">
        <v>11</v>
      </c>
      <c r="BK225" s="413">
        <f>ROUND(I225*H225,2)</f>
        <v>0</v>
      </c>
      <c r="BL225" s="331" t="s">
        <v>1504</v>
      </c>
      <c r="BM225" s="412" t="s">
        <v>1783</v>
      </c>
    </row>
    <row r="226" spans="2:65" s="338" customFormat="1" ht="16.5" customHeight="1" x14ac:dyDescent="0.2">
      <c r="B226" s="339"/>
      <c r="C226" s="402" t="s">
        <v>1784</v>
      </c>
      <c r="D226" s="402" t="s">
        <v>1471</v>
      </c>
      <c r="E226" s="403" t="s">
        <v>1785</v>
      </c>
      <c r="F226" s="404" t="s">
        <v>1786</v>
      </c>
      <c r="G226" s="405" t="s">
        <v>131</v>
      </c>
      <c r="H226" s="406">
        <v>1</v>
      </c>
      <c r="I226" s="440">
        <v>0</v>
      </c>
      <c r="J226" s="407">
        <f>ROUND(I226*H226,2)</f>
        <v>0</v>
      </c>
      <c r="K226" s="404" t="s">
        <v>1474</v>
      </c>
      <c r="L226" s="339"/>
      <c r="M226" s="408" t="s">
        <v>1431</v>
      </c>
      <c r="N226" s="409" t="s">
        <v>1287</v>
      </c>
      <c r="O226" s="410">
        <v>0.2</v>
      </c>
      <c r="P226" s="410">
        <f>O226*H226</f>
        <v>0.2</v>
      </c>
      <c r="Q226" s="410">
        <v>1.9599999999999999E-3</v>
      </c>
      <c r="R226" s="410">
        <f>Q226*H226</f>
        <v>1.9599999999999999E-3</v>
      </c>
      <c r="S226" s="410">
        <v>0</v>
      </c>
      <c r="T226" s="411">
        <f>S226*H226</f>
        <v>0</v>
      </c>
      <c r="AR226" s="412" t="s">
        <v>1504</v>
      </c>
      <c r="AT226" s="412" t="s">
        <v>1471</v>
      </c>
      <c r="AU226" s="412" t="s">
        <v>9</v>
      </c>
      <c r="AY226" s="331" t="s">
        <v>1470</v>
      </c>
      <c r="BE226" s="413">
        <f>IF(N226="základní",J226,0)</f>
        <v>0</v>
      </c>
      <c r="BF226" s="413">
        <f>IF(N226="snížená",J226,0)</f>
        <v>0</v>
      </c>
      <c r="BG226" s="413">
        <f>IF(N226="zákl. přenesená",J226,0)</f>
        <v>0</v>
      </c>
      <c r="BH226" s="413">
        <f>IF(N226="sníž. přenesená",J226,0)</f>
        <v>0</v>
      </c>
      <c r="BI226" s="413">
        <f>IF(N226="nulová",J226,0)</f>
        <v>0</v>
      </c>
      <c r="BJ226" s="331" t="s">
        <v>11</v>
      </c>
      <c r="BK226" s="413">
        <f>ROUND(I226*H226,2)</f>
        <v>0</v>
      </c>
      <c r="BL226" s="331" t="s">
        <v>1504</v>
      </c>
      <c r="BM226" s="412" t="s">
        <v>1787</v>
      </c>
    </row>
    <row r="227" spans="2:65" s="338" customFormat="1" x14ac:dyDescent="0.2">
      <c r="B227" s="339"/>
      <c r="D227" s="414" t="s">
        <v>1476</v>
      </c>
      <c r="F227" s="415" t="s">
        <v>1788</v>
      </c>
      <c r="L227" s="339"/>
      <c r="M227" s="416"/>
      <c r="T227" s="417"/>
      <c r="AT227" s="331" t="s">
        <v>1476</v>
      </c>
      <c r="AU227" s="331" t="s">
        <v>9</v>
      </c>
    </row>
    <row r="228" spans="2:65" s="338" customFormat="1" ht="16.5" customHeight="1" x14ac:dyDescent="0.2">
      <c r="B228" s="339"/>
      <c r="C228" s="402" t="s">
        <v>1789</v>
      </c>
      <c r="D228" s="402" t="s">
        <v>1471</v>
      </c>
      <c r="E228" s="403" t="s">
        <v>1790</v>
      </c>
      <c r="F228" s="404" t="s">
        <v>1791</v>
      </c>
      <c r="G228" s="405" t="s">
        <v>131</v>
      </c>
      <c r="H228" s="406">
        <v>4</v>
      </c>
      <c r="I228" s="440">
        <v>0</v>
      </c>
      <c r="J228" s="407">
        <f>ROUND(I228*H228,2)</f>
        <v>0</v>
      </c>
      <c r="K228" s="404" t="s">
        <v>1474</v>
      </c>
      <c r="L228" s="339"/>
      <c r="M228" s="408" t="s">
        <v>1431</v>
      </c>
      <c r="N228" s="409" t="s">
        <v>1287</v>
      </c>
      <c r="O228" s="410">
        <v>0.2</v>
      </c>
      <c r="P228" s="410">
        <f>O228*H228</f>
        <v>0.8</v>
      </c>
      <c r="Q228" s="410">
        <v>1.8400000000000001E-3</v>
      </c>
      <c r="R228" s="410">
        <f>Q228*H228</f>
        <v>7.3600000000000002E-3</v>
      </c>
      <c r="S228" s="410">
        <v>0</v>
      </c>
      <c r="T228" s="411">
        <f>S228*H228</f>
        <v>0</v>
      </c>
      <c r="AR228" s="412" t="s">
        <v>1504</v>
      </c>
      <c r="AT228" s="412" t="s">
        <v>1471</v>
      </c>
      <c r="AU228" s="412" t="s">
        <v>9</v>
      </c>
      <c r="AY228" s="331" t="s">
        <v>1470</v>
      </c>
      <c r="BE228" s="413">
        <f>IF(N228="základní",J228,0)</f>
        <v>0</v>
      </c>
      <c r="BF228" s="413">
        <f>IF(N228="snížená",J228,0)</f>
        <v>0</v>
      </c>
      <c r="BG228" s="413">
        <f>IF(N228="zákl. přenesená",J228,0)</f>
        <v>0</v>
      </c>
      <c r="BH228" s="413">
        <f>IF(N228="sníž. přenesená",J228,0)</f>
        <v>0</v>
      </c>
      <c r="BI228" s="413">
        <f>IF(N228="nulová",J228,0)</f>
        <v>0</v>
      </c>
      <c r="BJ228" s="331" t="s">
        <v>11</v>
      </c>
      <c r="BK228" s="413">
        <f>ROUND(I228*H228,2)</f>
        <v>0</v>
      </c>
      <c r="BL228" s="331" t="s">
        <v>1504</v>
      </c>
      <c r="BM228" s="412" t="s">
        <v>1792</v>
      </c>
    </row>
    <row r="229" spans="2:65" s="338" customFormat="1" x14ac:dyDescent="0.2">
      <c r="B229" s="339"/>
      <c r="D229" s="414" t="s">
        <v>1476</v>
      </c>
      <c r="F229" s="415" t="s">
        <v>1793</v>
      </c>
      <c r="L229" s="339"/>
      <c r="M229" s="416"/>
      <c r="T229" s="417"/>
      <c r="AT229" s="331" t="s">
        <v>1476</v>
      </c>
      <c r="AU229" s="331" t="s">
        <v>9</v>
      </c>
    </row>
    <row r="230" spans="2:65" s="338" customFormat="1" ht="16.5" customHeight="1" x14ac:dyDescent="0.2">
      <c r="B230" s="339"/>
      <c r="C230" s="402" t="s">
        <v>1794</v>
      </c>
      <c r="D230" s="402" t="s">
        <v>1471</v>
      </c>
      <c r="E230" s="403" t="s">
        <v>1795</v>
      </c>
      <c r="F230" s="404" t="s">
        <v>1796</v>
      </c>
      <c r="G230" s="405" t="s">
        <v>170</v>
      </c>
      <c r="H230" s="406">
        <v>11</v>
      </c>
      <c r="I230" s="440">
        <v>0</v>
      </c>
      <c r="J230" s="407">
        <f>ROUND(I230*H230,2)</f>
        <v>0</v>
      </c>
      <c r="K230" s="404" t="s">
        <v>1474</v>
      </c>
      <c r="L230" s="339"/>
      <c r="M230" s="408" t="s">
        <v>1431</v>
      </c>
      <c r="N230" s="409" t="s">
        <v>1287</v>
      </c>
      <c r="O230" s="410">
        <v>0.113</v>
      </c>
      <c r="P230" s="410">
        <f>O230*H230</f>
        <v>1.2430000000000001</v>
      </c>
      <c r="Q230" s="410">
        <v>2.4000000000000001E-4</v>
      </c>
      <c r="R230" s="410">
        <f>Q230*H230</f>
        <v>2.64E-3</v>
      </c>
      <c r="S230" s="410">
        <v>0</v>
      </c>
      <c r="T230" s="411">
        <f>S230*H230</f>
        <v>0</v>
      </c>
      <c r="AR230" s="412" t="s">
        <v>1504</v>
      </c>
      <c r="AT230" s="412" t="s">
        <v>1471</v>
      </c>
      <c r="AU230" s="412" t="s">
        <v>9</v>
      </c>
      <c r="AY230" s="331" t="s">
        <v>1470</v>
      </c>
      <c r="BE230" s="413">
        <f>IF(N230="základní",J230,0)</f>
        <v>0</v>
      </c>
      <c r="BF230" s="413">
        <f>IF(N230="snížená",J230,0)</f>
        <v>0</v>
      </c>
      <c r="BG230" s="413">
        <f>IF(N230="zákl. přenesená",J230,0)</f>
        <v>0</v>
      </c>
      <c r="BH230" s="413">
        <f>IF(N230="sníž. přenesená",J230,0)</f>
        <v>0</v>
      </c>
      <c r="BI230" s="413">
        <f>IF(N230="nulová",J230,0)</f>
        <v>0</v>
      </c>
      <c r="BJ230" s="331" t="s">
        <v>11</v>
      </c>
      <c r="BK230" s="413">
        <f>ROUND(I230*H230,2)</f>
        <v>0</v>
      </c>
      <c r="BL230" s="331" t="s">
        <v>1504</v>
      </c>
      <c r="BM230" s="412" t="s">
        <v>1797</v>
      </c>
    </row>
    <row r="231" spans="2:65" s="338" customFormat="1" x14ac:dyDescent="0.2">
      <c r="B231" s="339"/>
      <c r="D231" s="414" t="s">
        <v>1476</v>
      </c>
      <c r="F231" s="415" t="s">
        <v>1798</v>
      </c>
      <c r="L231" s="339"/>
      <c r="M231" s="416"/>
      <c r="T231" s="417"/>
      <c r="AT231" s="331" t="s">
        <v>1476</v>
      </c>
      <c r="AU231" s="331" t="s">
        <v>9</v>
      </c>
    </row>
    <row r="232" spans="2:65" s="338" customFormat="1" ht="24.2" customHeight="1" x14ac:dyDescent="0.2">
      <c r="B232" s="339"/>
      <c r="C232" s="402" t="s">
        <v>1799</v>
      </c>
      <c r="D232" s="402" t="s">
        <v>1471</v>
      </c>
      <c r="E232" s="403" t="s">
        <v>1800</v>
      </c>
      <c r="F232" s="404" t="s">
        <v>1801</v>
      </c>
      <c r="G232" s="405" t="s">
        <v>114</v>
      </c>
      <c r="H232" s="406">
        <v>0.188</v>
      </c>
      <c r="I232" s="440">
        <v>0</v>
      </c>
      <c r="J232" s="407">
        <f>ROUND(I232*H232,2)</f>
        <v>0</v>
      </c>
      <c r="K232" s="404" t="s">
        <v>1474</v>
      </c>
      <c r="L232" s="339"/>
      <c r="M232" s="408" t="s">
        <v>1431</v>
      </c>
      <c r="N232" s="409" t="s">
        <v>1287</v>
      </c>
      <c r="O232" s="410">
        <v>2.5470000000000002</v>
      </c>
      <c r="P232" s="410">
        <f>O232*H232</f>
        <v>0.47883600000000004</v>
      </c>
      <c r="Q232" s="410">
        <v>0</v>
      </c>
      <c r="R232" s="410">
        <f>Q232*H232</f>
        <v>0</v>
      </c>
      <c r="S232" s="410">
        <v>0</v>
      </c>
      <c r="T232" s="411">
        <f>S232*H232</f>
        <v>0</v>
      </c>
      <c r="AR232" s="412" t="s">
        <v>1504</v>
      </c>
      <c r="AT232" s="412" t="s">
        <v>1471</v>
      </c>
      <c r="AU232" s="412" t="s">
        <v>9</v>
      </c>
      <c r="AY232" s="331" t="s">
        <v>1470</v>
      </c>
      <c r="BE232" s="413">
        <f>IF(N232="základní",J232,0)</f>
        <v>0</v>
      </c>
      <c r="BF232" s="413">
        <f>IF(N232="snížená",J232,0)</f>
        <v>0</v>
      </c>
      <c r="BG232" s="413">
        <f>IF(N232="zákl. přenesená",J232,0)</f>
        <v>0</v>
      </c>
      <c r="BH232" s="413">
        <f>IF(N232="sníž. přenesená",J232,0)</f>
        <v>0</v>
      </c>
      <c r="BI232" s="413">
        <f>IF(N232="nulová",J232,0)</f>
        <v>0</v>
      </c>
      <c r="BJ232" s="331" t="s">
        <v>11</v>
      </c>
      <c r="BK232" s="413">
        <f>ROUND(I232*H232,2)</f>
        <v>0</v>
      </c>
      <c r="BL232" s="331" t="s">
        <v>1504</v>
      </c>
      <c r="BM232" s="412" t="s">
        <v>1802</v>
      </c>
    </row>
    <row r="233" spans="2:65" s="338" customFormat="1" x14ac:dyDescent="0.2">
      <c r="B233" s="339"/>
      <c r="D233" s="414" t="s">
        <v>1476</v>
      </c>
      <c r="F233" s="415" t="s">
        <v>1803</v>
      </c>
      <c r="L233" s="339"/>
      <c r="M233" s="416"/>
      <c r="T233" s="417"/>
      <c r="AT233" s="331" t="s">
        <v>1476</v>
      </c>
      <c r="AU233" s="331" t="s">
        <v>9</v>
      </c>
    </row>
    <row r="234" spans="2:65" s="390" customFormat="1" ht="22.9" customHeight="1" x14ac:dyDescent="0.2">
      <c r="B234" s="391"/>
      <c r="D234" s="392" t="s">
        <v>1467</v>
      </c>
      <c r="E234" s="400" t="s">
        <v>1804</v>
      </c>
      <c r="F234" s="400" t="s">
        <v>1805</v>
      </c>
      <c r="J234" s="401">
        <f>BK234</f>
        <v>0</v>
      </c>
      <c r="L234" s="391"/>
      <c r="M234" s="395"/>
      <c r="P234" s="396">
        <f>SUM(P235:P242)</f>
        <v>14.247059</v>
      </c>
      <c r="R234" s="396">
        <f>SUM(R235:R242)</f>
        <v>9.6900000000000014E-2</v>
      </c>
      <c r="T234" s="397">
        <f>SUM(T235:T242)</f>
        <v>0</v>
      </c>
      <c r="AR234" s="392" t="s">
        <v>9</v>
      </c>
      <c r="AT234" s="398" t="s">
        <v>1467</v>
      </c>
      <c r="AU234" s="398" t="s">
        <v>11</v>
      </c>
      <c r="AY234" s="392" t="s">
        <v>1470</v>
      </c>
      <c r="BK234" s="399">
        <f>SUM(BK235:BK242)</f>
        <v>0</v>
      </c>
    </row>
    <row r="235" spans="2:65" s="338" customFormat="1" ht="24.2" customHeight="1" x14ac:dyDescent="0.2">
      <c r="B235" s="339"/>
      <c r="C235" s="402" t="s">
        <v>1806</v>
      </c>
      <c r="D235" s="402" t="s">
        <v>1471</v>
      </c>
      <c r="E235" s="403" t="s">
        <v>1807</v>
      </c>
      <c r="F235" s="404" t="s">
        <v>1808</v>
      </c>
      <c r="G235" s="405" t="s">
        <v>131</v>
      </c>
      <c r="H235" s="406">
        <v>4</v>
      </c>
      <c r="I235" s="440">
        <v>0</v>
      </c>
      <c r="J235" s="407">
        <f>ROUND(I235*H235,2)</f>
        <v>0</v>
      </c>
      <c r="K235" s="404" t="s">
        <v>1474</v>
      </c>
      <c r="L235" s="339"/>
      <c r="M235" s="408" t="s">
        <v>1431</v>
      </c>
      <c r="N235" s="409" t="s">
        <v>1287</v>
      </c>
      <c r="O235" s="410">
        <v>1.7</v>
      </c>
      <c r="P235" s="410">
        <f>O235*H235</f>
        <v>6.8</v>
      </c>
      <c r="Q235" s="410">
        <v>1.2E-2</v>
      </c>
      <c r="R235" s="410">
        <f>Q235*H235</f>
        <v>4.8000000000000001E-2</v>
      </c>
      <c r="S235" s="410">
        <v>0</v>
      </c>
      <c r="T235" s="411">
        <f>S235*H235</f>
        <v>0</v>
      </c>
      <c r="AR235" s="412" t="s">
        <v>1504</v>
      </c>
      <c r="AT235" s="412" t="s">
        <v>1471</v>
      </c>
      <c r="AU235" s="412" t="s">
        <v>9</v>
      </c>
      <c r="AY235" s="331" t="s">
        <v>1470</v>
      </c>
      <c r="BE235" s="413">
        <f>IF(N235="základní",J235,0)</f>
        <v>0</v>
      </c>
      <c r="BF235" s="413">
        <f>IF(N235="snížená",J235,0)</f>
        <v>0</v>
      </c>
      <c r="BG235" s="413">
        <f>IF(N235="zákl. přenesená",J235,0)</f>
        <v>0</v>
      </c>
      <c r="BH235" s="413">
        <f>IF(N235="sníž. přenesená",J235,0)</f>
        <v>0</v>
      </c>
      <c r="BI235" s="413">
        <f>IF(N235="nulová",J235,0)</f>
        <v>0</v>
      </c>
      <c r="BJ235" s="331" t="s">
        <v>11</v>
      </c>
      <c r="BK235" s="413">
        <f>ROUND(I235*H235,2)</f>
        <v>0</v>
      </c>
      <c r="BL235" s="331" t="s">
        <v>1504</v>
      </c>
      <c r="BM235" s="412" t="s">
        <v>1809</v>
      </c>
    </row>
    <row r="236" spans="2:65" s="338" customFormat="1" x14ac:dyDescent="0.2">
      <c r="B236" s="339"/>
      <c r="D236" s="414" t="s">
        <v>1476</v>
      </c>
      <c r="F236" s="415" t="s">
        <v>1810</v>
      </c>
      <c r="L236" s="339"/>
      <c r="M236" s="416"/>
      <c r="T236" s="417"/>
      <c r="AT236" s="331" t="s">
        <v>1476</v>
      </c>
      <c r="AU236" s="331" t="s">
        <v>9</v>
      </c>
    </row>
    <row r="237" spans="2:65" s="338" customFormat="1" ht="21.75" customHeight="1" x14ac:dyDescent="0.2">
      <c r="B237" s="339"/>
      <c r="C237" s="402" t="s">
        <v>1811</v>
      </c>
      <c r="D237" s="402" t="s">
        <v>1471</v>
      </c>
      <c r="E237" s="403" t="s">
        <v>1812</v>
      </c>
      <c r="F237" s="404" t="s">
        <v>1813</v>
      </c>
      <c r="G237" s="405" t="s">
        <v>131</v>
      </c>
      <c r="H237" s="406">
        <v>1</v>
      </c>
      <c r="I237" s="440">
        <v>0</v>
      </c>
      <c r="J237" s="407">
        <f>ROUND(I237*H237,2)</f>
        <v>0</v>
      </c>
      <c r="K237" s="404" t="s">
        <v>1474</v>
      </c>
      <c r="L237" s="339"/>
      <c r="M237" s="408" t="s">
        <v>1431</v>
      </c>
      <c r="N237" s="409" t="s">
        <v>1287</v>
      </c>
      <c r="O237" s="410">
        <v>2.2000000000000002</v>
      </c>
      <c r="P237" s="410">
        <f>O237*H237</f>
        <v>2.2000000000000002</v>
      </c>
      <c r="Q237" s="410">
        <v>1.5599999999999999E-2</v>
      </c>
      <c r="R237" s="410">
        <f>Q237*H237</f>
        <v>1.5599999999999999E-2</v>
      </c>
      <c r="S237" s="410">
        <v>0</v>
      </c>
      <c r="T237" s="411">
        <f>S237*H237</f>
        <v>0</v>
      </c>
      <c r="AR237" s="412" t="s">
        <v>1504</v>
      </c>
      <c r="AT237" s="412" t="s">
        <v>1471</v>
      </c>
      <c r="AU237" s="412" t="s">
        <v>9</v>
      </c>
      <c r="AY237" s="331" t="s">
        <v>1470</v>
      </c>
      <c r="BE237" s="413">
        <f>IF(N237="základní",J237,0)</f>
        <v>0</v>
      </c>
      <c r="BF237" s="413">
        <f>IF(N237="snížená",J237,0)</f>
        <v>0</v>
      </c>
      <c r="BG237" s="413">
        <f>IF(N237="zákl. přenesená",J237,0)</f>
        <v>0</v>
      </c>
      <c r="BH237" s="413">
        <f>IF(N237="sníž. přenesená",J237,0)</f>
        <v>0</v>
      </c>
      <c r="BI237" s="413">
        <f>IF(N237="nulová",J237,0)</f>
        <v>0</v>
      </c>
      <c r="BJ237" s="331" t="s">
        <v>11</v>
      </c>
      <c r="BK237" s="413">
        <f>ROUND(I237*H237,2)</f>
        <v>0</v>
      </c>
      <c r="BL237" s="331" t="s">
        <v>1504</v>
      </c>
      <c r="BM237" s="412" t="s">
        <v>1814</v>
      </c>
    </row>
    <row r="238" spans="2:65" s="338" customFormat="1" x14ac:dyDescent="0.2">
      <c r="B238" s="339"/>
      <c r="D238" s="414" t="s">
        <v>1476</v>
      </c>
      <c r="F238" s="415" t="s">
        <v>1815</v>
      </c>
      <c r="L238" s="339"/>
      <c r="M238" s="416"/>
      <c r="T238" s="417"/>
      <c r="AT238" s="331" t="s">
        <v>1476</v>
      </c>
      <c r="AU238" s="331" t="s">
        <v>9</v>
      </c>
    </row>
    <row r="239" spans="2:65" s="338" customFormat="1" ht="24.2" customHeight="1" x14ac:dyDescent="0.2">
      <c r="B239" s="339"/>
      <c r="C239" s="402" t="s">
        <v>1816</v>
      </c>
      <c r="D239" s="402" t="s">
        <v>1471</v>
      </c>
      <c r="E239" s="403" t="s">
        <v>1817</v>
      </c>
      <c r="F239" s="404" t="s">
        <v>1818</v>
      </c>
      <c r="G239" s="405" t="s">
        <v>131</v>
      </c>
      <c r="H239" s="406">
        <v>2</v>
      </c>
      <c r="I239" s="440">
        <v>0</v>
      </c>
      <c r="J239" s="407">
        <f>ROUND(I239*H239,2)</f>
        <v>0</v>
      </c>
      <c r="K239" s="404" t="s">
        <v>1474</v>
      </c>
      <c r="L239" s="339"/>
      <c r="M239" s="408" t="s">
        <v>1431</v>
      </c>
      <c r="N239" s="409" t="s">
        <v>1287</v>
      </c>
      <c r="O239" s="410">
        <v>2.5</v>
      </c>
      <c r="P239" s="410">
        <f>O239*H239</f>
        <v>5</v>
      </c>
      <c r="Q239" s="410">
        <v>1.6650000000000002E-2</v>
      </c>
      <c r="R239" s="410">
        <f>Q239*H239</f>
        <v>3.3300000000000003E-2</v>
      </c>
      <c r="S239" s="410">
        <v>0</v>
      </c>
      <c r="T239" s="411">
        <f>S239*H239</f>
        <v>0</v>
      </c>
      <c r="AR239" s="412" t="s">
        <v>1504</v>
      </c>
      <c r="AT239" s="412" t="s">
        <v>1471</v>
      </c>
      <c r="AU239" s="412" t="s">
        <v>9</v>
      </c>
      <c r="AY239" s="331" t="s">
        <v>1470</v>
      </c>
      <c r="BE239" s="413">
        <f>IF(N239="základní",J239,0)</f>
        <v>0</v>
      </c>
      <c r="BF239" s="413">
        <f>IF(N239="snížená",J239,0)</f>
        <v>0</v>
      </c>
      <c r="BG239" s="413">
        <f>IF(N239="zákl. přenesená",J239,0)</f>
        <v>0</v>
      </c>
      <c r="BH239" s="413">
        <f>IF(N239="sníž. přenesená",J239,0)</f>
        <v>0</v>
      </c>
      <c r="BI239" s="413">
        <f>IF(N239="nulová",J239,0)</f>
        <v>0</v>
      </c>
      <c r="BJ239" s="331" t="s">
        <v>11</v>
      </c>
      <c r="BK239" s="413">
        <f>ROUND(I239*H239,2)</f>
        <v>0</v>
      </c>
      <c r="BL239" s="331" t="s">
        <v>1504</v>
      </c>
      <c r="BM239" s="412" t="s">
        <v>1819</v>
      </c>
    </row>
    <row r="240" spans="2:65" s="338" customFormat="1" x14ac:dyDescent="0.2">
      <c r="B240" s="339"/>
      <c r="D240" s="414" t="s">
        <v>1476</v>
      </c>
      <c r="F240" s="415" t="s">
        <v>1820</v>
      </c>
      <c r="L240" s="339"/>
      <c r="M240" s="416"/>
      <c r="T240" s="417"/>
      <c r="AT240" s="331" t="s">
        <v>1476</v>
      </c>
      <c r="AU240" s="331" t="s">
        <v>9</v>
      </c>
    </row>
    <row r="241" spans="2:65" s="338" customFormat="1" ht="24.2" customHeight="1" x14ac:dyDescent="0.2">
      <c r="B241" s="339"/>
      <c r="C241" s="402" t="s">
        <v>1821</v>
      </c>
      <c r="D241" s="402" t="s">
        <v>1471</v>
      </c>
      <c r="E241" s="403" t="s">
        <v>1822</v>
      </c>
      <c r="F241" s="404" t="s">
        <v>1823</v>
      </c>
      <c r="G241" s="405" t="s">
        <v>114</v>
      </c>
      <c r="H241" s="406">
        <v>9.7000000000000003E-2</v>
      </c>
      <c r="I241" s="440">
        <v>0</v>
      </c>
      <c r="J241" s="407">
        <f>ROUND(I241*H241,2)</f>
        <v>0</v>
      </c>
      <c r="K241" s="404" t="s">
        <v>1474</v>
      </c>
      <c r="L241" s="339"/>
      <c r="M241" s="408" t="s">
        <v>1431</v>
      </c>
      <c r="N241" s="409" t="s">
        <v>1287</v>
      </c>
      <c r="O241" s="410">
        <v>2.5470000000000002</v>
      </c>
      <c r="P241" s="410">
        <f>O241*H241</f>
        <v>0.24705900000000003</v>
      </c>
      <c r="Q241" s="410">
        <v>0</v>
      </c>
      <c r="R241" s="410">
        <f>Q241*H241</f>
        <v>0</v>
      </c>
      <c r="S241" s="410">
        <v>0</v>
      </c>
      <c r="T241" s="411">
        <f>S241*H241</f>
        <v>0</v>
      </c>
      <c r="AR241" s="412" t="s">
        <v>1504</v>
      </c>
      <c r="AT241" s="412" t="s">
        <v>1471</v>
      </c>
      <c r="AU241" s="412" t="s">
        <v>9</v>
      </c>
      <c r="AY241" s="331" t="s">
        <v>1470</v>
      </c>
      <c r="BE241" s="413">
        <f>IF(N241="základní",J241,0)</f>
        <v>0</v>
      </c>
      <c r="BF241" s="413">
        <f>IF(N241="snížená",J241,0)</f>
        <v>0</v>
      </c>
      <c r="BG241" s="413">
        <f>IF(N241="zákl. přenesená",J241,0)</f>
        <v>0</v>
      </c>
      <c r="BH241" s="413">
        <f>IF(N241="sníž. přenesená",J241,0)</f>
        <v>0</v>
      </c>
      <c r="BI241" s="413">
        <f>IF(N241="nulová",J241,0)</f>
        <v>0</v>
      </c>
      <c r="BJ241" s="331" t="s">
        <v>11</v>
      </c>
      <c r="BK241" s="413">
        <f>ROUND(I241*H241,2)</f>
        <v>0</v>
      </c>
      <c r="BL241" s="331" t="s">
        <v>1504</v>
      </c>
      <c r="BM241" s="412" t="s">
        <v>1824</v>
      </c>
    </row>
    <row r="242" spans="2:65" s="338" customFormat="1" x14ac:dyDescent="0.2">
      <c r="B242" s="339"/>
      <c r="D242" s="414" t="s">
        <v>1476</v>
      </c>
      <c r="F242" s="415" t="s">
        <v>1825</v>
      </c>
      <c r="L242" s="339"/>
      <c r="M242" s="416"/>
      <c r="T242" s="417"/>
      <c r="AT242" s="331" t="s">
        <v>1476</v>
      </c>
      <c r="AU242" s="331" t="s">
        <v>9</v>
      </c>
    </row>
    <row r="243" spans="2:65" s="390" customFormat="1" ht="22.9" customHeight="1" x14ac:dyDescent="0.2">
      <c r="B243" s="391"/>
      <c r="D243" s="392" t="s">
        <v>1467</v>
      </c>
      <c r="E243" s="400" t="s">
        <v>1826</v>
      </c>
      <c r="F243" s="400" t="s">
        <v>1827</v>
      </c>
      <c r="J243" s="401">
        <f>BK243</f>
        <v>0</v>
      </c>
      <c r="L243" s="391"/>
      <c r="M243" s="395"/>
      <c r="P243" s="396">
        <f>SUM(P244:P249)</f>
        <v>1.852449</v>
      </c>
      <c r="R243" s="396">
        <f>SUM(R244:R249)</f>
        <v>5.6999999999999998E-4</v>
      </c>
      <c r="T243" s="397">
        <f>SUM(T244:T249)</f>
        <v>0</v>
      </c>
      <c r="AR243" s="392" t="s">
        <v>9</v>
      </c>
      <c r="AT243" s="398" t="s">
        <v>1467</v>
      </c>
      <c r="AU243" s="398" t="s">
        <v>11</v>
      </c>
      <c r="AY243" s="392" t="s">
        <v>1470</v>
      </c>
      <c r="BK243" s="399">
        <f>SUM(BK244:BK249)</f>
        <v>0</v>
      </c>
    </row>
    <row r="244" spans="2:65" s="338" customFormat="1" ht="21.75" customHeight="1" x14ac:dyDescent="0.2">
      <c r="B244" s="339"/>
      <c r="C244" s="402" t="s">
        <v>1828</v>
      </c>
      <c r="D244" s="402" t="s">
        <v>1471</v>
      </c>
      <c r="E244" s="403" t="s">
        <v>1829</v>
      </c>
      <c r="F244" s="404" t="s">
        <v>1830</v>
      </c>
      <c r="G244" s="405" t="s">
        <v>170</v>
      </c>
      <c r="H244" s="406">
        <v>1</v>
      </c>
      <c r="I244" s="440">
        <v>0</v>
      </c>
      <c r="J244" s="407">
        <f>ROUND(I244*H244,2)</f>
        <v>0</v>
      </c>
      <c r="K244" s="404" t="s">
        <v>1474</v>
      </c>
      <c r="L244" s="339"/>
      <c r="M244" s="408" t="s">
        <v>1431</v>
      </c>
      <c r="N244" s="409" t="s">
        <v>1287</v>
      </c>
      <c r="O244" s="410">
        <v>0.6</v>
      </c>
      <c r="P244" s="410">
        <f>O244*H244</f>
        <v>0.6</v>
      </c>
      <c r="Q244" s="410">
        <v>1.4999999999999999E-4</v>
      </c>
      <c r="R244" s="410">
        <f>Q244*H244</f>
        <v>1.4999999999999999E-4</v>
      </c>
      <c r="S244" s="410">
        <v>0</v>
      </c>
      <c r="T244" s="411">
        <f>S244*H244</f>
        <v>0</v>
      </c>
      <c r="AR244" s="412" t="s">
        <v>1504</v>
      </c>
      <c r="AT244" s="412" t="s">
        <v>1471</v>
      </c>
      <c r="AU244" s="412" t="s">
        <v>9</v>
      </c>
      <c r="AY244" s="331" t="s">
        <v>1470</v>
      </c>
      <c r="BE244" s="413">
        <f>IF(N244="základní",J244,0)</f>
        <v>0</v>
      </c>
      <c r="BF244" s="413">
        <f>IF(N244="snížená",J244,0)</f>
        <v>0</v>
      </c>
      <c r="BG244" s="413">
        <f>IF(N244="zákl. přenesená",J244,0)</f>
        <v>0</v>
      </c>
      <c r="BH244" s="413">
        <f>IF(N244="sníž. přenesená",J244,0)</f>
        <v>0</v>
      </c>
      <c r="BI244" s="413">
        <f>IF(N244="nulová",J244,0)</f>
        <v>0</v>
      </c>
      <c r="BJ244" s="331" t="s">
        <v>11</v>
      </c>
      <c r="BK244" s="413">
        <f>ROUND(I244*H244,2)</f>
        <v>0</v>
      </c>
      <c r="BL244" s="331" t="s">
        <v>1504</v>
      </c>
      <c r="BM244" s="412" t="s">
        <v>1831</v>
      </c>
    </row>
    <row r="245" spans="2:65" s="338" customFormat="1" x14ac:dyDescent="0.2">
      <c r="B245" s="339"/>
      <c r="D245" s="414" t="s">
        <v>1476</v>
      </c>
      <c r="F245" s="415" t="s">
        <v>1832</v>
      </c>
      <c r="L245" s="339"/>
      <c r="M245" s="416"/>
      <c r="T245" s="417"/>
      <c r="AT245" s="331" t="s">
        <v>1476</v>
      </c>
      <c r="AU245" s="331" t="s">
        <v>9</v>
      </c>
    </row>
    <row r="246" spans="2:65" s="338" customFormat="1" ht="24.2" customHeight="1" x14ac:dyDescent="0.2">
      <c r="B246" s="339"/>
      <c r="C246" s="402" t="s">
        <v>1833</v>
      </c>
      <c r="D246" s="402" t="s">
        <v>1471</v>
      </c>
      <c r="E246" s="403" t="s">
        <v>1834</v>
      </c>
      <c r="F246" s="404" t="s">
        <v>1835</v>
      </c>
      <c r="G246" s="405" t="s">
        <v>170</v>
      </c>
      <c r="H246" s="406">
        <v>2</v>
      </c>
      <c r="I246" s="440">
        <v>0</v>
      </c>
      <c r="J246" s="407">
        <f>ROUND(I246*H246,2)</f>
        <v>0</v>
      </c>
      <c r="K246" s="404" t="s">
        <v>1474</v>
      </c>
      <c r="L246" s="339"/>
      <c r="M246" s="408" t="s">
        <v>1431</v>
      </c>
      <c r="N246" s="409" t="s">
        <v>1287</v>
      </c>
      <c r="O246" s="410">
        <v>0.625</v>
      </c>
      <c r="P246" s="410">
        <f>O246*H246</f>
        <v>1.25</v>
      </c>
      <c r="Q246" s="410">
        <v>2.1000000000000001E-4</v>
      </c>
      <c r="R246" s="410">
        <f>Q246*H246</f>
        <v>4.2000000000000002E-4</v>
      </c>
      <c r="S246" s="410">
        <v>0</v>
      </c>
      <c r="T246" s="411">
        <f>S246*H246</f>
        <v>0</v>
      </c>
      <c r="AR246" s="412" t="s">
        <v>1504</v>
      </c>
      <c r="AT246" s="412" t="s">
        <v>1471</v>
      </c>
      <c r="AU246" s="412" t="s">
        <v>9</v>
      </c>
      <c r="AY246" s="331" t="s">
        <v>1470</v>
      </c>
      <c r="BE246" s="413">
        <f>IF(N246="základní",J246,0)</f>
        <v>0</v>
      </c>
      <c r="BF246" s="413">
        <f>IF(N246="snížená",J246,0)</f>
        <v>0</v>
      </c>
      <c r="BG246" s="413">
        <f>IF(N246="zákl. přenesená",J246,0)</f>
        <v>0</v>
      </c>
      <c r="BH246" s="413">
        <f>IF(N246="sníž. přenesená",J246,0)</f>
        <v>0</v>
      </c>
      <c r="BI246" s="413">
        <f>IF(N246="nulová",J246,0)</f>
        <v>0</v>
      </c>
      <c r="BJ246" s="331" t="s">
        <v>11</v>
      </c>
      <c r="BK246" s="413">
        <f>ROUND(I246*H246,2)</f>
        <v>0</v>
      </c>
      <c r="BL246" s="331" t="s">
        <v>1504</v>
      </c>
      <c r="BM246" s="412" t="s">
        <v>1836</v>
      </c>
    </row>
    <row r="247" spans="2:65" s="338" customFormat="1" x14ac:dyDescent="0.2">
      <c r="B247" s="339"/>
      <c r="D247" s="414" t="s">
        <v>1476</v>
      </c>
      <c r="F247" s="415" t="s">
        <v>1837</v>
      </c>
      <c r="L247" s="339"/>
      <c r="M247" s="416"/>
      <c r="T247" s="417"/>
      <c r="AT247" s="331" t="s">
        <v>1476</v>
      </c>
      <c r="AU247" s="331" t="s">
        <v>9</v>
      </c>
    </row>
    <row r="248" spans="2:65" s="338" customFormat="1" ht="24.2" customHeight="1" x14ac:dyDescent="0.2">
      <c r="B248" s="339"/>
      <c r="C248" s="402" t="s">
        <v>1838</v>
      </c>
      <c r="D248" s="402" t="s">
        <v>1471</v>
      </c>
      <c r="E248" s="403" t="s">
        <v>1839</v>
      </c>
      <c r="F248" s="404" t="s">
        <v>1840</v>
      </c>
      <c r="G248" s="405" t="s">
        <v>114</v>
      </c>
      <c r="H248" s="406">
        <v>1E-3</v>
      </c>
      <c r="I248" s="440">
        <v>0</v>
      </c>
      <c r="J248" s="407">
        <f>ROUND(I248*H248,2)</f>
        <v>0</v>
      </c>
      <c r="K248" s="404" t="s">
        <v>1474</v>
      </c>
      <c r="L248" s="339"/>
      <c r="M248" s="408" t="s">
        <v>1431</v>
      </c>
      <c r="N248" s="409" t="s">
        <v>1287</v>
      </c>
      <c r="O248" s="410">
        <v>2.4489999999999998</v>
      </c>
      <c r="P248" s="410">
        <f>O248*H248</f>
        <v>2.4489999999999998E-3</v>
      </c>
      <c r="Q248" s="410">
        <v>0</v>
      </c>
      <c r="R248" s="410">
        <f>Q248*H248</f>
        <v>0</v>
      </c>
      <c r="S248" s="410">
        <v>0</v>
      </c>
      <c r="T248" s="411">
        <f>S248*H248</f>
        <v>0</v>
      </c>
      <c r="AR248" s="412" t="s">
        <v>1504</v>
      </c>
      <c r="AT248" s="412" t="s">
        <v>1471</v>
      </c>
      <c r="AU248" s="412" t="s">
        <v>9</v>
      </c>
      <c r="AY248" s="331" t="s">
        <v>1470</v>
      </c>
      <c r="BE248" s="413">
        <f>IF(N248="základní",J248,0)</f>
        <v>0</v>
      </c>
      <c r="BF248" s="413">
        <f>IF(N248="snížená",J248,0)</f>
        <v>0</v>
      </c>
      <c r="BG248" s="413">
        <f>IF(N248="zákl. přenesená",J248,0)</f>
        <v>0</v>
      </c>
      <c r="BH248" s="413">
        <f>IF(N248="sníž. přenesená",J248,0)</f>
        <v>0</v>
      </c>
      <c r="BI248" s="413">
        <f>IF(N248="nulová",J248,0)</f>
        <v>0</v>
      </c>
      <c r="BJ248" s="331" t="s">
        <v>11</v>
      </c>
      <c r="BK248" s="413">
        <f>ROUND(I248*H248,2)</f>
        <v>0</v>
      </c>
      <c r="BL248" s="331" t="s">
        <v>1504</v>
      </c>
      <c r="BM248" s="412" t="s">
        <v>1841</v>
      </c>
    </row>
    <row r="249" spans="2:65" s="338" customFormat="1" x14ac:dyDescent="0.2">
      <c r="B249" s="339"/>
      <c r="D249" s="414" t="s">
        <v>1476</v>
      </c>
      <c r="F249" s="415" t="s">
        <v>1842</v>
      </c>
      <c r="L249" s="339"/>
      <c r="M249" s="435"/>
      <c r="N249" s="436"/>
      <c r="O249" s="436"/>
      <c r="P249" s="436"/>
      <c r="Q249" s="436"/>
      <c r="R249" s="436"/>
      <c r="S249" s="436"/>
      <c r="T249" s="437"/>
      <c r="AT249" s="331" t="s">
        <v>1476</v>
      </c>
      <c r="AU249" s="331" t="s">
        <v>9</v>
      </c>
    </row>
    <row r="250" spans="2:65" s="338" customFormat="1" ht="6.95" customHeight="1" x14ac:dyDescent="0.2">
      <c r="B250" s="359"/>
      <c r="C250" s="360"/>
      <c r="D250" s="360"/>
      <c r="E250" s="360"/>
      <c r="F250" s="360"/>
      <c r="G250" s="360"/>
      <c r="H250" s="360"/>
      <c r="I250" s="360"/>
      <c r="J250" s="360"/>
      <c r="K250" s="360"/>
      <c r="L250" s="339"/>
    </row>
  </sheetData>
  <mergeCells count="9">
    <mergeCell ref="E50:H50"/>
    <mergeCell ref="E82:H82"/>
    <mergeCell ref="E84:H84"/>
    <mergeCell ref="L2:V2"/>
    <mergeCell ref="E7:H7"/>
    <mergeCell ref="E9:H9"/>
    <mergeCell ref="E18:H18"/>
    <mergeCell ref="E27:H27"/>
    <mergeCell ref="E48:H48"/>
  </mergeCells>
  <hyperlinks>
    <hyperlink ref="F96" r:id="rId1" xr:uid="{56A3283B-1FFB-4C42-BCC5-1609B3D4E528}"/>
    <hyperlink ref="F99" r:id="rId2" xr:uid="{8AB36FB5-A585-4FF5-9924-76D6695C0667}"/>
    <hyperlink ref="F102" r:id="rId3" xr:uid="{974038C3-7518-4039-9525-006CF0D9616F}"/>
    <hyperlink ref="F104" r:id="rId4" xr:uid="{1791A24A-2709-4987-9A94-E72BA16F4693}"/>
    <hyperlink ref="F106" r:id="rId5" xr:uid="{8034FC77-DA4B-48AF-9766-4764A33DF0D0}"/>
    <hyperlink ref="F109" r:id="rId6" xr:uid="{BAC9C546-F25D-4AC8-8279-28D6F98F8364}"/>
    <hyperlink ref="F111" r:id="rId7" xr:uid="{6364DF98-0F17-4363-9F34-3255C09EA32E}"/>
    <hyperlink ref="F113" r:id="rId8" xr:uid="{19754602-9469-4B17-BFB5-6B9E1430072E}"/>
    <hyperlink ref="F116" r:id="rId9" xr:uid="{193FC5AB-FEEA-4364-8E48-671C41C079F2}"/>
    <hyperlink ref="F118" r:id="rId10" xr:uid="{28DA7156-4452-4DD0-8751-9CAD07C40EE1}"/>
    <hyperlink ref="F121" r:id="rId11" xr:uid="{CA1336C6-2FAE-4E06-953C-20F8718245B6}"/>
    <hyperlink ref="F125" r:id="rId12" xr:uid="{8DA66E3B-BDE1-490F-ABE8-BB7589376A7A}"/>
    <hyperlink ref="F127" r:id="rId13" xr:uid="{0E743D1A-D688-4174-A288-C766A548238D}"/>
    <hyperlink ref="F130" r:id="rId14" xr:uid="{1EA89941-699B-402C-B76E-5F5E417F92C5}"/>
    <hyperlink ref="F133" r:id="rId15" xr:uid="{22D3BAF0-A7E2-42F2-92E7-6F8F7CCF828B}"/>
    <hyperlink ref="F136" r:id="rId16" xr:uid="{C485C31E-E9E2-45C9-B0E1-7E43D4573C9E}"/>
    <hyperlink ref="F139" r:id="rId17" xr:uid="{E7780CD2-B381-4B98-8F1D-F788A957AD08}"/>
    <hyperlink ref="F144" r:id="rId18" xr:uid="{9D8B1E9D-F2C2-482F-A798-9599315DF694}"/>
    <hyperlink ref="F146" r:id="rId19" xr:uid="{AC769792-81E9-4091-88A8-ABE889E0EB5F}"/>
    <hyperlink ref="F148" r:id="rId20" xr:uid="{A630EBB7-B19D-43CA-A7A3-E23C425FB7BC}"/>
    <hyperlink ref="F150" r:id="rId21" xr:uid="{571AB60B-740C-4CC3-AC0F-B82659122FCE}"/>
    <hyperlink ref="F153" r:id="rId22" xr:uid="{729C4E29-DFE7-4BDA-AAC8-723E671E99C7}"/>
    <hyperlink ref="F155" r:id="rId23" xr:uid="{D4F79E9A-5B2D-4301-82BE-68B266032761}"/>
    <hyperlink ref="F157" r:id="rId24" xr:uid="{05CBADD5-0FF3-48A2-BBD8-7424531271DD}"/>
    <hyperlink ref="F160" r:id="rId25" xr:uid="{7551379E-75D1-484F-B8B4-91BDF92D0591}"/>
    <hyperlink ref="F164" r:id="rId26" xr:uid="{8B3E5DB5-ACAC-4931-8633-83D12CF8CE98}"/>
    <hyperlink ref="F168" r:id="rId27" xr:uid="{072FC3CA-FFAE-443B-A11B-28732160CF02}"/>
    <hyperlink ref="F171" r:id="rId28" xr:uid="{AA41A949-838A-4BC6-81F4-027AD0F748F8}"/>
    <hyperlink ref="F174" r:id="rId29" xr:uid="{431E40C3-833E-4CDD-AA62-EF079C0FA697}"/>
    <hyperlink ref="F177" r:id="rId30" xr:uid="{2CE45964-F890-4FC1-896B-6E8ABF507B9D}"/>
    <hyperlink ref="F180" r:id="rId31" xr:uid="{729CACA3-55DD-419A-9A58-FA6ACA056EDC}"/>
    <hyperlink ref="F182" r:id="rId32" xr:uid="{CF4A3090-0108-46CD-8ADA-BA77EBA352B9}"/>
    <hyperlink ref="F184" r:id="rId33" xr:uid="{06CFB7BB-B031-4AA2-964B-CBEF87A64CA1}"/>
    <hyperlink ref="F186" r:id="rId34" xr:uid="{B8CA667C-CADB-44F7-9887-BF8F40E61DFA}"/>
    <hyperlink ref="F188" r:id="rId35" xr:uid="{1F332F5C-655B-4555-B373-FDC2054222A2}"/>
    <hyperlink ref="F190" r:id="rId36" xr:uid="{62D627A7-FEC7-47D3-8810-EE16E8B51424}"/>
    <hyperlink ref="F192" r:id="rId37" xr:uid="{22756097-E44E-4549-B882-4032669139E2}"/>
    <hyperlink ref="F194" r:id="rId38" xr:uid="{2B235422-AC62-4B45-B46A-853C3B5C6F33}"/>
    <hyperlink ref="F196" r:id="rId39" xr:uid="{6A2E3DF7-470F-4F15-9A83-CD211660E901}"/>
    <hyperlink ref="F198" r:id="rId40" xr:uid="{00D4F5B9-A02C-42D3-921C-FE17F8E5E1D6}"/>
    <hyperlink ref="F200" r:id="rId41" xr:uid="{664714E4-A89B-4AA5-A090-73CD141A6637}"/>
    <hyperlink ref="F202" r:id="rId42" xr:uid="{1A299977-F318-4FFC-9856-EE4CB1895124}"/>
    <hyperlink ref="F205" r:id="rId43" xr:uid="{C8846EF5-596D-45DB-A641-50B48B12C597}"/>
    <hyperlink ref="F207" r:id="rId44" xr:uid="{5F4F87EC-5807-4782-8739-D5101C044050}"/>
    <hyperlink ref="F209" r:id="rId45" xr:uid="{60806C3A-D287-442F-9206-663751CD4A44}"/>
    <hyperlink ref="F212" r:id="rId46" xr:uid="{DE586D10-1373-4479-9107-6A2F53468A27}"/>
    <hyperlink ref="F214" r:id="rId47" xr:uid="{09030107-0E99-4164-AB06-8CB12E014264}"/>
    <hyperlink ref="F216" r:id="rId48" xr:uid="{6AA78085-5895-41AD-8648-0A467B745E8A}"/>
    <hyperlink ref="F218" r:id="rId49" xr:uid="{94D4390A-985C-44F0-8C4F-ABE3B4C3FAC6}"/>
    <hyperlink ref="F220" r:id="rId50" xr:uid="{A53E4DC3-45C7-460E-BB13-9B9A9014C36B}"/>
    <hyperlink ref="F222" r:id="rId51" xr:uid="{EEEC14DB-8421-4AE6-88D3-28615133AD01}"/>
    <hyperlink ref="F224" r:id="rId52" xr:uid="{4E040AD1-5D9D-4CE1-B9E8-409C92D2E6F4}"/>
    <hyperlink ref="F227" r:id="rId53" xr:uid="{0D220A4D-2A44-4CFE-A7F8-3AB8E87A0D32}"/>
    <hyperlink ref="F229" r:id="rId54" xr:uid="{D117EB7D-E1F1-4437-AE05-E7A3F2DDCBB2}"/>
    <hyperlink ref="F231" r:id="rId55" xr:uid="{4CF3FCE8-26C1-4982-9042-DE902F9F88D1}"/>
    <hyperlink ref="F233" r:id="rId56" xr:uid="{A51BD884-DB83-4BD6-AF66-A17CDAC06313}"/>
    <hyperlink ref="F236" r:id="rId57" xr:uid="{5AEABB56-8DE1-4100-B668-47CCDEB24D01}"/>
    <hyperlink ref="F238" r:id="rId58" xr:uid="{2304B2E3-C938-40BB-93E3-98E051673C6F}"/>
    <hyperlink ref="F240" r:id="rId59" xr:uid="{84232061-399D-4146-986B-36DC4A8CCE4B}"/>
    <hyperlink ref="F242" r:id="rId60" xr:uid="{50C696E0-9CE6-42AB-B3F9-1890DE93892B}"/>
    <hyperlink ref="F245" r:id="rId61" xr:uid="{FF3C9B14-CB53-4F51-8179-349E976FFBFC}"/>
    <hyperlink ref="F247" r:id="rId62" xr:uid="{5DF93974-644A-40F2-A008-8103BFC607EE}"/>
    <hyperlink ref="F249" r:id="rId63" xr:uid="{1C8B6866-3854-4543-B3AD-52D012E64621}"/>
  </hyperlinks>
  <pageMargins left="0.7" right="0.7" top="0.78740157499999996" bottom="0.78740157499999996" header="0.3" footer="0.3"/>
  <pageSetup paperSize="9" scale="45" orientation="portrait" r:id="rId6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A9994-7C11-4348-A601-DD3DDF1CFE71}">
  <dimension ref="B2:BM154"/>
  <sheetViews>
    <sheetView topLeftCell="A71" zoomScaleNormal="100" workbookViewId="0">
      <selection activeCell="I120" activeCellId="1" sqref="I117 I120"/>
    </sheetView>
  </sheetViews>
  <sheetFormatPr defaultRowHeight="12.75" x14ac:dyDescent="0.2"/>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4" max="14" width="0" hidden="1" customWidth="1"/>
    <col min="15" max="20" width="12.140625" hidden="1" customWidth="1"/>
    <col min="21" max="21" width="14" hidden="1" customWidth="1"/>
    <col min="22" max="22" width="10.5703125" hidden="1" customWidth="1"/>
    <col min="23" max="23" width="14" hidden="1" customWidth="1"/>
    <col min="24" max="24" width="10.5703125" hidden="1" customWidth="1"/>
    <col min="25" max="25" width="12.85546875" hidden="1" customWidth="1"/>
    <col min="26" max="26" width="9.42578125" hidden="1" customWidth="1"/>
    <col min="27" max="27" width="12.85546875" hidden="1" customWidth="1"/>
    <col min="28" max="28" width="14" hidden="1" customWidth="1"/>
    <col min="29" max="29" width="9.42578125" hidden="1" customWidth="1"/>
    <col min="30" max="30" width="12.85546875" hidden="1" customWidth="1"/>
    <col min="31" max="31" width="14" hidden="1" customWidth="1"/>
    <col min="32" max="82" width="0" hidden="1" customWidth="1"/>
  </cols>
  <sheetData>
    <row r="2" spans="2:46" ht="36.950000000000003" customHeight="1" x14ac:dyDescent="0.2">
      <c r="L2" s="515"/>
      <c r="M2" s="515"/>
      <c r="N2" s="515"/>
      <c r="O2" s="515"/>
      <c r="P2" s="515"/>
      <c r="Q2" s="515"/>
      <c r="R2" s="515"/>
      <c r="S2" s="515"/>
      <c r="T2" s="515"/>
      <c r="U2" s="515"/>
      <c r="V2" s="515"/>
      <c r="AT2" s="331" t="s">
        <v>1843</v>
      </c>
    </row>
    <row r="3" spans="2:46" ht="6.95" customHeight="1" x14ac:dyDescent="0.2">
      <c r="B3" s="332"/>
      <c r="C3" s="333"/>
      <c r="D3" s="333"/>
      <c r="E3" s="333"/>
      <c r="F3" s="333"/>
      <c r="G3" s="333"/>
      <c r="H3" s="333"/>
      <c r="I3" s="333"/>
      <c r="J3" s="333"/>
      <c r="K3" s="333"/>
      <c r="L3" s="334"/>
      <c r="AT3" s="331" t="s">
        <v>9</v>
      </c>
    </row>
    <row r="4" spans="2:46" ht="24.95" customHeight="1" x14ac:dyDescent="0.2">
      <c r="B4" s="334"/>
      <c r="D4" s="335" t="s">
        <v>1425</v>
      </c>
      <c r="L4" s="334"/>
      <c r="M4" s="336" t="s">
        <v>1426</v>
      </c>
      <c r="AT4" s="331" t="s">
        <v>1427</v>
      </c>
    </row>
    <row r="5" spans="2:46" ht="6.95" customHeight="1" x14ac:dyDescent="0.2">
      <c r="B5" s="334"/>
      <c r="L5" s="334"/>
    </row>
    <row r="6" spans="2:46" ht="12" customHeight="1" x14ac:dyDescent="0.2">
      <c r="B6" s="334"/>
      <c r="D6" s="337" t="s">
        <v>978</v>
      </c>
      <c r="L6" s="334"/>
    </row>
    <row r="7" spans="2:46" ht="16.5" customHeight="1" x14ac:dyDescent="0.2">
      <c r="B7" s="334"/>
      <c r="E7" s="513" t="str">
        <f>'[4]Rekapitulace stavby'!K6</f>
        <v>Půdní vestavba výukových prostor, zámek Horky nad Jizerou</v>
      </c>
      <c r="F7" s="514"/>
      <c r="G7" s="514"/>
      <c r="H7" s="514"/>
      <c r="L7" s="334"/>
    </row>
    <row r="8" spans="2:46" s="338" customFormat="1" ht="12" customHeight="1" x14ac:dyDescent="0.2">
      <c r="B8" s="339"/>
      <c r="D8" s="337" t="s">
        <v>1428</v>
      </c>
      <c r="L8" s="339"/>
    </row>
    <row r="9" spans="2:46" s="338" customFormat="1" ht="16.5" customHeight="1" x14ac:dyDescent="0.2">
      <c r="B9" s="339"/>
      <c r="E9" s="511" t="s">
        <v>1844</v>
      </c>
      <c r="F9" s="512"/>
      <c r="G9" s="512"/>
      <c r="H9" s="512"/>
      <c r="L9" s="339"/>
    </row>
    <row r="10" spans="2:46" s="338" customFormat="1" x14ac:dyDescent="0.2">
      <c r="B10" s="339"/>
      <c r="L10" s="339"/>
    </row>
    <row r="11" spans="2:46" s="338" customFormat="1" ht="12" customHeight="1" x14ac:dyDescent="0.2">
      <c r="B11" s="339"/>
      <c r="D11" s="337" t="s">
        <v>1430</v>
      </c>
      <c r="F11" s="340" t="s">
        <v>1431</v>
      </c>
      <c r="I11" s="337" t="s">
        <v>1432</v>
      </c>
      <c r="J11" s="340" t="s">
        <v>1431</v>
      </c>
      <c r="L11" s="339"/>
    </row>
    <row r="12" spans="2:46" s="338" customFormat="1" ht="12" customHeight="1" x14ac:dyDescent="0.2">
      <c r="B12" s="339"/>
      <c r="D12" s="337" t="s">
        <v>1433</v>
      </c>
      <c r="F12" s="340" t="s">
        <v>1113</v>
      </c>
      <c r="I12" s="337" t="s">
        <v>1434</v>
      </c>
      <c r="J12" s="341" t="str">
        <f>'[4]Rekapitulace stavby'!AN8</f>
        <v>21. 11. 2024</v>
      </c>
      <c r="L12" s="339"/>
    </row>
    <row r="13" spans="2:46" s="338" customFormat="1" ht="10.9" customHeight="1" x14ac:dyDescent="0.2">
      <c r="B13" s="339"/>
      <c r="L13" s="339"/>
    </row>
    <row r="14" spans="2:46" s="338" customFormat="1" ht="12" customHeight="1" x14ac:dyDescent="0.2">
      <c r="B14" s="339"/>
      <c r="D14" s="337" t="s">
        <v>1435</v>
      </c>
      <c r="I14" s="337" t="s">
        <v>980</v>
      </c>
      <c r="J14" s="340" t="str">
        <f>IF('[4]Rekapitulace stavby'!AN10="","",'[4]Rekapitulace stavby'!AN10)</f>
        <v/>
      </c>
      <c r="L14" s="339"/>
    </row>
    <row r="15" spans="2:46" s="338" customFormat="1" ht="18" customHeight="1" x14ac:dyDescent="0.2">
      <c r="B15" s="339"/>
      <c r="E15" s="340" t="str">
        <f>IF('[4]Rekapitulace stavby'!E11="","",'[4]Rekapitulace stavby'!E11)</f>
        <v xml:space="preserve"> </v>
      </c>
      <c r="I15" s="337" t="s">
        <v>981</v>
      </c>
      <c r="J15" s="340" t="str">
        <f>IF('[4]Rekapitulace stavby'!AN11="","",'[4]Rekapitulace stavby'!AN11)</f>
        <v/>
      </c>
      <c r="L15" s="339"/>
    </row>
    <row r="16" spans="2:46" s="338" customFormat="1" ht="6.95" customHeight="1" x14ac:dyDescent="0.2">
      <c r="B16" s="339"/>
      <c r="L16" s="339"/>
    </row>
    <row r="17" spans="2:12" s="338" customFormat="1" ht="12" customHeight="1" x14ac:dyDescent="0.2">
      <c r="B17" s="339"/>
      <c r="D17" s="337" t="s">
        <v>983</v>
      </c>
      <c r="I17" s="337" t="s">
        <v>980</v>
      </c>
      <c r="J17" s="340" t="str">
        <f>'[4]Rekapitulace stavby'!AN13</f>
        <v/>
      </c>
      <c r="L17" s="339"/>
    </row>
    <row r="18" spans="2:12" s="338" customFormat="1" ht="18" customHeight="1" x14ac:dyDescent="0.2">
      <c r="B18" s="339"/>
      <c r="E18" s="516" t="str">
        <f>'[4]Rekapitulace stavby'!E14</f>
        <v xml:space="preserve"> </v>
      </c>
      <c r="F18" s="516"/>
      <c r="G18" s="516"/>
      <c r="H18" s="516"/>
      <c r="I18" s="337" t="s">
        <v>981</v>
      </c>
      <c r="J18" s="340" t="str">
        <f>'[4]Rekapitulace stavby'!AN14</f>
        <v/>
      </c>
      <c r="L18" s="339"/>
    </row>
    <row r="19" spans="2:12" s="338" customFormat="1" ht="6.95" customHeight="1" x14ac:dyDescent="0.2">
      <c r="B19" s="339"/>
      <c r="L19" s="339"/>
    </row>
    <row r="20" spans="2:12" s="338" customFormat="1" ht="12" customHeight="1" x14ac:dyDescent="0.2">
      <c r="B20" s="339"/>
      <c r="D20" s="337" t="s">
        <v>982</v>
      </c>
      <c r="I20" s="337" t="s">
        <v>980</v>
      </c>
      <c r="J20" s="340" t="str">
        <f>IF('[4]Rekapitulace stavby'!AN16="","",'[4]Rekapitulace stavby'!AN16)</f>
        <v/>
      </c>
      <c r="L20" s="339"/>
    </row>
    <row r="21" spans="2:12" s="338" customFormat="1" ht="18" customHeight="1" x14ac:dyDescent="0.2">
      <c r="B21" s="339"/>
      <c r="E21" s="340" t="str">
        <f>IF('[4]Rekapitulace stavby'!E17="","",'[4]Rekapitulace stavby'!E17)</f>
        <v xml:space="preserve"> </v>
      </c>
      <c r="I21" s="337" t="s">
        <v>981</v>
      </c>
      <c r="J21" s="340" t="str">
        <f>IF('[4]Rekapitulace stavby'!AN17="","",'[4]Rekapitulace stavby'!AN17)</f>
        <v/>
      </c>
      <c r="L21" s="339"/>
    </row>
    <row r="22" spans="2:12" s="338" customFormat="1" ht="6.95" customHeight="1" x14ac:dyDescent="0.2">
      <c r="B22" s="339"/>
      <c r="L22" s="339"/>
    </row>
    <row r="23" spans="2:12" s="338" customFormat="1" ht="12" customHeight="1" x14ac:dyDescent="0.2">
      <c r="B23" s="339"/>
      <c r="D23" s="337" t="s">
        <v>1436</v>
      </c>
      <c r="I23" s="337" t="s">
        <v>980</v>
      </c>
      <c r="J23" s="340" t="str">
        <f>IF('[4]Rekapitulace stavby'!AN19="","",'[4]Rekapitulace stavby'!AN19)</f>
        <v/>
      </c>
      <c r="L23" s="339"/>
    </row>
    <row r="24" spans="2:12" s="338" customFormat="1" ht="18" customHeight="1" x14ac:dyDescent="0.2">
      <c r="B24" s="339"/>
      <c r="E24" s="340" t="str">
        <f>IF('[4]Rekapitulace stavby'!E20="","",'[4]Rekapitulace stavby'!E20)</f>
        <v xml:space="preserve"> </v>
      </c>
      <c r="I24" s="337" t="s">
        <v>981</v>
      </c>
      <c r="J24" s="340" t="str">
        <f>IF('[4]Rekapitulace stavby'!AN20="","",'[4]Rekapitulace stavby'!AN20)</f>
        <v/>
      </c>
      <c r="L24" s="339"/>
    </row>
    <row r="25" spans="2:12" s="338" customFormat="1" ht="6.95" customHeight="1" x14ac:dyDescent="0.2">
      <c r="B25" s="339"/>
      <c r="L25" s="339"/>
    </row>
    <row r="26" spans="2:12" s="338" customFormat="1" ht="12" customHeight="1" x14ac:dyDescent="0.2">
      <c r="B26" s="339"/>
      <c r="D26" s="337" t="s">
        <v>1437</v>
      </c>
      <c r="L26" s="339"/>
    </row>
    <row r="27" spans="2:12" s="342" customFormat="1" ht="16.5" customHeight="1" x14ac:dyDescent="0.2">
      <c r="B27" s="343"/>
      <c r="E27" s="517" t="s">
        <v>1431</v>
      </c>
      <c r="F27" s="517"/>
      <c r="G27" s="517"/>
      <c r="H27" s="517"/>
      <c r="L27" s="343"/>
    </row>
    <row r="28" spans="2:12" s="338" customFormat="1" ht="6.95" customHeight="1" x14ac:dyDescent="0.2">
      <c r="B28" s="339"/>
      <c r="L28" s="339"/>
    </row>
    <row r="29" spans="2:12" s="338" customFormat="1" ht="6.95" customHeight="1" x14ac:dyDescent="0.2">
      <c r="B29" s="339"/>
      <c r="D29" s="345"/>
      <c r="E29" s="345"/>
      <c r="F29" s="345"/>
      <c r="G29" s="345"/>
      <c r="H29" s="345"/>
      <c r="I29" s="345"/>
      <c r="J29" s="345"/>
      <c r="K29" s="345"/>
      <c r="L29" s="339"/>
    </row>
    <row r="30" spans="2:12" s="338" customFormat="1" ht="25.35" customHeight="1" x14ac:dyDescent="0.2">
      <c r="B30" s="339"/>
      <c r="D30" s="346" t="s">
        <v>1227</v>
      </c>
      <c r="J30" s="347">
        <f>ROUND(J90, 2)</f>
        <v>0</v>
      </c>
      <c r="L30" s="339"/>
    </row>
    <row r="31" spans="2:12" s="338" customFormat="1" ht="6.95" customHeight="1" x14ac:dyDescent="0.2">
      <c r="B31" s="339"/>
      <c r="D31" s="345"/>
      <c r="E31" s="345"/>
      <c r="F31" s="345"/>
      <c r="G31" s="345"/>
      <c r="H31" s="345"/>
      <c r="I31" s="345"/>
      <c r="J31" s="345"/>
      <c r="K31" s="345"/>
      <c r="L31" s="339"/>
    </row>
    <row r="32" spans="2:12" s="338" customFormat="1" ht="14.45" customHeight="1" x14ac:dyDescent="0.2">
      <c r="B32" s="339"/>
      <c r="F32" s="348" t="s">
        <v>1438</v>
      </c>
      <c r="I32" s="348" t="s">
        <v>1439</v>
      </c>
      <c r="J32" s="348" t="s">
        <v>1440</v>
      </c>
      <c r="L32" s="339"/>
    </row>
    <row r="33" spans="2:12" s="338" customFormat="1" ht="14.45" customHeight="1" x14ac:dyDescent="0.2">
      <c r="B33" s="339"/>
      <c r="D33" s="349" t="s">
        <v>87</v>
      </c>
      <c r="E33" s="337" t="s">
        <v>1287</v>
      </c>
      <c r="F33" s="350">
        <f>ROUND((SUM(BE90:BE153)),  2)</f>
        <v>0</v>
      </c>
      <c r="I33" s="351">
        <v>0.21</v>
      </c>
      <c r="J33" s="350">
        <f>ROUND(((SUM(BE90:BE153))*I33),  2)</f>
        <v>0</v>
      </c>
      <c r="L33" s="339"/>
    </row>
    <row r="34" spans="2:12" s="338" customFormat="1" ht="14.45" customHeight="1" x14ac:dyDescent="0.2">
      <c r="B34" s="339"/>
      <c r="E34" s="337" t="s">
        <v>1289</v>
      </c>
      <c r="F34" s="350">
        <f>ROUND((SUM(BF90:BF153)),  2)</f>
        <v>0</v>
      </c>
      <c r="I34" s="351">
        <v>0.12</v>
      </c>
      <c r="J34" s="350">
        <f>ROUND(((SUM(BF90:BF153))*I34),  2)</f>
        <v>0</v>
      </c>
      <c r="L34" s="339"/>
    </row>
    <row r="35" spans="2:12" s="338" customFormat="1" ht="14.45" hidden="1" customHeight="1" x14ac:dyDescent="0.2">
      <c r="B35" s="339"/>
      <c r="E35" s="337" t="s">
        <v>1293</v>
      </c>
      <c r="F35" s="350">
        <f>ROUND((SUM(BG90:BG153)),  2)</f>
        <v>0</v>
      </c>
      <c r="I35" s="351">
        <v>0.21</v>
      </c>
      <c r="J35" s="350">
        <f>0</f>
        <v>0</v>
      </c>
      <c r="L35" s="339"/>
    </row>
    <row r="36" spans="2:12" s="338" customFormat="1" ht="14.45" hidden="1" customHeight="1" x14ac:dyDescent="0.2">
      <c r="B36" s="339"/>
      <c r="E36" s="337" t="s">
        <v>1295</v>
      </c>
      <c r="F36" s="350">
        <f>ROUND((SUM(BH90:BH153)),  2)</f>
        <v>0</v>
      </c>
      <c r="I36" s="351">
        <v>0.12</v>
      </c>
      <c r="J36" s="350">
        <f>0</f>
        <v>0</v>
      </c>
      <c r="L36" s="339"/>
    </row>
    <row r="37" spans="2:12" s="338" customFormat="1" ht="14.45" hidden="1" customHeight="1" x14ac:dyDescent="0.2">
      <c r="B37" s="339"/>
      <c r="E37" s="337" t="s">
        <v>1291</v>
      </c>
      <c r="F37" s="350">
        <f>ROUND((SUM(BI90:BI153)),  2)</f>
        <v>0</v>
      </c>
      <c r="I37" s="351">
        <v>0</v>
      </c>
      <c r="J37" s="350">
        <f>0</f>
        <v>0</v>
      </c>
      <c r="L37" s="339"/>
    </row>
    <row r="38" spans="2:12" s="338" customFormat="1" ht="6.95" customHeight="1" x14ac:dyDescent="0.2">
      <c r="B38" s="339"/>
      <c r="L38" s="339"/>
    </row>
    <row r="39" spans="2:12" s="338" customFormat="1" ht="25.35" customHeight="1" x14ac:dyDescent="0.2">
      <c r="B39" s="339"/>
      <c r="C39" s="352"/>
      <c r="D39" s="353" t="s">
        <v>88</v>
      </c>
      <c r="E39" s="354"/>
      <c r="F39" s="354"/>
      <c r="G39" s="355" t="s">
        <v>1001</v>
      </c>
      <c r="H39" s="356" t="s">
        <v>1000</v>
      </c>
      <c r="I39" s="354"/>
      <c r="J39" s="357">
        <f>SUM(J30:J37)</f>
        <v>0</v>
      </c>
      <c r="K39" s="358"/>
      <c r="L39" s="339"/>
    </row>
    <row r="40" spans="2:12" s="338" customFormat="1" ht="14.45" customHeight="1" x14ac:dyDescent="0.2">
      <c r="B40" s="359"/>
      <c r="C40" s="360"/>
      <c r="D40" s="360"/>
      <c r="E40" s="360"/>
      <c r="F40" s="360"/>
      <c r="G40" s="360"/>
      <c r="H40" s="360"/>
      <c r="I40" s="360"/>
      <c r="J40" s="360"/>
      <c r="K40" s="360"/>
      <c r="L40" s="339"/>
    </row>
    <row r="44" spans="2:12" s="338" customFormat="1" ht="6.95" customHeight="1" x14ac:dyDescent="0.2">
      <c r="B44" s="361"/>
      <c r="C44" s="362"/>
      <c r="D44" s="362"/>
      <c r="E44" s="362"/>
      <c r="F44" s="362"/>
      <c r="G44" s="362"/>
      <c r="H44" s="362"/>
      <c r="I44" s="362"/>
      <c r="J44" s="362"/>
      <c r="K44" s="362"/>
      <c r="L44" s="339"/>
    </row>
    <row r="45" spans="2:12" s="338" customFormat="1" ht="24.95" customHeight="1" x14ac:dyDescent="0.2">
      <c r="B45" s="339"/>
      <c r="C45" s="335" t="s">
        <v>1441</v>
      </c>
      <c r="L45" s="339"/>
    </row>
    <row r="46" spans="2:12" s="338" customFormat="1" ht="6.95" customHeight="1" x14ac:dyDescent="0.2">
      <c r="B46" s="339"/>
      <c r="L46" s="339"/>
    </row>
    <row r="47" spans="2:12" s="338" customFormat="1" ht="12" customHeight="1" x14ac:dyDescent="0.2">
      <c r="B47" s="339"/>
      <c r="C47" s="337" t="s">
        <v>978</v>
      </c>
      <c r="L47" s="339"/>
    </row>
    <row r="48" spans="2:12" s="338" customFormat="1" ht="16.5" customHeight="1" x14ac:dyDescent="0.2">
      <c r="B48" s="339"/>
      <c r="E48" s="513" t="str">
        <f>E7</f>
        <v>Půdní vestavba výukových prostor, zámek Horky nad Jizerou</v>
      </c>
      <c r="F48" s="514"/>
      <c r="G48" s="514"/>
      <c r="H48" s="514"/>
      <c r="L48" s="339"/>
    </row>
    <row r="49" spans="2:47" s="338" customFormat="1" ht="12" customHeight="1" x14ac:dyDescent="0.2">
      <c r="B49" s="339"/>
      <c r="C49" s="337" t="s">
        <v>1428</v>
      </c>
      <c r="L49" s="339"/>
    </row>
    <row r="50" spans="2:47" s="338" customFormat="1" ht="16.5" customHeight="1" x14ac:dyDescent="0.2">
      <c r="B50" s="339"/>
      <c r="E50" s="511" t="str">
        <f>E9</f>
        <v>D14b - Odběrová plynová zařízení</v>
      </c>
      <c r="F50" s="512"/>
      <c r="G50" s="512"/>
      <c r="H50" s="512"/>
      <c r="L50" s="339"/>
    </row>
    <row r="51" spans="2:47" s="338" customFormat="1" ht="6.95" customHeight="1" x14ac:dyDescent="0.2">
      <c r="B51" s="339"/>
      <c r="L51" s="339"/>
    </row>
    <row r="52" spans="2:47" s="338" customFormat="1" ht="12" customHeight="1" x14ac:dyDescent="0.2">
      <c r="B52" s="339"/>
      <c r="C52" s="337" t="s">
        <v>1433</v>
      </c>
      <c r="F52" s="340" t="str">
        <f>F12</f>
        <v xml:space="preserve"> </v>
      </c>
      <c r="I52" s="337" t="s">
        <v>1434</v>
      </c>
      <c r="J52" s="341" t="str">
        <f>IF(J12="","",J12)</f>
        <v>21. 11. 2024</v>
      </c>
      <c r="L52" s="339"/>
    </row>
    <row r="53" spans="2:47" s="338" customFormat="1" ht="6.95" customHeight="1" x14ac:dyDescent="0.2">
      <c r="B53" s="339"/>
      <c r="L53" s="339"/>
    </row>
    <row r="54" spans="2:47" s="338" customFormat="1" ht="15.2" customHeight="1" x14ac:dyDescent="0.2">
      <c r="B54" s="339"/>
      <c r="C54" s="337" t="s">
        <v>1435</v>
      </c>
      <c r="F54" s="340" t="str">
        <f>E15</f>
        <v xml:space="preserve"> </v>
      </c>
      <c r="I54" s="337" t="s">
        <v>982</v>
      </c>
      <c r="J54" s="344" t="str">
        <f>E21</f>
        <v xml:space="preserve"> </v>
      </c>
      <c r="L54" s="339"/>
    </row>
    <row r="55" spans="2:47" s="338" customFormat="1" ht="15.2" customHeight="1" x14ac:dyDescent="0.2">
      <c r="B55" s="339"/>
      <c r="C55" s="337" t="s">
        <v>983</v>
      </c>
      <c r="F55" s="340" t="str">
        <f>IF(E18="","",E18)</f>
        <v xml:space="preserve"> </v>
      </c>
      <c r="I55" s="337" t="s">
        <v>1436</v>
      </c>
      <c r="J55" s="344" t="str">
        <f>E24</f>
        <v xml:space="preserve"> </v>
      </c>
      <c r="L55" s="339"/>
    </row>
    <row r="56" spans="2:47" s="338" customFormat="1" ht="10.35" customHeight="1" x14ac:dyDescent="0.2">
      <c r="B56" s="339"/>
      <c r="L56" s="339"/>
    </row>
    <row r="57" spans="2:47" s="338" customFormat="1" ht="29.25" customHeight="1" x14ac:dyDescent="0.2">
      <c r="B57" s="339"/>
      <c r="C57" s="363" t="s">
        <v>1253</v>
      </c>
      <c r="D57" s="352"/>
      <c r="E57" s="352"/>
      <c r="F57" s="352"/>
      <c r="G57" s="352"/>
      <c r="H57" s="352"/>
      <c r="I57" s="352"/>
      <c r="J57" s="364" t="s">
        <v>1442</v>
      </c>
      <c r="K57" s="352"/>
      <c r="L57" s="339"/>
    </row>
    <row r="58" spans="2:47" s="338" customFormat="1" ht="10.35" customHeight="1" x14ac:dyDescent="0.2">
      <c r="B58" s="339"/>
      <c r="L58" s="339"/>
    </row>
    <row r="59" spans="2:47" s="338" customFormat="1" ht="22.9" customHeight="1" x14ac:dyDescent="0.2">
      <c r="B59" s="339"/>
      <c r="C59" s="365" t="s">
        <v>1443</v>
      </c>
      <c r="J59" s="347">
        <f>J90</f>
        <v>0</v>
      </c>
      <c r="L59" s="339"/>
      <c r="AU59" s="331" t="s">
        <v>1444</v>
      </c>
    </row>
    <row r="60" spans="2:47" s="366" customFormat="1" ht="24.95" customHeight="1" x14ac:dyDescent="0.2">
      <c r="B60" s="367"/>
      <c r="D60" s="368" t="s">
        <v>1445</v>
      </c>
      <c r="E60" s="369"/>
      <c r="F60" s="369"/>
      <c r="G60" s="369"/>
      <c r="H60" s="369"/>
      <c r="I60" s="369"/>
      <c r="J60" s="370">
        <f>J91</f>
        <v>0</v>
      </c>
      <c r="L60" s="367"/>
    </row>
    <row r="61" spans="2:47" s="371" customFormat="1" ht="19.899999999999999" customHeight="1" x14ac:dyDescent="0.2">
      <c r="B61" s="372"/>
      <c r="D61" s="373" t="s">
        <v>1446</v>
      </c>
      <c r="E61" s="374"/>
      <c r="F61" s="374"/>
      <c r="G61" s="374"/>
      <c r="H61" s="374"/>
      <c r="I61" s="374"/>
      <c r="J61" s="375">
        <f>J92</f>
        <v>0</v>
      </c>
      <c r="L61" s="372"/>
    </row>
    <row r="62" spans="2:47" s="371" customFormat="1" ht="19.899999999999999" customHeight="1" x14ac:dyDescent="0.2">
      <c r="B62" s="372"/>
      <c r="D62" s="373" t="s">
        <v>1448</v>
      </c>
      <c r="E62" s="374"/>
      <c r="F62" s="374"/>
      <c r="G62" s="374"/>
      <c r="H62" s="374"/>
      <c r="I62" s="374"/>
      <c r="J62" s="375">
        <f>J95</f>
        <v>0</v>
      </c>
      <c r="L62" s="372"/>
    </row>
    <row r="63" spans="2:47" s="371" customFormat="1" ht="19.899999999999999" customHeight="1" x14ac:dyDescent="0.2">
      <c r="B63" s="372"/>
      <c r="D63" s="373" t="s">
        <v>1449</v>
      </c>
      <c r="E63" s="374"/>
      <c r="F63" s="374"/>
      <c r="G63" s="374"/>
      <c r="H63" s="374"/>
      <c r="I63" s="374"/>
      <c r="J63" s="375">
        <f>J98</f>
        <v>0</v>
      </c>
      <c r="L63" s="372"/>
    </row>
    <row r="64" spans="2:47" s="371" customFormat="1" ht="19.899999999999999" customHeight="1" x14ac:dyDescent="0.2">
      <c r="B64" s="372"/>
      <c r="D64" s="373" t="s">
        <v>1450</v>
      </c>
      <c r="E64" s="374"/>
      <c r="F64" s="374"/>
      <c r="G64" s="374"/>
      <c r="H64" s="374"/>
      <c r="I64" s="374"/>
      <c r="J64" s="375">
        <f>J110</f>
        <v>0</v>
      </c>
      <c r="L64" s="372"/>
    </row>
    <row r="65" spans="2:12" s="366" customFormat="1" ht="24.95" customHeight="1" x14ac:dyDescent="0.2">
      <c r="B65" s="367"/>
      <c r="D65" s="368" t="s">
        <v>1451</v>
      </c>
      <c r="E65" s="369"/>
      <c r="F65" s="369"/>
      <c r="G65" s="369"/>
      <c r="H65" s="369"/>
      <c r="I65" s="369"/>
      <c r="J65" s="370">
        <f>J113</f>
        <v>0</v>
      </c>
      <c r="L65" s="367"/>
    </row>
    <row r="66" spans="2:12" s="371" customFormat="1" ht="19.899999999999999" customHeight="1" x14ac:dyDescent="0.2">
      <c r="B66" s="372"/>
      <c r="D66" s="373" t="s">
        <v>1845</v>
      </c>
      <c r="E66" s="374"/>
      <c r="F66" s="374"/>
      <c r="G66" s="374"/>
      <c r="H66" s="374"/>
      <c r="I66" s="374"/>
      <c r="J66" s="375">
        <f>J114</f>
        <v>0</v>
      </c>
      <c r="L66" s="372"/>
    </row>
    <row r="67" spans="2:12" s="371" customFormat="1" ht="19.899999999999999" customHeight="1" x14ac:dyDescent="0.2">
      <c r="B67" s="372"/>
      <c r="D67" s="373" t="s">
        <v>1846</v>
      </c>
      <c r="E67" s="374"/>
      <c r="F67" s="374"/>
      <c r="G67" s="374"/>
      <c r="H67" s="374"/>
      <c r="I67" s="374"/>
      <c r="J67" s="375">
        <f>J142</f>
        <v>0</v>
      </c>
      <c r="L67" s="372"/>
    </row>
    <row r="68" spans="2:12" s="366" customFormat="1" ht="24.95" customHeight="1" x14ac:dyDescent="0.2">
      <c r="B68" s="367"/>
      <c r="D68" s="368" t="s">
        <v>1847</v>
      </c>
      <c r="E68" s="369"/>
      <c r="F68" s="369"/>
      <c r="G68" s="369"/>
      <c r="H68" s="369"/>
      <c r="I68" s="369"/>
      <c r="J68" s="370">
        <f>J147</f>
        <v>0</v>
      </c>
      <c r="L68" s="367"/>
    </row>
    <row r="69" spans="2:12" s="366" customFormat="1" ht="24.95" customHeight="1" x14ac:dyDescent="0.2">
      <c r="B69" s="367"/>
      <c r="D69" s="368" t="s">
        <v>1848</v>
      </c>
      <c r="E69" s="369"/>
      <c r="F69" s="369"/>
      <c r="G69" s="369"/>
      <c r="H69" s="369"/>
      <c r="I69" s="369"/>
      <c r="J69" s="370">
        <f>J150</f>
        <v>0</v>
      </c>
      <c r="L69" s="367"/>
    </row>
    <row r="70" spans="2:12" s="371" customFormat="1" ht="19.899999999999999" customHeight="1" x14ac:dyDescent="0.2">
      <c r="B70" s="372"/>
      <c r="D70" s="373" t="s">
        <v>1849</v>
      </c>
      <c r="E70" s="374"/>
      <c r="F70" s="374"/>
      <c r="G70" s="374"/>
      <c r="H70" s="374"/>
      <c r="I70" s="374"/>
      <c r="J70" s="375">
        <f>J151</f>
        <v>0</v>
      </c>
      <c r="L70" s="372"/>
    </row>
    <row r="71" spans="2:12" s="338" customFormat="1" ht="21.75" customHeight="1" x14ac:dyDescent="0.2">
      <c r="B71" s="339"/>
      <c r="L71" s="339"/>
    </row>
    <row r="72" spans="2:12" s="338" customFormat="1" ht="6.95" customHeight="1" x14ac:dyDescent="0.2">
      <c r="B72" s="359"/>
      <c r="C72" s="360"/>
      <c r="D72" s="360"/>
      <c r="E72" s="360"/>
      <c r="F72" s="360"/>
      <c r="G72" s="360"/>
      <c r="H72" s="360"/>
      <c r="I72" s="360"/>
      <c r="J72" s="360"/>
      <c r="K72" s="360"/>
      <c r="L72" s="339"/>
    </row>
    <row r="76" spans="2:12" s="338" customFormat="1" ht="6.95" customHeight="1" x14ac:dyDescent="0.2">
      <c r="B76" s="361"/>
      <c r="C76" s="362"/>
      <c r="D76" s="362"/>
      <c r="E76" s="362"/>
      <c r="F76" s="362"/>
      <c r="G76" s="362"/>
      <c r="H76" s="362"/>
      <c r="I76" s="362"/>
      <c r="J76" s="362"/>
      <c r="K76" s="362"/>
      <c r="L76" s="339"/>
    </row>
    <row r="77" spans="2:12" s="338" customFormat="1" ht="24.95" customHeight="1" x14ac:dyDescent="0.2">
      <c r="B77" s="339"/>
      <c r="C77" s="335" t="s">
        <v>1458</v>
      </c>
      <c r="L77" s="339"/>
    </row>
    <row r="78" spans="2:12" s="338" customFormat="1" ht="6.95" customHeight="1" x14ac:dyDescent="0.2">
      <c r="B78" s="339"/>
      <c r="L78" s="339"/>
    </row>
    <row r="79" spans="2:12" s="338" customFormat="1" ht="12" customHeight="1" x14ac:dyDescent="0.2">
      <c r="B79" s="339"/>
      <c r="C79" s="337" t="s">
        <v>978</v>
      </c>
      <c r="L79" s="339"/>
    </row>
    <row r="80" spans="2:12" s="338" customFormat="1" ht="16.5" customHeight="1" x14ac:dyDescent="0.2">
      <c r="B80" s="339"/>
      <c r="E80" s="513" t="str">
        <f>E7</f>
        <v>Půdní vestavba výukových prostor, zámek Horky nad Jizerou</v>
      </c>
      <c r="F80" s="514"/>
      <c r="G80" s="514"/>
      <c r="H80" s="514"/>
      <c r="L80" s="339"/>
    </row>
    <row r="81" spans="2:65" s="338" customFormat="1" ht="12" customHeight="1" x14ac:dyDescent="0.2">
      <c r="B81" s="339"/>
      <c r="C81" s="337" t="s">
        <v>1428</v>
      </c>
      <c r="L81" s="339"/>
    </row>
    <row r="82" spans="2:65" s="338" customFormat="1" ht="16.5" customHeight="1" x14ac:dyDescent="0.2">
      <c r="B82" s="339"/>
      <c r="E82" s="511" t="str">
        <f>E9</f>
        <v>D14b - Odběrová plynová zařízení</v>
      </c>
      <c r="F82" s="512"/>
      <c r="G82" s="512"/>
      <c r="H82" s="512"/>
      <c r="L82" s="339"/>
    </row>
    <row r="83" spans="2:65" s="338" customFormat="1" ht="6.95" customHeight="1" x14ac:dyDescent="0.2">
      <c r="B83" s="339"/>
      <c r="L83" s="339"/>
    </row>
    <row r="84" spans="2:65" s="338" customFormat="1" ht="12" customHeight="1" x14ac:dyDescent="0.2">
      <c r="B84" s="339"/>
      <c r="C84" s="337" t="s">
        <v>1433</v>
      </c>
      <c r="F84" s="340" t="str">
        <f>F12</f>
        <v xml:space="preserve"> </v>
      </c>
      <c r="I84" s="337" t="s">
        <v>1434</v>
      </c>
      <c r="J84" s="341" t="str">
        <f>IF(J12="","",J12)</f>
        <v>21. 11. 2024</v>
      </c>
      <c r="L84" s="339"/>
    </row>
    <row r="85" spans="2:65" s="338" customFormat="1" ht="6.95" customHeight="1" x14ac:dyDescent="0.2">
      <c r="B85" s="339"/>
      <c r="L85" s="339"/>
    </row>
    <row r="86" spans="2:65" s="338" customFormat="1" ht="15.2" customHeight="1" x14ac:dyDescent="0.2">
      <c r="B86" s="339"/>
      <c r="C86" s="337" t="s">
        <v>1435</v>
      </c>
      <c r="F86" s="340" t="str">
        <f>E15</f>
        <v xml:space="preserve"> </v>
      </c>
      <c r="I86" s="337" t="s">
        <v>982</v>
      </c>
      <c r="J86" s="344" t="str">
        <f>E21</f>
        <v xml:space="preserve"> </v>
      </c>
      <c r="L86" s="339"/>
    </row>
    <row r="87" spans="2:65" s="338" customFormat="1" ht="15.2" customHeight="1" x14ac:dyDescent="0.2">
      <c r="B87" s="339"/>
      <c r="C87" s="337" t="s">
        <v>983</v>
      </c>
      <c r="F87" s="340" t="str">
        <f>IF(E18="","",E18)</f>
        <v xml:space="preserve"> </v>
      </c>
      <c r="I87" s="337" t="s">
        <v>1436</v>
      </c>
      <c r="J87" s="344" t="str">
        <f>E24</f>
        <v xml:space="preserve"> </v>
      </c>
      <c r="L87" s="339"/>
    </row>
    <row r="88" spans="2:65" s="338" customFormat="1" ht="10.35" customHeight="1" x14ac:dyDescent="0.2">
      <c r="B88" s="339"/>
      <c r="L88" s="339"/>
    </row>
    <row r="89" spans="2:65" s="376" customFormat="1" ht="29.25" customHeight="1" x14ac:dyDescent="0.2">
      <c r="B89" s="377"/>
      <c r="C89" s="378" t="s">
        <v>1144</v>
      </c>
      <c r="D89" s="379" t="s">
        <v>1185</v>
      </c>
      <c r="E89" s="379" t="s">
        <v>1148</v>
      </c>
      <c r="F89" s="379" t="s">
        <v>1150</v>
      </c>
      <c r="G89" s="379" t="s">
        <v>82</v>
      </c>
      <c r="H89" s="379" t="s">
        <v>83</v>
      </c>
      <c r="I89" s="379" t="s">
        <v>1459</v>
      </c>
      <c r="J89" s="379" t="s">
        <v>1442</v>
      </c>
      <c r="K89" s="380" t="s">
        <v>1159</v>
      </c>
      <c r="L89" s="377"/>
      <c r="M89" s="381" t="s">
        <v>1431</v>
      </c>
      <c r="N89" s="382" t="s">
        <v>87</v>
      </c>
      <c r="O89" s="382" t="s">
        <v>1460</v>
      </c>
      <c r="P89" s="382" t="s">
        <v>1461</v>
      </c>
      <c r="Q89" s="382" t="s">
        <v>1462</v>
      </c>
      <c r="R89" s="382" t="s">
        <v>1463</v>
      </c>
      <c r="S89" s="382" t="s">
        <v>1464</v>
      </c>
      <c r="T89" s="383" t="s">
        <v>1465</v>
      </c>
    </row>
    <row r="90" spans="2:65" s="338" customFormat="1" ht="22.9" customHeight="1" x14ac:dyDescent="0.25">
      <c r="B90" s="339"/>
      <c r="C90" s="384" t="s">
        <v>1466</v>
      </c>
      <c r="J90" s="385">
        <f>BK90</f>
        <v>0</v>
      </c>
      <c r="L90" s="339"/>
      <c r="M90" s="386"/>
      <c r="N90" s="345"/>
      <c r="O90" s="345"/>
      <c r="P90" s="387">
        <f>P91+P113+P147+P150</f>
        <v>22.364255999999997</v>
      </c>
      <c r="Q90" s="345"/>
      <c r="R90" s="387">
        <f>R91+R113+R147+R150</f>
        <v>0.34621100000000005</v>
      </c>
      <c r="S90" s="345"/>
      <c r="T90" s="388">
        <f>T91+T113+T147+T150</f>
        <v>7.6999999999999994E-3</v>
      </c>
      <c r="AT90" s="331" t="s">
        <v>1467</v>
      </c>
      <c r="AU90" s="331" t="s">
        <v>1444</v>
      </c>
      <c r="BK90" s="389">
        <f>BK91+BK113+BK147+BK150</f>
        <v>0</v>
      </c>
    </row>
    <row r="91" spans="2:65" s="390" customFormat="1" ht="25.9" customHeight="1" x14ac:dyDescent="0.2">
      <c r="B91" s="391"/>
      <c r="D91" s="392" t="s">
        <v>1467</v>
      </c>
      <c r="E91" s="393" t="s">
        <v>986</v>
      </c>
      <c r="F91" s="393" t="s">
        <v>1468</v>
      </c>
      <c r="J91" s="394">
        <f>BK91</f>
        <v>0</v>
      </c>
      <c r="L91" s="391"/>
      <c r="M91" s="395"/>
      <c r="P91" s="396">
        <f>P92+P95+P98+P110</f>
        <v>1.872538</v>
      </c>
      <c r="R91" s="396">
        <f>R92+R95+R98+R110</f>
        <v>0.14608099999999999</v>
      </c>
      <c r="T91" s="397">
        <f>T92+T95+T98+T110</f>
        <v>7.6999999999999994E-3</v>
      </c>
      <c r="AR91" s="392" t="s">
        <v>11</v>
      </c>
      <c r="AT91" s="398" t="s">
        <v>1467</v>
      </c>
      <c r="AU91" s="398" t="s">
        <v>1469</v>
      </c>
      <c r="AY91" s="392" t="s">
        <v>1470</v>
      </c>
      <c r="BK91" s="399">
        <f>BK92+BK95+BK98+BK110</f>
        <v>0</v>
      </c>
    </row>
    <row r="92" spans="2:65" s="390" customFormat="1" ht="22.9" customHeight="1" x14ac:dyDescent="0.2">
      <c r="B92" s="391"/>
      <c r="D92" s="392" t="s">
        <v>1467</v>
      </c>
      <c r="E92" s="400" t="s">
        <v>15</v>
      </c>
      <c r="F92" s="400" t="s">
        <v>22</v>
      </c>
      <c r="J92" s="401">
        <f>BK92</f>
        <v>0</v>
      </c>
      <c r="L92" s="391"/>
      <c r="M92" s="395"/>
      <c r="P92" s="396">
        <f>SUM(P93:P94)</f>
        <v>0.69300000000000006</v>
      </c>
      <c r="R92" s="396">
        <f>SUM(R93:R94)</f>
        <v>0.14529</v>
      </c>
      <c r="T92" s="397">
        <f>SUM(T93:T94)</f>
        <v>0</v>
      </c>
      <c r="AR92" s="392" t="s">
        <v>11</v>
      </c>
      <c r="AT92" s="398" t="s">
        <v>1467</v>
      </c>
      <c r="AU92" s="398" t="s">
        <v>11</v>
      </c>
      <c r="AY92" s="392" t="s">
        <v>1470</v>
      </c>
      <c r="BK92" s="399">
        <f>SUM(BK93:BK94)</f>
        <v>0</v>
      </c>
    </row>
    <row r="93" spans="2:65" s="338" customFormat="1" ht="24.2" customHeight="1" x14ac:dyDescent="0.2">
      <c r="B93" s="339"/>
      <c r="C93" s="402" t="s">
        <v>11</v>
      </c>
      <c r="D93" s="402" t="s">
        <v>1471</v>
      </c>
      <c r="E93" s="403" t="s">
        <v>1472</v>
      </c>
      <c r="F93" s="404" t="s">
        <v>1473</v>
      </c>
      <c r="G93" s="405" t="s">
        <v>170</v>
      </c>
      <c r="H93" s="406">
        <v>3</v>
      </c>
      <c r="I93" s="440">
        <v>0</v>
      </c>
      <c r="J93" s="407">
        <f>ROUND(I93*H93,2)</f>
        <v>0</v>
      </c>
      <c r="K93" s="404" t="s">
        <v>1474</v>
      </c>
      <c r="L93" s="339"/>
      <c r="M93" s="408" t="s">
        <v>1431</v>
      </c>
      <c r="N93" s="409" t="s">
        <v>1287</v>
      </c>
      <c r="O93" s="410">
        <v>0.23100000000000001</v>
      </c>
      <c r="P93" s="410">
        <f>O93*H93</f>
        <v>0.69300000000000006</v>
      </c>
      <c r="Q93" s="410">
        <v>4.8430000000000001E-2</v>
      </c>
      <c r="R93" s="410">
        <f>Q93*H93</f>
        <v>0.14529</v>
      </c>
      <c r="S93" s="410">
        <v>0</v>
      </c>
      <c r="T93" s="411">
        <f>S93*H93</f>
        <v>0</v>
      </c>
      <c r="AR93" s="412" t="s">
        <v>17</v>
      </c>
      <c r="AT93" s="412" t="s">
        <v>1471</v>
      </c>
      <c r="AU93" s="412" t="s">
        <v>9</v>
      </c>
      <c r="AY93" s="331" t="s">
        <v>1470</v>
      </c>
      <c r="BE93" s="413">
        <f>IF(N93="základní",J93,0)</f>
        <v>0</v>
      </c>
      <c r="BF93" s="413">
        <f>IF(N93="snížená",J93,0)</f>
        <v>0</v>
      </c>
      <c r="BG93" s="413">
        <f>IF(N93="zákl. přenesená",J93,0)</f>
        <v>0</v>
      </c>
      <c r="BH93" s="413">
        <f>IF(N93="sníž. přenesená",J93,0)</f>
        <v>0</v>
      </c>
      <c r="BI93" s="413">
        <f>IF(N93="nulová",J93,0)</f>
        <v>0</v>
      </c>
      <c r="BJ93" s="331" t="s">
        <v>11</v>
      </c>
      <c r="BK93" s="413">
        <f>ROUND(I93*H93,2)</f>
        <v>0</v>
      </c>
      <c r="BL93" s="331" t="s">
        <v>17</v>
      </c>
      <c r="BM93" s="412" t="s">
        <v>1850</v>
      </c>
    </row>
    <row r="94" spans="2:65" s="338" customFormat="1" x14ac:dyDescent="0.2">
      <c r="B94" s="339"/>
      <c r="D94" s="414" t="s">
        <v>1476</v>
      </c>
      <c r="F94" s="415" t="s">
        <v>1477</v>
      </c>
      <c r="L94" s="339"/>
      <c r="M94" s="416"/>
      <c r="T94" s="417"/>
      <c r="AT94" s="331" t="s">
        <v>1476</v>
      </c>
      <c r="AU94" s="331" t="s">
        <v>9</v>
      </c>
    </row>
    <row r="95" spans="2:65" s="390" customFormat="1" ht="22.9" customHeight="1" x14ac:dyDescent="0.2">
      <c r="B95" s="391"/>
      <c r="D95" s="392" t="s">
        <v>1467</v>
      </c>
      <c r="E95" s="400" t="s">
        <v>251</v>
      </c>
      <c r="F95" s="400" t="s">
        <v>1483</v>
      </c>
      <c r="J95" s="401">
        <f>BK95</f>
        <v>0</v>
      </c>
      <c r="L95" s="391"/>
      <c r="M95" s="395"/>
      <c r="P95" s="396">
        <f>SUM(P96:P97)</f>
        <v>0.7</v>
      </c>
      <c r="R95" s="396">
        <f>SUM(R96:R97)</f>
        <v>7.9099999999999993E-4</v>
      </c>
      <c r="T95" s="397">
        <f>SUM(T96:T97)</f>
        <v>7.6999999999999994E-3</v>
      </c>
      <c r="AR95" s="392" t="s">
        <v>11</v>
      </c>
      <c r="AT95" s="398" t="s">
        <v>1467</v>
      </c>
      <c r="AU95" s="398" t="s">
        <v>11</v>
      </c>
      <c r="AY95" s="392" t="s">
        <v>1470</v>
      </c>
      <c r="BK95" s="399">
        <f>SUM(BK96:BK97)</f>
        <v>0</v>
      </c>
    </row>
    <row r="96" spans="2:65" s="338" customFormat="1" ht="24.2" customHeight="1" x14ac:dyDescent="0.2">
      <c r="B96" s="339"/>
      <c r="C96" s="402" t="s">
        <v>9</v>
      </c>
      <c r="D96" s="402" t="s">
        <v>1471</v>
      </c>
      <c r="E96" s="403" t="s">
        <v>1851</v>
      </c>
      <c r="F96" s="404" t="s">
        <v>1852</v>
      </c>
      <c r="G96" s="405" t="s">
        <v>151</v>
      </c>
      <c r="H96" s="406">
        <v>0.7</v>
      </c>
      <c r="I96" s="440">
        <v>0</v>
      </c>
      <c r="J96" s="407">
        <f>ROUND(I96*H96,2)</f>
        <v>0</v>
      </c>
      <c r="K96" s="404" t="s">
        <v>1474</v>
      </c>
      <c r="L96" s="339"/>
      <c r="M96" s="408" t="s">
        <v>1431</v>
      </c>
      <c r="N96" s="409" t="s">
        <v>1287</v>
      </c>
      <c r="O96" s="410">
        <v>1</v>
      </c>
      <c r="P96" s="410">
        <f>O96*H96</f>
        <v>0.7</v>
      </c>
      <c r="Q96" s="410">
        <v>1.1299999999999999E-3</v>
      </c>
      <c r="R96" s="410">
        <f>Q96*H96</f>
        <v>7.9099999999999993E-4</v>
      </c>
      <c r="S96" s="410">
        <v>1.0999999999999999E-2</v>
      </c>
      <c r="T96" s="411">
        <f>S96*H96</f>
        <v>7.6999999999999994E-3</v>
      </c>
      <c r="AR96" s="412" t="s">
        <v>17</v>
      </c>
      <c r="AT96" s="412" t="s">
        <v>1471</v>
      </c>
      <c r="AU96" s="412" t="s">
        <v>9</v>
      </c>
      <c r="AY96" s="331" t="s">
        <v>1470</v>
      </c>
      <c r="BE96" s="413">
        <f>IF(N96="základní",J96,0)</f>
        <v>0</v>
      </c>
      <c r="BF96" s="413">
        <f>IF(N96="snížená",J96,0)</f>
        <v>0</v>
      </c>
      <c r="BG96" s="413">
        <f>IF(N96="zákl. přenesená",J96,0)</f>
        <v>0</v>
      </c>
      <c r="BH96" s="413">
        <f>IF(N96="sníž. přenesená",J96,0)</f>
        <v>0</v>
      </c>
      <c r="BI96" s="413">
        <f>IF(N96="nulová",J96,0)</f>
        <v>0</v>
      </c>
      <c r="BJ96" s="331" t="s">
        <v>11</v>
      </c>
      <c r="BK96" s="413">
        <f>ROUND(I96*H96,2)</f>
        <v>0</v>
      </c>
      <c r="BL96" s="331" t="s">
        <v>17</v>
      </c>
      <c r="BM96" s="412" t="s">
        <v>1853</v>
      </c>
    </row>
    <row r="97" spans="2:65" s="338" customFormat="1" x14ac:dyDescent="0.2">
      <c r="B97" s="339"/>
      <c r="D97" s="414" t="s">
        <v>1476</v>
      </c>
      <c r="F97" s="415" t="s">
        <v>1854</v>
      </c>
      <c r="L97" s="339"/>
      <c r="M97" s="416"/>
      <c r="T97" s="417"/>
      <c r="AT97" s="331" t="s">
        <v>1476</v>
      </c>
      <c r="AU97" s="331" t="s">
        <v>9</v>
      </c>
    </row>
    <row r="98" spans="2:65" s="390" customFormat="1" ht="22.9" customHeight="1" x14ac:dyDescent="0.2">
      <c r="B98" s="391"/>
      <c r="D98" s="392" t="s">
        <v>1467</v>
      </c>
      <c r="E98" s="400" t="s">
        <v>1496</v>
      </c>
      <c r="F98" s="400" t="s">
        <v>1497</v>
      </c>
      <c r="J98" s="401">
        <f>BK98</f>
        <v>0</v>
      </c>
      <c r="L98" s="391"/>
      <c r="M98" s="395"/>
      <c r="P98" s="396">
        <f>SUM(P99:P109)</f>
        <v>2.9711999999999999E-2</v>
      </c>
      <c r="R98" s="396">
        <f>SUM(R99:R109)</f>
        <v>0</v>
      </c>
      <c r="T98" s="397">
        <f>SUM(T99:T109)</f>
        <v>0</v>
      </c>
      <c r="AR98" s="392" t="s">
        <v>11</v>
      </c>
      <c r="AT98" s="398" t="s">
        <v>1467</v>
      </c>
      <c r="AU98" s="398" t="s">
        <v>11</v>
      </c>
      <c r="AY98" s="392" t="s">
        <v>1470</v>
      </c>
      <c r="BK98" s="399">
        <f>SUM(BK99:BK109)</f>
        <v>0</v>
      </c>
    </row>
    <row r="99" spans="2:65" s="338" customFormat="1" ht="24.2" customHeight="1" x14ac:dyDescent="0.2">
      <c r="B99" s="339"/>
      <c r="C99" s="402" t="s">
        <v>15</v>
      </c>
      <c r="D99" s="402" t="s">
        <v>1471</v>
      </c>
      <c r="E99" s="403" t="s">
        <v>1855</v>
      </c>
      <c r="F99" s="404" t="s">
        <v>1856</v>
      </c>
      <c r="G99" s="405" t="s">
        <v>114</v>
      </c>
      <c r="H99" s="406">
        <v>8.0000000000000002E-3</v>
      </c>
      <c r="I99" s="440">
        <v>0</v>
      </c>
      <c r="J99" s="407">
        <f>ROUND(I99*H99,2)</f>
        <v>0</v>
      </c>
      <c r="K99" s="404" t="s">
        <v>1474</v>
      </c>
      <c r="L99" s="339"/>
      <c r="M99" s="408" t="s">
        <v>1431</v>
      </c>
      <c r="N99" s="409" t="s">
        <v>1287</v>
      </c>
      <c r="O99" s="410">
        <v>3.31</v>
      </c>
      <c r="P99" s="410">
        <f>O99*H99</f>
        <v>2.648E-2</v>
      </c>
      <c r="Q99" s="410">
        <v>0</v>
      </c>
      <c r="R99" s="410">
        <f>Q99*H99</f>
        <v>0</v>
      </c>
      <c r="S99" s="410">
        <v>0</v>
      </c>
      <c r="T99" s="411">
        <f>S99*H99</f>
        <v>0</v>
      </c>
      <c r="AR99" s="412" t="s">
        <v>17</v>
      </c>
      <c r="AT99" s="412" t="s">
        <v>1471</v>
      </c>
      <c r="AU99" s="412" t="s">
        <v>9</v>
      </c>
      <c r="AY99" s="331" t="s">
        <v>1470</v>
      </c>
      <c r="BE99" s="413">
        <f>IF(N99="základní",J99,0)</f>
        <v>0</v>
      </c>
      <c r="BF99" s="413">
        <f>IF(N99="snížená",J99,0)</f>
        <v>0</v>
      </c>
      <c r="BG99" s="413">
        <f>IF(N99="zákl. přenesená",J99,0)</f>
        <v>0</v>
      </c>
      <c r="BH99" s="413">
        <f>IF(N99="sníž. přenesená",J99,0)</f>
        <v>0</v>
      </c>
      <c r="BI99" s="413">
        <f>IF(N99="nulová",J99,0)</f>
        <v>0</v>
      </c>
      <c r="BJ99" s="331" t="s">
        <v>11</v>
      </c>
      <c r="BK99" s="413">
        <f>ROUND(I99*H99,2)</f>
        <v>0</v>
      </c>
      <c r="BL99" s="331" t="s">
        <v>17</v>
      </c>
      <c r="BM99" s="412" t="s">
        <v>1857</v>
      </c>
    </row>
    <row r="100" spans="2:65" s="338" customFormat="1" x14ac:dyDescent="0.2">
      <c r="B100" s="339"/>
      <c r="D100" s="414" t="s">
        <v>1476</v>
      </c>
      <c r="F100" s="415" t="s">
        <v>1858</v>
      </c>
      <c r="L100" s="339"/>
      <c r="M100" s="416"/>
      <c r="T100" s="417"/>
      <c r="AT100" s="331" t="s">
        <v>1476</v>
      </c>
      <c r="AU100" s="331" t="s">
        <v>9</v>
      </c>
    </row>
    <row r="101" spans="2:65" s="338" customFormat="1" ht="21.75" customHeight="1" x14ac:dyDescent="0.2">
      <c r="B101" s="339"/>
      <c r="C101" s="402" t="s">
        <v>17</v>
      </c>
      <c r="D101" s="402" t="s">
        <v>1471</v>
      </c>
      <c r="E101" s="403" t="s">
        <v>1502</v>
      </c>
      <c r="F101" s="404" t="s">
        <v>1503</v>
      </c>
      <c r="G101" s="405" t="s">
        <v>114</v>
      </c>
      <c r="H101" s="406">
        <v>8.0000000000000002E-3</v>
      </c>
      <c r="I101" s="440">
        <v>0</v>
      </c>
      <c r="J101" s="407">
        <f>ROUND(I101*H101,2)</f>
        <v>0</v>
      </c>
      <c r="K101" s="404" t="s">
        <v>1474</v>
      </c>
      <c r="L101" s="339"/>
      <c r="M101" s="408" t="s">
        <v>1431</v>
      </c>
      <c r="N101" s="409" t="s">
        <v>1287</v>
      </c>
      <c r="O101" s="410">
        <v>0.125</v>
      </c>
      <c r="P101" s="410">
        <f>O101*H101</f>
        <v>1E-3</v>
      </c>
      <c r="Q101" s="410">
        <v>0</v>
      </c>
      <c r="R101" s="410">
        <f>Q101*H101</f>
        <v>0</v>
      </c>
      <c r="S101" s="410">
        <v>0</v>
      </c>
      <c r="T101" s="411">
        <f>S101*H101</f>
        <v>0</v>
      </c>
      <c r="AR101" s="412" t="s">
        <v>1504</v>
      </c>
      <c r="AT101" s="412" t="s">
        <v>1471</v>
      </c>
      <c r="AU101" s="412" t="s">
        <v>9</v>
      </c>
      <c r="AY101" s="331" t="s">
        <v>1470</v>
      </c>
      <c r="BE101" s="413">
        <f>IF(N101="základní",J101,0)</f>
        <v>0</v>
      </c>
      <c r="BF101" s="413">
        <f>IF(N101="snížená",J101,0)</f>
        <v>0</v>
      </c>
      <c r="BG101" s="413">
        <f>IF(N101="zákl. přenesená",J101,0)</f>
        <v>0</v>
      </c>
      <c r="BH101" s="413">
        <f>IF(N101="sníž. přenesená",J101,0)</f>
        <v>0</v>
      </c>
      <c r="BI101" s="413">
        <f>IF(N101="nulová",J101,0)</f>
        <v>0</v>
      </c>
      <c r="BJ101" s="331" t="s">
        <v>11</v>
      </c>
      <c r="BK101" s="413">
        <f>ROUND(I101*H101,2)</f>
        <v>0</v>
      </c>
      <c r="BL101" s="331" t="s">
        <v>1504</v>
      </c>
      <c r="BM101" s="412" t="s">
        <v>1859</v>
      </c>
    </row>
    <row r="102" spans="2:65" s="338" customFormat="1" x14ac:dyDescent="0.2">
      <c r="B102" s="339"/>
      <c r="D102" s="414" t="s">
        <v>1476</v>
      </c>
      <c r="F102" s="415" t="s">
        <v>1506</v>
      </c>
      <c r="L102" s="339"/>
      <c r="M102" s="416"/>
      <c r="T102" s="417"/>
      <c r="AT102" s="331" t="s">
        <v>1476</v>
      </c>
      <c r="AU102" s="331" t="s">
        <v>9</v>
      </c>
    </row>
    <row r="103" spans="2:65" s="338" customFormat="1" ht="24.2" customHeight="1" x14ac:dyDescent="0.2">
      <c r="B103" s="339"/>
      <c r="C103" s="402" t="s">
        <v>19</v>
      </c>
      <c r="D103" s="402" t="s">
        <v>1471</v>
      </c>
      <c r="E103" s="403" t="s">
        <v>1507</v>
      </c>
      <c r="F103" s="404" t="s">
        <v>1508</v>
      </c>
      <c r="G103" s="405" t="s">
        <v>114</v>
      </c>
      <c r="H103" s="406">
        <v>0.16</v>
      </c>
      <c r="I103" s="440">
        <v>0</v>
      </c>
      <c r="J103" s="407">
        <f>ROUND(I103*H103,2)</f>
        <v>0</v>
      </c>
      <c r="K103" s="404" t="s">
        <v>1474</v>
      </c>
      <c r="L103" s="339"/>
      <c r="M103" s="408" t="s">
        <v>1431</v>
      </c>
      <c r="N103" s="409" t="s">
        <v>1287</v>
      </c>
      <c r="O103" s="410">
        <v>6.0000000000000001E-3</v>
      </c>
      <c r="P103" s="410">
        <f>O103*H103</f>
        <v>9.6000000000000002E-4</v>
      </c>
      <c r="Q103" s="410">
        <v>0</v>
      </c>
      <c r="R103" s="410">
        <f>Q103*H103</f>
        <v>0</v>
      </c>
      <c r="S103" s="410">
        <v>0</v>
      </c>
      <c r="T103" s="411">
        <f>S103*H103</f>
        <v>0</v>
      </c>
      <c r="AR103" s="412" t="s">
        <v>17</v>
      </c>
      <c r="AT103" s="412" t="s">
        <v>1471</v>
      </c>
      <c r="AU103" s="412" t="s">
        <v>9</v>
      </c>
      <c r="AY103" s="331" t="s">
        <v>1470</v>
      </c>
      <c r="BE103" s="413">
        <f>IF(N103="základní",J103,0)</f>
        <v>0</v>
      </c>
      <c r="BF103" s="413">
        <f>IF(N103="snížená",J103,0)</f>
        <v>0</v>
      </c>
      <c r="BG103" s="413">
        <f>IF(N103="zákl. přenesená",J103,0)</f>
        <v>0</v>
      </c>
      <c r="BH103" s="413">
        <f>IF(N103="sníž. přenesená",J103,0)</f>
        <v>0</v>
      </c>
      <c r="BI103" s="413">
        <f>IF(N103="nulová",J103,0)</f>
        <v>0</v>
      </c>
      <c r="BJ103" s="331" t="s">
        <v>11</v>
      </c>
      <c r="BK103" s="413">
        <f>ROUND(I103*H103,2)</f>
        <v>0</v>
      </c>
      <c r="BL103" s="331" t="s">
        <v>17</v>
      </c>
      <c r="BM103" s="412" t="s">
        <v>1860</v>
      </c>
    </row>
    <row r="104" spans="2:65" s="338" customFormat="1" x14ac:dyDescent="0.2">
      <c r="B104" s="339"/>
      <c r="D104" s="414" t="s">
        <v>1476</v>
      </c>
      <c r="F104" s="415" t="s">
        <v>1510</v>
      </c>
      <c r="L104" s="339"/>
      <c r="M104" s="416"/>
      <c r="T104" s="417"/>
      <c r="AT104" s="331" t="s">
        <v>1476</v>
      </c>
      <c r="AU104" s="331" t="s">
        <v>9</v>
      </c>
    </row>
    <row r="105" spans="2:65" s="418" customFormat="1" ht="11.25" x14ac:dyDescent="0.2">
      <c r="B105" s="419"/>
      <c r="D105" s="420" t="s">
        <v>111</v>
      </c>
      <c r="F105" s="421" t="s">
        <v>1861</v>
      </c>
      <c r="H105" s="422">
        <v>0.16</v>
      </c>
      <c r="L105" s="419"/>
      <c r="M105" s="423"/>
      <c r="T105" s="424"/>
      <c r="AT105" s="425" t="s">
        <v>111</v>
      </c>
      <c r="AU105" s="425" t="s">
        <v>9</v>
      </c>
      <c r="AV105" s="418" t="s">
        <v>9</v>
      </c>
      <c r="AW105" s="418" t="s">
        <v>1427</v>
      </c>
      <c r="AX105" s="418" t="s">
        <v>11</v>
      </c>
      <c r="AY105" s="425" t="s">
        <v>1470</v>
      </c>
    </row>
    <row r="106" spans="2:65" s="338" customFormat="1" ht="24.2" customHeight="1" x14ac:dyDescent="0.2">
      <c r="B106" s="339"/>
      <c r="C106" s="402" t="s">
        <v>367</v>
      </c>
      <c r="D106" s="402" t="s">
        <v>1471</v>
      </c>
      <c r="E106" s="403" t="s">
        <v>1512</v>
      </c>
      <c r="F106" s="404" t="s">
        <v>1513</v>
      </c>
      <c r="G106" s="405" t="s">
        <v>114</v>
      </c>
      <c r="H106" s="406">
        <v>8.0000000000000002E-3</v>
      </c>
      <c r="I106" s="440">
        <v>0</v>
      </c>
      <c r="J106" s="407">
        <f>ROUND(I106*H106,2)</f>
        <v>0</v>
      </c>
      <c r="K106" s="404" t="s">
        <v>1474</v>
      </c>
      <c r="L106" s="339"/>
      <c r="M106" s="408" t="s">
        <v>1431</v>
      </c>
      <c r="N106" s="409" t="s">
        <v>1287</v>
      </c>
      <c r="O106" s="410">
        <v>0</v>
      </c>
      <c r="P106" s="410">
        <f>O106*H106</f>
        <v>0</v>
      </c>
      <c r="Q106" s="410">
        <v>0</v>
      </c>
      <c r="R106" s="410">
        <f>Q106*H106</f>
        <v>0</v>
      </c>
      <c r="S106" s="410">
        <v>0</v>
      </c>
      <c r="T106" s="411">
        <f>S106*H106</f>
        <v>0</v>
      </c>
      <c r="AR106" s="412" t="s">
        <v>17</v>
      </c>
      <c r="AT106" s="412" t="s">
        <v>1471</v>
      </c>
      <c r="AU106" s="412" t="s">
        <v>9</v>
      </c>
      <c r="AY106" s="331" t="s">
        <v>1470</v>
      </c>
      <c r="BE106" s="413">
        <f>IF(N106="základní",J106,0)</f>
        <v>0</v>
      </c>
      <c r="BF106" s="413">
        <f>IF(N106="snížená",J106,0)</f>
        <v>0</v>
      </c>
      <c r="BG106" s="413">
        <f>IF(N106="zákl. přenesená",J106,0)</f>
        <v>0</v>
      </c>
      <c r="BH106" s="413">
        <f>IF(N106="sníž. přenesená",J106,0)</f>
        <v>0</v>
      </c>
      <c r="BI106" s="413">
        <f>IF(N106="nulová",J106,0)</f>
        <v>0</v>
      </c>
      <c r="BJ106" s="331" t="s">
        <v>11</v>
      </c>
      <c r="BK106" s="413">
        <f>ROUND(I106*H106,2)</f>
        <v>0</v>
      </c>
      <c r="BL106" s="331" t="s">
        <v>17</v>
      </c>
      <c r="BM106" s="412" t="s">
        <v>1862</v>
      </c>
    </row>
    <row r="107" spans="2:65" s="338" customFormat="1" x14ac:dyDescent="0.2">
      <c r="B107" s="339"/>
      <c r="D107" s="414" t="s">
        <v>1476</v>
      </c>
      <c r="F107" s="415" t="s">
        <v>1515</v>
      </c>
      <c r="L107" s="339"/>
      <c r="M107" s="416"/>
      <c r="T107" s="417"/>
      <c r="AT107" s="331" t="s">
        <v>1476</v>
      </c>
      <c r="AU107" s="331" t="s">
        <v>9</v>
      </c>
    </row>
    <row r="108" spans="2:65" s="338" customFormat="1" ht="16.5" customHeight="1" x14ac:dyDescent="0.2">
      <c r="B108" s="339"/>
      <c r="C108" s="402" t="s">
        <v>940</v>
      </c>
      <c r="D108" s="402" t="s">
        <v>1471</v>
      </c>
      <c r="E108" s="403" t="s">
        <v>1516</v>
      </c>
      <c r="F108" s="404" t="s">
        <v>1517</v>
      </c>
      <c r="G108" s="405" t="s">
        <v>114</v>
      </c>
      <c r="H108" s="406">
        <v>8.0000000000000002E-3</v>
      </c>
      <c r="I108" s="440">
        <v>0</v>
      </c>
      <c r="J108" s="407">
        <f>ROUND(I108*H108,2)</f>
        <v>0</v>
      </c>
      <c r="K108" s="404" t="s">
        <v>1474</v>
      </c>
      <c r="L108" s="339"/>
      <c r="M108" s="408" t="s">
        <v>1431</v>
      </c>
      <c r="N108" s="409" t="s">
        <v>1287</v>
      </c>
      <c r="O108" s="410">
        <v>0.159</v>
      </c>
      <c r="P108" s="410">
        <f>O108*H108</f>
        <v>1.2720000000000001E-3</v>
      </c>
      <c r="Q108" s="410">
        <v>0</v>
      </c>
      <c r="R108" s="410">
        <f>Q108*H108</f>
        <v>0</v>
      </c>
      <c r="S108" s="410">
        <v>0</v>
      </c>
      <c r="T108" s="411">
        <f>S108*H108</f>
        <v>0</v>
      </c>
      <c r="AR108" s="412" t="s">
        <v>17</v>
      </c>
      <c r="AT108" s="412" t="s">
        <v>1471</v>
      </c>
      <c r="AU108" s="412" t="s">
        <v>9</v>
      </c>
      <c r="AY108" s="331" t="s">
        <v>1470</v>
      </c>
      <c r="BE108" s="413">
        <f>IF(N108="základní",J108,0)</f>
        <v>0</v>
      </c>
      <c r="BF108" s="413">
        <f>IF(N108="snížená",J108,0)</f>
        <v>0</v>
      </c>
      <c r="BG108" s="413">
        <f>IF(N108="zákl. přenesená",J108,0)</f>
        <v>0</v>
      </c>
      <c r="BH108" s="413">
        <f>IF(N108="sníž. přenesená",J108,0)</f>
        <v>0</v>
      </c>
      <c r="BI108" s="413">
        <f>IF(N108="nulová",J108,0)</f>
        <v>0</v>
      </c>
      <c r="BJ108" s="331" t="s">
        <v>11</v>
      </c>
      <c r="BK108" s="413">
        <f>ROUND(I108*H108,2)</f>
        <v>0</v>
      </c>
      <c r="BL108" s="331" t="s">
        <v>17</v>
      </c>
      <c r="BM108" s="412" t="s">
        <v>1863</v>
      </c>
    </row>
    <row r="109" spans="2:65" s="338" customFormat="1" x14ac:dyDescent="0.2">
      <c r="B109" s="339"/>
      <c r="D109" s="414" t="s">
        <v>1476</v>
      </c>
      <c r="F109" s="415" t="s">
        <v>1519</v>
      </c>
      <c r="L109" s="339"/>
      <c r="M109" s="416"/>
      <c r="T109" s="417"/>
      <c r="AT109" s="331" t="s">
        <v>1476</v>
      </c>
      <c r="AU109" s="331" t="s">
        <v>9</v>
      </c>
    </row>
    <row r="110" spans="2:65" s="390" customFormat="1" ht="22.9" customHeight="1" x14ac:dyDescent="0.2">
      <c r="B110" s="391"/>
      <c r="D110" s="392" t="s">
        <v>1467</v>
      </c>
      <c r="E110" s="400" t="s">
        <v>1520</v>
      </c>
      <c r="F110" s="400" t="s">
        <v>215</v>
      </c>
      <c r="J110" s="401">
        <f>BK110</f>
        <v>0</v>
      </c>
      <c r="L110" s="391"/>
      <c r="M110" s="395"/>
      <c r="P110" s="396">
        <f>SUM(P111:P112)</f>
        <v>0.44982599999999995</v>
      </c>
      <c r="R110" s="396">
        <f>SUM(R111:R112)</f>
        <v>0</v>
      </c>
      <c r="T110" s="397">
        <f>SUM(T111:T112)</f>
        <v>0</v>
      </c>
      <c r="AR110" s="392" t="s">
        <v>11</v>
      </c>
      <c r="AT110" s="398" t="s">
        <v>1467</v>
      </c>
      <c r="AU110" s="398" t="s">
        <v>11</v>
      </c>
      <c r="AY110" s="392" t="s">
        <v>1470</v>
      </c>
      <c r="BK110" s="399">
        <f>SUM(BK111:BK112)</f>
        <v>0</v>
      </c>
    </row>
    <row r="111" spans="2:65" s="338" customFormat="1" ht="37.9" customHeight="1" x14ac:dyDescent="0.2">
      <c r="B111" s="339"/>
      <c r="C111" s="402" t="s">
        <v>270</v>
      </c>
      <c r="D111" s="402" t="s">
        <v>1471</v>
      </c>
      <c r="E111" s="403" t="s">
        <v>1522</v>
      </c>
      <c r="F111" s="404" t="s">
        <v>1523</v>
      </c>
      <c r="G111" s="405" t="s">
        <v>114</v>
      </c>
      <c r="H111" s="406">
        <v>0.14599999999999999</v>
      </c>
      <c r="I111" s="440">
        <v>0</v>
      </c>
      <c r="J111" s="407">
        <f>ROUND(I111*H111,2)</f>
        <v>0</v>
      </c>
      <c r="K111" s="404" t="s">
        <v>1474</v>
      </c>
      <c r="L111" s="339"/>
      <c r="M111" s="408" t="s">
        <v>1431</v>
      </c>
      <c r="N111" s="409" t="s">
        <v>1287</v>
      </c>
      <c r="O111" s="410">
        <v>3.081</v>
      </c>
      <c r="P111" s="410">
        <f>O111*H111</f>
        <v>0.44982599999999995</v>
      </c>
      <c r="Q111" s="410">
        <v>0</v>
      </c>
      <c r="R111" s="410">
        <f>Q111*H111</f>
        <v>0</v>
      </c>
      <c r="S111" s="410">
        <v>0</v>
      </c>
      <c r="T111" s="411">
        <f>S111*H111</f>
        <v>0</v>
      </c>
      <c r="AR111" s="412" t="s">
        <v>17</v>
      </c>
      <c r="AT111" s="412" t="s">
        <v>1471</v>
      </c>
      <c r="AU111" s="412" t="s">
        <v>9</v>
      </c>
      <c r="AY111" s="331" t="s">
        <v>1470</v>
      </c>
      <c r="BE111" s="413">
        <f>IF(N111="základní",J111,0)</f>
        <v>0</v>
      </c>
      <c r="BF111" s="413">
        <f>IF(N111="snížená",J111,0)</f>
        <v>0</v>
      </c>
      <c r="BG111" s="413">
        <f>IF(N111="zákl. přenesená",J111,0)</f>
        <v>0</v>
      </c>
      <c r="BH111" s="413">
        <f>IF(N111="sníž. přenesená",J111,0)</f>
        <v>0</v>
      </c>
      <c r="BI111" s="413">
        <f>IF(N111="nulová",J111,0)</f>
        <v>0</v>
      </c>
      <c r="BJ111" s="331" t="s">
        <v>11</v>
      </c>
      <c r="BK111" s="413">
        <f>ROUND(I111*H111,2)</f>
        <v>0</v>
      </c>
      <c r="BL111" s="331" t="s">
        <v>17</v>
      </c>
      <c r="BM111" s="412" t="s">
        <v>1864</v>
      </c>
    </row>
    <row r="112" spans="2:65" s="338" customFormat="1" x14ac:dyDescent="0.2">
      <c r="B112" s="339"/>
      <c r="D112" s="414" t="s">
        <v>1476</v>
      </c>
      <c r="F112" s="415" t="s">
        <v>1525</v>
      </c>
      <c r="L112" s="339"/>
      <c r="M112" s="416"/>
      <c r="T112" s="417"/>
      <c r="AT112" s="331" t="s">
        <v>1476</v>
      </c>
      <c r="AU112" s="331" t="s">
        <v>9</v>
      </c>
    </row>
    <row r="113" spans="2:65" s="390" customFormat="1" ht="25.9" customHeight="1" x14ac:dyDescent="0.2">
      <c r="B113" s="391"/>
      <c r="D113" s="392" t="s">
        <v>1467</v>
      </c>
      <c r="E113" s="393" t="s">
        <v>988</v>
      </c>
      <c r="F113" s="393" t="s">
        <v>1526</v>
      </c>
      <c r="J113" s="394">
        <f>BK113</f>
        <v>0</v>
      </c>
      <c r="L113" s="391"/>
      <c r="M113" s="395"/>
      <c r="P113" s="396">
        <f>P114+P142</f>
        <v>15.491717999999997</v>
      </c>
      <c r="R113" s="396">
        <f>R114+R142</f>
        <v>0.20013000000000003</v>
      </c>
      <c r="T113" s="397">
        <f>T114+T142</f>
        <v>0</v>
      </c>
      <c r="AR113" s="392" t="s">
        <v>9</v>
      </c>
      <c r="AT113" s="398" t="s">
        <v>1467</v>
      </c>
      <c r="AU113" s="398" t="s">
        <v>1469</v>
      </c>
      <c r="AY113" s="392" t="s">
        <v>1470</v>
      </c>
      <c r="BK113" s="399">
        <f>BK114+BK142</f>
        <v>0</v>
      </c>
    </row>
    <row r="114" spans="2:65" s="390" customFormat="1" ht="22.9" customHeight="1" x14ac:dyDescent="0.2">
      <c r="B114" s="391"/>
      <c r="D114" s="392" t="s">
        <v>1467</v>
      </c>
      <c r="E114" s="400" t="s">
        <v>1865</v>
      </c>
      <c r="F114" s="400" t="s">
        <v>1866</v>
      </c>
      <c r="J114" s="401">
        <f>BK114</f>
        <v>0</v>
      </c>
      <c r="L114" s="391"/>
      <c r="M114" s="395"/>
      <c r="P114" s="396">
        <f>SUM(P115:P141)</f>
        <v>13.977023999999997</v>
      </c>
      <c r="R114" s="396">
        <f>SUM(R115:R141)</f>
        <v>0.19393000000000002</v>
      </c>
      <c r="T114" s="397">
        <f>SUM(T115:T141)</f>
        <v>0</v>
      </c>
      <c r="AR114" s="392" t="s">
        <v>9</v>
      </c>
      <c r="AT114" s="398" t="s">
        <v>1467</v>
      </c>
      <c r="AU114" s="398" t="s">
        <v>11</v>
      </c>
      <c r="AY114" s="392" t="s">
        <v>1470</v>
      </c>
      <c r="BK114" s="399">
        <f>SUM(BK115:BK141)</f>
        <v>0</v>
      </c>
    </row>
    <row r="115" spans="2:65" s="338" customFormat="1" ht="16.5" customHeight="1" x14ac:dyDescent="0.2">
      <c r="B115" s="339"/>
      <c r="C115" s="402" t="s">
        <v>251</v>
      </c>
      <c r="D115" s="402" t="s">
        <v>1471</v>
      </c>
      <c r="E115" s="403" t="s">
        <v>1867</v>
      </c>
      <c r="F115" s="404" t="s">
        <v>1868</v>
      </c>
      <c r="G115" s="405" t="s">
        <v>151</v>
      </c>
      <c r="H115" s="406">
        <v>2</v>
      </c>
      <c r="I115" s="440">
        <v>0</v>
      </c>
      <c r="J115" s="407">
        <f>ROUND(I115*H115,2)</f>
        <v>0</v>
      </c>
      <c r="K115" s="404" t="s">
        <v>1474</v>
      </c>
      <c r="L115" s="339"/>
      <c r="M115" s="408" t="s">
        <v>1431</v>
      </c>
      <c r="N115" s="409" t="s">
        <v>1287</v>
      </c>
      <c r="O115" s="410">
        <v>0.22900000000000001</v>
      </c>
      <c r="P115" s="410">
        <f>O115*H115</f>
        <v>0.45800000000000002</v>
      </c>
      <c r="Q115" s="410">
        <v>1.83E-3</v>
      </c>
      <c r="R115" s="410">
        <f>Q115*H115</f>
        <v>3.6600000000000001E-3</v>
      </c>
      <c r="S115" s="410">
        <v>0</v>
      </c>
      <c r="T115" s="411">
        <f>S115*H115</f>
        <v>0</v>
      </c>
      <c r="AR115" s="412" t="s">
        <v>1504</v>
      </c>
      <c r="AT115" s="412" t="s">
        <v>1471</v>
      </c>
      <c r="AU115" s="412" t="s">
        <v>9</v>
      </c>
      <c r="AY115" s="331" t="s">
        <v>1470</v>
      </c>
      <c r="BE115" s="413">
        <f>IF(N115="základní",J115,0)</f>
        <v>0</v>
      </c>
      <c r="BF115" s="413">
        <f>IF(N115="snížená",J115,0)</f>
        <v>0</v>
      </c>
      <c r="BG115" s="413">
        <f>IF(N115="zákl. přenesená",J115,0)</f>
        <v>0</v>
      </c>
      <c r="BH115" s="413">
        <f>IF(N115="sníž. přenesená",J115,0)</f>
        <v>0</v>
      </c>
      <c r="BI115" s="413">
        <f>IF(N115="nulová",J115,0)</f>
        <v>0</v>
      </c>
      <c r="BJ115" s="331" t="s">
        <v>11</v>
      </c>
      <c r="BK115" s="413">
        <f>ROUND(I115*H115,2)</f>
        <v>0</v>
      </c>
      <c r="BL115" s="331" t="s">
        <v>1504</v>
      </c>
      <c r="BM115" s="412" t="s">
        <v>1869</v>
      </c>
    </row>
    <row r="116" spans="2:65" s="338" customFormat="1" x14ac:dyDescent="0.2">
      <c r="B116" s="339"/>
      <c r="D116" s="414" t="s">
        <v>1476</v>
      </c>
      <c r="F116" s="415" t="s">
        <v>1870</v>
      </c>
      <c r="L116" s="339"/>
      <c r="M116" s="416"/>
      <c r="T116" s="417"/>
      <c r="AT116" s="331" t="s">
        <v>1476</v>
      </c>
      <c r="AU116" s="331" t="s">
        <v>9</v>
      </c>
    </row>
    <row r="117" spans="2:65" s="338" customFormat="1" ht="16.5" customHeight="1" x14ac:dyDescent="0.2">
      <c r="B117" s="339"/>
      <c r="C117" s="426" t="s">
        <v>280</v>
      </c>
      <c r="D117" s="426" t="s">
        <v>1539</v>
      </c>
      <c r="E117" s="427" t="s">
        <v>1871</v>
      </c>
      <c r="F117" s="428" t="s">
        <v>1872</v>
      </c>
      <c r="G117" s="429" t="s">
        <v>170</v>
      </c>
      <c r="H117" s="430">
        <v>4</v>
      </c>
      <c r="I117" s="441">
        <v>0</v>
      </c>
      <c r="J117" s="431">
        <f>ROUND(I117*H117,2)</f>
        <v>0</v>
      </c>
      <c r="K117" s="428" t="s">
        <v>1474</v>
      </c>
      <c r="L117" s="432"/>
      <c r="M117" s="433" t="s">
        <v>1431</v>
      </c>
      <c r="N117" s="434" t="s">
        <v>1287</v>
      </c>
      <c r="O117" s="410">
        <v>0</v>
      </c>
      <c r="P117" s="410">
        <f>O117*H117</f>
        <v>0</v>
      </c>
      <c r="Q117" s="410">
        <v>5.0000000000000002E-5</v>
      </c>
      <c r="R117" s="410">
        <f>Q117*H117</f>
        <v>2.0000000000000001E-4</v>
      </c>
      <c r="S117" s="410">
        <v>0</v>
      </c>
      <c r="T117" s="411">
        <f>S117*H117</f>
        <v>0</v>
      </c>
      <c r="AR117" s="412" t="s">
        <v>1542</v>
      </c>
      <c r="AT117" s="412" t="s">
        <v>1539</v>
      </c>
      <c r="AU117" s="412" t="s">
        <v>9</v>
      </c>
      <c r="AY117" s="331" t="s">
        <v>1470</v>
      </c>
      <c r="BE117" s="413">
        <f>IF(N117="základní",J117,0)</f>
        <v>0</v>
      </c>
      <c r="BF117" s="413">
        <f>IF(N117="snížená",J117,0)</f>
        <v>0</v>
      </c>
      <c r="BG117" s="413">
        <f>IF(N117="zákl. přenesená",J117,0)</f>
        <v>0</v>
      </c>
      <c r="BH117" s="413">
        <f>IF(N117="sníž. přenesená",J117,0)</f>
        <v>0</v>
      </c>
      <c r="BI117" s="413">
        <f>IF(N117="nulová",J117,0)</f>
        <v>0</v>
      </c>
      <c r="BJ117" s="331" t="s">
        <v>11</v>
      </c>
      <c r="BK117" s="413">
        <f>ROUND(I117*H117,2)</f>
        <v>0</v>
      </c>
      <c r="BL117" s="331" t="s">
        <v>1504</v>
      </c>
      <c r="BM117" s="412" t="s">
        <v>1873</v>
      </c>
    </row>
    <row r="118" spans="2:65" s="338" customFormat="1" ht="16.5" customHeight="1" x14ac:dyDescent="0.2">
      <c r="B118" s="339"/>
      <c r="C118" s="402" t="s">
        <v>1521</v>
      </c>
      <c r="D118" s="402" t="s">
        <v>1471</v>
      </c>
      <c r="E118" s="403" t="s">
        <v>1874</v>
      </c>
      <c r="F118" s="404" t="s">
        <v>1875</v>
      </c>
      <c r="G118" s="405" t="s">
        <v>151</v>
      </c>
      <c r="H118" s="406">
        <v>29</v>
      </c>
      <c r="I118" s="440">
        <v>0</v>
      </c>
      <c r="J118" s="407">
        <f>ROUND(I118*H118,2)</f>
        <v>0</v>
      </c>
      <c r="K118" s="404" t="s">
        <v>1474</v>
      </c>
      <c r="L118" s="339"/>
      <c r="M118" s="408" t="s">
        <v>1431</v>
      </c>
      <c r="N118" s="409" t="s">
        <v>1287</v>
      </c>
      <c r="O118" s="410">
        <v>0.28299999999999997</v>
      </c>
      <c r="P118" s="410">
        <f>O118*H118</f>
        <v>8.206999999999999</v>
      </c>
      <c r="Q118" s="410">
        <v>6.0200000000000002E-3</v>
      </c>
      <c r="R118" s="410">
        <f>Q118*H118</f>
        <v>0.17458000000000001</v>
      </c>
      <c r="S118" s="410">
        <v>0</v>
      </c>
      <c r="T118" s="411">
        <f>S118*H118</f>
        <v>0</v>
      </c>
      <c r="AR118" s="412" t="s">
        <v>1504</v>
      </c>
      <c r="AT118" s="412" t="s">
        <v>1471</v>
      </c>
      <c r="AU118" s="412" t="s">
        <v>9</v>
      </c>
      <c r="AY118" s="331" t="s">
        <v>1470</v>
      </c>
      <c r="BE118" s="413">
        <f>IF(N118="základní",J118,0)</f>
        <v>0</v>
      </c>
      <c r="BF118" s="413">
        <f>IF(N118="snížená",J118,0)</f>
        <v>0</v>
      </c>
      <c r="BG118" s="413">
        <f>IF(N118="zákl. přenesená",J118,0)</f>
        <v>0</v>
      </c>
      <c r="BH118" s="413">
        <f>IF(N118="sníž. přenesená",J118,0)</f>
        <v>0</v>
      </c>
      <c r="BI118" s="413">
        <f>IF(N118="nulová",J118,0)</f>
        <v>0</v>
      </c>
      <c r="BJ118" s="331" t="s">
        <v>11</v>
      </c>
      <c r="BK118" s="413">
        <f>ROUND(I118*H118,2)</f>
        <v>0</v>
      </c>
      <c r="BL118" s="331" t="s">
        <v>1504</v>
      </c>
      <c r="BM118" s="412" t="s">
        <v>1876</v>
      </c>
    </row>
    <row r="119" spans="2:65" s="338" customFormat="1" x14ac:dyDescent="0.2">
      <c r="B119" s="339"/>
      <c r="D119" s="414" t="s">
        <v>1476</v>
      </c>
      <c r="F119" s="415" t="s">
        <v>1877</v>
      </c>
      <c r="L119" s="339"/>
      <c r="M119" s="416"/>
      <c r="T119" s="417"/>
      <c r="AT119" s="331" t="s">
        <v>1476</v>
      </c>
      <c r="AU119" s="331" t="s">
        <v>9</v>
      </c>
    </row>
    <row r="120" spans="2:65" s="338" customFormat="1" ht="16.5" customHeight="1" x14ac:dyDescent="0.2">
      <c r="B120" s="339"/>
      <c r="C120" s="426" t="s">
        <v>1529</v>
      </c>
      <c r="D120" s="426" t="s">
        <v>1539</v>
      </c>
      <c r="E120" s="427" t="s">
        <v>1878</v>
      </c>
      <c r="F120" s="428" t="s">
        <v>1879</v>
      </c>
      <c r="G120" s="429" t="s">
        <v>170</v>
      </c>
      <c r="H120" s="430">
        <v>58</v>
      </c>
      <c r="I120" s="441">
        <v>0</v>
      </c>
      <c r="J120" s="431">
        <f>ROUND(I120*H120,2)</f>
        <v>0</v>
      </c>
      <c r="K120" s="428" t="s">
        <v>1474</v>
      </c>
      <c r="L120" s="432"/>
      <c r="M120" s="433" t="s">
        <v>1431</v>
      </c>
      <c r="N120" s="434" t="s">
        <v>1287</v>
      </c>
      <c r="O120" s="410">
        <v>0</v>
      </c>
      <c r="P120" s="410">
        <f>O120*H120</f>
        <v>0</v>
      </c>
      <c r="Q120" s="410">
        <v>6.9999999999999994E-5</v>
      </c>
      <c r="R120" s="410">
        <f>Q120*H120</f>
        <v>4.0599999999999994E-3</v>
      </c>
      <c r="S120" s="410">
        <v>0</v>
      </c>
      <c r="T120" s="411">
        <f>S120*H120</f>
        <v>0</v>
      </c>
      <c r="AR120" s="412" t="s">
        <v>1542</v>
      </c>
      <c r="AT120" s="412" t="s">
        <v>1539</v>
      </c>
      <c r="AU120" s="412" t="s">
        <v>9</v>
      </c>
      <c r="AY120" s="331" t="s">
        <v>1470</v>
      </c>
      <c r="BE120" s="413">
        <f>IF(N120="základní",J120,0)</f>
        <v>0</v>
      </c>
      <c r="BF120" s="413">
        <f>IF(N120="snížená",J120,0)</f>
        <v>0</v>
      </c>
      <c r="BG120" s="413">
        <f>IF(N120="zákl. přenesená",J120,0)</f>
        <v>0</v>
      </c>
      <c r="BH120" s="413">
        <f>IF(N120="sníž. přenesená",J120,0)</f>
        <v>0</v>
      </c>
      <c r="BI120" s="413">
        <f>IF(N120="nulová",J120,0)</f>
        <v>0</v>
      </c>
      <c r="BJ120" s="331" t="s">
        <v>11</v>
      </c>
      <c r="BK120" s="413">
        <f>ROUND(I120*H120,2)</f>
        <v>0</v>
      </c>
      <c r="BL120" s="331" t="s">
        <v>1504</v>
      </c>
      <c r="BM120" s="412" t="s">
        <v>1880</v>
      </c>
    </row>
    <row r="121" spans="2:65" s="338" customFormat="1" ht="21.75" customHeight="1" x14ac:dyDescent="0.2">
      <c r="B121" s="339"/>
      <c r="C121" s="402" t="s">
        <v>1534</v>
      </c>
      <c r="D121" s="402" t="s">
        <v>1471</v>
      </c>
      <c r="E121" s="403" t="s">
        <v>1881</v>
      </c>
      <c r="F121" s="404" t="s">
        <v>1882</v>
      </c>
      <c r="G121" s="405" t="s">
        <v>131</v>
      </c>
      <c r="H121" s="406">
        <v>1</v>
      </c>
      <c r="I121" s="440">
        <v>0</v>
      </c>
      <c r="J121" s="407">
        <f>ROUND(I121*H121,2)</f>
        <v>0</v>
      </c>
      <c r="K121" s="404" t="s">
        <v>1474</v>
      </c>
      <c r="L121" s="339"/>
      <c r="M121" s="408" t="s">
        <v>1431</v>
      </c>
      <c r="N121" s="409" t="s">
        <v>1287</v>
      </c>
      <c r="O121" s="410">
        <v>0.2</v>
      </c>
      <c r="P121" s="410">
        <f>O121*H121</f>
        <v>0.2</v>
      </c>
      <c r="Q121" s="410">
        <v>2.9999999999999997E-4</v>
      </c>
      <c r="R121" s="410">
        <f>Q121*H121</f>
        <v>2.9999999999999997E-4</v>
      </c>
      <c r="S121" s="410">
        <v>0</v>
      </c>
      <c r="T121" s="411">
        <f>S121*H121</f>
        <v>0</v>
      </c>
      <c r="AR121" s="412" t="s">
        <v>1504</v>
      </c>
      <c r="AT121" s="412" t="s">
        <v>1471</v>
      </c>
      <c r="AU121" s="412" t="s">
        <v>9</v>
      </c>
      <c r="AY121" s="331" t="s">
        <v>1470</v>
      </c>
      <c r="BE121" s="413">
        <f>IF(N121="základní",J121,0)</f>
        <v>0</v>
      </c>
      <c r="BF121" s="413">
        <f>IF(N121="snížená",J121,0)</f>
        <v>0</v>
      </c>
      <c r="BG121" s="413">
        <f>IF(N121="zákl. přenesená",J121,0)</f>
        <v>0</v>
      </c>
      <c r="BH121" s="413">
        <f>IF(N121="sníž. přenesená",J121,0)</f>
        <v>0</v>
      </c>
      <c r="BI121" s="413">
        <f>IF(N121="nulová",J121,0)</f>
        <v>0</v>
      </c>
      <c r="BJ121" s="331" t="s">
        <v>11</v>
      </c>
      <c r="BK121" s="413">
        <f>ROUND(I121*H121,2)</f>
        <v>0</v>
      </c>
      <c r="BL121" s="331" t="s">
        <v>1504</v>
      </c>
      <c r="BM121" s="412" t="s">
        <v>1883</v>
      </c>
    </row>
    <row r="122" spans="2:65" s="338" customFormat="1" x14ac:dyDescent="0.2">
      <c r="B122" s="339"/>
      <c r="D122" s="414" t="s">
        <v>1476</v>
      </c>
      <c r="F122" s="415" t="s">
        <v>1884</v>
      </c>
      <c r="L122" s="339"/>
      <c r="M122" s="416"/>
      <c r="T122" s="417"/>
      <c r="AT122" s="331" t="s">
        <v>1476</v>
      </c>
      <c r="AU122" s="331" t="s">
        <v>9</v>
      </c>
    </row>
    <row r="123" spans="2:65" s="338" customFormat="1" ht="16.5" customHeight="1" x14ac:dyDescent="0.2">
      <c r="B123" s="339"/>
      <c r="C123" s="402" t="s">
        <v>901</v>
      </c>
      <c r="D123" s="402" t="s">
        <v>1471</v>
      </c>
      <c r="E123" s="403" t="s">
        <v>1885</v>
      </c>
      <c r="F123" s="404" t="s">
        <v>1886</v>
      </c>
      <c r="G123" s="405" t="s">
        <v>170</v>
      </c>
      <c r="H123" s="406">
        <v>1</v>
      </c>
      <c r="I123" s="440">
        <v>0</v>
      </c>
      <c r="J123" s="407">
        <f>ROUND(I123*H123,2)</f>
        <v>0</v>
      </c>
      <c r="K123" s="404" t="s">
        <v>1474</v>
      </c>
      <c r="L123" s="339"/>
      <c r="M123" s="408" t="s">
        <v>1431</v>
      </c>
      <c r="N123" s="409" t="s">
        <v>1287</v>
      </c>
      <c r="O123" s="410">
        <v>6.4000000000000001E-2</v>
      </c>
      <c r="P123" s="410">
        <f>O123*H123</f>
        <v>6.4000000000000001E-2</v>
      </c>
      <c r="Q123" s="410">
        <v>0</v>
      </c>
      <c r="R123" s="410">
        <f>Q123*H123</f>
        <v>0</v>
      </c>
      <c r="S123" s="410">
        <v>0</v>
      </c>
      <c r="T123" s="411">
        <f>S123*H123</f>
        <v>0</v>
      </c>
      <c r="AR123" s="412" t="s">
        <v>1504</v>
      </c>
      <c r="AT123" s="412" t="s">
        <v>1471</v>
      </c>
      <c r="AU123" s="412" t="s">
        <v>9</v>
      </c>
      <c r="AY123" s="331" t="s">
        <v>1470</v>
      </c>
      <c r="BE123" s="413">
        <f>IF(N123="základní",J123,0)</f>
        <v>0</v>
      </c>
      <c r="BF123" s="413">
        <f>IF(N123="snížená",J123,0)</f>
        <v>0</v>
      </c>
      <c r="BG123" s="413">
        <f>IF(N123="zákl. přenesená",J123,0)</f>
        <v>0</v>
      </c>
      <c r="BH123" s="413">
        <f>IF(N123="sníž. přenesená",J123,0)</f>
        <v>0</v>
      </c>
      <c r="BI123" s="413">
        <f>IF(N123="nulová",J123,0)</f>
        <v>0</v>
      </c>
      <c r="BJ123" s="331" t="s">
        <v>11</v>
      </c>
      <c r="BK123" s="413">
        <f>ROUND(I123*H123,2)</f>
        <v>0</v>
      </c>
      <c r="BL123" s="331" t="s">
        <v>1504</v>
      </c>
      <c r="BM123" s="412" t="s">
        <v>1887</v>
      </c>
    </row>
    <row r="124" spans="2:65" s="338" customFormat="1" x14ac:dyDescent="0.2">
      <c r="B124" s="339"/>
      <c r="D124" s="414" t="s">
        <v>1476</v>
      </c>
      <c r="F124" s="415" t="s">
        <v>1888</v>
      </c>
      <c r="L124" s="339"/>
      <c r="M124" s="416"/>
      <c r="T124" s="417"/>
      <c r="AT124" s="331" t="s">
        <v>1476</v>
      </c>
      <c r="AU124" s="331" t="s">
        <v>9</v>
      </c>
    </row>
    <row r="125" spans="2:65" s="338" customFormat="1" ht="16.5" customHeight="1" x14ac:dyDescent="0.2">
      <c r="B125" s="339"/>
      <c r="C125" s="402" t="s">
        <v>1544</v>
      </c>
      <c r="D125" s="402" t="s">
        <v>1471</v>
      </c>
      <c r="E125" s="403" t="s">
        <v>1889</v>
      </c>
      <c r="F125" s="404" t="s">
        <v>1890</v>
      </c>
      <c r="G125" s="405" t="s">
        <v>151</v>
      </c>
      <c r="H125" s="406">
        <v>25</v>
      </c>
      <c r="I125" s="440">
        <v>0</v>
      </c>
      <c r="J125" s="407">
        <f>ROUND(I125*H125,2)</f>
        <v>0</v>
      </c>
      <c r="K125" s="404" t="s">
        <v>1474</v>
      </c>
      <c r="L125" s="339"/>
      <c r="M125" s="408" t="s">
        <v>1431</v>
      </c>
      <c r="N125" s="409" t="s">
        <v>1287</v>
      </c>
      <c r="O125" s="410">
        <v>6.2E-2</v>
      </c>
      <c r="P125" s="410">
        <f>O125*H125</f>
        <v>1.55</v>
      </c>
      <c r="Q125" s="410">
        <v>0</v>
      </c>
      <c r="R125" s="410">
        <f>Q125*H125</f>
        <v>0</v>
      </c>
      <c r="S125" s="410">
        <v>0</v>
      </c>
      <c r="T125" s="411">
        <f>S125*H125</f>
        <v>0</v>
      </c>
      <c r="AR125" s="412" t="s">
        <v>1504</v>
      </c>
      <c r="AT125" s="412" t="s">
        <v>1471</v>
      </c>
      <c r="AU125" s="412" t="s">
        <v>9</v>
      </c>
      <c r="AY125" s="331" t="s">
        <v>1470</v>
      </c>
      <c r="BE125" s="413">
        <f>IF(N125="základní",J125,0)</f>
        <v>0</v>
      </c>
      <c r="BF125" s="413">
        <f>IF(N125="snížená",J125,0)</f>
        <v>0</v>
      </c>
      <c r="BG125" s="413">
        <f>IF(N125="zákl. přenesená",J125,0)</f>
        <v>0</v>
      </c>
      <c r="BH125" s="413">
        <f>IF(N125="sníž. přenesená",J125,0)</f>
        <v>0</v>
      </c>
      <c r="BI125" s="413">
        <f>IF(N125="nulová",J125,0)</f>
        <v>0</v>
      </c>
      <c r="BJ125" s="331" t="s">
        <v>11</v>
      </c>
      <c r="BK125" s="413">
        <f>ROUND(I125*H125,2)</f>
        <v>0</v>
      </c>
      <c r="BL125" s="331" t="s">
        <v>1504</v>
      </c>
      <c r="BM125" s="412" t="s">
        <v>1891</v>
      </c>
    </row>
    <row r="126" spans="2:65" s="338" customFormat="1" x14ac:dyDescent="0.2">
      <c r="B126" s="339"/>
      <c r="D126" s="414" t="s">
        <v>1476</v>
      </c>
      <c r="F126" s="415" t="s">
        <v>1892</v>
      </c>
      <c r="L126" s="339"/>
      <c r="M126" s="416"/>
      <c r="T126" s="417"/>
      <c r="AT126" s="331" t="s">
        <v>1476</v>
      </c>
      <c r="AU126" s="331" t="s">
        <v>9</v>
      </c>
    </row>
    <row r="127" spans="2:65" s="338" customFormat="1" ht="16.5" customHeight="1" x14ac:dyDescent="0.2">
      <c r="B127" s="339"/>
      <c r="C127" s="402" t="s">
        <v>1504</v>
      </c>
      <c r="D127" s="402" t="s">
        <v>1471</v>
      </c>
      <c r="E127" s="403" t="s">
        <v>1893</v>
      </c>
      <c r="F127" s="404" t="s">
        <v>1894</v>
      </c>
      <c r="G127" s="405" t="s">
        <v>170</v>
      </c>
      <c r="H127" s="406">
        <v>1</v>
      </c>
      <c r="I127" s="440">
        <v>0</v>
      </c>
      <c r="J127" s="407">
        <f>ROUND(I127*H127,2)</f>
        <v>0</v>
      </c>
      <c r="K127" s="404" t="s">
        <v>1474</v>
      </c>
      <c r="L127" s="339"/>
      <c r="M127" s="408" t="s">
        <v>1431</v>
      </c>
      <c r="N127" s="409" t="s">
        <v>1287</v>
      </c>
      <c r="O127" s="410">
        <v>0.48199999999999998</v>
      </c>
      <c r="P127" s="410">
        <f>O127*H127</f>
        <v>0.48199999999999998</v>
      </c>
      <c r="Q127" s="410">
        <v>0</v>
      </c>
      <c r="R127" s="410">
        <f>Q127*H127</f>
        <v>0</v>
      </c>
      <c r="S127" s="410">
        <v>0</v>
      </c>
      <c r="T127" s="411">
        <f>S127*H127</f>
        <v>0</v>
      </c>
      <c r="AR127" s="412" t="s">
        <v>1504</v>
      </c>
      <c r="AT127" s="412" t="s">
        <v>1471</v>
      </c>
      <c r="AU127" s="412" t="s">
        <v>9</v>
      </c>
      <c r="AY127" s="331" t="s">
        <v>1470</v>
      </c>
      <c r="BE127" s="413">
        <f>IF(N127="základní",J127,0)</f>
        <v>0</v>
      </c>
      <c r="BF127" s="413">
        <f>IF(N127="snížená",J127,0)</f>
        <v>0</v>
      </c>
      <c r="BG127" s="413">
        <f>IF(N127="zákl. přenesená",J127,0)</f>
        <v>0</v>
      </c>
      <c r="BH127" s="413">
        <f>IF(N127="sníž. přenesená",J127,0)</f>
        <v>0</v>
      </c>
      <c r="BI127" s="413">
        <f>IF(N127="nulová",J127,0)</f>
        <v>0</v>
      </c>
      <c r="BJ127" s="331" t="s">
        <v>11</v>
      </c>
      <c r="BK127" s="413">
        <f>ROUND(I127*H127,2)</f>
        <v>0</v>
      </c>
      <c r="BL127" s="331" t="s">
        <v>1504</v>
      </c>
      <c r="BM127" s="412" t="s">
        <v>1895</v>
      </c>
    </row>
    <row r="128" spans="2:65" s="338" customFormat="1" x14ac:dyDescent="0.2">
      <c r="B128" s="339"/>
      <c r="D128" s="414" t="s">
        <v>1476</v>
      </c>
      <c r="F128" s="415" t="s">
        <v>1896</v>
      </c>
      <c r="L128" s="339"/>
      <c r="M128" s="416"/>
      <c r="T128" s="417"/>
      <c r="AT128" s="331" t="s">
        <v>1476</v>
      </c>
      <c r="AU128" s="331" t="s">
        <v>9</v>
      </c>
    </row>
    <row r="129" spans="2:65" s="338" customFormat="1" ht="16.5" customHeight="1" x14ac:dyDescent="0.2">
      <c r="B129" s="339"/>
      <c r="C129" s="402" t="s">
        <v>235</v>
      </c>
      <c r="D129" s="402" t="s">
        <v>1471</v>
      </c>
      <c r="E129" s="403" t="s">
        <v>1897</v>
      </c>
      <c r="F129" s="404" t="s">
        <v>1898</v>
      </c>
      <c r="G129" s="405" t="s">
        <v>170</v>
      </c>
      <c r="H129" s="406">
        <v>2</v>
      </c>
      <c r="I129" s="440">
        <v>0</v>
      </c>
      <c r="J129" s="407">
        <f>ROUND(I129*H129,2)</f>
        <v>0</v>
      </c>
      <c r="K129" s="404" t="s">
        <v>1474</v>
      </c>
      <c r="L129" s="339"/>
      <c r="M129" s="408" t="s">
        <v>1431</v>
      </c>
      <c r="N129" s="409" t="s">
        <v>1287</v>
      </c>
      <c r="O129" s="410">
        <v>0.57599999999999996</v>
      </c>
      <c r="P129" s="410">
        <f>O129*H129</f>
        <v>1.1519999999999999</v>
      </c>
      <c r="Q129" s="410">
        <v>2.5000000000000001E-4</v>
      </c>
      <c r="R129" s="410">
        <f>Q129*H129</f>
        <v>5.0000000000000001E-4</v>
      </c>
      <c r="S129" s="410">
        <v>0</v>
      </c>
      <c r="T129" s="411">
        <f>S129*H129</f>
        <v>0</v>
      </c>
      <c r="AR129" s="412" t="s">
        <v>1504</v>
      </c>
      <c r="AT129" s="412" t="s">
        <v>1471</v>
      </c>
      <c r="AU129" s="412" t="s">
        <v>9</v>
      </c>
      <c r="AY129" s="331" t="s">
        <v>1470</v>
      </c>
      <c r="BE129" s="413">
        <f>IF(N129="základní",J129,0)</f>
        <v>0</v>
      </c>
      <c r="BF129" s="413">
        <f>IF(N129="snížená",J129,0)</f>
        <v>0</v>
      </c>
      <c r="BG129" s="413">
        <f>IF(N129="zákl. přenesená",J129,0)</f>
        <v>0</v>
      </c>
      <c r="BH129" s="413">
        <f>IF(N129="sníž. přenesená",J129,0)</f>
        <v>0</v>
      </c>
      <c r="BI129" s="413">
        <f>IF(N129="nulová",J129,0)</f>
        <v>0</v>
      </c>
      <c r="BJ129" s="331" t="s">
        <v>11</v>
      </c>
      <c r="BK129" s="413">
        <f>ROUND(I129*H129,2)</f>
        <v>0</v>
      </c>
      <c r="BL129" s="331" t="s">
        <v>1504</v>
      </c>
      <c r="BM129" s="412" t="s">
        <v>1899</v>
      </c>
    </row>
    <row r="130" spans="2:65" s="338" customFormat="1" x14ac:dyDescent="0.2">
      <c r="B130" s="339"/>
      <c r="D130" s="414" t="s">
        <v>1476</v>
      </c>
      <c r="F130" s="415" t="s">
        <v>1900</v>
      </c>
      <c r="L130" s="339"/>
      <c r="M130" s="416"/>
      <c r="T130" s="417"/>
      <c r="AT130" s="331" t="s">
        <v>1476</v>
      </c>
      <c r="AU130" s="331" t="s">
        <v>9</v>
      </c>
    </row>
    <row r="131" spans="2:65" s="338" customFormat="1" ht="21.75" customHeight="1" x14ac:dyDescent="0.2">
      <c r="B131" s="339"/>
      <c r="C131" s="402" t="s">
        <v>1556</v>
      </c>
      <c r="D131" s="402" t="s">
        <v>1471</v>
      </c>
      <c r="E131" s="403" t="s">
        <v>1901</v>
      </c>
      <c r="F131" s="404" t="s">
        <v>1902</v>
      </c>
      <c r="G131" s="405" t="s">
        <v>170</v>
      </c>
      <c r="H131" s="406">
        <v>1</v>
      </c>
      <c r="I131" s="440">
        <v>0</v>
      </c>
      <c r="J131" s="407">
        <f>ROUND(I131*H131,2)</f>
        <v>0</v>
      </c>
      <c r="K131" s="404" t="s">
        <v>1474</v>
      </c>
      <c r="L131" s="339"/>
      <c r="M131" s="408" t="s">
        <v>1431</v>
      </c>
      <c r="N131" s="409" t="s">
        <v>1287</v>
      </c>
      <c r="O131" s="410">
        <v>0.16600000000000001</v>
      </c>
      <c r="P131" s="410">
        <f>O131*H131</f>
        <v>0.16600000000000001</v>
      </c>
      <c r="Q131" s="410">
        <v>4.4999999999999999E-4</v>
      </c>
      <c r="R131" s="410">
        <f>Q131*H131</f>
        <v>4.4999999999999999E-4</v>
      </c>
      <c r="S131" s="410">
        <v>0</v>
      </c>
      <c r="T131" s="411">
        <f>S131*H131</f>
        <v>0</v>
      </c>
      <c r="AR131" s="412" t="s">
        <v>1504</v>
      </c>
      <c r="AT131" s="412" t="s">
        <v>1471</v>
      </c>
      <c r="AU131" s="412" t="s">
        <v>9</v>
      </c>
      <c r="AY131" s="331" t="s">
        <v>1470</v>
      </c>
      <c r="BE131" s="413">
        <f>IF(N131="základní",J131,0)</f>
        <v>0</v>
      </c>
      <c r="BF131" s="413">
        <f>IF(N131="snížená",J131,0)</f>
        <v>0</v>
      </c>
      <c r="BG131" s="413">
        <f>IF(N131="zákl. přenesená",J131,0)</f>
        <v>0</v>
      </c>
      <c r="BH131" s="413">
        <f>IF(N131="sníž. přenesená",J131,0)</f>
        <v>0</v>
      </c>
      <c r="BI131" s="413">
        <f>IF(N131="nulová",J131,0)</f>
        <v>0</v>
      </c>
      <c r="BJ131" s="331" t="s">
        <v>11</v>
      </c>
      <c r="BK131" s="413">
        <f>ROUND(I131*H131,2)</f>
        <v>0</v>
      </c>
      <c r="BL131" s="331" t="s">
        <v>1504</v>
      </c>
      <c r="BM131" s="412" t="s">
        <v>1903</v>
      </c>
    </row>
    <row r="132" spans="2:65" s="338" customFormat="1" x14ac:dyDescent="0.2">
      <c r="B132" s="339"/>
      <c r="D132" s="414" t="s">
        <v>1476</v>
      </c>
      <c r="F132" s="415" t="s">
        <v>1904</v>
      </c>
      <c r="L132" s="339"/>
      <c r="M132" s="416"/>
      <c r="T132" s="417"/>
      <c r="AT132" s="331" t="s">
        <v>1476</v>
      </c>
      <c r="AU132" s="331" t="s">
        <v>9</v>
      </c>
    </row>
    <row r="133" spans="2:65" s="338" customFormat="1" ht="21.75" customHeight="1" x14ac:dyDescent="0.2">
      <c r="B133" s="339"/>
      <c r="C133" s="402" t="s">
        <v>1560</v>
      </c>
      <c r="D133" s="402" t="s">
        <v>1471</v>
      </c>
      <c r="E133" s="403" t="s">
        <v>1905</v>
      </c>
      <c r="F133" s="404" t="s">
        <v>1906</v>
      </c>
      <c r="G133" s="405" t="s">
        <v>170</v>
      </c>
      <c r="H133" s="406">
        <v>1</v>
      </c>
      <c r="I133" s="440">
        <v>0</v>
      </c>
      <c r="J133" s="407">
        <f>ROUND(I133*H133,2)</f>
        <v>0</v>
      </c>
      <c r="K133" s="404" t="s">
        <v>1474</v>
      </c>
      <c r="L133" s="339"/>
      <c r="M133" s="408" t="s">
        <v>1431</v>
      </c>
      <c r="N133" s="409" t="s">
        <v>1287</v>
      </c>
      <c r="O133" s="410">
        <v>0.42399999999999999</v>
      </c>
      <c r="P133" s="410">
        <f>O133*H133</f>
        <v>0.42399999999999999</v>
      </c>
      <c r="Q133" s="410">
        <v>2.0799999999999998E-3</v>
      </c>
      <c r="R133" s="410">
        <f>Q133*H133</f>
        <v>2.0799999999999998E-3</v>
      </c>
      <c r="S133" s="410">
        <v>0</v>
      </c>
      <c r="T133" s="411">
        <f>S133*H133</f>
        <v>0</v>
      </c>
      <c r="AR133" s="412" t="s">
        <v>1504</v>
      </c>
      <c r="AT133" s="412" t="s">
        <v>1471</v>
      </c>
      <c r="AU133" s="412" t="s">
        <v>9</v>
      </c>
      <c r="AY133" s="331" t="s">
        <v>1470</v>
      </c>
      <c r="BE133" s="413">
        <f>IF(N133="základní",J133,0)</f>
        <v>0</v>
      </c>
      <c r="BF133" s="413">
        <f>IF(N133="snížená",J133,0)</f>
        <v>0</v>
      </c>
      <c r="BG133" s="413">
        <f>IF(N133="zákl. přenesená",J133,0)</f>
        <v>0</v>
      </c>
      <c r="BH133" s="413">
        <f>IF(N133="sníž. přenesená",J133,0)</f>
        <v>0</v>
      </c>
      <c r="BI133" s="413">
        <f>IF(N133="nulová",J133,0)</f>
        <v>0</v>
      </c>
      <c r="BJ133" s="331" t="s">
        <v>11</v>
      </c>
      <c r="BK133" s="413">
        <f>ROUND(I133*H133,2)</f>
        <v>0</v>
      </c>
      <c r="BL133" s="331" t="s">
        <v>1504</v>
      </c>
      <c r="BM133" s="412" t="s">
        <v>1907</v>
      </c>
    </row>
    <row r="134" spans="2:65" s="338" customFormat="1" x14ac:dyDescent="0.2">
      <c r="B134" s="339"/>
      <c r="D134" s="414" t="s">
        <v>1476</v>
      </c>
      <c r="F134" s="415" t="s">
        <v>1908</v>
      </c>
      <c r="L134" s="339"/>
      <c r="M134" s="416"/>
      <c r="T134" s="417"/>
      <c r="AT134" s="331" t="s">
        <v>1476</v>
      </c>
      <c r="AU134" s="331" t="s">
        <v>9</v>
      </c>
    </row>
    <row r="135" spans="2:65" s="338" customFormat="1" ht="16.5" customHeight="1" x14ac:dyDescent="0.2">
      <c r="B135" s="339"/>
      <c r="C135" s="402" t="s">
        <v>934</v>
      </c>
      <c r="D135" s="402" t="s">
        <v>1471</v>
      </c>
      <c r="E135" s="403" t="s">
        <v>1909</v>
      </c>
      <c r="F135" s="404" t="s">
        <v>1910</v>
      </c>
      <c r="G135" s="405" t="s">
        <v>170</v>
      </c>
      <c r="H135" s="406">
        <v>1</v>
      </c>
      <c r="I135" s="440">
        <v>0</v>
      </c>
      <c r="J135" s="407">
        <f>ROUND(I135*H135,2)</f>
        <v>0</v>
      </c>
      <c r="K135" s="404" t="s">
        <v>1474</v>
      </c>
      <c r="L135" s="339"/>
      <c r="M135" s="408" t="s">
        <v>1431</v>
      </c>
      <c r="N135" s="409" t="s">
        <v>1287</v>
      </c>
      <c r="O135" s="410">
        <v>0.42399999999999999</v>
      </c>
      <c r="P135" s="410">
        <f>O135*H135</f>
        <v>0.42399999999999999</v>
      </c>
      <c r="Q135" s="410">
        <v>1.5E-3</v>
      </c>
      <c r="R135" s="410">
        <f>Q135*H135</f>
        <v>1.5E-3</v>
      </c>
      <c r="S135" s="410">
        <v>0</v>
      </c>
      <c r="T135" s="411">
        <f>S135*H135</f>
        <v>0</v>
      </c>
      <c r="AR135" s="412" t="s">
        <v>1504</v>
      </c>
      <c r="AT135" s="412" t="s">
        <v>1471</v>
      </c>
      <c r="AU135" s="412" t="s">
        <v>9</v>
      </c>
      <c r="AY135" s="331" t="s">
        <v>1470</v>
      </c>
      <c r="BE135" s="413">
        <f>IF(N135="základní",J135,0)</f>
        <v>0</v>
      </c>
      <c r="BF135" s="413">
        <f>IF(N135="snížená",J135,0)</f>
        <v>0</v>
      </c>
      <c r="BG135" s="413">
        <f>IF(N135="zákl. přenesená",J135,0)</f>
        <v>0</v>
      </c>
      <c r="BH135" s="413">
        <f>IF(N135="sníž. přenesená",J135,0)</f>
        <v>0</v>
      </c>
      <c r="BI135" s="413">
        <f>IF(N135="nulová",J135,0)</f>
        <v>0</v>
      </c>
      <c r="BJ135" s="331" t="s">
        <v>11</v>
      </c>
      <c r="BK135" s="413">
        <f>ROUND(I135*H135,2)</f>
        <v>0</v>
      </c>
      <c r="BL135" s="331" t="s">
        <v>1504</v>
      </c>
      <c r="BM135" s="412" t="s">
        <v>1911</v>
      </c>
    </row>
    <row r="136" spans="2:65" s="338" customFormat="1" x14ac:dyDescent="0.2">
      <c r="B136" s="339"/>
      <c r="D136" s="414" t="s">
        <v>1476</v>
      </c>
      <c r="F136" s="415" t="s">
        <v>1912</v>
      </c>
      <c r="L136" s="339"/>
      <c r="M136" s="416"/>
      <c r="T136" s="417"/>
      <c r="AT136" s="331" t="s">
        <v>1476</v>
      </c>
      <c r="AU136" s="331" t="s">
        <v>9</v>
      </c>
    </row>
    <row r="137" spans="2:65" s="338" customFormat="1" ht="16.5" customHeight="1" x14ac:dyDescent="0.2">
      <c r="B137" s="339"/>
      <c r="C137" s="402" t="s">
        <v>1566</v>
      </c>
      <c r="D137" s="402" t="s">
        <v>1471</v>
      </c>
      <c r="E137" s="403" t="s">
        <v>1913</v>
      </c>
      <c r="F137" s="404" t="s">
        <v>1914</v>
      </c>
      <c r="G137" s="405" t="s">
        <v>170</v>
      </c>
      <c r="H137" s="406">
        <v>1</v>
      </c>
      <c r="I137" s="440">
        <v>0</v>
      </c>
      <c r="J137" s="407">
        <f>ROUND(I137*H137,2)</f>
        <v>0</v>
      </c>
      <c r="K137" s="404" t="s">
        <v>1474</v>
      </c>
      <c r="L137" s="339"/>
      <c r="M137" s="408" t="s">
        <v>1431</v>
      </c>
      <c r="N137" s="409" t="s">
        <v>1287</v>
      </c>
      <c r="O137" s="410">
        <v>0.42399999999999999</v>
      </c>
      <c r="P137" s="410">
        <f>O137*H137</f>
        <v>0.42399999999999999</v>
      </c>
      <c r="Q137" s="410">
        <v>0</v>
      </c>
      <c r="R137" s="410">
        <f>Q137*H137</f>
        <v>0</v>
      </c>
      <c r="S137" s="410">
        <v>0</v>
      </c>
      <c r="T137" s="411">
        <f>S137*H137</f>
        <v>0</v>
      </c>
      <c r="AR137" s="412" t="s">
        <v>1504</v>
      </c>
      <c r="AT137" s="412" t="s">
        <v>1471</v>
      </c>
      <c r="AU137" s="412" t="s">
        <v>9</v>
      </c>
      <c r="AY137" s="331" t="s">
        <v>1470</v>
      </c>
      <c r="BE137" s="413">
        <f>IF(N137="základní",J137,0)</f>
        <v>0</v>
      </c>
      <c r="BF137" s="413">
        <f>IF(N137="snížená",J137,0)</f>
        <v>0</v>
      </c>
      <c r="BG137" s="413">
        <f>IF(N137="zákl. přenesená",J137,0)</f>
        <v>0</v>
      </c>
      <c r="BH137" s="413">
        <f>IF(N137="sníž. přenesená",J137,0)</f>
        <v>0</v>
      </c>
      <c r="BI137" s="413">
        <f>IF(N137="nulová",J137,0)</f>
        <v>0</v>
      </c>
      <c r="BJ137" s="331" t="s">
        <v>11</v>
      </c>
      <c r="BK137" s="413">
        <f>ROUND(I137*H137,2)</f>
        <v>0</v>
      </c>
      <c r="BL137" s="331" t="s">
        <v>1504</v>
      </c>
      <c r="BM137" s="412" t="s">
        <v>1915</v>
      </c>
    </row>
    <row r="138" spans="2:65" s="338" customFormat="1" x14ac:dyDescent="0.2">
      <c r="B138" s="339"/>
      <c r="D138" s="414" t="s">
        <v>1476</v>
      </c>
      <c r="F138" s="415" t="s">
        <v>1916</v>
      </c>
      <c r="L138" s="339"/>
      <c r="M138" s="416"/>
      <c r="T138" s="417"/>
      <c r="AT138" s="331" t="s">
        <v>1476</v>
      </c>
      <c r="AU138" s="331" t="s">
        <v>9</v>
      </c>
    </row>
    <row r="139" spans="2:65" s="338" customFormat="1" ht="16.5" customHeight="1" x14ac:dyDescent="0.2">
      <c r="B139" s="339"/>
      <c r="C139" s="426" t="s">
        <v>1571</v>
      </c>
      <c r="D139" s="426" t="s">
        <v>1539</v>
      </c>
      <c r="E139" s="427" t="s">
        <v>1917</v>
      </c>
      <c r="F139" s="428" t="s">
        <v>1918</v>
      </c>
      <c r="G139" s="429" t="s">
        <v>170</v>
      </c>
      <c r="H139" s="430">
        <v>1</v>
      </c>
      <c r="I139" s="441">
        <v>0</v>
      </c>
      <c r="J139" s="431">
        <f>ROUND(I139*H139,2)</f>
        <v>0</v>
      </c>
      <c r="K139" s="428" t="s">
        <v>1474</v>
      </c>
      <c r="L139" s="432"/>
      <c r="M139" s="433" t="s">
        <v>1431</v>
      </c>
      <c r="N139" s="434" t="s">
        <v>1287</v>
      </c>
      <c r="O139" s="410">
        <v>0</v>
      </c>
      <c r="P139" s="410">
        <f>O139*H139</f>
        <v>0</v>
      </c>
      <c r="Q139" s="410">
        <v>6.6E-3</v>
      </c>
      <c r="R139" s="410">
        <f>Q139*H139</f>
        <v>6.6E-3</v>
      </c>
      <c r="S139" s="410">
        <v>0</v>
      </c>
      <c r="T139" s="411">
        <f>S139*H139</f>
        <v>0</v>
      </c>
      <c r="AR139" s="412" t="s">
        <v>1542</v>
      </c>
      <c r="AT139" s="412" t="s">
        <v>1539</v>
      </c>
      <c r="AU139" s="412" t="s">
        <v>9</v>
      </c>
      <c r="AY139" s="331" t="s">
        <v>1470</v>
      </c>
      <c r="BE139" s="413">
        <f>IF(N139="základní",J139,0)</f>
        <v>0</v>
      </c>
      <c r="BF139" s="413">
        <f>IF(N139="snížená",J139,0)</f>
        <v>0</v>
      </c>
      <c r="BG139" s="413">
        <f>IF(N139="zákl. přenesená",J139,0)</f>
        <v>0</v>
      </c>
      <c r="BH139" s="413">
        <f>IF(N139="sníž. přenesená",J139,0)</f>
        <v>0</v>
      </c>
      <c r="BI139" s="413">
        <f>IF(N139="nulová",J139,0)</f>
        <v>0</v>
      </c>
      <c r="BJ139" s="331" t="s">
        <v>11</v>
      </c>
      <c r="BK139" s="413">
        <f>ROUND(I139*H139,2)</f>
        <v>0</v>
      </c>
      <c r="BL139" s="331" t="s">
        <v>1504</v>
      </c>
      <c r="BM139" s="412" t="s">
        <v>1919</v>
      </c>
    </row>
    <row r="140" spans="2:65" s="338" customFormat="1" ht="24.2" customHeight="1" x14ac:dyDescent="0.2">
      <c r="B140" s="339"/>
      <c r="C140" s="402" t="s">
        <v>1573</v>
      </c>
      <c r="D140" s="402" t="s">
        <v>1471</v>
      </c>
      <c r="E140" s="403" t="s">
        <v>1920</v>
      </c>
      <c r="F140" s="404" t="s">
        <v>1921</v>
      </c>
      <c r="G140" s="405" t="s">
        <v>114</v>
      </c>
      <c r="H140" s="406">
        <v>0.19400000000000001</v>
      </c>
      <c r="I140" s="440">
        <v>0</v>
      </c>
      <c r="J140" s="407">
        <f>ROUND(I140*H140,2)</f>
        <v>0</v>
      </c>
      <c r="K140" s="404" t="s">
        <v>1474</v>
      </c>
      <c r="L140" s="339"/>
      <c r="M140" s="408" t="s">
        <v>1431</v>
      </c>
      <c r="N140" s="409" t="s">
        <v>1287</v>
      </c>
      <c r="O140" s="410">
        <v>2.1960000000000002</v>
      </c>
      <c r="P140" s="410">
        <f>O140*H140</f>
        <v>0.42602400000000007</v>
      </c>
      <c r="Q140" s="410">
        <v>0</v>
      </c>
      <c r="R140" s="410">
        <f>Q140*H140</f>
        <v>0</v>
      </c>
      <c r="S140" s="410">
        <v>0</v>
      </c>
      <c r="T140" s="411">
        <f>S140*H140</f>
        <v>0</v>
      </c>
      <c r="AR140" s="412" t="s">
        <v>1504</v>
      </c>
      <c r="AT140" s="412" t="s">
        <v>1471</v>
      </c>
      <c r="AU140" s="412" t="s">
        <v>9</v>
      </c>
      <c r="AY140" s="331" t="s">
        <v>1470</v>
      </c>
      <c r="BE140" s="413">
        <f>IF(N140="základní",J140,0)</f>
        <v>0</v>
      </c>
      <c r="BF140" s="413">
        <f>IF(N140="snížená",J140,0)</f>
        <v>0</v>
      </c>
      <c r="BG140" s="413">
        <f>IF(N140="zákl. přenesená",J140,0)</f>
        <v>0</v>
      </c>
      <c r="BH140" s="413">
        <f>IF(N140="sníž. přenesená",J140,0)</f>
        <v>0</v>
      </c>
      <c r="BI140" s="413">
        <f>IF(N140="nulová",J140,0)</f>
        <v>0</v>
      </c>
      <c r="BJ140" s="331" t="s">
        <v>11</v>
      </c>
      <c r="BK140" s="413">
        <f>ROUND(I140*H140,2)</f>
        <v>0</v>
      </c>
      <c r="BL140" s="331" t="s">
        <v>1504</v>
      </c>
      <c r="BM140" s="412" t="s">
        <v>1922</v>
      </c>
    </row>
    <row r="141" spans="2:65" s="338" customFormat="1" x14ac:dyDescent="0.2">
      <c r="B141" s="339"/>
      <c r="D141" s="414" t="s">
        <v>1476</v>
      </c>
      <c r="F141" s="415" t="s">
        <v>1923</v>
      </c>
      <c r="L141" s="339"/>
      <c r="M141" s="416"/>
      <c r="T141" s="417"/>
      <c r="AT141" s="331" t="s">
        <v>1476</v>
      </c>
      <c r="AU141" s="331" t="s">
        <v>9</v>
      </c>
    </row>
    <row r="142" spans="2:65" s="390" customFormat="1" ht="22.9" customHeight="1" x14ac:dyDescent="0.2">
      <c r="B142" s="391"/>
      <c r="D142" s="392" t="s">
        <v>1467</v>
      </c>
      <c r="E142" s="400" t="s">
        <v>1826</v>
      </c>
      <c r="F142" s="400" t="s">
        <v>1924</v>
      </c>
      <c r="J142" s="401">
        <f>BK142</f>
        <v>0</v>
      </c>
      <c r="L142" s="391"/>
      <c r="M142" s="395"/>
      <c r="P142" s="396">
        <f>SUM(P143:P146)</f>
        <v>1.514694</v>
      </c>
      <c r="R142" s="396">
        <f>SUM(R143:R146)</f>
        <v>6.1999999999999998E-3</v>
      </c>
      <c r="T142" s="397">
        <f>SUM(T143:T146)</f>
        <v>0</v>
      </c>
      <c r="AR142" s="392" t="s">
        <v>9</v>
      </c>
      <c r="AT142" s="398" t="s">
        <v>1467</v>
      </c>
      <c r="AU142" s="398" t="s">
        <v>11</v>
      </c>
      <c r="AY142" s="392" t="s">
        <v>1470</v>
      </c>
      <c r="BK142" s="399">
        <f>SUM(BK143:BK146)</f>
        <v>0</v>
      </c>
    </row>
    <row r="143" spans="2:65" s="338" customFormat="1" ht="24.2" customHeight="1" x14ac:dyDescent="0.2">
      <c r="B143" s="339"/>
      <c r="C143" s="402" t="s">
        <v>1577</v>
      </c>
      <c r="D143" s="402" t="s">
        <v>1471</v>
      </c>
      <c r="E143" s="403" t="s">
        <v>1925</v>
      </c>
      <c r="F143" s="404" t="s">
        <v>1926</v>
      </c>
      <c r="G143" s="405" t="s">
        <v>170</v>
      </c>
      <c r="H143" s="406">
        <v>2</v>
      </c>
      <c r="I143" s="440">
        <v>0</v>
      </c>
      <c r="J143" s="407">
        <f>ROUND(I143*H143,2)</f>
        <v>0</v>
      </c>
      <c r="K143" s="404" t="s">
        <v>1474</v>
      </c>
      <c r="L143" s="339"/>
      <c r="M143" s="408" t="s">
        <v>1431</v>
      </c>
      <c r="N143" s="409" t="s">
        <v>1287</v>
      </c>
      <c r="O143" s="410">
        <v>0.75</v>
      </c>
      <c r="P143" s="410">
        <f>O143*H143</f>
        <v>1.5</v>
      </c>
      <c r="Q143" s="410">
        <v>3.0999999999999999E-3</v>
      </c>
      <c r="R143" s="410">
        <f>Q143*H143</f>
        <v>6.1999999999999998E-3</v>
      </c>
      <c r="S143" s="410">
        <v>0</v>
      </c>
      <c r="T143" s="411">
        <f>S143*H143</f>
        <v>0</v>
      </c>
      <c r="AR143" s="412" t="s">
        <v>1504</v>
      </c>
      <c r="AT143" s="412" t="s">
        <v>1471</v>
      </c>
      <c r="AU143" s="412" t="s">
        <v>9</v>
      </c>
      <c r="AY143" s="331" t="s">
        <v>1470</v>
      </c>
      <c r="BE143" s="413">
        <f>IF(N143="základní",J143,0)</f>
        <v>0</v>
      </c>
      <c r="BF143" s="413">
        <f>IF(N143="snížená",J143,0)</f>
        <v>0</v>
      </c>
      <c r="BG143" s="413">
        <f>IF(N143="zákl. přenesená",J143,0)</f>
        <v>0</v>
      </c>
      <c r="BH143" s="413">
        <f>IF(N143="sníž. přenesená",J143,0)</f>
        <v>0</v>
      </c>
      <c r="BI143" s="413">
        <f>IF(N143="nulová",J143,0)</f>
        <v>0</v>
      </c>
      <c r="BJ143" s="331" t="s">
        <v>11</v>
      </c>
      <c r="BK143" s="413">
        <f>ROUND(I143*H143,2)</f>
        <v>0</v>
      </c>
      <c r="BL143" s="331" t="s">
        <v>1504</v>
      </c>
      <c r="BM143" s="412" t="s">
        <v>1927</v>
      </c>
    </row>
    <row r="144" spans="2:65" s="338" customFormat="1" x14ac:dyDescent="0.2">
      <c r="B144" s="339"/>
      <c r="D144" s="414" t="s">
        <v>1476</v>
      </c>
      <c r="F144" s="415" t="s">
        <v>1928</v>
      </c>
      <c r="L144" s="339"/>
      <c r="M144" s="416"/>
      <c r="T144" s="417"/>
      <c r="AT144" s="331" t="s">
        <v>1476</v>
      </c>
      <c r="AU144" s="331" t="s">
        <v>9</v>
      </c>
    </row>
    <row r="145" spans="2:65" s="338" customFormat="1" ht="24.2" customHeight="1" x14ac:dyDescent="0.2">
      <c r="B145" s="339"/>
      <c r="C145" s="402" t="s">
        <v>378</v>
      </c>
      <c r="D145" s="402" t="s">
        <v>1471</v>
      </c>
      <c r="E145" s="403" t="s">
        <v>1839</v>
      </c>
      <c r="F145" s="404" t="s">
        <v>1840</v>
      </c>
      <c r="G145" s="405" t="s">
        <v>114</v>
      </c>
      <c r="H145" s="406">
        <v>6.0000000000000001E-3</v>
      </c>
      <c r="I145" s="440">
        <v>0</v>
      </c>
      <c r="J145" s="407">
        <f>ROUND(I145*H145,2)</f>
        <v>0</v>
      </c>
      <c r="K145" s="404" t="s">
        <v>1474</v>
      </c>
      <c r="L145" s="339"/>
      <c r="M145" s="408" t="s">
        <v>1431</v>
      </c>
      <c r="N145" s="409" t="s">
        <v>1287</v>
      </c>
      <c r="O145" s="410">
        <v>2.4489999999999998</v>
      </c>
      <c r="P145" s="410">
        <f>O145*H145</f>
        <v>1.4693999999999999E-2</v>
      </c>
      <c r="Q145" s="410">
        <v>0</v>
      </c>
      <c r="R145" s="410">
        <f>Q145*H145</f>
        <v>0</v>
      </c>
      <c r="S145" s="410">
        <v>0</v>
      </c>
      <c r="T145" s="411">
        <f>S145*H145</f>
        <v>0</v>
      </c>
      <c r="AR145" s="412" t="s">
        <v>1504</v>
      </c>
      <c r="AT145" s="412" t="s">
        <v>1471</v>
      </c>
      <c r="AU145" s="412" t="s">
        <v>9</v>
      </c>
      <c r="AY145" s="331" t="s">
        <v>1470</v>
      </c>
      <c r="BE145" s="413">
        <f>IF(N145="základní",J145,0)</f>
        <v>0</v>
      </c>
      <c r="BF145" s="413">
        <f>IF(N145="snížená",J145,0)</f>
        <v>0</v>
      </c>
      <c r="BG145" s="413">
        <f>IF(N145="zákl. přenesená",J145,0)</f>
        <v>0</v>
      </c>
      <c r="BH145" s="413">
        <f>IF(N145="sníž. přenesená",J145,0)</f>
        <v>0</v>
      </c>
      <c r="BI145" s="413">
        <f>IF(N145="nulová",J145,0)</f>
        <v>0</v>
      </c>
      <c r="BJ145" s="331" t="s">
        <v>11</v>
      </c>
      <c r="BK145" s="413">
        <f>ROUND(I145*H145,2)</f>
        <v>0</v>
      </c>
      <c r="BL145" s="331" t="s">
        <v>1504</v>
      </c>
      <c r="BM145" s="412" t="s">
        <v>1929</v>
      </c>
    </row>
    <row r="146" spans="2:65" s="338" customFormat="1" x14ac:dyDescent="0.2">
      <c r="B146" s="339"/>
      <c r="D146" s="414" t="s">
        <v>1476</v>
      </c>
      <c r="F146" s="415" t="s">
        <v>1842</v>
      </c>
      <c r="L146" s="339"/>
      <c r="M146" s="416"/>
      <c r="T146" s="417"/>
      <c r="AT146" s="331" t="s">
        <v>1476</v>
      </c>
      <c r="AU146" s="331" t="s">
        <v>9</v>
      </c>
    </row>
    <row r="147" spans="2:65" s="390" customFormat="1" ht="25.9" customHeight="1" x14ac:dyDescent="0.2">
      <c r="B147" s="391"/>
      <c r="D147" s="392" t="s">
        <v>1467</v>
      </c>
      <c r="E147" s="393" t="s">
        <v>278</v>
      </c>
      <c r="F147" s="393" t="s">
        <v>1930</v>
      </c>
      <c r="J147" s="394">
        <f>BK147</f>
        <v>0</v>
      </c>
      <c r="L147" s="391"/>
      <c r="M147" s="395"/>
      <c r="P147" s="396">
        <f>SUM(P148:P149)</f>
        <v>5</v>
      </c>
      <c r="R147" s="396">
        <f>SUM(R148:R149)</f>
        <v>0</v>
      </c>
      <c r="T147" s="397">
        <f>SUM(T148:T149)</f>
        <v>0</v>
      </c>
      <c r="AR147" s="392" t="s">
        <v>17</v>
      </c>
      <c r="AT147" s="398" t="s">
        <v>1467</v>
      </c>
      <c r="AU147" s="398" t="s">
        <v>1469</v>
      </c>
      <c r="AY147" s="392" t="s">
        <v>1470</v>
      </c>
      <c r="BK147" s="399">
        <f>SUM(BK148:BK149)</f>
        <v>0</v>
      </c>
    </row>
    <row r="148" spans="2:65" s="338" customFormat="1" ht="16.5" customHeight="1" x14ac:dyDescent="0.2">
      <c r="B148" s="339"/>
      <c r="C148" s="402" t="s">
        <v>1585</v>
      </c>
      <c r="D148" s="402" t="s">
        <v>1471</v>
      </c>
      <c r="E148" s="403" t="s">
        <v>1931</v>
      </c>
      <c r="F148" s="404" t="s">
        <v>1932</v>
      </c>
      <c r="G148" s="405" t="s">
        <v>1933</v>
      </c>
      <c r="H148" s="406">
        <v>5</v>
      </c>
      <c r="I148" s="440">
        <v>0</v>
      </c>
      <c r="J148" s="407">
        <f>ROUND(I148*H148,2)</f>
        <v>0</v>
      </c>
      <c r="K148" s="404" t="s">
        <v>1474</v>
      </c>
      <c r="L148" s="339"/>
      <c r="M148" s="408" t="s">
        <v>1431</v>
      </c>
      <c r="N148" s="409" t="s">
        <v>1287</v>
      </c>
      <c r="O148" s="410">
        <v>1</v>
      </c>
      <c r="P148" s="410">
        <f>O148*H148</f>
        <v>5</v>
      </c>
      <c r="Q148" s="410">
        <v>0</v>
      </c>
      <c r="R148" s="410">
        <f>Q148*H148</f>
        <v>0</v>
      </c>
      <c r="S148" s="410">
        <v>0</v>
      </c>
      <c r="T148" s="411">
        <f>S148*H148</f>
        <v>0</v>
      </c>
      <c r="AR148" s="412" t="s">
        <v>1934</v>
      </c>
      <c r="AT148" s="412" t="s">
        <v>1471</v>
      </c>
      <c r="AU148" s="412" t="s">
        <v>11</v>
      </c>
      <c r="AY148" s="331" t="s">
        <v>1470</v>
      </c>
      <c r="BE148" s="413">
        <f>IF(N148="základní",J148,0)</f>
        <v>0</v>
      </c>
      <c r="BF148" s="413">
        <f>IF(N148="snížená",J148,0)</f>
        <v>0</v>
      </c>
      <c r="BG148" s="413">
        <f>IF(N148="zákl. přenesená",J148,0)</f>
        <v>0</v>
      </c>
      <c r="BH148" s="413">
        <f>IF(N148="sníž. přenesená",J148,0)</f>
        <v>0</v>
      </c>
      <c r="BI148" s="413">
        <f>IF(N148="nulová",J148,0)</f>
        <v>0</v>
      </c>
      <c r="BJ148" s="331" t="s">
        <v>11</v>
      </c>
      <c r="BK148" s="413">
        <f>ROUND(I148*H148,2)</f>
        <v>0</v>
      </c>
      <c r="BL148" s="331" t="s">
        <v>1934</v>
      </c>
      <c r="BM148" s="412" t="s">
        <v>1935</v>
      </c>
    </row>
    <row r="149" spans="2:65" s="338" customFormat="1" x14ac:dyDescent="0.2">
      <c r="B149" s="339"/>
      <c r="D149" s="414" t="s">
        <v>1476</v>
      </c>
      <c r="F149" s="415" t="s">
        <v>1936</v>
      </c>
      <c r="L149" s="339"/>
      <c r="M149" s="416"/>
      <c r="T149" s="417"/>
      <c r="AT149" s="331" t="s">
        <v>1476</v>
      </c>
      <c r="AU149" s="331" t="s">
        <v>11</v>
      </c>
    </row>
    <row r="150" spans="2:65" s="390" customFormat="1" ht="25.9" customHeight="1" x14ac:dyDescent="0.2">
      <c r="B150" s="391"/>
      <c r="D150" s="392" t="s">
        <v>1467</v>
      </c>
      <c r="E150" s="393" t="s">
        <v>1033</v>
      </c>
      <c r="F150" s="393" t="s">
        <v>1937</v>
      </c>
      <c r="J150" s="394">
        <f>BK150</f>
        <v>0</v>
      </c>
      <c r="L150" s="391"/>
      <c r="M150" s="395"/>
      <c r="P150" s="396">
        <f>P151</f>
        <v>0</v>
      </c>
      <c r="R150" s="396">
        <f>R151</f>
        <v>0</v>
      </c>
      <c r="T150" s="397">
        <f>T151</f>
        <v>0</v>
      </c>
      <c r="AR150" s="392" t="s">
        <v>19</v>
      </c>
      <c r="AT150" s="398" t="s">
        <v>1467</v>
      </c>
      <c r="AU150" s="398" t="s">
        <v>1469</v>
      </c>
      <c r="AY150" s="392" t="s">
        <v>1470</v>
      </c>
      <c r="BK150" s="399">
        <f>BK151</f>
        <v>0</v>
      </c>
    </row>
    <row r="151" spans="2:65" s="390" customFormat="1" ht="22.9" customHeight="1" x14ac:dyDescent="0.2">
      <c r="B151" s="391"/>
      <c r="D151" s="392" t="s">
        <v>1467</v>
      </c>
      <c r="E151" s="400" t="s">
        <v>1938</v>
      </c>
      <c r="F151" s="400" t="s">
        <v>1939</v>
      </c>
      <c r="J151" s="401">
        <f>BK151</f>
        <v>0</v>
      </c>
      <c r="L151" s="391"/>
      <c r="M151" s="395"/>
      <c r="P151" s="396">
        <f>SUM(P152:P153)</f>
        <v>0</v>
      </c>
      <c r="R151" s="396">
        <f>SUM(R152:R153)</f>
        <v>0</v>
      </c>
      <c r="T151" s="397">
        <f>SUM(T152:T153)</f>
        <v>0</v>
      </c>
      <c r="AR151" s="392" t="s">
        <v>19</v>
      </c>
      <c r="AT151" s="398" t="s">
        <v>1467</v>
      </c>
      <c r="AU151" s="398" t="s">
        <v>11</v>
      </c>
      <c r="AY151" s="392" t="s">
        <v>1470</v>
      </c>
      <c r="BK151" s="399">
        <f>SUM(BK152:BK153)</f>
        <v>0</v>
      </c>
    </row>
    <row r="152" spans="2:65" s="338" customFormat="1" ht="16.5" customHeight="1" x14ac:dyDescent="0.2">
      <c r="B152" s="339"/>
      <c r="C152" s="402" t="s">
        <v>1590</v>
      </c>
      <c r="D152" s="402" t="s">
        <v>1471</v>
      </c>
      <c r="E152" s="403" t="s">
        <v>1940</v>
      </c>
      <c r="F152" s="404" t="s">
        <v>1941</v>
      </c>
      <c r="G152" s="405" t="s">
        <v>131</v>
      </c>
      <c r="H152" s="406">
        <v>1</v>
      </c>
      <c r="I152" s="440">
        <v>0</v>
      </c>
      <c r="J152" s="407">
        <f>ROUND(I152*H152,2)</f>
        <v>0</v>
      </c>
      <c r="K152" s="404" t="s">
        <v>1474</v>
      </c>
      <c r="L152" s="339"/>
      <c r="M152" s="408" t="s">
        <v>1431</v>
      </c>
      <c r="N152" s="409" t="s">
        <v>1287</v>
      </c>
      <c r="O152" s="410">
        <v>0</v>
      </c>
      <c r="P152" s="410">
        <f>O152*H152</f>
        <v>0</v>
      </c>
      <c r="Q152" s="410">
        <v>0</v>
      </c>
      <c r="R152" s="410">
        <f>Q152*H152</f>
        <v>0</v>
      </c>
      <c r="S152" s="410">
        <v>0</v>
      </c>
      <c r="T152" s="411">
        <f>S152*H152</f>
        <v>0</v>
      </c>
      <c r="AR152" s="412" t="s">
        <v>1942</v>
      </c>
      <c r="AT152" s="412" t="s">
        <v>1471</v>
      </c>
      <c r="AU152" s="412" t="s">
        <v>9</v>
      </c>
      <c r="AY152" s="331" t="s">
        <v>1470</v>
      </c>
      <c r="BE152" s="413">
        <f>IF(N152="základní",J152,0)</f>
        <v>0</v>
      </c>
      <c r="BF152" s="413">
        <f>IF(N152="snížená",J152,0)</f>
        <v>0</v>
      </c>
      <c r="BG152" s="413">
        <f>IF(N152="zákl. přenesená",J152,0)</f>
        <v>0</v>
      </c>
      <c r="BH152" s="413">
        <f>IF(N152="sníž. přenesená",J152,0)</f>
        <v>0</v>
      </c>
      <c r="BI152" s="413">
        <f>IF(N152="nulová",J152,0)</f>
        <v>0</v>
      </c>
      <c r="BJ152" s="331" t="s">
        <v>11</v>
      </c>
      <c r="BK152" s="413">
        <f>ROUND(I152*H152,2)</f>
        <v>0</v>
      </c>
      <c r="BL152" s="331" t="s">
        <v>1942</v>
      </c>
      <c r="BM152" s="412" t="s">
        <v>1943</v>
      </c>
    </row>
    <row r="153" spans="2:65" s="338" customFormat="1" x14ac:dyDescent="0.2">
      <c r="B153" s="339"/>
      <c r="D153" s="414" t="s">
        <v>1476</v>
      </c>
      <c r="F153" s="415" t="s">
        <v>1944</v>
      </c>
      <c r="L153" s="339"/>
      <c r="M153" s="435"/>
      <c r="N153" s="436"/>
      <c r="O153" s="436"/>
      <c r="P153" s="436"/>
      <c r="Q153" s="436"/>
      <c r="R153" s="436"/>
      <c r="S153" s="436"/>
      <c r="T153" s="437"/>
      <c r="AT153" s="331" t="s">
        <v>1476</v>
      </c>
      <c r="AU153" s="331" t="s">
        <v>9</v>
      </c>
    </row>
    <row r="154" spans="2:65" s="338" customFormat="1" ht="6.95" customHeight="1" x14ac:dyDescent="0.2">
      <c r="B154" s="359"/>
      <c r="C154" s="360"/>
      <c r="D154" s="360"/>
      <c r="E154" s="360"/>
      <c r="F154" s="360"/>
      <c r="G154" s="360"/>
      <c r="H154" s="360"/>
      <c r="I154" s="360"/>
      <c r="J154" s="360"/>
      <c r="K154" s="360"/>
      <c r="L154" s="339"/>
    </row>
  </sheetData>
  <mergeCells count="9">
    <mergeCell ref="E50:H50"/>
    <mergeCell ref="E80:H80"/>
    <mergeCell ref="E82:H82"/>
    <mergeCell ref="L2:V2"/>
    <mergeCell ref="E7:H7"/>
    <mergeCell ref="E9:H9"/>
    <mergeCell ref="E18:H18"/>
    <mergeCell ref="E27:H27"/>
    <mergeCell ref="E48:H48"/>
  </mergeCells>
  <hyperlinks>
    <hyperlink ref="F94" r:id="rId1" xr:uid="{D4457AA9-DDC2-4E1C-BC50-E61E1410F525}"/>
    <hyperlink ref="F97" r:id="rId2" xr:uid="{477D04E8-8D64-48D6-9B6E-83954811FA3D}"/>
    <hyperlink ref="F100" r:id="rId3" xr:uid="{7E4AF96A-CAC8-4662-BA3B-EF12FEEE64B3}"/>
    <hyperlink ref="F102" r:id="rId4" xr:uid="{312805F9-8925-43B9-AB61-77777412E158}"/>
    <hyperlink ref="F104" r:id="rId5" xr:uid="{9F22AE7B-F8A5-428B-8E58-FDAF32CA26DC}"/>
    <hyperlink ref="F107" r:id="rId6" xr:uid="{7EA017B2-8BB9-40CD-8135-43C515C96A0E}"/>
    <hyperlink ref="F109" r:id="rId7" xr:uid="{C7868C70-F098-45A5-B5D4-F6E6394E227C}"/>
    <hyperlink ref="F112" r:id="rId8" xr:uid="{2A44F2B2-2BBC-4E09-911F-3607B182187D}"/>
    <hyperlink ref="F116" r:id="rId9" xr:uid="{346C0BD9-197E-4E07-A57B-B992DBBF70F9}"/>
    <hyperlink ref="F119" r:id="rId10" xr:uid="{9113A4AA-C396-464F-BCBB-F5F471E4D9B4}"/>
    <hyperlink ref="F122" r:id="rId11" xr:uid="{94656FF8-A3D4-4DFA-8E46-58918897C74F}"/>
    <hyperlink ref="F124" r:id="rId12" xr:uid="{FD05F635-D8C9-497A-B16F-6C24D38E69E1}"/>
    <hyperlink ref="F126" r:id="rId13" xr:uid="{3020446F-9B66-4118-BFF2-BF7307783F64}"/>
    <hyperlink ref="F128" r:id="rId14" xr:uid="{ED842694-1E42-420A-AC42-DED069C06686}"/>
    <hyperlink ref="F130" r:id="rId15" xr:uid="{4711B896-A31B-420B-990A-F3FB8E7C7A39}"/>
    <hyperlink ref="F132" r:id="rId16" xr:uid="{37DA8A6C-CD3C-4791-9429-9F585D8FBB36}"/>
    <hyperlink ref="F134" r:id="rId17" xr:uid="{977FB516-F602-4BCD-853F-49309BA4EA5E}"/>
    <hyperlink ref="F136" r:id="rId18" xr:uid="{CEAC2D32-0BB3-4B32-82DA-BE979695C2DF}"/>
    <hyperlink ref="F138" r:id="rId19" xr:uid="{310BA4DE-242D-40C7-AF67-D5D9528E3D3F}"/>
    <hyperlink ref="F141" r:id="rId20" xr:uid="{4FFA7ACD-FBD2-4941-8428-2F2BB1921F05}"/>
    <hyperlink ref="F144" r:id="rId21" xr:uid="{BEF0B2C6-55D8-4890-AE6F-96556ED41F7F}"/>
    <hyperlink ref="F146" r:id="rId22" xr:uid="{56087ED2-C359-4619-AD75-0C957492FCD8}"/>
    <hyperlink ref="F149" r:id="rId23" xr:uid="{EB2A0ACB-023D-42D3-9438-72EE9D6D4589}"/>
    <hyperlink ref="F153" r:id="rId24" xr:uid="{207A8B38-2CDC-4042-ADA8-AF21B3F43390}"/>
  </hyperlinks>
  <pageMargins left="0.7" right="0.7" top="0.78740157499999996" bottom="0.78740157499999996" header="0.3" footer="0.3"/>
  <pageSetup paperSize="9" scale="45" orientation="portrait" r:id="rId2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F4D79-955E-4032-A9C0-39C150010D58}">
  <dimension ref="B2:BM109"/>
  <sheetViews>
    <sheetView topLeftCell="A65" zoomScaleNormal="100" workbookViewId="0">
      <selection activeCell="ER90" sqref="ER90"/>
    </sheetView>
  </sheetViews>
  <sheetFormatPr defaultRowHeight="12.75" x14ac:dyDescent="0.2"/>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4" max="14" width="0" hidden="1" customWidth="1"/>
    <col min="15" max="20" width="12.140625" hidden="1" customWidth="1"/>
    <col min="21" max="21" width="14" hidden="1" customWidth="1"/>
    <col min="22" max="22" width="10.5703125" hidden="1" customWidth="1"/>
    <col min="23" max="23" width="14" hidden="1" customWidth="1"/>
    <col min="24" max="24" width="10.5703125" hidden="1" customWidth="1"/>
    <col min="25" max="25" width="12.85546875" hidden="1" customWidth="1"/>
    <col min="26" max="26" width="9.42578125" hidden="1" customWidth="1"/>
    <col min="27" max="27" width="12.85546875" hidden="1" customWidth="1"/>
    <col min="28" max="28" width="14" hidden="1" customWidth="1"/>
    <col min="29" max="29" width="9.42578125" hidden="1" customWidth="1"/>
    <col min="30" max="30" width="12.85546875" hidden="1" customWidth="1"/>
    <col min="31" max="31" width="14" hidden="1" customWidth="1"/>
    <col min="32" max="147" width="0" hidden="1" customWidth="1"/>
  </cols>
  <sheetData>
    <row r="2" spans="2:46" ht="36.950000000000003" customHeight="1" x14ac:dyDescent="0.2">
      <c r="L2" s="515"/>
      <c r="M2" s="515"/>
      <c r="N2" s="515"/>
      <c r="O2" s="515"/>
      <c r="P2" s="515"/>
      <c r="Q2" s="515"/>
      <c r="R2" s="515"/>
      <c r="S2" s="515"/>
      <c r="T2" s="515"/>
      <c r="U2" s="515"/>
      <c r="V2" s="515"/>
      <c r="AT2" s="331" t="s">
        <v>1945</v>
      </c>
    </row>
    <row r="3" spans="2:46" ht="6.95" customHeight="1" x14ac:dyDescent="0.2">
      <c r="B3" s="332"/>
      <c r="C3" s="333"/>
      <c r="D3" s="333"/>
      <c r="E3" s="333"/>
      <c r="F3" s="333"/>
      <c r="G3" s="333"/>
      <c r="H3" s="333"/>
      <c r="I3" s="333"/>
      <c r="J3" s="333"/>
      <c r="K3" s="333"/>
      <c r="L3" s="334"/>
      <c r="AT3" s="331" t="s">
        <v>9</v>
      </c>
    </row>
    <row r="4" spans="2:46" ht="24.95" customHeight="1" x14ac:dyDescent="0.2">
      <c r="B4" s="334"/>
      <c r="D4" s="335" t="s">
        <v>1425</v>
      </c>
      <c r="L4" s="334"/>
      <c r="M4" s="336" t="s">
        <v>1426</v>
      </c>
      <c r="AT4" s="331" t="s">
        <v>1427</v>
      </c>
    </row>
    <row r="5" spans="2:46" ht="6.95" customHeight="1" x14ac:dyDescent="0.2">
      <c r="B5" s="334"/>
      <c r="L5" s="334"/>
    </row>
    <row r="6" spans="2:46" ht="12" customHeight="1" x14ac:dyDescent="0.2">
      <c r="B6" s="334"/>
      <c r="D6" s="337" t="s">
        <v>978</v>
      </c>
      <c r="L6" s="334"/>
    </row>
    <row r="7" spans="2:46" ht="16.5" customHeight="1" x14ac:dyDescent="0.2">
      <c r="B7" s="334"/>
      <c r="E7" s="513" t="str">
        <f>'[4]Rekapitulace stavby'!K6</f>
        <v>Půdní vestavba výukových prostor, zámek Horky nad Jizerou</v>
      </c>
      <c r="F7" s="514"/>
      <c r="G7" s="514"/>
      <c r="H7" s="514"/>
      <c r="L7" s="334"/>
    </row>
    <row r="8" spans="2:46" s="338" customFormat="1" ht="12" customHeight="1" x14ac:dyDescent="0.2">
      <c r="B8" s="339"/>
      <c r="D8" s="337" t="s">
        <v>1428</v>
      </c>
      <c r="L8" s="339"/>
    </row>
    <row r="9" spans="2:46" s="338" customFormat="1" ht="16.5" customHeight="1" x14ac:dyDescent="0.2">
      <c r="B9" s="339"/>
      <c r="E9" s="511" t="s">
        <v>1946</v>
      </c>
      <c r="F9" s="512"/>
      <c r="G9" s="512"/>
      <c r="H9" s="512"/>
      <c r="L9" s="339"/>
    </row>
    <row r="10" spans="2:46" s="338" customFormat="1" x14ac:dyDescent="0.2">
      <c r="B10" s="339"/>
      <c r="L10" s="339"/>
    </row>
    <row r="11" spans="2:46" s="338" customFormat="1" ht="12" customHeight="1" x14ac:dyDescent="0.2">
      <c r="B11" s="339"/>
      <c r="D11" s="337" t="s">
        <v>1430</v>
      </c>
      <c r="F11" s="340" t="s">
        <v>1431</v>
      </c>
      <c r="I11" s="337" t="s">
        <v>1432</v>
      </c>
      <c r="J11" s="340" t="s">
        <v>1431</v>
      </c>
      <c r="L11" s="339"/>
    </row>
    <row r="12" spans="2:46" s="338" customFormat="1" ht="12" customHeight="1" x14ac:dyDescent="0.2">
      <c r="B12" s="339"/>
      <c r="D12" s="337" t="s">
        <v>1433</v>
      </c>
      <c r="F12" s="340" t="s">
        <v>1113</v>
      </c>
      <c r="I12" s="337" t="s">
        <v>1434</v>
      </c>
      <c r="J12" s="341" t="str">
        <f>'[4]Rekapitulace stavby'!AN8</f>
        <v>21. 11. 2024</v>
      </c>
      <c r="L12" s="339"/>
    </row>
    <row r="13" spans="2:46" s="338" customFormat="1" ht="10.9" customHeight="1" x14ac:dyDescent="0.2">
      <c r="B13" s="339"/>
      <c r="L13" s="339"/>
    </row>
    <row r="14" spans="2:46" s="338" customFormat="1" ht="12" customHeight="1" x14ac:dyDescent="0.2">
      <c r="B14" s="339"/>
      <c r="D14" s="337" t="s">
        <v>1435</v>
      </c>
      <c r="I14" s="337" t="s">
        <v>980</v>
      </c>
      <c r="J14" s="340" t="str">
        <f>IF('[4]Rekapitulace stavby'!AN10="","",'[4]Rekapitulace stavby'!AN10)</f>
        <v/>
      </c>
      <c r="L14" s="339"/>
    </row>
    <row r="15" spans="2:46" s="338" customFormat="1" ht="18" customHeight="1" x14ac:dyDescent="0.2">
      <c r="B15" s="339"/>
      <c r="E15" s="340" t="str">
        <f>IF('[4]Rekapitulace stavby'!E11="","",'[4]Rekapitulace stavby'!E11)</f>
        <v xml:space="preserve"> </v>
      </c>
      <c r="I15" s="337" t="s">
        <v>981</v>
      </c>
      <c r="J15" s="340" t="str">
        <f>IF('[4]Rekapitulace stavby'!AN11="","",'[4]Rekapitulace stavby'!AN11)</f>
        <v/>
      </c>
      <c r="L15" s="339"/>
    </row>
    <row r="16" spans="2:46" s="338" customFormat="1" ht="6.95" customHeight="1" x14ac:dyDescent="0.2">
      <c r="B16" s="339"/>
      <c r="L16" s="339"/>
    </row>
    <row r="17" spans="2:12" s="338" customFormat="1" ht="12" customHeight="1" x14ac:dyDescent="0.2">
      <c r="B17" s="339"/>
      <c r="D17" s="337" t="s">
        <v>983</v>
      </c>
      <c r="I17" s="337" t="s">
        <v>980</v>
      </c>
      <c r="J17" s="340" t="str">
        <f>'[4]Rekapitulace stavby'!AN13</f>
        <v/>
      </c>
      <c r="L17" s="339"/>
    </row>
    <row r="18" spans="2:12" s="338" customFormat="1" ht="18" customHeight="1" x14ac:dyDescent="0.2">
      <c r="B18" s="339"/>
      <c r="E18" s="516" t="str">
        <f>'[4]Rekapitulace stavby'!E14</f>
        <v xml:space="preserve"> </v>
      </c>
      <c r="F18" s="516"/>
      <c r="G18" s="516"/>
      <c r="H18" s="516"/>
      <c r="I18" s="337" t="s">
        <v>981</v>
      </c>
      <c r="J18" s="340" t="str">
        <f>'[4]Rekapitulace stavby'!AN14</f>
        <v/>
      </c>
      <c r="L18" s="339"/>
    </row>
    <row r="19" spans="2:12" s="338" customFormat="1" ht="6.95" customHeight="1" x14ac:dyDescent="0.2">
      <c r="B19" s="339"/>
      <c r="L19" s="339"/>
    </row>
    <row r="20" spans="2:12" s="338" customFormat="1" ht="12" customHeight="1" x14ac:dyDescent="0.2">
      <c r="B20" s="339"/>
      <c r="D20" s="337" t="s">
        <v>982</v>
      </c>
      <c r="I20" s="337" t="s">
        <v>980</v>
      </c>
      <c r="J20" s="340" t="str">
        <f>IF('[4]Rekapitulace stavby'!AN16="","",'[4]Rekapitulace stavby'!AN16)</f>
        <v/>
      </c>
      <c r="L20" s="339"/>
    </row>
    <row r="21" spans="2:12" s="338" customFormat="1" ht="18" customHeight="1" x14ac:dyDescent="0.2">
      <c r="B21" s="339"/>
      <c r="E21" s="340" t="str">
        <f>IF('[4]Rekapitulace stavby'!E17="","",'[4]Rekapitulace stavby'!E17)</f>
        <v xml:space="preserve"> </v>
      </c>
      <c r="I21" s="337" t="s">
        <v>981</v>
      </c>
      <c r="J21" s="340" t="str">
        <f>IF('[4]Rekapitulace stavby'!AN17="","",'[4]Rekapitulace stavby'!AN17)</f>
        <v/>
      </c>
      <c r="L21" s="339"/>
    </row>
    <row r="22" spans="2:12" s="338" customFormat="1" ht="6.95" customHeight="1" x14ac:dyDescent="0.2">
      <c r="B22" s="339"/>
      <c r="L22" s="339"/>
    </row>
    <row r="23" spans="2:12" s="338" customFormat="1" ht="12" customHeight="1" x14ac:dyDescent="0.2">
      <c r="B23" s="339"/>
      <c r="D23" s="337" t="s">
        <v>1436</v>
      </c>
      <c r="I23" s="337" t="s">
        <v>980</v>
      </c>
      <c r="J23" s="340" t="str">
        <f>IF('[4]Rekapitulace stavby'!AN19="","",'[4]Rekapitulace stavby'!AN19)</f>
        <v/>
      </c>
      <c r="L23" s="339"/>
    </row>
    <row r="24" spans="2:12" s="338" customFormat="1" ht="18" customHeight="1" x14ac:dyDescent="0.2">
      <c r="B24" s="339"/>
      <c r="E24" s="340" t="str">
        <f>IF('[4]Rekapitulace stavby'!E20="","",'[4]Rekapitulace stavby'!E20)</f>
        <v xml:space="preserve"> </v>
      </c>
      <c r="I24" s="337" t="s">
        <v>981</v>
      </c>
      <c r="J24" s="340" t="str">
        <f>IF('[4]Rekapitulace stavby'!AN20="","",'[4]Rekapitulace stavby'!AN20)</f>
        <v/>
      </c>
      <c r="L24" s="339"/>
    </row>
    <row r="25" spans="2:12" s="338" customFormat="1" ht="6.95" customHeight="1" x14ac:dyDescent="0.2">
      <c r="B25" s="339"/>
      <c r="L25" s="339"/>
    </row>
    <row r="26" spans="2:12" s="338" customFormat="1" ht="12" customHeight="1" x14ac:dyDescent="0.2">
      <c r="B26" s="339"/>
      <c r="D26" s="337" t="s">
        <v>1437</v>
      </c>
      <c r="L26" s="339"/>
    </row>
    <row r="27" spans="2:12" s="342" customFormat="1" ht="16.5" customHeight="1" x14ac:dyDescent="0.2">
      <c r="B27" s="343"/>
      <c r="E27" s="517" t="s">
        <v>1431</v>
      </c>
      <c r="F27" s="517"/>
      <c r="G27" s="517"/>
      <c r="H27" s="517"/>
      <c r="L27" s="343"/>
    </row>
    <row r="28" spans="2:12" s="338" customFormat="1" ht="6.95" customHeight="1" x14ac:dyDescent="0.2">
      <c r="B28" s="339"/>
      <c r="L28" s="339"/>
    </row>
    <row r="29" spans="2:12" s="338" customFormat="1" ht="6.95" customHeight="1" x14ac:dyDescent="0.2">
      <c r="B29" s="339"/>
      <c r="D29" s="345"/>
      <c r="E29" s="345"/>
      <c r="F29" s="345"/>
      <c r="G29" s="345"/>
      <c r="H29" s="345"/>
      <c r="I29" s="345"/>
      <c r="J29" s="345"/>
      <c r="K29" s="345"/>
      <c r="L29" s="339"/>
    </row>
    <row r="30" spans="2:12" s="338" customFormat="1" ht="25.35" customHeight="1" x14ac:dyDescent="0.2">
      <c r="B30" s="339"/>
      <c r="D30" s="346" t="s">
        <v>1227</v>
      </c>
      <c r="J30" s="347">
        <f>ROUND(J82, 2)</f>
        <v>0</v>
      </c>
      <c r="L30" s="339"/>
    </row>
    <row r="31" spans="2:12" s="338" customFormat="1" ht="6.95" customHeight="1" x14ac:dyDescent="0.2">
      <c r="B31" s="339"/>
      <c r="D31" s="345"/>
      <c r="E31" s="345"/>
      <c r="F31" s="345"/>
      <c r="G31" s="345"/>
      <c r="H31" s="345"/>
      <c r="I31" s="345"/>
      <c r="J31" s="345"/>
      <c r="K31" s="345"/>
      <c r="L31" s="339"/>
    </row>
    <row r="32" spans="2:12" s="338" customFormat="1" ht="14.45" customHeight="1" x14ac:dyDescent="0.2">
      <c r="B32" s="339"/>
      <c r="F32" s="348" t="s">
        <v>1438</v>
      </c>
      <c r="I32" s="348" t="s">
        <v>1439</v>
      </c>
      <c r="J32" s="348" t="s">
        <v>1440</v>
      </c>
      <c r="L32" s="339"/>
    </row>
    <row r="33" spans="2:12" s="338" customFormat="1" ht="14.45" customHeight="1" x14ac:dyDescent="0.2">
      <c r="B33" s="339"/>
      <c r="D33" s="349" t="s">
        <v>87</v>
      </c>
      <c r="E33" s="337" t="s">
        <v>1287</v>
      </c>
      <c r="F33" s="350">
        <f>ROUND((SUM(BE82:BE108)),  2)</f>
        <v>0</v>
      </c>
      <c r="I33" s="351">
        <v>0.21</v>
      </c>
      <c r="J33" s="350">
        <f>ROUND(((SUM(BE82:BE108))*I33),  2)</f>
        <v>0</v>
      </c>
      <c r="L33" s="339"/>
    </row>
    <row r="34" spans="2:12" s="338" customFormat="1" ht="14.45" customHeight="1" x14ac:dyDescent="0.2">
      <c r="B34" s="339"/>
      <c r="E34" s="337" t="s">
        <v>1289</v>
      </c>
      <c r="F34" s="350">
        <f>ROUND((SUM(BF82:BF108)),  2)</f>
        <v>0</v>
      </c>
      <c r="I34" s="351">
        <v>0.12</v>
      </c>
      <c r="J34" s="350">
        <f>ROUND(((SUM(BF82:BF108))*I34),  2)</f>
        <v>0</v>
      </c>
      <c r="L34" s="339"/>
    </row>
    <row r="35" spans="2:12" s="338" customFormat="1" ht="14.45" hidden="1" customHeight="1" x14ac:dyDescent="0.2">
      <c r="B35" s="339"/>
      <c r="E35" s="337" t="s">
        <v>1293</v>
      </c>
      <c r="F35" s="350">
        <f>ROUND((SUM(BG82:BG108)),  2)</f>
        <v>0</v>
      </c>
      <c r="I35" s="351">
        <v>0.21</v>
      </c>
      <c r="J35" s="350">
        <f>0</f>
        <v>0</v>
      </c>
      <c r="L35" s="339"/>
    </row>
    <row r="36" spans="2:12" s="338" customFormat="1" ht="14.45" hidden="1" customHeight="1" x14ac:dyDescent="0.2">
      <c r="B36" s="339"/>
      <c r="E36" s="337" t="s">
        <v>1295</v>
      </c>
      <c r="F36" s="350">
        <f>ROUND((SUM(BH82:BH108)),  2)</f>
        <v>0</v>
      </c>
      <c r="I36" s="351">
        <v>0.12</v>
      </c>
      <c r="J36" s="350">
        <f>0</f>
        <v>0</v>
      </c>
      <c r="L36" s="339"/>
    </row>
    <row r="37" spans="2:12" s="338" customFormat="1" ht="14.45" hidden="1" customHeight="1" x14ac:dyDescent="0.2">
      <c r="B37" s="339"/>
      <c r="E37" s="337" t="s">
        <v>1291</v>
      </c>
      <c r="F37" s="350">
        <f>ROUND((SUM(BI82:BI108)),  2)</f>
        <v>0</v>
      </c>
      <c r="I37" s="351">
        <v>0</v>
      </c>
      <c r="J37" s="350">
        <f>0</f>
        <v>0</v>
      </c>
      <c r="L37" s="339"/>
    </row>
    <row r="38" spans="2:12" s="338" customFormat="1" ht="6.95" customHeight="1" x14ac:dyDescent="0.2">
      <c r="B38" s="339"/>
      <c r="L38" s="339"/>
    </row>
    <row r="39" spans="2:12" s="338" customFormat="1" ht="25.35" customHeight="1" x14ac:dyDescent="0.2">
      <c r="B39" s="339"/>
      <c r="C39" s="352"/>
      <c r="D39" s="353" t="s">
        <v>88</v>
      </c>
      <c r="E39" s="354"/>
      <c r="F39" s="354"/>
      <c r="G39" s="355" t="s">
        <v>1001</v>
      </c>
      <c r="H39" s="356" t="s">
        <v>1000</v>
      </c>
      <c r="I39" s="354"/>
      <c r="J39" s="357">
        <f>SUM(J30:J37)</f>
        <v>0</v>
      </c>
      <c r="K39" s="358"/>
      <c r="L39" s="339"/>
    </row>
    <row r="40" spans="2:12" s="338" customFormat="1" ht="14.45" customHeight="1" x14ac:dyDescent="0.2">
      <c r="B40" s="359"/>
      <c r="C40" s="360"/>
      <c r="D40" s="360"/>
      <c r="E40" s="360"/>
      <c r="F40" s="360"/>
      <c r="G40" s="360"/>
      <c r="H40" s="360"/>
      <c r="I40" s="360"/>
      <c r="J40" s="360"/>
      <c r="K40" s="360"/>
      <c r="L40" s="339"/>
    </row>
    <row r="44" spans="2:12" s="338" customFormat="1" ht="6.95" customHeight="1" x14ac:dyDescent="0.2">
      <c r="B44" s="361"/>
      <c r="C44" s="362"/>
      <c r="D44" s="362"/>
      <c r="E44" s="362"/>
      <c r="F44" s="362"/>
      <c r="G44" s="362"/>
      <c r="H44" s="362"/>
      <c r="I44" s="362"/>
      <c r="J44" s="362"/>
      <c r="K44" s="362"/>
      <c r="L44" s="339"/>
    </row>
    <row r="45" spans="2:12" s="338" customFormat="1" ht="24.95" customHeight="1" x14ac:dyDescent="0.2">
      <c r="B45" s="339"/>
      <c r="C45" s="335" t="s">
        <v>1441</v>
      </c>
      <c r="L45" s="339"/>
    </row>
    <row r="46" spans="2:12" s="338" customFormat="1" ht="6.95" customHeight="1" x14ac:dyDescent="0.2">
      <c r="B46" s="339"/>
      <c r="L46" s="339"/>
    </row>
    <row r="47" spans="2:12" s="338" customFormat="1" ht="12" customHeight="1" x14ac:dyDescent="0.2">
      <c r="B47" s="339"/>
      <c r="C47" s="337" t="s">
        <v>978</v>
      </c>
      <c r="L47" s="339"/>
    </row>
    <row r="48" spans="2:12" s="338" customFormat="1" ht="16.5" customHeight="1" x14ac:dyDescent="0.2">
      <c r="B48" s="339"/>
      <c r="E48" s="513" t="str">
        <f>E7</f>
        <v>Půdní vestavba výukových prostor, zámek Horky nad Jizerou</v>
      </c>
      <c r="F48" s="514"/>
      <c r="G48" s="514"/>
      <c r="H48" s="514"/>
      <c r="L48" s="339"/>
    </row>
    <row r="49" spans="2:47" s="338" customFormat="1" ht="12" customHeight="1" x14ac:dyDescent="0.2">
      <c r="B49" s="339"/>
      <c r="C49" s="337" t="s">
        <v>1428</v>
      </c>
      <c r="L49" s="339"/>
    </row>
    <row r="50" spans="2:47" s="338" customFormat="1" ht="16.5" customHeight="1" x14ac:dyDescent="0.2">
      <c r="B50" s="339"/>
      <c r="E50" s="511" t="str">
        <f>E9</f>
        <v>D14c - Vzduchotechnika</v>
      </c>
      <c r="F50" s="512"/>
      <c r="G50" s="512"/>
      <c r="H50" s="512"/>
      <c r="L50" s="339"/>
    </row>
    <row r="51" spans="2:47" s="338" customFormat="1" ht="6.95" customHeight="1" x14ac:dyDescent="0.2">
      <c r="B51" s="339"/>
      <c r="L51" s="339"/>
    </row>
    <row r="52" spans="2:47" s="338" customFormat="1" ht="12" customHeight="1" x14ac:dyDescent="0.2">
      <c r="B52" s="339"/>
      <c r="C52" s="337" t="s">
        <v>1433</v>
      </c>
      <c r="F52" s="340" t="str">
        <f>F12</f>
        <v xml:space="preserve"> </v>
      </c>
      <c r="I52" s="337" t="s">
        <v>1434</v>
      </c>
      <c r="J52" s="341" t="str">
        <f>IF(J12="","",J12)</f>
        <v>21. 11. 2024</v>
      </c>
      <c r="L52" s="339"/>
    </row>
    <row r="53" spans="2:47" s="338" customFormat="1" ht="6.95" customHeight="1" x14ac:dyDescent="0.2">
      <c r="B53" s="339"/>
      <c r="L53" s="339"/>
    </row>
    <row r="54" spans="2:47" s="338" customFormat="1" ht="15.2" customHeight="1" x14ac:dyDescent="0.2">
      <c r="B54" s="339"/>
      <c r="C54" s="337" t="s">
        <v>1435</v>
      </c>
      <c r="F54" s="340" t="str">
        <f>E15</f>
        <v xml:space="preserve"> </v>
      </c>
      <c r="I54" s="337" t="s">
        <v>982</v>
      </c>
      <c r="J54" s="344" t="str">
        <f>E21</f>
        <v xml:space="preserve"> </v>
      </c>
      <c r="L54" s="339"/>
    </row>
    <row r="55" spans="2:47" s="338" customFormat="1" ht="15.2" customHeight="1" x14ac:dyDescent="0.2">
      <c r="B55" s="339"/>
      <c r="C55" s="337" t="s">
        <v>983</v>
      </c>
      <c r="F55" s="340" t="str">
        <f>IF(E18="","",E18)</f>
        <v xml:space="preserve"> </v>
      </c>
      <c r="I55" s="337" t="s">
        <v>1436</v>
      </c>
      <c r="J55" s="344" t="str">
        <f>E24</f>
        <v xml:space="preserve"> </v>
      </c>
      <c r="L55" s="339"/>
    </row>
    <row r="56" spans="2:47" s="338" customFormat="1" ht="10.35" customHeight="1" x14ac:dyDescent="0.2">
      <c r="B56" s="339"/>
      <c r="L56" s="339"/>
    </row>
    <row r="57" spans="2:47" s="338" customFormat="1" ht="29.25" customHeight="1" x14ac:dyDescent="0.2">
      <c r="B57" s="339"/>
      <c r="C57" s="363" t="s">
        <v>1253</v>
      </c>
      <c r="D57" s="352"/>
      <c r="E57" s="352"/>
      <c r="F57" s="352"/>
      <c r="G57" s="352"/>
      <c r="H57" s="352"/>
      <c r="I57" s="352"/>
      <c r="J57" s="364" t="s">
        <v>1442</v>
      </c>
      <c r="K57" s="352"/>
      <c r="L57" s="339"/>
    </row>
    <row r="58" spans="2:47" s="338" customFormat="1" ht="10.35" customHeight="1" x14ac:dyDescent="0.2">
      <c r="B58" s="339"/>
      <c r="L58" s="339"/>
    </row>
    <row r="59" spans="2:47" s="338" customFormat="1" ht="22.9" customHeight="1" x14ac:dyDescent="0.2">
      <c r="B59" s="339"/>
      <c r="C59" s="365" t="s">
        <v>1443</v>
      </c>
      <c r="J59" s="347">
        <f>J82</f>
        <v>0</v>
      </c>
      <c r="L59" s="339"/>
      <c r="AU59" s="331" t="s">
        <v>1444</v>
      </c>
    </row>
    <row r="60" spans="2:47" s="366" customFormat="1" ht="24.95" customHeight="1" x14ac:dyDescent="0.2">
      <c r="B60" s="367"/>
      <c r="D60" s="368" t="s">
        <v>1451</v>
      </c>
      <c r="E60" s="369"/>
      <c r="F60" s="369"/>
      <c r="G60" s="369"/>
      <c r="H60" s="369"/>
      <c r="I60" s="369"/>
      <c r="J60" s="370">
        <f>J83</f>
        <v>0</v>
      </c>
      <c r="L60" s="367"/>
    </row>
    <row r="61" spans="2:47" s="371" customFormat="1" ht="19.899999999999999" customHeight="1" x14ac:dyDescent="0.2">
      <c r="B61" s="372"/>
      <c r="D61" s="373" t="s">
        <v>1453</v>
      </c>
      <c r="E61" s="374"/>
      <c r="F61" s="374"/>
      <c r="G61" s="374"/>
      <c r="H61" s="374"/>
      <c r="I61" s="374"/>
      <c r="J61" s="375">
        <f>J84</f>
        <v>0</v>
      </c>
      <c r="L61" s="372"/>
    </row>
    <row r="62" spans="2:47" s="371" customFormat="1" ht="19.899999999999999" customHeight="1" x14ac:dyDescent="0.2">
      <c r="B62" s="372"/>
      <c r="D62" s="373" t="s">
        <v>1947</v>
      </c>
      <c r="E62" s="374"/>
      <c r="F62" s="374"/>
      <c r="G62" s="374"/>
      <c r="H62" s="374"/>
      <c r="I62" s="374"/>
      <c r="J62" s="375">
        <f>J85</f>
        <v>0</v>
      </c>
      <c r="L62" s="372"/>
    </row>
    <row r="63" spans="2:47" s="338" customFormat="1" ht="21.75" customHeight="1" x14ac:dyDescent="0.2">
      <c r="B63" s="339"/>
      <c r="L63" s="339"/>
    </row>
    <row r="64" spans="2:47" s="338" customFormat="1" ht="6.95" customHeight="1" x14ac:dyDescent="0.2">
      <c r="B64" s="359"/>
      <c r="C64" s="360"/>
      <c r="D64" s="360"/>
      <c r="E64" s="360"/>
      <c r="F64" s="360"/>
      <c r="G64" s="360"/>
      <c r="H64" s="360"/>
      <c r="I64" s="360"/>
      <c r="J64" s="360"/>
      <c r="K64" s="360"/>
      <c r="L64" s="339"/>
    </row>
    <row r="68" spans="2:12" s="338" customFormat="1" ht="6.95" customHeight="1" x14ac:dyDescent="0.2">
      <c r="B68" s="361"/>
      <c r="C68" s="362"/>
      <c r="D68" s="362"/>
      <c r="E68" s="362"/>
      <c r="F68" s="362"/>
      <c r="G68" s="362"/>
      <c r="H68" s="362"/>
      <c r="I68" s="362"/>
      <c r="J68" s="362"/>
      <c r="K68" s="362"/>
      <c r="L68" s="339"/>
    </row>
    <row r="69" spans="2:12" s="338" customFormat="1" ht="24.95" customHeight="1" x14ac:dyDescent="0.2">
      <c r="B69" s="339"/>
      <c r="C69" s="335" t="s">
        <v>1458</v>
      </c>
      <c r="L69" s="339"/>
    </row>
    <row r="70" spans="2:12" s="338" customFormat="1" ht="6.95" customHeight="1" x14ac:dyDescent="0.2">
      <c r="B70" s="339"/>
      <c r="L70" s="339"/>
    </row>
    <row r="71" spans="2:12" s="338" customFormat="1" ht="12" customHeight="1" x14ac:dyDescent="0.2">
      <c r="B71" s="339"/>
      <c r="C71" s="337" t="s">
        <v>978</v>
      </c>
      <c r="L71" s="339"/>
    </row>
    <row r="72" spans="2:12" s="338" customFormat="1" ht="16.5" customHeight="1" x14ac:dyDescent="0.2">
      <c r="B72" s="339"/>
      <c r="E72" s="513" t="str">
        <f>E7</f>
        <v>Půdní vestavba výukových prostor, zámek Horky nad Jizerou</v>
      </c>
      <c r="F72" s="514"/>
      <c r="G72" s="514"/>
      <c r="H72" s="514"/>
      <c r="L72" s="339"/>
    </row>
    <row r="73" spans="2:12" s="338" customFormat="1" ht="12" customHeight="1" x14ac:dyDescent="0.2">
      <c r="B73" s="339"/>
      <c r="C73" s="337" t="s">
        <v>1428</v>
      </c>
      <c r="L73" s="339"/>
    </row>
    <row r="74" spans="2:12" s="338" customFormat="1" ht="16.5" customHeight="1" x14ac:dyDescent="0.2">
      <c r="B74" s="339"/>
      <c r="E74" s="511" t="str">
        <f>E9</f>
        <v>D14c - Vzduchotechnika</v>
      </c>
      <c r="F74" s="512"/>
      <c r="G74" s="512"/>
      <c r="H74" s="512"/>
      <c r="L74" s="339"/>
    </row>
    <row r="75" spans="2:12" s="338" customFormat="1" ht="6.95" customHeight="1" x14ac:dyDescent="0.2">
      <c r="B75" s="339"/>
      <c r="L75" s="339"/>
    </row>
    <row r="76" spans="2:12" s="338" customFormat="1" ht="12" customHeight="1" x14ac:dyDescent="0.2">
      <c r="B76" s="339"/>
      <c r="C76" s="337" t="s">
        <v>1433</v>
      </c>
      <c r="F76" s="340" t="str">
        <f>F12</f>
        <v xml:space="preserve"> </v>
      </c>
      <c r="I76" s="337" t="s">
        <v>1434</v>
      </c>
      <c r="J76" s="341" t="str">
        <f>IF(J12="","",J12)</f>
        <v>21. 11. 2024</v>
      </c>
      <c r="L76" s="339"/>
    </row>
    <row r="77" spans="2:12" s="338" customFormat="1" ht="6.95" customHeight="1" x14ac:dyDescent="0.2">
      <c r="B77" s="339"/>
      <c r="L77" s="339"/>
    </row>
    <row r="78" spans="2:12" s="338" customFormat="1" ht="15.2" customHeight="1" x14ac:dyDescent="0.2">
      <c r="B78" s="339"/>
      <c r="C78" s="337" t="s">
        <v>1435</v>
      </c>
      <c r="F78" s="340" t="str">
        <f>E15</f>
        <v xml:space="preserve"> </v>
      </c>
      <c r="I78" s="337" t="s">
        <v>982</v>
      </c>
      <c r="J78" s="344" t="str">
        <f>E21</f>
        <v xml:space="preserve"> </v>
      </c>
      <c r="L78" s="339"/>
    </row>
    <row r="79" spans="2:12" s="338" customFormat="1" ht="15.2" customHeight="1" x14ac:dyDescent="0.2">
      <c r="B79" s="339"/>
      <c r="C79" s="337" t="s">
        <v>983</v>
      </c>
      <c r="F79" s="340" t="str">
        <f>IF(E18="","",E18)</f>
        <v xml:space="preserve"> </v>
      </c>
      <c r="I79" s="337" t="s">
        <v>1436</v>
      </c>
      <c r="J79" s="344" t="str">
        <f>E24</f>
        <v xml:space="preserve"> </v>
      </c>
      <c r="L79" s="339"/>
    </row>
    <row r="80" spans="2:12" s="338" customFormat="1" ht="10.35" customHeight="1" x14ac:dyDescent="0.2">
      <c r="B80" s="339"/>
      <c r="L80" s="339"/>
    </row>
    <row r="81" spans="2:65" s="376" customFormat="1" ht="29.25" customHeight="1" x14ac:dyDescent="0.2">
      <c r="B81" s="377"/>
      <c r="C81" s="378" t="s">
        <v>1144</v>
      </c>
      <c r="D81" s="379" t="s">
        <v>1185</v>
      </c>
      <c r="E81" s="379" t="s">
        <v>1148</v>
      </c>
      <c r="F81" s="379" t="s">
        <v>1150</v>
      </c>
      <c r="G81" s="379" t="s">
        <v>82</v>
      </c>
      <c r="H81" s="379" t="s">
        <v>83</v>
      </c>
      <c r="I81" s="379" t="s">
        <v>1459</v>
      </c>
      <c r="J81" s="379" t="s">
        <v>1442</v>
      </c>
      <c r="K81" s="380" t="s">
        <v>1159</v>
      </c>
      <c r="L81" s="377"/>
      <c r="M81" s="381" t="s">
        <v>1431</v>
      </c>
      <c r="N81" s="382" t="s">
        <v>87</v>
      </c>
      <c r="O81" s="382" t="s">
        <v>1460</v>
      </c>
      <c r="P81" s="382" t="s">
        <v>1461</v>
      </c>
      <c r="Q81" s="382" t="s">
        <v>1462</v>
      </c>
      <c r="R81" s="382" t="s">
        <v>1463</v>
      </c>
      <c r="S81" s="382" t="s">
        <v>1464</v>
      </c>
      <c r="T81" s="383" t="s">
        <v>1465</v>
      </c>
    </row>
    <row r="82" spans="2:65" s="338" customFormat="1" ht="22.9" customHeight="1" x14ac:dyDescent="0.25">
      <c r="B82" s="339"/>
      <c r="C82" s="384" t="s">
        <v>1466</v>
      </c>
      <c r="J82" s="385">
        <f>BK82</f>
        <v>0</v>
      </c>
      <c r="L82" s="339"/>
      <c r="M82" s="386"/>
      <c r="N82" s="345"/>
      <c r="O82" s="345"/>
      <c r="P82" s="387">
        <f>P83</f>
        <v>20.131518</v>
      </c>
      <c r="Q82" s="345"/>
      <c r="R82" s="387">
        <f>R83</f>
        <v>5.671000000000001E-2</v>
      </c>
      <c r="S82" s="345"/>
      <c r="T82" s="388">
        <f>T83</f>
        <v>0</v>
      </c>
      <c r="AT82" s="331" t="s">
        <v>1467</v>
      </c>
      <c r="AU82" s="331" t="s">
        <v>1444</v>
      </c>
      <c r="BK82" s="389">
        <f>BK83</f>
        <v>0</v>
      </c>
    </row>
    <row r="83" spans="2:65" s="390" customFormat="1" ht="25.9" customHeight="1" x14ac:dyDescent="0.2">
      <c r="B83" s="391"/>
      <c r="D83" s="392" t="s">
        <v>1467</v>
      </c>
      <c r="E83" s="393" t="s">
        <v>988</v>
      </c>
      <c r="F83" s="393" t="s">
        <v>1526</v>
      </c>
      <c r="J83" s="394">
        <f>BK83</f>
        <v>0</v>
      </c>
      <c r="L83" s="391"/>
      <c r="M83" s="395"/>
      <c r="P83" s="396">
        <f>P84+P85</f>
        <v>20.131518</v>
      </c>
      <c r="R83" s="396">
        <f>R84+R85</f>
        <v>5.671000000000001E-2</v>
      </c>
      <c r="T83" s="397">
        <f>T84+T85</f>
        <v>0</v>
      </c>
      <c r="AR83" s="392" t="s">
        <v>9</v>
      </c>
      <c r="AT83" s="398" t="s">
        <v>1467</v>
      </c>
      <c r="AU83" s="398" t="s">
        <v>1469</v>
      </c>
      <c r="AY83" s="392" t="s">
        <v>1470</v>
      </c>
      <c r="BK83" s="399">
        <f>BK84+BK85</f>
        <v>0</v>
      </c>
    </row>
    <row r="84" spans="2:65" s="390" customFormat="1" ht="22.9" customHeight="1" x14ac:dyDescent="0.2">
      <c r="B84" s="391"/>
      <c r="D84" s="392" t="s">
        <v>1467</v>
      </c>
      <c r="E84" s="400" t="s">
        <v>1618</v>
      </c>
      <c r="F84" s="400" t="s">
        <v>1619</v>
      </c>
      <c r="J84" s="401">
        <f>BK84</f>
        <v>0</v>
      </c>
      <c r="L84" s="391"/>
      <c r="M84" s="395"/>
      <c r="P84" s="396">
        <v>0</v>
      </c>
      <c r="R84" s="396">
        <v>0</v>
      </c>
      <c r="T84" s="397">
        <v>0</v>
      </c>
      <c r="AR84" s="392" t="s">
        <v>9</v>
      </c>
      <c r="AT84" s="398" t="s">
        <v>1467</v>
      </c>
      <c r="AU84" s="398" t="s">
        <v>11</v>
      </c>
      <c r="AY84" s="392" t="s">
        <v>1470</v>
      </c>
      <c r="BK84" s="399">
        <v>0</v>
      </c>
    </row>
    <row r="85" spans="2:65" s="390" customFormat="1" ht="22.9" customHeight="1" x14ac:dyDescent="0.2">
      <c r="B85" s="391"/>
      <c r="D85" s="392" t="s">
        <v>1467</v>
      </c>
      <c r="E85" s="400" t="s">
        <v>1948</v>
      </c>
      <c r="F85" s="400" t="s">
        <v>1949</v>
      </c>
      <c r="J85" s="401">
        <f>BK85</f>
        <v>0</v>
      </c>
      <c r="L85" s="391"/>
      <c r="M85" s="395"/>
      <c r="P85" s="396">
        <f>SUM(P86:P108)</f>
        <v>20.131518</v>
      </c>
      <c r="R85" s="396">
        <f>SUM(R86:R108)</f>
        <v>5.671000000000001E-2</v>
      </c>
      <c r="T85" s="397">
        <f>SUM(T86:T108)</f>
        <v>0</v>
      </c>
      <c r="AR85" s="392" t="s">
        <v>9</v>
      </c>
      <c r="AT85" s="398" t="s">
        <v>1467</v>
      </c>
      <c r="AU85" s="398" t="s">
        <v>11</v>
      </c>
      <c r="AY85" s="392" t="s">
        <v>1470</v>
      </c>
      <c r="BK85" s="399">
        <f>SUM(BK86:BK108)</f>
        <v>0</v>
      </c>
    </row>
    <row r="86" spans="2:65" s="338" customFormat="1" ht="16.5" customHeight="1" x14ac:dyDescent="0.2">
      <c r="B86" s="339"/>
      <c r="C86" s="402" t="s">
        <v>11</v>
      </c>
      <c r="D86" s="402" t="s">
        <v>1471</v>
      </c>
      <c r="E86" s="403" t="s">
        <v>1950</v>
      </c>
      <c r="F86" s="404" t="s">
        <v>1951</v>
      </c>
      <c r="G86" s="405" t="s">
        <v>170</v>
      </c>
      <c r="H86" s="406">
        <v>2</v>
      </c>
      <c r="I86" s="440">
        <v>0</v>
      </c>
      <c r="J86" s="407">
        <f>ROUND(I86*H86,2)</f>
        <v>0</v>
      </c>
      <c r="K86" s="404" t="s">
        <v>1474</v>
      </c>
      <c r="L86" s="339"/>
      <c r="M86" s="408" t="s">
        <v>1431</v>
      </c>
      <c r="N86" s="409" t="s">
        <v>1287</v>
      </c>
      <c r="O86" s="410">
        <v>2.4809999999999999</v>
      </c>
      <c r="P86" s="410">
        <f>O86*H86</f>
        <v>4.9619999999999997</v>
      </c>
      <c r="Q86" s="410">
        <v>0</v>
      </c>
      <c r="R86" s="410">
        <f>Q86*H86</f>
        <v>0</v>
      </c>
      <c r="S86" s="410">
        <v>0</v>
      </c>
      <c r="T86" s="411">
        <f>S86*H86</f>
        <v>0</v>
      </c>
      <c r="AR86" s="412" t="s">
        <v>1504</v>
      </c>
      <c r="AT86" s="412" t="s">
        <v>1471</v>
      </c>
      <c r="AU86" s="412" t="s">
        <v>9</v>
      </c>
      <c r="AY86" s="331" t="s">
        <v>1470</v>
      </c>
      <c r="BE86" s="413">
        <f>IF(N86="základní",J86,0)</f>
        <v>0</v>
      </c>
      <c r="BF86" s="413">
        <f>IF(N86="snížená",J86,0)</f>
        <v>0</v>
      </c>
      <c r="BG86" s="413">
        <f>IF(N86="zákl. přenesená",J86,0)</f>
        <v>0</v>
      </c>
      <c r="BH86" s="413">
        <f>IF(N86="sníž. přenesená",J86,0)</f>
        <v>0</v>
      </c>
      <c r="BI86" s="413">
        <f>IF(N86="nulová",J86,0)</f>
        <v>0</v>
      </c>
      <c r="BJ86" s="331" t="s">
        <v>11</v>
      </c>
      <c r="BK86" s="413">
        <f>ROUND(I86*H86,2)</f>
        <v>0</v>
      </c>
      <c r="BL86" s="331" t="s">
        <v>1504</v>
      </c>
      <c r="BM86" s="412" t="s">
        <v>1952</v>
      </c>
    </row>
    <row r="87" spans="2:65" s="338" customFormat="1" x14ac:dyDescent="0.2">
      <c r="B87" s="339"/>
      <c r="D87" s="414" t="s">
        <v>1476</v>
      </c>
      <c r="F87" s="415" t="s">
        <v>1953</v>
      </c>
      <c r="L87" s="339"/>
      <c r="M87" s="416"/>
      <c r="T87" s="417"/>
      <c r="AT87" s="331" t="s">
        <v>1476</v>
      </c>
      <c r="AU87" s="331" t="s">
        <v>9</v>
      </c>
    </row>
    <row r="88" spans="2:65" s="338" customFormat="1" ht="16.5" customHeight="1" x14ac:dyDescent="0.2">
      <c r="B88" s="339"/>
      <c r="C88" s="426" t="s">
        <v>9</v>
      </c>
      <c r="D88" s="426" t="s">
        <v>1539</v>
      </c>
      <c r="E88" s="427" t="s">
        <v>1954</v>
      </c>
      <c r="F88" s="428" t="s">
        <v>1955</v>
      </c>
      <c r="G88" s="429" t="s">
        <v>170</v>
      </c>
      <c r="H88" s="430">
        <v>2</v>
      </c>
      <c r="I88" s="441">
        <v>0</v>
      </c>
      <c r="J88" s="431">
        <f>ROUND(I88*H88,2)</f>
        <v>0</v>
      </c>
      <c r="K88" s="428" t="s">
        <v>1474</v>
      </c>
      <c r="L88" s="432"/>
      <c r="M88" s="433" t="s">
        <v>1431</v>
      </c>
      <c r="N88" s="434" t="s">
        <v>1287</v>
      </c>
      <c r="O88" s="410">
        <v>0</v>
      </c>
      <c r="P88" s="410">
        <f>O88*H88</f>
        <v>0</v>
      </c>
      <c r="Q88" s="410">
        <v>4.0000000000000001E-3</v>
      </c>
      <c r="R88" s="410">
        <f>Q88*H88</f>
        <v>8.0000000000000002E-3</v>
      </c>
      <c r="S88" s="410">
        <v>0</v>
      </c>
      <c r="T88" s="411">
        <f>S88*H88</f>
        <v>0</v>
      </c>
      <c r="AR88" s="412" t="s">
        <v>1542</v>
      </c>
      <c r="AT88" s="412" t="s">
        <v>1539</v>
      </c>
      <c r="AU88" s="412" t="s">
        <v>9</v>
      </c>
      <c r="AY88" s="331" t="s">
        <v>1470</v>
      </c>
      <c r="BE88" s="413">
        <f>IF(N88="základní",J88,0)</f>
        <v>0</v>
      </c>
      <c r="BF88" s="413">
        <f>IF(N88="snížená",J88,0)</f>
        <v>0</v>
      </c>
      <c r="BG88" s="413">
        <f>IF(N88="zákl. přenesená",J88,0)</f>
        <v>0</v>
      </c>
      <c r="BH88" s="413">
        <f>IF(N88="sníž. přenesená",J88,0)</f>
        <v>0</v>
      </c>
      <c r="BI88" s="413">
        <f>IF(N88="nulová",J88,0)</f>
        <v>0</v>
      </c>
      <c r="BJ88" s="331" t="s">
        <v>11</v>
      </c>
      <c r="BK88" s="413">
        <f>ROUND(I88*H88,2)</f>
        <v>0</v>
      </c>
      <c r="BL88" s="331" t="s">
        <v>1504</v>
      </c>
      <c r="BM88" s="412" t="s">
        <v>1956</v>
      </c>
    </row>
    <row r="89" spans="2:65" s="338" customFormat="1" ht="16.5" customHeight="1" x14ac:dyDescent="0.2">
      <c r="B89" s="339"/>
      <c r="C89" s="402" t="s">
        <v>15</v>
      </c>
      <c r="D89" s="402" t="s">
        <v>1471</v>
      </c>
      <c r="E89" s="403" t="s">
        <v>1957</v>
      </c>
      <c r="F89" s="404" t="s">
        <v>1958</v>
      </c>
      <c r="G89" s="405" t="s">
        <v>170</v>
      </c>
      <c r="H89" s="406">
        <v>4</v>
      </c>
      <c r="I89" s="440">
        <v>0</v>
      </c>
      <c r="J89" s="407">
        <f>ROUND(I89*H89,2)</f>
        <v>0</v>
      </c>
      <c r="K89" s="404" t="s">
        <v>1474</v>
      </c>
      <c r="L89" s="339"/>
      <c r="M89" s="408" t="s">
        <v>1431</v>
      </c>
      <c r="N89" s="409" t="s">
        <v>1287</v>
      </c>
      <c r="O89" s="410">
        <v>0.33800000000000002</v>
      </c>
      <c r="P89" s="410">
        <f>O89*H89</f>
        <v>1.3520000000000001</v>
      </c>
      <c r="Q89" s="410">
        <v>0</v>
      </c>
      <c r="R89" s="410">
        <f>Q89*H89</f>
        <v>0</v>
      </c>
      <c r="S89" s="410">
        <v>0</v>
      </c>
      <c r="T89" s="411">
        <f>S89*H89</f>
        <v>0</v>
      </c>
      <c r="AR89" s="412" t="s">
        <v>1504</v>
      </c>
      <c r="AT89" s="412" t="s">
        <v>1471</v>
      </c>
      <c r="AU89" s="412" t="s">
        <v>9</v>
      </c>
      <c r="AY89" s="331" t="s">
        <v>1470</v>
      </c>
      <c r="BE89" s="413">
        <f>IF(N89="základní",J89,0)</f>
        <v>0</v>
      </c>
      <c r="BF89" s="413">
        <f>IF(N89="snížená",J89,0)</f>
        <v>0</v>
      </c>
      <c r="BG89" s="413">
        <f>IF(N89="zákl. přenesená",J89,0)</f>
        <v>0</v>
      </c>
      <c r="BH89" s="413">
        <f>IF(N89="sníž. přenesená",J89,0)</f>
        <v>0</v>
      </c>
      <c r="BI89" s="413">
        <f>IF(N89="nulová",J89,0)</f>
        <v>0</v>
      </c>
      <c r="BJ89" s="331" t="s">
        <v>11</v>
      </c>
      <c r="BK89" s="413">
        <f>ROUND(I89*H89,2)</f>
        <v>0</v>
      </c>
      <c r="BL89" s="331" t="s">
        <v>1504</v>
      </c>
      <c r="BM89" s="412" t="s">
        <v>1959</v>
      </c>
    </row>
    <row r="90" spans="2:65" s="338" customFormat="1" x14ac:dyDescent="0.2">
      <c r="B90" s="339"/>
      <c r="D90" s="414" t="s">
        <v>1476</v>
      </c>
      <c r="F90" s="415" t="s">
        <v>1960</v>
      </c>
      <c r="L90" s="339"/>
      <c r="M90" s="416"/>
      <c r="T90" s="417"/>
      <c r="AT90" s="331" t="s">
        <v>1476</v>
      </c>
      <c r="AU90" s="331" t="s">
        <v>9</v>
      </c>
    </row>
    <row r="91" spans="2:65" s="338" customFormat="1" ht="16.5" customHeight="1" x14ac:dyDescent="0.2">
      <c r="B91" s="339"/>
      <c r="C91" s="426" t="s">
        <v>17</v>
      </c>
      <c r="D91" s="426" t="s">
        <v>1539</v>
      </c>
      <c r="E91" s="427" t="s">
        <v>1961</v>
      </c>
      <c r="F91" s="428" t="s">
        <v>1962</v>
      </c>
      <c r="G91" s="429" t="s">
        <v>170</v>
      </c>
      <c r="H91" s="430">
        <v>4</v>
      </c>
      <c r="I91" s="441">
        <v>0</v>
      </c>
      <c r="J91" s="431">
        <f>ROUND(I91*H91,2)</f>
        <v>0</v>
      </c>
      <c r="K91" s="428" t="s">
        <v>1474</v>
      </c>
      <c r="L91" s="432"/>
      <c r="M91" s="433" t="s">
        <v>1431</v>
      </c>
      <c r="N91" s="434" t="s">
        <v>1287</v>
      </c>
      <c r="O91" s="410">
        <v>0</v>
      </c>
      <c r="P91" s="410">
        <f>O91*H91</f>
        <v>0</v>
      </c>
      <c r="Q91" s="410">
        <v>4.0000000000000002E-4</v>
      </c>
      <c r="R91" s="410">
        <f>Q91*H91</f>
        <v>1.6000000000000001E-3</v>
      </c>
      <c r="S91" s="410">
        <v>0</v>
      </c>
      <c r="T91" s="411">
        <f>S91*H91</f>
        <v>0</v>
      </c>
      <c r="AR91" s="412" t="s">
        <v>1542</v>
      </c>
      <c r="AT91" s="412" t="s">
        <v>1539</v>
      </c>
      <c r="AU91" s="412" t="s">
        <v>9</v>
      </c>
      <c r="AY91" s="331" t="s">
        <v>1470</v>
      </c>
      <c r="BE91" s="413">
        <f>IF(N91="základní",J91,0)</f>
        <v>0</v>
      </c>
      <c r="BF91" s="413">
        <f>IF(N91="snížená",J91,0)</f>
        <v>0</v>
      </c>
      <c r="BG91" s="413">
        <f>IF(N91="zákl. přenesená",J91,0)</f>
        <v>0</v>
      </c>
      <c r="BH91" s="413">
        <f>IF(N91="sníž. přenesená",J91,0)</f>
        <v>0</v>
      </c>
      <c r="BI91" s="413">
        <f>IF(N91="nulová",J91,0)</f>
        <v>0</v>
      </c>
      <c r="BJ91" s="331" t="s">
        <v>11</v>
      </c>
      <c r="BK91" s="413">
        <f>ROUND(I91*H91,2)</f>
        <v>0</v>
      </c>
      <c r="BL91" s="331" t="s">
        <v>1504</v>
      </c>
      <c r="BM91" s="412" t="s">
        <v>1963</v>
      </c>
    </row>
    <row r="92" spans="2:65" s="338" customFormat="1" ht="24.2" customHeight="1" x14ac:dyDescent="0.2">
      <c r="B92" s="339"/>
      <c r="C92" s="402" t="s">
        <v>19</v>
      </c>
      <c r="D92" s="402" t="s">
        <v>1471</v>
      </c>
      <c r="E92" s="403" t="s">
        <v>1964</v>
      </c>
      <c r="F92" s="404" t="s">
        <v>1965</v>
      </c>
      <c r="G92" s="405" t="s">
        <v>151</v>
      </c>
      <c r="H92" s="406">
        <v>11</v>
      </c>
      <c r="I92" s="440">
        <v>0</v>
      </c>
      <c r="J92" s="407">
        <f>ROUND(I92*H92,2)</f>
        <v>0</v>
      </c>
      <c r="K92" s="404" t="s">
        <v>1474</v>
      </c>
      <c r="L92" s="339"/>
      <c r="M92" s="408" t="s">
        <v>1431</v>
      </c>
      <c r="N92" s="409" t="s">
        <v>1287</v>
      </c>
      <c r="O92" s="410">
        <v>0.434</v>
      </c>
      <c r="P92" s="410">
        <f>O92*H92</f>
        <v>4.774</v>
      </c>
      <c r="Q92" s="410">
        <v>1.6800000000000001E-3</v>
      </c>
      <c r="R92" s="410">
        <f>Q92*H92</f>
        <v>1.848E-2</v>
      </c>
      <c r="S92" s="410">
        <v>0</v>
      </c>
      <c r="T92" s="411">
        <f>S92*H92</f>
        <v>0</v>
      </c>
      <c r="AR92" s="412" t="s">
        <v>1504</v>
      </c>
      <c r="AT92" s="412" t="s">
        <v>1471</v>
      </c>
      <c r="AU92" s="412" t="s">
        <v>9</v>
      </c>
      <c r="AY92" s="331" t="s">
        <v>1470</v>
      </c>
      <c r="BE92" s="413">
        <f>IF(N92="základní",J92,0)</f>
        <v>0</v>
      </c>
      <c r="BF92" s="413">
        <f>IF(N92="snížená",J92,0)</f>
        <v>0</v>
      </c>
      <c r="BG92" s="413">
        <f>IF(N92="zákl. přenesená",J92,0)</f>
        <v>0</v>
      </c>
      <c r="BH92" s="413">
        <f>IF(N92="sníž. přenesená",J92,0)</f>
        <v>0</v>
      </c>
      <c r="BI92" s="413">
        <f>IF(N92="nulová",J92,0)</f>
        <v>0</v>
      </c>
      <c r="BJ92" s="331" t="s">
        <v>11</v>
      </c>
      <c r="BK92" s="413">
        <f>ROUND(I92*H92,2)</f>
        <v>0</v>
      </c>
      <c r="BL92" s="331" t="s">
        <v>1504</v>
      </c>
      <c r="BM92" s="412" t="s">
        <v>1966</v>
      </c>
    </row>
    <row r="93" spans="2:65" s="338" customFormat="1" x14ac:dyDescent="0.2">
      <c r="B93" s="339"/>
      <c r="D93" s="414" t="s">
        <v>1476</v>
      </c>
      <c r="F93" s="415" t="s">
        <v>1967</v>
      </c>
      <c r="L93" s="339"/>
      <c r="M93" s="416"/>
      <c r="T93" s="417"/>
      <c r="AT93" s="331" t="s">
        <v>1476</v>
      </c>
      <c r="AU93" s="331" t="s">
        <v>9</v>
      </c>
    </row>
    <row r="94" spans="2:65" s="338" customFormat="1" ht="24.2" customHeight="1" x14ac:dyDescent="0.2">
      <c r="B94" s="339"/>
      <c r="C94" s="402" t="s">
        <v>367</v>
      </c>
      <c r="D94" s="402" t="s">
        <v>1471</v>
      </c>
      <c r="E94" s="403" t="s">
        <v>1968</v>
      </c>
      <c r="F94" s="404" t="s">
        <v>1969</v>
      </c>
      <c r="G94" s="405" t="s">
        <v>151</v>
      </c>
      <c r="H94" s="406">
        <v>5</v>
      </c>
      <c r="I94" s="440">
        <v>0</v>
      </c>
      <c r="J94" s="407">
        <f>ROUND(I94*H94,2)</f>
        <v>0</v>
      </c>
      <c r="K94" s="404" t="s">
        <v>1474</v>
      </c>
      <c r="L94" s="339"/>
      <c r="M94" s="408" t="s">
        <v>1431</v>
      </c>
      <c r="N94" s="409" t="s">
        <v>1287</v>
      </c>
      <c r="O94" s="410">
        <v>0.52300000000000002</v>
      </c>
      <c r="P94" s="410">
        <f>O94*H94</f>
        <v>2.6150000000000002</v>
      </c>
      <c r="Q94" s="410">
        <v>3.4499999999999999E-3</v>
      </c>
      <c r="R94" s="410">
        <f>Q94*H94</f>
        <v>1.7250000000000001E-2</v>
      </c>
      <c r="S94" s="410">
        <v>0</v>
      </c>
      <c r="T94" s="411">
        <f>S94*H94</f>
        <v>0</v>
      </c>
      <c r="AR94" s="412" t="s">
        <v>1504</v>
      </c>
      <c r="AT94" s="412" t="s">
        <v>1471</v>
      </c>
      <c r="AU94" s="412" t="s">
        <v>9</v>
      </c>
      <c r="AY94" s="331" t="s">
        <v>1470</v>
      </c>
      <c r="BE94" s="413">
        <f>IF(N94="základní",J94,0)</f>
        <v>0</v>
      </c>
      <c r="BF94" s="413">
        <f>IF(N94="snížená",J94,0)</f>
        <v>0</v>
      </c>
      <c r="BG94" s="413">
        <f>IF(N94="zákl. přenesená",J94,0)</f>
        <v>0</v>
      </c>
      <c r="BH94" s="413">
        <f>IF(N94="sníž. přenesená",J94,0)</f>
        <v>0</v>
      </c>
      <c r="BI94" s="413">
        <f>IF(N94="nulová",J94,0)</f>
        <v>0</v>
      </c>
      <c r="BJ94" s="331" t="s">
        <v>11</v>
      </c>
      <c r="BK94" s="413">
        <f>ROUND(I94*H94,2)</f>
        <v>0</v>
      </c>
      <c r="BL94" s="331" t="s">
        <v>1504</v>
      </c>
      <c r="BM94" s="412" t="s">
        <v>1970</v>
      </c>
    </row>
    <row r="95" spans="2:65" s="338" customFormat="1" x14ac:dyDescent="0.2">
      <c r="B95" s="339"/>
      <c r="D95" s="414" t="s">
        <v>1476</v>
      </c>
      <c r="F95" s="415" t="s">
        <v>1971</v>
      </c>
      <c r="L95" s="339"/>
      <c r="M95" s="416"/>
      <c r="T95" s="417"/>
      <c r="AT95" s="331" t="s">
        <v>1476</v>
      </c>
      <c r="AU95" s="331" t="s">
        <v>9</v>
      </c>
    </row>
    <row r="96" spans="2:65" s="338" customFormat="1" ht="33" customHeight="1" x14ac:dyDescent="0.2">
      <c r="B96" s="339"/>
      <c r="C96" s="402" t="s">
        <v>940</v>
      </c>
      <c r="D96" s="402" t="s">
        <v>1471</v>
      </c>
      <c r="E96" s="403" t="s">
        <v>1972</v>
      </c>
      <c r="F96" s="404" t="s">
        <v>1973</v>
      </c>
      <c r="G96" s="405" t="s">
        <v>151</v>
      </c>
      <c r="H96" s="406">
        <v>3</v>
      </c>
      <c r="I96" s="440">
        <v>0</v>
      </c>
      <c r="J96" s="407">
        <f>ROUND(I96*H96,2)</f>
        <v>0</v>
      </c>
      <c r="K96" s="404" t="s">
        <v>1474</v>
      </c>
      <c r="L96" s="339"/>
      <c r="M96" s="408" t="s">
        <v>1431</v>
      </c>
      <c r="N96" s="409" t="s">
        <v>1287</v>
      </c>
      <c r="O96" s="410">
        <v>0.106</v>
      </c>
      <c r="P96" s="410">
        <f>O96*H96</f>
        <v>0.318</v>
      </c>
      <c r="Q96" s="410">
        <v>2.0000000000000001E-4</v>
      </c>
      <c r="R96" s="410">
        <f>Q96*H96</f>
        <v>6.0000000000000006E-4</v>
      </c>
      <c r="S96" s="410">
        <v>0</v>
      </c>
      <c r="T96" s="411">
        <f>S96*H96</f>
        <v>0</v>
      </c>
      <c r="AR96" s="412" t="s">
        <v>1504</v>
      </c>
      <c r="AT96" s="412" t="s">
        <v>1471</v>
      </c>
      <c r="AU96" s="412" t="s">
        <v>9</v>
      </c>
      <c r="AY96" s="331" t="s">
        <v>1470</v>
      </c>
      <c r="BE96" s="413">
        <f>IF(N96="základní",J96,0)</f>
        <v>0</v>
      </c>
      <c r="BF96" s="413">
        <f>IF(N96="snížená",J96,0)</f>
        <v>0</v>
      </c>
      <c r="BG96" s="413">
        <f>IF(N96="zákl. přenesená",J96,0)</f>
        <v>0</v>
      </c>
      <c r="BH96" s="413">
        <f>IF(N96="sníž. přenesená",J96,0)</f>
        <v>0</v>
      </c>
      <c r="BI96" s="413">
        <f>IF(N96="nulová",J96,0)</f>
        <v>0</v>
      </c>
      <c r="BJ96" s="331" t="s">
        <v>11</v>
      </c>
      <c r="BK96" s="413">
        <f>ROUND(I96*H96,2)</f>
        <v>0</v>
      </c>
      <c r="BL96" s="331" t="s">
        <v>1504</v>
      </c>
      <c r="BM96" s="412" t="s">
        <v>1974</v>
      </c>
    </row>
    <row r="97" spans="2:65" s="338" customFormat="1" x14ac:dyDescent="0.2">
      <c r="B97" s="339"/>
      <c r="D97" s="414" t="s">
        <v>1476</v>
      </c>
      <c r="F97" s="415" t="s">
        <v>1975</v>
      </c>
      <c r="L97" s="339"/>
      <c r="M97" s="416"/>
      <c r="T97" s="417"/>
      <c r="AT97" s="331" t="s">
        <v>1476</v>
      </c>
      <c r="AU97" s="331" t="s">
        <v>9</v>
      </c>
    </row>
    <row r="98" spans="2:65" s="338" customFormat="1" ht="24.2" customHeight="1" x14ac:dyDescent="0.2">
      <c r="B98" s="339"/>
      <c r="C98" s="402" t="s">
        <v>270</v>
      </c>
      <c r="D98" s="402" t="s">
        <v>1471</v>
      </c>
      <c r="E98" s="403" t="s">
        <v>1976</v>
      </c>
      <c r="F98" s="404" t="s">
        <v>1977</v>
      </c>
      <c r="G98" s="405" t="s">
        <v>170</v>
      </c>
      <c r="H98" s="406">
        <v>1</v>
      </c>
      <c r="I98" s="440">
        <v>0</v>
      </c>
      <c r="J98" s="407">
        <f>ROUND(I98*H98,2)</f>
        <v>0</v>
      </c>
      <c r="K98" s="404" t="s">
        <v>1474</v>
      </c>
      <c r="L98" s="339"/>
      <c r="M98" s="408" t="s">
        <v>1431</v>
      </c>
      <c r="N98" s="409" t="s">
        <v>1287</v>
      </c>
      <c r="O98" s="410">
        <v>0.67900000000000005</v>
      </c>
      <c r="P98" s="410">
        <f>O98*H98</f>
        <v>0.67900000000000005</v>
      </c>
      <c r="Q98" s="410">
        <v>0</v>
      </c>
      <c r="R98" s="410">
        <f>Q98*H98</f>
        <v>0</v>
      </c>
      <c r="S98" s="410">
        <v>0</v>
      </c>
      <c r="T98" s="411">
        <f>S98*H98</f>
        <v>0</v>
      </c>
      <c r="AR98" s="412" t="s">
        <v>1504</v>
      </c>
      <c r="AT98" s="412" t="s">
        <v>1471</v>
      </c>
      <c r="AU98" s="412" t="s">
        <v>9</v>
      </c>
      <c r="AY98" s="331" t="s">
        <v>1470</v>
      </c>
      <c r="BE98" s="413">
        <f>IF(N98="základní",J98,0)</f>
        <v>0</v>
      </c>
      <c r="BF98" s="413">
        <f>IF(N98="snížená",J98,0)</f>
        <v>0</v>
      </c>
      <c r="BG98" s="413">
        <f>IF(N98="zákl. přenesená",J98,0)</f>
        <v>0</v>
      </c>
      <c r="BH98" s="413">
        <f>IF(N98="sníž. přenesená",J98,0)</f>
        <v>0</v>
      </c>
      <c r="BI98" s="413">
        <f>IF(N98="nulová",J98,0)</f>
        <v>0</v>
      </c>
      <c r="BJ98" s="331" t="s">
        <v>11</v>
      </c>
      <c r="BK98" s="413">
        <f>ROUND(I98*H98,2)</f>
        <v>0</v>
      </c>
      <c r="BL98" s="331" t="s">
        <v>1504</v>
      </c>
      <c r="BM98" s="412" t="s">
        <v>1978</v>
      </c>
    </row>
    <row r="99" spans="2:65" s="338" customFormat="1" x14ac:dyDescent="0.2">
      <c r="B99" s="339"/>
      <c r="D99" s="414" t="s">
        <v>1476</v>
      </c>
      <c r="F99" s="415" t="s">
        <v>1979</v>
      </c>
      <c r="L99" s="339"/>
      <c r="M99" s="416"/>
      <c r="T99" s="417"/>
      <c r="AT99" s="331" t="s">
        <v>1476</v>
      </c>
      <c r="AU99" s="331" t="s">
        <v>9</v>
      </c>
    </row>
    <row r="100" spans="2:65" s="338" customFormat="1" ht="16.5" customHeight="1" x14ac:dyDescent="0.2">
      <c r="B100" s="339"/>
      <c r="C100" s="426" t="s">
        <v>251</v>
      </c>
      <c r="D100" s="426" t="s">
        <v>1539</v>
      </c>
      <c r="E100" s="427" t="s">
        <v>1980</v>
      </c>
      <c r="F100" s="428" t="s">
        <v>1981</v>
      </c>
      <c r="G100" s="429" t="s">
        <v>170</v>
      </c>
      <c r="H100" s="430">
        <v>1</v>
      </c>
      <c r="I100" s="441">
        <v>0</v>
      </c>
      <c r="J100" s="431">
        <f>ROUND(I100*H100,2)</f>
        <v>0</v>
      </c>
      <c r="K100" s="428" t="s">
        <v>1474</v>
      </c>
      <c r="L100" s="432"/>
      <c r="M100" s="433" t="s">
        <v>1431</v>
      </c>
      <c r="N100" s="434" t="s">
        <v>1287</v>
      </c>
      <c r="O100" s="410">
        <v>0</v>
      </c>
      <c r="P100" s="410">
        <f>O100*H100</f>
        <v>0</v>
      </c>
      <c r="Q100" s="410">
        <v>8.9999999999999998E-4</v>
      </c>
      <c r="R100" s="410">
        <f>Q100*H100</f>
        <v>8.9999999999999998E-4</v>
      </c>
      <c r="S100" s="410">
        <v>0</v>
      </c>
      <c r="T100" s="411">
        <f>S100*H100</f>
        <v>0</v>
      </c>
      <c r="AR100" s="412" t="s">
        <v>1542</v>
      </c>
      <c r="AT100" s="412" t="s">
        <v>1539</v>
      </c>
      <c r="AU100" s="412" t="s">
        <v>9</v>
      </c>
      <c r="AY100" s="331" t="s">
        <v>1470</v>
      </c>
      <c r="BE100" s="413">
        <f>IF(N100="základní",J100,0)</f>
        <v>0</v>
      </c>
      <c r="BF100" s="413">
        <f>IF(N100="snížená",J100,0)</f>
        <v>0</v>
      </c>
      <c r="BG100" s="413">
        <f>IF(N100="zákl. přenesená",J100,0)</f>
        <v>0</v>
      </c>
      <c r="BH100" s="413">
        <f>IF(N100="sníž. přenesená",J100,0)</f>
        <v>0</v>
      </c>
      <c r="BI100" s="413">
        <f>IF(N100="nulová",J100,0)</f>
        <v>0</v>
      </c>
      <c r="BJ100" s="331" t="s">
        <v>11</v>
      </c>
      <c r="BK100" s="413">
        <f>ROUND(I100*H100,2)</f>
        <v>0</v>
      </c>
      <c r="BL100" s="331" t="s">
        <v>1504</v>
      </c>
      <c r="BM100" s="412" t="s">
        <v>1982</v>
      </c>
    </row>
    <row r="101" spans="2:65" s="338" customFormat="1" ht="24.2" customHeight="1" x14ac:dyDescent="0.2">
      <c r="B101" s="339"/>
      <c r="C101" s="402" t="s">
        <v>280</v>
      </c>
      <c r="D101" s="402" t="s">
        <v>1471</v>
      </c>
      <c r="E101" s="403" t="s">
        <v>1983</v>
      </c>
      <c r="F101" s="404" t="s">
        <v>1984</v>
      </c>
      <c r="G101" s="405" t="s">
        <v>151</v>
      </c>
      <c r="H101" s="406">
        <v>11</v>
      </c>
      <c r="I101" s="440">
        <v>0</v>
      </c>
      <c r="J101" s="407">
        <f>ROUND(I101*H101,2)</f>
        <v>0</v>
      </c>
      <c r="K101" s="404" t="s">
        <v>1474</v>
      </c>
      <c r="L101" s="339"/>
      <c r="M101" s="408" t="s">
        <v>1431</v>
      </c>
      <c r="N101" s="409" t="s">
        <v>1287</v>
      </c>
      <c r="O101" s="410">
        <v>0.28000000000000003</v>
      </c>
      <c r="P101" s="410">
        <f>O101*H101</f>
        <v>3.08</v>
      </c>
      <c r="Q101" s="410">
        <v>5.8E-4</v>
      </c>
      <c r="R101" s="410">
        <f>Q101*H101</f>
        <v>6.3800000000000003E-3</v>
      </c>
      <c r="S101" s="410">
        <v>0</v>
      </c>
      <c r="T101" s="411">
        <f>S101*H101</f>
        <v>0</v>
      </c>
      <c r="AR101" s="412" t="s">
        <v>1504</v>
      </c>
      <c r="AT101" s="412" t="s">
        <v>1471</v>
      </c>
      <c r="AU101" s="412" t="s">
        <v>9</v>
      </c>
      <c r="AY101" s="331" t="s">
        <v>1470</v>
      </c>
      <c r="BE101" s="413">
        <f>IF(N101="základní",J101,0)</f>
        <v>0</v>
      </c>
      <c r="BF101" s="413">
        <f>IF(N101="snížená",J101,0)</f>
        <v>0</v>
      </c>
      <c r="BG101" s="413">
        <f>IF(N101="zákl. přenesená",J101,0)</f>
        <v>0</v>
      </c>
      <c r="BH101" s="413">
        <f>IF(N101="sníž. přenesená",J101,0)</f>
        <v>0</v>
      </c>
      <c r="BI101" s="413">
        <f>IF(N101="nulová",J101,0)</f>
        <v>0</v>
      </c>
      <c r="BJ101" s="331" t="s">
        <v>11</v>
      </c>
      <c r="BK101" s="413">
        <f>ROUND(I101*H101,2)</f>
        <v>0</v>
      </c>
      <c r="BL101" s="331" t="s">
        <v>1504</v>
      </c>
      <c r="BM101" s="412" t="s">
        <v>1985</v>
      </c>
    </row>
    <row r="102" spans="2:65" s="338" customFormat="1" x14ac:dyDescent="0.2">
      <c r="B102" s="339"/>
      <c r="D102" s="414" t="s">
        <v>1476</v>
      </c>
      <c r="F102" s="415" t="s">
        <v>1986</v>
      </c>
      <c r="L102" s="339"/>
      <c r="M102" s="416"/>
      <c r="T102" s="417"/>
      <c r="AT102" s="331" t="s">
        <v>1476</v>
      </c>
      <c r="AU102" s="331" t="s">
        <v>9</v>
      </c>
    </row>
    <row r="103" spans="2:65" s="338" customFormat="1" ht="24.2" customHeight="1" x14ac:dyDescent="0.2">
      <c r="B103" s="339"/>
      <c r="C103" s="402" t="s">
        <v>1521</v>
      </c>
      <c r="D103" s="402" t="s">
        <v>1471</v>
      </c>
      <c r="E103" s="403" t="s">
        <v>1987</v>
      </c>
      <c r="F103" s="404" t="s">
        <v>1988</v>
      </c>
      <c r="G103" s="405" t="s">
        <v>151</v>
      </c>
      <c r="H103" s="406">
        <v>5</v>
      </c>
      <c r="I103" s="440">
        <v>0</v>
      </c>
      <c r="J103" s="407">
        <f>ROUND(I103*H103,2)</f>
        <v>0</v>
      </c>
      <c r="K103" s="404" t="s">
        <v>1474</v>
      </c>
      <c r="L103" s="339"/>
      <c r="M103" s="408" t="s">
        <v>1431</v>
      </c>
      <c r="N103" s="409" t="s">
        <v>1287</v>
      </c>
      <c r="O103" s="410">
        <v>0.28000000000000003</v>
      </c>
      <c r="P103" s="410">
        <f>O103*H103</f>
        <v>1.4000000000000001</v>
      </c>
      <c r="Q103" s="410">
        <v>6.9999999999999999E-4</v>
      </c>
      <c r="R103" s="410">
        <f>Q103*H103</f>
        <v>3.5000000000000001E-3</v>
      </c>
      <c r="S103" s="410">
        <v>0</v>
      </c>
      <c r="T103" s="411">
        <f>S103*H103</f>
        <v>0</v>
      </c>
      <c r="AR103" s="412" t="s">
        <v>1504</v>
      </c>
      <c r="AT103" s="412" t="s">
        <v>1471</v>
      </c>
      <c r="AU103" s="412" t="s">
        <v>9</v>
      </c>
      <c r="AY103" s="331" t="s">
        <v>1470</v>
      </c>
      <c r="BE103" s="413">
        <f>IF(N103="základní",J103,0)</f>
        <v>0</v>
      </c>
      <c r="BF103" s="413">
        <f>IF(N103="snížená",J103,0)</f>
        <v>0</v>
      </c>
      <c r="BG103" s="413">
        <f>IF(N103="zákl. přenesená",J103,0)</f>
        <v>0</v>
      </c>
      <c r="BH103" s="413">
        <f>IF(N103="sníž. přenesená",J103,0)</f>
        <v>0</v>
      </c>
      <c r="BI103" s="413">
        <f>IF(N103="nulová",J103,0)</f>
        <v>0</v>
      </c>
      <c r="BJ103" s="331" t="s">
        <v>11</v>
      </c>
      <c r="BK103" s="413">
        <f>ROUND(I103*H103,2)</f>
        <v>0</v>
      </c>
      <c r="BL103" s="331" t="s">
        <v>1504</v>
      </c>
      <c r="BM103" s="412" t="s">
        <v>1989</v>
      </c>
    </row>
    <row r="104" spans="2:65" s="338" customFormat="1" x14ac:dyDescent="0.2">
      <c r="B104" s="339"/>
      <c r="D104" s="414" t="s">
        <v>1476</v>
      </c>
      <c r="F104" s="415" t="s">
        <v>1990</v>
      </c>
      <c r="L104" s="339"/>
      <c r="M104" s="416"/>
      <c r="T104" s="417"/>
      <c r="AT104" s="331" t="s">
        <v>1476</v>
      </c>
      <c r="AU104" s="331" t="s">
        <v>9</v>
      </c>
    </row>
    <row r="105" spans="2:65" s="338" customFormat="1" ht="16.5" customHeight="1" x14ac:dyDescent="0.2">
      <c r="B105" s="339"/>
      <c r="C105" s="402" t="s">
        <v>1529</v>
      </c>
      <c r="D105" s="402" t="s">
        <v>1471</v>
      </c>
      <c r="E105" s="403" t="s">
        <v>1991</v>
      </c>
      <c r="F105" s="404" t="s">
        <v>1992</v>
      </c>
      <c r="G105" s="405" t="s">
        <v>170</v>
      </c>
      <c r="H105" s="406">
        <v>4</v>
      </c>
      <c r="I105" s="440">
        <v>0</v>
      </c>
      <c r="J105" s="407">
        <f>ROUND(I105*H105,2)</f>
        <v>0</v>
      </c>
      <c r="K105" s="404" t="s">
        <v>1474</v>
      </c>
      <c r="L105" s="339"/>
      <c r="M105" s="408" t="s">
        <v>1431</v>
      </c>
      <c r="N105" s="409" t="s">
        <v>1287</v>
      </c>
      <c r="O105" s="410">
        <v>0.11</v>
      </c>
      <c r="P105" s="410">
        <f>O105*H105</f>
        <v>0.44</v>
      </c>
      <c r="Q105" s="410">
        <v>0</v>
      </c>
      <c r="R105" s="410">
        <f>Q105*H105</f>
        <v>0</v>
      </c>
      <c r="S105" s="410">
        <v>0</v>
      </c>
      <c r="T105" s="411">
        <f>S105*H105</f>
        <v>0</v>
      </c>
      <c r="AR105" s="412" t="s">
        <v>1504</v>
      </c>
      <c r="AT105" s="412" t="s">
        <v>1471</v>
      </c>
      <c r="AU105" s="412" t="s">
        <v>9</v>
      </c>
      <c r="AY105" s="331" t="s">
        <v>1470</v>
      </c>
      <c r="BE105" s="413">
        <f>IF(N105="základní",J105,0)</f>
        <v>0</v>
      </c>
      <c r="BF105" s="413">
        <f>IF(N105="snížená",J105,0)</f>
        <v>0</v>
      </c>
      <c r="BG105" s="413">
        <f>IF(N105="zákl. přenesená",J105,0)</f>
        <v>0</v>
      </c>
      <c r="BH105" s="413">
        <f>IF(N105="sníž. přenesená",J105,0)</f>
        <v>0</v>
      </c>
      <c r="BI105" s="413">
        <f>IF(N105="nulová",J105,0)</f>
        <v>0</v>
      </c>
      <c r="BJ105" s="331" t="s">
        <v>11</v>
      </c>
      <c r="BK105" s="413">
        <f>ROUND(I105*H105,2)</f>
        <v>0</v>
      </c>
      <c r="BL105" s="331" t="s">
        <v>1504</v>
      </c>
      <c r="BM105" s="412" t="s">
        <v>1993</v>
      </c>
    </row>
    <row r="106" spans="2:65" s="338" customFormat="1" x14ac:dyDescent="0.2">
      <c r="B106" s="339"/>
      <c r="D106" s="414" t="s">
        <v>1476</v>
      </c>
      <c r="F106" s="415" t="s">
        <v>1994</v>
      </c>
      <c r="L106" s="339"/>
      <c r="M106" s="416"/>
      <c r="T106" s="417"/>
      <c r="AT106" s="331" t="s">
        <v>1476</v>
      </c>
      <c r="AU106" s="331" t="s">
        <v>9</v>
      </c>
    </row>
    <row r="107" spans="2:65" s="338" customFormat="1" ht="24.2" customHeight="1" x14ac:dyDescent="0.2">
      <c r="B107" s="339"/>
      <c r="C107" s="402" t="s">
        <v>1534</v>
      </c>
      <c r="D107" s="402" t="s">
        <v>1471</v>
      </c>
      <c r="E107" s="403" t="s">
        <v>1995</v>
      </c>
      <c r="F107" s="404" t="s">
        <v>1996</v>
      </c>
      <c r="G107" s="405" t="s">
        <v>114</v>
      </c>
      <c r="H107" s="406">
        <v>5.7000000000000002E-2</v>
      </c>
      <c r="I107" s="440">
        <v>0</v>
      </c>
      <c r="J107" s="407">
        <f>ROUND(I107*H107,2)</f>
        <v>0</v>
      </c>
      <c r="K107" s="404" t="s">
        <v>1474</v>
      </c>
      <c r="L107" s="339"/>
      <c r="M107" s="408" t="s">
        <v>1431</v>
      </c>
      <c r="N107" s="409" t="s">
        <v>1287</v>
      </c>
      <c r="O107" s="410">
        <v>8.9740000000000002</v>
      </c>
      <c r="P107" s="410">
        <f>O107*H107</f>
        <v>0.51151800000000003</v>
      </c>
      <c r="Q107" s="410">
        <v>0</v>
      </c>
      <c r="R107" s="410">
        <f>Q107*H107</f>
        <v>0</v>
      </c>
      <c r="S107" s="410">
        <v>0</v>
      </c>
      <c r="T107" s="411">
        <f>S107*H107</f>
        <v>0</v>
      </c>
      <c r="AR107" s="412" t="s">
        <v>1504</v>
      </c>
      <c r="AT107" s="412" t="s">
        <v>1471</v>
      </c>
      <c r="AU107" s="412" t="s">
        <v>9</v>
      </c>
      <c r="AY107" s="331" t="s">
        <v>1470</v>
      </c>
      <c r="BE107" s="413">
        <f>IF(N107="základní",J107,0)</f>
        <v>0</v>
      </c>
      <c r="BF107" s="413">
        <f>IF(N107="snížená",J107,0)</f>
        <v>0</v>
      </c>
      <c r="BG107" s="413">
        <f>IF(N107="zákl. přenesená",J107,0)</f>
        <v>0</v>
      </c>
      <c r="BH107" s="413">
        <f>IF(N107="sníž. přenesená",J107,0)</f>
        <v>0</v>
      </c>
      <c r="BI107" s="413">
        <f>IF(N107="nulová",J107,0)</f>
        <v>0</v>
      </c>
      <c r="BJ107" s="331" t="s">
        <v>11</v>
      </c>
      <c r="BK107" s="413">
        <f>ROUND(I107*H107,2)</f>
        <v>0</v>
      </c>
      <c r="BL107" s="331" t="s">
        <v>1504</v>
      </c>
      <c r="BM107" s="412" t="s">
        <v>1997</v>
      </c>
    </row>
    <row r="108" spans="2:65" s="338" customFormat="1" x14ac:dyDescent="0.2">
      <c r="B108" s="339"/>
      <c r="D108" s="414" t="s">
        <v>1476</v>
      </c>
      <c r="F108" s="415" t="s">
        <v>1998</v>
      </c>
      <c r="L108" s="339"/>
      <c r="M108" s="435"/>
      <c r="N108" s="436"/>
      <c r="O108" s="436"/>
      <c r="P108" s="436"/>
      <c r="Q108" s="436"/>
      <c r="R108" s="436"/>
      <c r="S108" s="436"/>
      <c r="T108" s="437"/>
      <c r="AT108" s="331" t="s">
        <v>1476</v>
      </c>
      <c r="AU108" s="331" t="s">
        <v>9</v>
      </c>
    </row>
    <row r="109" spans="2:65" s="338" customFormat="1" ht="6.95" customHeight="1" x14ac:dyDescent="0.2">
      <c r="B109" s="359"/>
      <c r="C109" s="360"/>
      <c r="D109" s="360"/>
      <c r="E109" s="360"/>
      <c r="F109" s="360"/>
      <c r="G109" s="360"/>
      <c r="H109" s="360"/>
      <c r="I109" s="360"/>
      <c r="J109" s="360"/>
      <c r="K109" s="360"/>
      <c r="L109" s="339"/>
    </row>
  </sheetData>
  <mergeCells count="9">
    <mergeCell ref="E50:H50"/>
    <mergeCell ref="E72:H72"/>
    <mergeCell ref="E74:H74"/>
    <mergeCell ref="L2:V2"/>
    <mergeCell ref="E7:H7"/>
    <mergeCell ref="E9:H9"/>
    <mergeCell ref="E18:H18"/>
    <mergeCell ref="E27:H27"/>
    <mergeCell ref="E48:H48"/>
  </mergeCells>
  <hyperlinks>
    <hyperlink ref="F87" r:id="rId1" xr:uid="{FF462599-FCA3-458E-BDDF-B15719151089}"/>
    <hyperlink ref="F90" r:id="rId2" xr:uid="{ED32B0E4-AE8F-4980-8342-382C2D4FE1C7}"/>
    <hyperlink ref="F93" r:id="rId3" xr:uid="{70349151-B70B-44D8-B596-1E56207B042D}"/>
    <hyperlink ref="F95" r:id="rId4" xr:uid="{E57DFA2B-596E-4A19-8668-A3CAC8C4ACA2}"/>
    <hyperlink ref="F97" r:id="rId5" xr:uid="{48CB19B6-8544-4B29-8AF9-DA92BB0FF5E4}"/>
    <hyperlink ref="F99" r:id="rId6" xr:uid="{97117835-45E5-4F52-8687-78D0E3A9D81B}"/>
    <hyperlink ref="F102" r:id="rId7" xr:uid="{3CC4C0AB-D792-413F-916C-2B0376314F13}"/>
    <hyperlink ref="F104" r:id="rId8" xr:uid="{40C2820C-B042-4DD6-B0CB-80C2EC141FFA}"/>
    <hyperlink ref="F106" r:id="rId9" xr:uid="{D5394B48-A0F0-4E4F-92F9-323118B6600B}"/>
    <hyperlink ref="F108" r:id="rId10" xr:uid="{56B240C2-DC28-4904-BA06-DD364072746D}"/>
  </hyperlinks>
  <pageMargins left="0.7" right="0.7" top="0.78740157499999996" bottom="0.78740157499999996" header="0.3" footer="0.3"/>
  <pageSetup paperSize="9" scale="45" orientation="portrait" r:id="rId1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11931-A727-43C8-8728-298752EA2EFE}">
  <dimension ref="B2:BM140"/>
  <sheetViews>
    <sheetView topLeftCell="A71" zoomScaleNormal="100" workbookViewId="0">
      <selection activeCell="FS88" sqref="FS88"/>
    </sheetView>
  </sheetViews>
  <sheetFormatPr defaultRowHeight="12.75" x14ac:dyDescent="0.2"/>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4" max="14" width="0" hidden="1" customWidth="1"/>
    <col min="15" max="20" width="12.140625" hidden="1" customWidth="1"/>
    <col min="21" max="21" width="14" hidden="1" customWidth="1"/>
    <col min="22" max="22" width="10.5703125" hidden="1" customWidth="1"/>
    <col min="23" max="23" width="14" hidden="1" customWidth="1"/>
    <col min="24" max="24" width="10.5703125" hidden="1" customWidth="1"/>
    <col min="25" max="25" width="12.85546875" hidden="1" customWidth="1"/>
    <col min="26" max="26" width="9.42578125" hidden="1" customWidth="1"/>
    <col min="27" max="27" width="12.85546875" hidden="1" customWidth="1"/>
    <col min="28" max="28" width="14" hidden="1" customWidth="1"/>
    <col min="29" max="29" width="9.42578125" hidden="1" customWidth="1"/>
    <col min="30" max="30" width="12.85546875" hidden="1" customWidth="1"/>
    <col min="31" max="31" width="14" hidden="1" customWidth="1"/>
    <col min="32" max="174" width="0" hidden="1" customWidth="1"/>
  </cols>
  <sheetData>
    <row r="2" spans="2:46" ht="36.950000000000003" customHeight="1" x14ac:dyDescent="0.2">
      <c r="L2" s="515"/>
      <c r="M2" s="515"/>
      <c r="N2" s="515"/>
      <c r="O2" s="515"/>
      <c r="P2" s="515"/>
      <c r="Q2" s="515"/>
      <c r="R2" s="515"/>
      <c r="S2" s="515"/>
      <c r="T2" s="515"/>
      <c r="U2" s="515"/>
      <c r="V2" s="515"/>
      <c r="AT2" s="331" t="s">
        <v>1999</v>
      </c>
    </row>
    <row r="3" spans="2:46" ht="6.95" customHeight="1" x14ac:dyDescent="0.2">
      <c r="B3" s="332"/>
      <c r="C3" s="333"/>
      <c r="D3" s="333"/>
      <c r="E3" s="333"/>
      <c r="F3" s="333"/>
      <c r="G3" s="333"/>
      <c r="H3" s="333"/>
      <c r="I3" s="333"/>
      <c r="J3" s="333"/>
      <c r="K3" s="333"/>
      <c r="L3" s="334"/>
      <c r="AT3" s="331" t="s">
        <v>9</v>
      </c>
    </row>
    <row r="4" spans="2:46" ht="24.95" customHeight="1" x14ac:dyDescent="0.2">
      <c r="B4" s="334"/>
      <c r="D4" s="335" t="s">
        <v>1425</v>
      </c>
      <c r="L4" s="334"/>
      <c r="M4" s="336" t="s">
        <v>1426</v>
      </c>
      <c r="AT4" s="331" t="s">
        <v>1427</v>
      </c>
    </row>
    <row r="5" spans="2:46" ht="6.95" customHeight="1" x14ac:dyDescent="0.2">
      <c r="B5" s="334"/>
      <c r="L5" s="334"/>
    </row>
    <row r="6" spans="2:46" ht="12" customHeight="1" x14ac:dyDescent="0.2">
      <c r="B6" s="334"/>
      <c r="D6" s="337" t="s">
        <v>978</v>
      </c>
      <c r="L6" s="334"/>
    </row>
    <row r="7" spans="2:46" ht="16.5" customHeight="1" x14ac:dyDescent="0.2">
      <c r="B7" s="334"/>
      <c r="E7" s="513" t="str">
        <f>'[4]Rekapitulace stavby'!K6</f>
        <v>Půdní vestavba výukových prostor, zámek Horky nad Jizerou</v>
      </c>
      <c r="F7" s="514"/>
      <c r="G7" s="514"/>
      <c r="H7" s="514"/>
      <c r="L7" s="334"/>
    </row>
    <row r="8" spans="2:46" s="338" customFormat="1" ht="12" customHeight="1" x14ac:dyDescent="0.2">
      <c r="B8" s="339"/>
      <c r="D8" s="337" t="s">
        <v>1428</v>
      </c>
      <c r="L8" s="339"/>
    </row>
    <row r="9" spans="2:46" s="338" customFormat="1" ht="16.5" customHeight="1" x14ac:dyDescent="0.2">
      <c r="B9" s="339"/>
      <c r="E9" s="511" t="s">
        <v>2000</v>
      </c>
      <c r="F9" s="512"/>
      <c r="G9" s="512"/>
      <c r="H9" s="512"/>
      <c r="L9" s="339"/>
    </row>
    <row r="10" spans="2:46" s="338" customFormat="1" x14ac:dyDescent="0.2">
      <c r="B10" s="339"/>
      <c r="L10" s="339"/>
    </row>
    <row r="11" spans="2:46" s="338" customFormat="1" ht="12" customHeight="1" x14ac:dyDescent="0.2">
      <c r="B11" s="339"/>
      <c r="D11" s="337" t="s">
        <v>1430</v>
      </c>
      <c r="F11" s="340" t="s">
        <v>1431</v>
      </c>
      <c r="I11" s="337" t="s">
        <v>1432</v>
      </c>
      <c r="J11" s="340" t="s">
        <v>1431</v>
      </c>
      <c r="L11" s="339"/>
    </row>
    <row r="12" spans="2:46" s="338" customFormat="1" ht="12" customHeight="1" x14ac:dyDescent="0.2">
      <c r="B12" s="339"/>
      <c r="D12" s="337" t="s">
        <v>1433</v>
      </c>
      <c r="F12" s="340" t="s">
        <v>1113</v>
      </c>
      <c r="I12" s="337" t="s">
        <v>1434</v>
      </c>
      <c r="J12" s="341" t="str">
        <f>'[4]Rekapitulace stavby'!AN8</f>
        <v>21. 11. 2024</v>
      </c>
      <c r="L12" s="339"/>
    </row>
    <row r="13" spans="2:46" s="338" customFormat="1" ht="10.9" customHeight="1" x14ac:dyDescent="0.2">
      <c r="B13" s="339"/>
      <c r="L13" s="339"/>
    </row>
    <row r="14" spans="2:46" s="338" customFormat="1" ht="12" customHeight="1" x14ac:dyDescent="0.2">
      <c r="B14" s="339"/>
      <c r="D14" s="337" t="s">
        <v>1435</v>
      </c>
      <c r="I14" s="337" t="s">
        <v>980</v>
      </c>
      <c r="J14" s="340" t="str">
        <f>IF('[4]Rekapitulace stavby'!AN10="","",'[4]Rekapitulace stavby'!AN10)</f>
        <v/>
      </c>
      <c r="L14" s="339"/>
    </row>
    <row r="15" spans="2:46" s="338" customFormat="1" ht="18" customHeight="1" x14ac:dyDescent="0.2">
      <c r="B15" s="339"/>
      <c r="E15" s="340" t="str">
        <f>IF('[4]Rekapitulace stavby'!E11="","",'[4]Rekapitulace stavby'!E11)</f>
        <v xml:space="preserve"> </v>
      </c>
      <c r="I15" s="337" t="s">
        <v>981</v>
      </c>
      <c r="J15" s="340" t="str">
        <f>IF('[4]Rekapitulace stavby'!AN11="","",'[4]Rekapitulace stavby'!AN11)</f>
        <v/>
      </c>
      <c r="L15" s="339"/>
    </row>
    <row r="16" spans="2:46" s="338" customFormat="1" ht="6.95" customHeight="1" x14ac:dyDescent="0.2">
      <c r="B16" s="339"/>
      <c r="L16" s="339"/>
    </row>
    <row r="17" spans="2:12" s="338" customFormat="1" ht="12" customHeight="1" x14ac:dyDescent="0.2">
      <c r="B17" s="339"/>
      <c r="D17" s="337" t="s">
        <v>983</v>
      </c>
      <c r="I17" s="337" t="s">
        <v>980</v>
      </c>
      <c r="J17" s="340" t="str">
        <f>'[4]Rekapitulace stavby'!AN13</f>
        <v/>
      </c>
      <c r="L17" s="339"/>
    </row>
    <row r="18" spans="2:12" s="338" customFormat="1" ht="18" customHeight="1" x14ac:dyDescent="0.2">
      <c r="B18" s="339"/>
      <c r="E18" s="516" t="str">
        <f>'[4]Rekapitulace stavby'!E14</f>
        <v xml:space="preserve"> </v>
      </c>
      <c r="F18" s="516"/>
      <c r="G18" s="516"/>
      <c r="H18" s="516"/>
      <c r="I18" s="337" t="s">
        <v>981</v>
      </c>
      <c r="J18" s="340" t="str">
        <f>'[4]Rekapitulace stavby'!AN14</f>
        <v/>
      </c>
      <c r="L18" s="339"/>
    </row>
    <row r="19" spans="2:12" s="338" customFormat="1" ht="6.95" customHeight="1" x14ac:dyDescent="0.2">
      <c r="B19" s="339"/>
      <c r="L19" s="339"/>
    </row>
    <row r="20" spans="2:12" s="338" customFormat="1" ht="12" customHeight="1" x14ac:dyDescent="0.2">
      <c r="B20" s="339"/>
      <c r="D20" s="337" t="s">
        <v>982</v>
      </c>
      <c r="I20" s="337" t="s">
        <v>980</v>
      </c>
      <c r="J20" s="340" t="str">
        <f>IF('[4]Rekapitulace stavby'!AN16="","",'[4]Rekapitulace stavby'!AN16)</f>
        <v/>
      </c>
      <c r="L20" s="339"/>
    </row>
    <row r="21" spans="2:12" s="338" customFormat="1" ht="18" customHeight="1" x14ac:dyDescent="0.2">
      <c r="B21" s="339"/>
      <c r="E21" s="340" t="str">
        <f>IF('[4]Rekapitulace stavby'!E17="","",'[4]Rekapitulace stavby'!E17)</f>
        <v xml:space="preserve"> </v>
      </c>
      <c r="I21" s="337" t="s">
        <v>981</v>
      </c>
      <c r="J21" s="340" t="str">
        <f>IF('[4]Rekapitulace stavby'!AN17="","",'[4]Rekapitulace stavby'!AN17)</f>
        <v/>
      </c>
      <c r="L21" s="339"/>
    </row>
    <row r="22" spans="2:12" s="338" customFormat="1" ht="6.95" customHeight="1" x14ac:dyDescent="0.2">
      <c r="B22" s="339"/>
      <c r="L22" s="339"/>
    </row>
    <row r="23" spans="2:12" s="338" customFormat="1" ht="12" customHeight="1" x14ac:dyDescent="0.2">
      <c r="B23" s="339"/>
      <c r="D23" s="337" t="s">
        <v>1436</v>
      </c>
      <c r="I23" s="337" t="s">
        <v>980</v>
      </c>
      <c r="J23" s="340" t="str">
        <f>IF('[4]Rekapitulace stavby'!AN19="","",'[4]Rekapitulace stavby'!AN19)</f>
        <v/>
      </c>
      <c r="L23" s="339"/>
    </row>
    <row r="24" spans="2:12" s="338" customFormat="1" ht="18" customHeight="1" x14ac:dyDescent="0.2">
      <c r="B24" s="339"/>
      <c r="E24" s="340" t="str">
        <f>IF('[4]Rekapitulace stavby'!E20="","",'[4]Rekapitulace stavby'!E20)</f>
        <v xml:space="preserve"> </v>
      </c>
      <c r="I24" s="337" t="s">
        <v>981</v>
      </c>
      <c r="J24" s="340" t="str">
        <f>IF('[4]Rekapitulace stavby'!AN20="","",'[4]Rekapitulace stavby'!AN20)</f>
        <v/>
      </c>
      <c r="L24" s="339"/>
    </row>
    <row r="25" spans="2:12" s="338" customFormat="1" ht="6.95" customHeight="1" x14ac:dyDescent="0.2">
      <c r="B25" s="339"/>
      <c r="L25" s="339"/>
    </row>
    <row r="26" spans="2:12" s="338" customFormat="1" ht="12" customHeight="1" x14ac:dyDescent="0.2">
      <c r="B26" s="339"/>
      <c r="D26" s="337" t="s">
        <v>1437</v>
      </c>
      <c r="L26" s="339"/>
    </row>
    <row r="27" spans="2:12" s="342" customFormat="1" ht="16.5" customHeight="1" x14ac:dyDescent="0.2">
      <c r="B27" s="343"/>
      <c r="E27" s="517" t="s">
        <v>1431</v>
      </c>
      <c r="F27" s="517"/>
      <c r="G27" s="517"/>
      <c r="H27" s="517"/>
      <c r="L27" s="343"/>
    </row>
    <row r="28" spans="2:12" s="338" customFormat="1" ht="6.95" customHeight="1" x14ac:dyDescent="0.2">
      <c r="B28" s="339"/>
      <c r="L28" s="339"/>
    </row>
    <row r="29" spans="2:12" s="338" customFormat="1" ht="6.95" customHeight="1" x14ac:dyDescent="0.2">
      <c r="B29" s="339"/>
      <c r="D29" s="345"/>
      <c r="E29" s="345"/>
      <c r="F29" s="345"/>
      <c r="G29" s="345"/>
      <c r="H29" s="345"/>
      <c r="I29" s="345"/>
      <c r="J29" s="345"/>
      <c r="K29" s="345"/>
      <c r="L29" s="339"/>
    </row>
    <row r="30" spans="2:12" s="338" customFormat="1" ht="25.35" customHeight="1" x14ac:dyDescent="0.2">
      <c r="B30" s="339"/>
      <c r="D30" s="346" t="s">
        <v>1227</v>
      </c>
      <c r="J30" s="347">
        <f>ROUND(J84, 2)</f>
        <v>0</v>
      </c>
      <c r="L30" s="339"/>
    </row>
    <row r="31" spans="2:12" s="338" customFormat="1" ht="6.95" customHeight="1" x14ac:dyDescent="0.2">
      <c r="B31" s="339"/>
      <c r="D31" s="345"/>
      <c r="E31" s="345"/>
      <c r="F31" s="345"/>
      <c r="G31" s="345"/>
      <c r="H31" s="345"/>
      <c r="I31" s="345"/>
      <c r="J31" s="345"/>
      <c r="K31" s="345"/>
      <c r="L31" s="339"/>
    </row>
    <row r="32" spans="2:12" s="338" customFormat="1" ht="14.45" customHeight="1" x14ac:dyDescent="0.2">
      <c r="B32" s="339"/>
      <c r="F32" s="348" t="s">
        <v>1438</v>
      </c>
      <c r="I32" s="348" t="s">
        <v>1439</v>
      </c>
      <c r="J32" s="348" t="s">
        <v>1440</v>
      </c>
      <c r="L32" s="339"/>
    </row>
    <row r="33" spans="2:12" s="338" customFormat="1" ht="14.45" customHeight="1" x14ac:dyDescent="0.2">
      <c r="B33" s="339"/>
      <c r="D33" s="349" t="s">
        <v>87</v>
      </c>
      <c r="E33" s="337" t="s">
        <v>1287</v>
      </c>
      <c r="F33" s="350">
        <f>ROUND((SUM(BE84:BE139)),  2)</f>
        <v>0</v>
      </c>
      <c r="I33" s="351">
        <v>0.21</v>
      </c>
      <c r="J33" s="350">
        <f>ROUND(((SUM(BE84:BE139))*I33),  2)</f>
        <v>0</v>
      </c>
      <c r="L33" s="339"/>
    </row>
    <row r="34" spans="2:12" s="338" customFormat="1" ht="14.45" customHeight="1" x14ac:dyDescent="0.2">
      <c r="B34" s="339"/>
      <c r="E34" s="337" t="s">
        <v>1289</v>
      </c>
      <c r="F34" s="350">
        <f>ROUND((SUM(BF84:BF139)),  2)</f>
        <v>0</v>
      </c>
      <c r="I34" s="351">
        <v>0.12</v>
      </c>
      <c r="J34" s="350">
        <f>ROUND(((SUM(BF84:BF139))*I34),  2)</f>
        <v>0</v>
      </c>
      <c r="L34" s="339"/>
    </row>
    <row r="35" spans="2:12" s="338" customFormat="1" ht="14.45" hidden="1" customHeight="1" x14ac:dyDescent="0.2">
      <c r="B35" s="339"/>
      <c r="E35" s="337" t="s">
        <v>1293</v>
      </c>
      <c r="F35" s="350">
        <f>ROUND((SUM(BG84:BG139)),  2)</f>
        <v>0</v>
      </c>
      <c r="I35" s="351">
        <v>0.21</v>
      </c>
      <c r="J35" s="350">
        <f>0</f>
        <v>0</v>
      </c>
      <c r="L35" s="339"/>
    </row>
    <row r="36" spans="2:12" s="338" customFormat="1" ht="14.45" hidden="1" customHeight="1" x14ac:dyDescent="0.2">
      <c r="B36" s="339"/>
      <c r="E36" s="337" t="s">
        <v>1295</v>
      </c>
      <c r="F36" s="350">
        <f>ROUND((SUM(BH84:BH139)),  2)</f>
        <v>0</v>
      </c>
      <c r="I36" s="351">
        <v>0.12</v>
      </c>
      <c r="J36" s="350">
        <f>0</f>
        <v>0</v>
      </c>
      <c r="L36" s="339"/>
    </row>
    <row r="37" spans="2:12" s="338" customFormat="1" ht="14.45" hidden="1" customHeight="1" x14ac:dyDescent="0.2">
      <c r="B37" s="339"/>
      <c r="E37" s="337" t="s">
        <v>1291</v>
      </c>
      <c r="F37" s="350">
        <f>ROUND((SUM(BI84:BI139)),  2)</f>
        <v>0</v>
      </c>
      <c r="I37" s="351">
        <v>0</v>
      </c>
      <c r="J37" s="350">
        <f>0</f>
        <v>0</v>
      </c>
      <c r="L37" s="339"/>
    </row>
    <row r="38" spans="2:12" s="338" customFormat="1" ht="6.95" customHeight="1" x14ac:dyDescent="0.2">
      <c r="B38" s="339"/>
      <c r="L38" s="339"/>
    </row>
    <row r="39" spans="2:12" s="338" customFormat="1" ht="25.35" customHeight="1" x14ac:dyDescent="0.2">
      <c r="B39" s="339"/>
      <c r="C39" s="352"/>
      <c r="D39" s="353" t="s">
        <v>88</v>
      </c>
      <c r="E39" s="354"/>
      <c r="F39" s="354"/>
      <c r="G39" s="355" t="s">
        <v>1001</v>
      </c>
      <c r="H39" s="356" t="s">
        <v>1000</v>
      </c>
      <c r="I39" s="354"/>
      <c r="J39" s="357">
        <f>SUM(J30:J37)</f>
        <v>0</v>
      </c>
      <c r="K39" s="358"/>
      <c r="L39" s="339"/>
    </row>
    <row r="40" spans="2:12" s="338" customFormat="1" ht="14.45" customHeight="1" x14ac:dyDescent="0.2">
      <c r="B40" s="359"/>
      <c r="C40" s="360"/>
      <c r="D40" s="360"/>
      <c r="E40" s="360"/>
      <c r="F40" s="360"/>
      <c r="G40" s="360"/>
      <c r="H40" s="360"/>
      <c r="I40" s="360"/>
      <c r="J40" s="360"/>
      <c r="K40" s="360"/>
      <c r="L40" s="339"/>
    </row>
    <row r="44" spans="2:12" s="338" customFormat="1" ht="6.95" customHeight="1" x14ac:dyDescent="0.2">
      <c r="B44" s="361"/>
      <c r="C44" s="362"/>
      <c r="D44" s="362"/>
      <c r="E44" s="362"/>
      <c r="F44" s="362"/>
      <c r="G44" s="362"/>
      <c r="H44" s="362"/>
      <c r="I44" s="362"/>
      <c r="J44" s="362"/>
      <c r="K44" s="362"/>
      <c r="L44" s="339"/>
    </row>
    <row r="45" spans="2:12" s="338" customFormat="1" ht="24.95" customHeight="1" x14ac:dyDescent="0.2">
      <c r="B45" s="339"/>
      <c r="C45" s="335" t="s">
        <v>1441</v>
      </c>
      <c r="L45" s="339"/>
    </row>
    <row r="46" spans="2:12" s="338" customFormat="1" ht="6.95" customHeight="1" x14ac:dyDescent="0.2">
      <c r="B46" s="339"/>
      <c r="L46" s="339"/>
    </row>
    <row r="47" spans="2:12" s="338" customFormat="1" ht="12" customHeight="1" x14ac:dyDescent="0.2">
      <c r="B47" s="339"/>
      <c r="C47" s="337" t="s">
        <v>978</v>
      </c>
      <c r="L47" s="339"/>
    </row>
    <row r="48" spans="2:12" s="338" customFormat="1" ht="16.5" customHeight="1" x14ac:dyDescent="0.2">
      <c r="B48" s="339"/>
      <c r="E48" s="513" t="str">
        <f>E7</f>
        <v>Půdní vestavba výukových prostor, zámek Horky nad Jizerou</v>
      </c>
      <c r="F48" s="514"/>
      <c r="G48" s="514"/>
      <c r="H48" s="514"/>
      <c r="L48" s="339"/>
    </row>
    <row r="49" spans="2:47" s="338" customFormat="1" ht="12" customHeight="1" x14ac:dyDescent="0.2">
      <c r="B49" s="339"/>
      <c r="C49" s="337" t="s">
        <v>1428</v>
      </c>
      <c r="L49" s="339"/>
    </row>
    <row r="50" spans="2:47" s="338" customFormat="1" ht="16.5" customHeight="1" x14ac:dyDescent="0.2">
      <c r="B50" s="339"/>
      <c r="E50" s="511" t="str">
        <f>E9</f>
        <v>D14d - Vytápění</v>
      </c>
      <c r="F50" s="512"/>
      <c r="G50" s="512"/>
      <c r="H50" s="512"/>
      <c r="L50" s="339"/>
    </row>
    <row r="51" spans="2:47" s="338" customFormat="1" ht="6.95" customHeight="1" x14ac:dyDescent="0.2">
      <c r="B51" s="339"/>
      <c r="L51" s="339"/>
    </row>
    <row r="52" spans="2:47" s="338" customFormat="1" ht="12" customHeight="1" x14ac:dyDescent="0.2">
      <c r="B52" s="339"/>
      <c r="C52" s="337" t="s">
        <v>1433</v>
      </c>
      <c r="F52" s="340" t="str">
        <f>F12</f>
        <v xml:space="preserve"> </v>
      </c>
      <c r="I52" s="337" t="s">
        <v>1434</v>
      </c>
      <c r="J52" s="341" t="str">
        <f>IF(J12="","",J12)</f>
        <v>21. 11. 2024</v>
      </c>
      <c r="L52" s="339"/>
    </row>
    <row r="53" spans="2:47" s="338" customFormat="1" ht="6.95" customHeight="1" x14ac:dyDescent="0.2">
      <c r="B53" s="339"/>
      <c r="L53" s="339"/>
    </row>
    <row r="54" spans="2:47" s="338" customFormat="1" ht="15.2" customHeight="1" x14ac:dyDescent="0.2">
      <c r="B54" s="339"/>
      <c r="C54" s="337" t="s">
        <v>1435</v>
      </c>
      <c r="F54" s="340" t="str">
        <f>E15</f>
        <v xml:space="preserve"> </v>
      </c>
      <c r="I54" s="337" t="s">
        <v>982</v>
      </c>
      <c r="J54" s="344" t="str">
        <f>E21</f>
        <v xml:space="preserve"> </v>
      </c>
      <c r="L54" s="339"/>
    </row>
    <row r="55" spans="2:47" s="338" customFormat="1" ht="15.2" customHeight="1" x14ac:dyDescent="0.2">
      <c r="B55" s="339"/>
      <c r="C55" s="337" t="s">
        <v>983</v>
      </c>
      <c r="F55" s="340" t="str">
        <f>IF(E18="","",E18)</f>
        <v xml:space="preserve"> </v>
      </c>
      <c r="I55" s="337" t="s">
        <v>1436</v>
      </c>
      <c r="J55" s="344" t="str">
        <f>E24</f>
        <v xml:space="preserve"> </v>
      </c>
      <c r="L55" s="339"/>
    </row>
    <row r="56" spans="2:47" s="338" customFormat="1" ht="10.35" customHeight="1" x14ac:dyDescent="0.2">
      <c r="B56" s="339"/>
      <c r="L56" s="339"/>
    </row>
    <row r="57" spans="2:47" s="338" customFormat="1" ht="29.25" customHeight="1" x14ac:dyDescent="0.2">
      <c r="B57" s="339"/>
      <c r="C57" s="363" t="s">
        <v>1253</v>
      </c>
      <c r="D57" s="352"/>
      <c r="E57" s="352"/>
      <c r="F57" s="352"/>
      <c r="G57" s="352"/>
      <c r="H57" s="352"/>
      <c r="I57" s="352"/>
      <c r="J57" s="364" t="s">
        <v>1442</v>
      </c>
      <c r="K57" s="352"/>
      <c r="L57" s="339"/>
    </row>
    <row r="58" spans="2:47" s="338" customFormat="1" ht="10.35" customHeight="1" x14ac:dyDescent="0.2">
      <c r="B58" s="339"/>
      <c r="L58" s="339"/>
    </row>
    <row r="59" spans="2:47" s="338" customFormat="1" ht="22.9" customHeight="1" x14ac:dyDescent="0.2">
      <c r="B59" s="339"/>
      <c r="C59" s="365" t="s">
        <v>1443</v>
      </c>
      <c r="J59" s="347">
        <f>J84</f>
        <v>0</v>
      </c>
      <c r="L59" s="339"/>
      <c r="AU59" s="331" t="s">
        <v>1444</v>
      </c>
    </row>
    <row r="60" spans="2:47" s="366" customFormat="1" ht="24.95" customHeight="1" x14ac:dyDescent="0.2">
      <c r="B60" s="367"/>
      <c r="D60" s="368" t="s">
        <v>1451</v>
      </c>
      <c r="E60" s="369"/>
      <c r="F60" s="369"/>
      <c r="G60" s="369"/>
      <c r="H60" s="369"/>
      <c r="I60" s="369"/>
      <c r="J60" s="370">
        <f>J85</f>
        <v>0</v>
      </c>
      <c r="L60" s="367"/>
    </row>
    <row r="61" spans="2:47" s="371" customFormat="1" ht="19.899999999999999" customHeight="1" x14ac:dyDescent="0.2">
      <c r="B61" s="372"/>
      <c r="D61" s="373" t="s">
        <v>2001</v>
      </c>
      <c r="E61" s="374"/>
      <c r="F61" s="374"/>
      <c r="G61" s="374"/>
      <c r="H61" s="374"/>
      <c r="I61" s="374"/>
      <c r="J61" s="375">
        <f>J86</f>
        <v>0</v>
      </c>
      <c r="L61" s="372"/>
    </row>
    <row r="62" spans="2:47" s="371" customFormat="1" ht="19.899999999999999" customHeight="1" x14ac:dyDescent="0.2">
      <c r="B62" s="372"/>
      <c r="D62" s="373" t="s">
        <v>2002</v>
      </c>
      <c r="E62" s="374"/>
      <c r="F62" s="374"/>
      <c r="G62" s="374"/>
      <c r="H62" s="374"/>
      <c r="I62" s="374"/>
      <c r="J62" s="375">
        <f>J95</f>
        <v>0</v>
      </c>
      <c r="L62" s="372"/>
    </row>
    <row r="63" spans="2:47" s="371" customFormat="1" ht="19.899999999999999" customHeight="1" x14ac:dyDescent="0.2">
      <c r="B63" s="372"/>
      <c r="D63" s="373" t="s">
        <v>2003</v>
      </c>
      <c r="E63" s="374"/>
      <c r="F63" s="374"/>
      <c r="G63" s="374"/>
      <c r="H63" s="374"/>
      <c r="I63" s="374"/>
      <c r="J63" s="375">
        <f>J116</f>
        <v>0</v>
      </c>
      <c r="L63" s="372"/>
    </row>
    <row r="64" spans="2:47" s="371" customFormat="1" ht="19.899999999999999" customHeight="1" x14ac:dyDescent="0.2">
      <c r="B64" s="372"/>
      <c r="D64" s="373" t="s">
        <v>2004</v>
      </c>
      <c r="E64" s="374"/>
      <c r="F64" s="374"/>
      <c r="G64" s="374"/>
      <c r="H64" s="374"/>
      <c r="I64" s="374"/>
      <c r="J64" s="375">
        <f>J133</f>
        <v>0</v>
      </c>
      <c r="L64" s="372"/>
    </row>
    <row r="65" spans="2:12" s="338" customFormat="1" ht="21.75" customHeight="1" x14ac:dyDescent="0.2">
      <c r="B65" s="339"/>
      <c r="L65" s="339"/>
    </row>
    <row r="66" spans="2:12" s="338" customFormat="1" ht="6.95" customHeight="1" x14ac:dyDescent="0.2">
      <c r="B66" s="359"/>
      <c r="C66" s="360"/>
      <c r="D66" s="360"/>
      <c r="E66" s="360"/>
      <c r="F66" s="360"/>
      <c r="G66" s="360"/>
      <c r="H66" s="360"/>
      <c r="I66" s="360"/>
      <c r="J66" s="360"/>
      <c r="K66" s="360"/>
      <c r="L66" s="339"/>
    </row>
    <row r="70" spans="2:12" s="338" customFormat="1" ht="6.95" customHeight="1" x14ac:dyDescent="0.2">
      <c r="B70" s="361"/>
      <c r="C70" s="362"/>
      <c r="D70" s="362"/>
      <c r="E70" s="362"/>
      <c r="F70" s="362"/>
      <c r="G70" s="362"/>
      <c r="H70" s="362"/>
      <c r="I70" s="362"/>
      <c r="J70" s="362"/>
      <c r="K70" s="362"/>
      <c r="L70" s="339"/>
    </row>
    <row r="71" spans="2:12" s="338" customFormat="1" ht="24.95" customHeight="1" x14ac:dyDescent="0.2">
      <c r="B71" s="339"/>
      <c r="C71" s="335" t="s">
        <v>1458</v>
      </c>
      <c r="L71" s="339"/>
    </row>
    <row r="72" spans="2:12" s="338" customFormat="1" ht="6.95" customHeight="1" x14ac:dyDescent="0.2">
      <c r="B72" s="339"/>
      <c r="L72" s="339"/>
    </row>
    <row r="73" spans="2:12" s="338" customFormat="1" ht="12" customHeight="1" x14ac:dyDescent="0.2">
      <c r="B73" s="339"/>
      <c r="C73" s="337" t="s">
        <v>978</v>
      </c>
      <c r="L73" s="339"/>
    </row>
    <row r="74" spans="2:12" s="338" customFormat="1" ht="16.5" customHeight="1" x14ac:dyDescent="0.2">
      <c r="B74" s="339"/>
      <c r="E74" s="513" t="str">
        <f>E7</f>
        <v>Půdní vestavba výukových prostor, zámek Horky nad Jizerou</v>
      </c>
      <c r="F74" s="514"/>
      <c r="G74" s="514"/>
      <c r="H74" s="514"/>
      <c r="L74" s="339"/>
    </row>
    <row r="75" spans="2:12" s="338" customFormat="1" ht="12" customHeight="1" x14ac:dyDescent="0.2">
      <c r="B75" s="339"/>
      <c r="C75" s="337" t="s">
        <v>1428</v>
      </c>
      <c r="L75" s="339"/>
    </row>
    <row r="76" spans="2:12" s="338" customFormat="1" ht="16.5" customHeight="1" x14ac:dyDescent="0.2">
      <c r="B76" s="339"/>
      <c r="E76" s="511" t="str">
        <f>E9</f>
        <v>D14d - Vytápění</v>
      </c>
      <c r="F76" s="512"/>
      <c r="G76" s="512"/>
      <c r="H76" s="512"/>
      <c r="L76" s="339"/>
    </row>
    <row r="77" spans="2:12" s="338" customFormat="1" ht="6.95" customHeight="1" x14ac:dyDescent="0.2">
      <c r="B77" s="339"/>
      <c r="L77" s="339"/>
    </row>
    <row r="78" spans="2:12" s="338" customFormat="1" ht="12" customHeight="1" x14ac:dyDescent="0.2">
      <c r="B78" s="339"/>
      <c r="C78" s="337" t="s">
        <v>1433</v>
      </c>
      <c r="F78" s="340" t="str">
        <f>F12</f>
        <v xml:space="preserve"> </v>
      </c>
      <c r="I78" s="337" t="s">
        <v>1434</v>
      </c>
      <c r="J78" s="341" t="str">
        <f>IF(J12="","",J12)</f>
        <v>21. 11. 2024</v>
      </c>
      <c r="L78" s="339"/>
    </row>
    <row r="79" spans="2:12" s="338" customFormat="1" ht="6.95" customHeight="1" x14ac:dyDescent="0.2">
      <c r="B79" s="339"/>
      <c r="L79" s="339"/>
    </row>
    <row r="80" spans="2:12" s="338" customFormat="1" ht="15.2" customHeight="1" x14ac:dyDescent="0.2">
      <c r="B80" s="339"/>
      <c r="C80" s="337" t="s">
        <v>1435</v>
      </c>
      <c r="F80" s="340" t="str">
        <f>E15</f>
        <v xml:space="preserve"> </v>
      </c>
      <c r="I80" s="337" t="s">
        <v>982</v>
      </c>
      <c r="J80" s="344" t="str">
        <f>E21</f>
        <v xml:space="preserve"> </v>
      </c>
      <c r="L80" s="339"/>
    </row>
    <row r="81" spans="2:65" s="338" customFormat="1" ht="15.2" customHeight="1" x14ac:dyDescent="0.2">
      <c r="B81" s="339"/>
      <c r="C81" s="337" t="s">
        <v>983</v>
      </c>
      <c r="F81" s="340" t="str">
        <f>IF(E18="","",E18)</f>
        <v xml:space="preserve"> </v>
      </c>
      <c r="I81" s="337" t="s">
        <v>1436</v>
      </c>
      <c r="J81" s="344" t="str">
        <f>E24</f>
        <v xml:space="preserve"> </v>
      </c>
      <c r="L81" s="339"/>
    </row>
    <row r="82" spans="2:65" s="338" customFormat="1" ht="10.35" customHeight="1" x14ac:dyDescent="0.2">
      <c r="B82" s="339"/>
      <c r="L82" s="339"/>
    </row>
    <row r="83" spans="2:65" s="376" customFormat="1" ht="29.25" customHeight="1" x14ac:dyDescent="0.2">
      <c r="B83" s="377"/>
      <c r="C83" s="378" t="s">
        <v>1144</v>
      </c>
      <c r="D83" s="379" t="s">
        <v>1185</v>
      </c>
      <c r="E83" s="379" t="s">
        <v>1148</v>
      </c>
      <c r="F83" s="379" t="s">
        <v>1150</v>
      </c>
      <c r="G83" s="379" t="s">
        <v>82</v>
      </c>
      <c r="H83" s="379" t="s">
        <v>83</v>
      </c>
      <c r="I83" s="379" t="s">
        <v>1459</v>
      </c>
      <c r="J83" s="379" t="s">
        <v>1442</v>
      </c>
      <c r="K83" s="380" t="s">
        <v>1159</v>
      </c>
      <c r="L83" s="377"/>
      <c r="M83" s="381" t="s">
        <v>1431</v>
      </c>
      <c r="N83" s="382" t="s">
        <v>87</v>
      </c>
      <c r="O83" s="382" t="s">
        <v>1460</v>
      </c>
      <c r="P83" s="382" t="s">
        <v>1461</v>
      </c>
      <c r="Q83" s="382" t="s">
        <v>1462</v>
      </c>
      <c r="R83" s="382" t="s">
        <v>1463</v>
      </c>
      <c r="S83" s="382" t="s">
        <v>1464</v>
      </c>
      <c r="T83" s="383" t="s">
        <v>1465</v>
      </c>
    </row>
    <row r="84" spans="2:65" s="338" customFormat="1" ht="22.9" customHeight="1" x14ac:dyDescent="0.25">
      <c r="B84" s="339"/>
      <c r="C84" s="384" t="s">
        <v>1466</v>
      </c>
      <c r="J84" s="385">
        <f>BK84</f>
        <v>0</v>
      </c>
      <c r="L84" s="339"/>
      <c r="M84" s="386"/>
      <c r="N84" s="345"/>
      <c r="O84" s="345"/>
      <c r="P84" s="387">
        <f>P85</f>
        <v>95.643399999999986</v>
      </c>
      <c r="Q84" s="345"/>
      <c r="R84" s="387">
        <f>R85</f>
        <v>0.66277999999999992</v>
      </c>
      <c r="S84" s="345"/>
      <c r="T84" s="388">
        <f>T85</f>
        <v>0</v>
      </c>
      <c r="AT84" s="331" t="s">
        <v>1467</v>
      </c>
      <c r="AU84" s="331" t="s">
        <v>1444</v>
      </c>
      <c r="BK84" s="389">
        <f>BK85</f>
        <v>0</v>
      </c>
    </row>
    <row r="85" spans="2:65" s="390" customFormat="1" ht="25.9" customHeight="1" x14ac:dyDescent="0.2">
      <c r="B85" s="391"/>
      <c r="D85" s="392" t="s">
        <v>1467</v>
      </c>
      <c r="E85" s="393" t="s">
        <v>988</v>
      </c>
      <c r="F85" s="393" t="s">
        <v>1526</v>
      </c>
      <c r="J85" s="394">
        <f>BK85</f>
        <v>0</v>
      </c>
      <c r="L85" s="391"/>
      <c r="M85" s="395"/>
      <c r="P85" s="396">
        <f>P86+P95+P116+P133</f>
        <v>95.643399999999986</v>
      </c>
      <c r="R85" s="396">
        <f>R86+R95+R116+R133</f>
        <v>0.66277999999999992</v>
      </c>
      <c r="T85" s="397">
        <f>T86+T95+T116+T133</f>
        <v>0</v>
      </c>
      <c r="AR85" s="392" t="s">
        <v>9</v>
      </c>
      <c r="AT85" s="398" t="s">
        <v>1467</v>
      </c>
      <c r="AU85" s="398" t="s">
        <v>1469</v>
      </c>
      <c r="AY85" s="392" t="s">
        <v>1470</v>
      </c>
      <c r="BK85" s="399">
        <f>BK86+BK95+BK116+BK133</f>
        <v>0</v>
      </c>
    </row>
    <row r="86" spans="2:65" s="390" customFormat="1" ht="22.9" customHeight="1" x14ac:dyDescent="0.2">
      <c r="B86" s="391"/>
      <c r="D86" s="392" t="s">
        <v>1467</v>
      </c>
      <c r="E86" s="400" t="s">
        <v>2005</v>
      </c>
      <c r="F86" s="400" t="s">
        <v>2006</v>
      </c>
      <c r="J86" s="401">
        <f>BK86</f>
        <v>0</v>
      </c>
      <c r="L86" s="391"/>
      <c r="M86" s="395"/>
      <c r="P86" s="396">
        <f>SUM(P87:P94)</f>
        <v>14.013631999999999</v>
      </c>
      <c r="R86" s="396">
        <f>SUM(R87:R94)</f>
        <v>3.6970000000000003E-2</v>
      </c>
      <c r="T86" s="397">
        <f>SUM(T87:T94)</f>
        <v>0</v>
      </c>
      <c r="AR86" s="392" t="s">
        <v>9</v>
      </c>
      <c r="AT86" s="398" t="s">
        <v>1467</v>
      </c>
      <c r="AU86" s="398" t="s">
        <v>11</v>
      </c>
      <c r="AY86" s="392" t="s">
        <v>1470</v>
      </c>
      <c r="BK86" s="399">
        <f>SUM(BK87:BK94)</f>
        <v>0</v>
      </c>
    </row>
    <row r="87" spans="2:65" s="338" customFormat="1" ht="16.5" customHeight="1" x14ac:dyDescent="0.2">
      <c r="B87" s="339"/>
      <c r="C87" s="402" t="s">
        <v>11</v>
      </c>
      <c r="D87" s="402" t="s">
        <v>1471</v>
      </c>
      <c r="E87" s="403" t="s">
        <v>2007</v>
      </c>
      <c r="F87" s="404" t="s">
        <v>2008</v>
      </c>
      <c r="G87" s="405" t="s">
        <v>131</v>
      </c>
      <c r="H87" s="406">
        <v>1</v>
      </c>
      <c r="I87" s="440">
        <v>0</v>
      </c>
      <c r="J87" s="407">
        <f>ROUND(I87*H87,2)</f>
        <v>0</v>
      </c>
      <c r="K87" s="404" t="s">
        <v>1474</v>
      </c>
      <c r="L87" s="339"/>
      <c r="M87" s="408" t="s">
        <v>1431</v>
      </c>
      <c r="N87" s="409" t="s">
        <v>1287</v>
      </c>
      <c r="O87" s="410">
        <v>4.7539999999999996</v>
      </c>
      <c r="P87" s="410">
        <f>O87*H87</f>
        <v>4.7539999999999996</v>
      </c>
      <c r="Q87" s="410">
        <v>3.0519999999999999E-2</v>
      </c>
      <c r="R87" s="410">
        <f>Q87*H87</f>
        <v>3.0519999999999999E-2</v>
      </c>
      <c r="S87" s="410">
        <v>0</v>
      </c>
      <c r="T87" s="411">
        <f>S87*H87</f>
        <v>0</v>
      </c>
      <c r="AR87" s="412" t="s">
        <v>1504</v>
      </c>
      <c r="AT87" s="412" t="s">
        <v>1471</v>
      </c>
      <c r="AU87" s="412" t="s">
        <v>9</v>
      </c>
      <c r="AY87" s="331" t="s">
        <v>1470</v>
      </c>
      <c r="BE87" s="413">
        <f>IF(N87="základní",J87,0)</f>
        <v>0</v>
      </c>
      <c r="BF87" s="413">
        <f>IF(N87="snížená",J87,0)</f>
        <v>0</v>
      </c>
      <c r="BG87" s="413">
        <f>IF(N87="zákl. přenesená",J87,0)</f>
        <v>0</v>
      </c>
      <c r="BH87" s="413">
        <f>IF(N87="sníž. přenesená",J87,0)</f>
        <v>0</v>
      </c>
      <c r="BI87" s="413">
        <f>IF(N87="nulová",J87,0)</f>
        <v>0</v>
      </c>
      <c r="BJ87" s="331" t="s">
        <v>11</v>
      </c>
      <c r="BK87" s="413">
        <f>ROUND(I87*H87,2)</f>
        <v>0</v>
      </c>
      <c r="BL87" s="331" t="s">
        <v>1504</v>
      </c>
      <c r="BM87" s="412" t="s">
        <v>2009</v>
      </c>
    </row>
    <row r="88" spans="2:65" s="338" customFormat="1" x14ac:dyDescent="0.2">
      <c r="B88" s="339"/>
      <c r="D88" s="414" t="s">
        <v>1476</v>
      </c>
      <c r="F88" s="415" t="s">
        <v>2010</v>
      </c>
      <c r="L88" s="339"/>
      <c r="M88" s="416"/>
      <c r="T88" s="417"/>
      <c r="AT88" s="331" t="s">
        <v>1476</v>
      </c>
      <c r="AU88" s="331" t="s">
        <v>9</v>
      </c>
    </row>
    <row r="89" spans="2:65" s="338" customFormat="1" ht="24.2" customHeight="1" x14ac:dyDescent="0.2">
      <c r="B89" s="339"/>
      <c r="C89" s="402" t="s">
        <v>9</v>
      </c>
      <c r="D89" s="402" t="s">
        <v>1471</v>
      </c>
      <c r="E89" s="403" t="s">
        <v>2011</v>
      </c>
      <c r="F89" s="404" t="s">
        <v>2012</v>
      </c>
      <c r="G89" s="405" t="s">
        <v>131</v>
      </c>
      <c r="H89" s="406">
        <v>1</v>
      </c>
      <c r="I89" s="440">
        <v>0</v>
      </c>
      <c r="J89" s="407">
        <f>ROUND(I89*H89,2)</f>
        <v>0</v>
      </c>
      <c r="K89" s="404" t="s">
        <v>1474</v>
      </c>
      <c r="L89" s="339"/>
      <c r="M89" s="408" t="s">
        <v>1431</v>
      </c>
      <c r="N89" s="409" t="s">
        <v>1287</v>
      </c>
      <c r="O89" s="410">
        <v>1.276</v>
      </c>
      <c r="P89" s="410">
        <f>O89*H89</f>
        <v>1.276</v>
      </c>
      <c r="Q89" s="410">
        <v>2.0500000000000002E-3</v>
      </c>
      <c r="R89" s="410">
        <f>Q89*H89</f>
        <v>2.0500000000000002E-3</v>
      </c>
      <c r="S89" s="410">
        <v>0</v>
      </c>
      <c r="T89" s="411">
        <f>S89*H89</f>
        <v>0</v>
      </c>
      <c r="AR89" s="412" t="s">
        <v>1504</v>
      </c>
      <c r="AT89" s="412" t="s">
        <v>1471</v>
      </c>
      <c r="AU89" s="412" t="s">
        <v>9</v>
      </c>
      <c r="AY89" s="331" t="s">
        <v>1470</v>
      </c>
      <c r="BE89" s="413">
        <f>IF(N89="základní",J89,0)</f>
        <v>0</v>
      </c>
      <c r="BF89" s="413">
        <f>IF(N89="snížená",J89,0)</f>
        <v>0</v>
      </c>
      <c r="BG89" s="413">
        <f>IF(N89="zákl. přenesená",J89,0)</f>
        <v>0</v>
      </c>
      <c r="BH89" s="413">
        <f>IF(N89="sníž. přenesená",J89,0)</f>
        <v>0</v>
      </c>
      <c r="BI89" s="413">
        <f>IF(N89="nulová",J89,0)</f>
        <v>0</v>
      </c>
      <c r="BJ89" s="331" t="s">
        <v>11</v>
      </c>
      <c r="BK89" s="413">
        <f>ROUND(I89*H89,2)</f>
        <v>0</v>
      </c>
      <c r="BL89" s="331" t="s">
        <v>1504</v>
      </c>
      <c r="BM89" s="412" t="s">
        <v>2013</v>
      </c>
    </row>
    <row r="90" spans="2:65" s="338" customFormat="1" x14ac:dyDescent="0.2">
      <c r="B90" s="339"/>
      <c r="D90" s="414" t="s">
        <v>1476</v>
      </c>
      <c r="F90" s="415" t="s">
        <v>2014</v>
      </c>
      <c r="L90" s="339"/>
      <c r="M90" s="416"/>
      <c r="T90" s="417"/>
      <c r="AT90" s="331" t="s">
        <v>1476</v>
      </c>
      <c r="AU90" s="331" t="s">
        <v>9</v>
      </c>
    </row>
    <row r="91" spans="2:65" s="338" customFormat="1" ht="16.5" customHeight="1" x14ac:dyDescent="0.2">
      <c r="B91" s="339"/>
      <c r="C91" s="402" t="s">
        <v>15</v>
      </c>
      <c r="D91" s="402" t="s">
        <v>1471</v>
      </c>
      <c r="E91" s="403" t="s">
        <v>2015</v>
      </c>
      <c r="F91" s="404" t="s">
        <v>2016</v>
      </c>
      <c r="G91" s="405" t="s">
        <v>151</v>
      </c>
      <c r="H91" s="406">
        <v>10</v>
      </c>
      <c r="I91" s="440">
        <v>0</v>
      </c>
      <c r="J91" s="407">
        <f>ROUND(I91*H91,2)</f>
        <v>0</v>
      </c>
      <c r="K91" s="404" t="s">
        <v>1474</v>
      </c>
      <c r="L91" s="339"/>
      <c r="M91" s="408" t="s">
        <v>1431</v>
      </c>
      <c r="N91" s="409" t="s">
        <v>1287</v>
      </c>
      <c r="O91" s="410">
        <v>0.76900000000000002</v>
      </c>
      <c r="P91" s="410">
        <f>O91*H91</f>
        <v>7.69</v>
      </c>
      <c r="Q91" s="410">
        <v>4.4000000000000002E-4</v>
      </c>
      <c r="R91" s="410">
        <f>Q91*H91</f>
        <v>4.4000000000000003E-3</v>
      </c>
      <c r="S91" s="410">
        <v>0</v>
      </c>
      <c r="T91" s="411">
        <f>S91*H91</f>
        <v>0</v>
      </c>
      <c r="AR91" s="412" t="s">
        <v>1504</v>
      </c>
      <c r="AT91" s="412" t="s">
        <v>1471</v>
      </c>
      <c r="AU91" s="412" t="s">
        <v>9</v>
      </c>
      <c r="AY91" s="331" t="s">
        <v>1470</v>
      </c>
      <c r="BE91" s="413">
        <f>IF(N91="základní",J91,0)</f>
        <v>0</v>
      </c>
      <c r="BF91" s="413">
        <f>IF(N91="snížená",J91,0)</f>
        <v>0</v>
      </c>
      <c r="BG91" s="413">
        <f>IF(N91="zákl. přenesená",J91,0)</f>
        <v>0</v>
      </c>
      <c r="BH91" s="413">
        <f>IF(N91="sníž. přenesená",J91,0)</f>
        <v>0</v>
      </c>
      <c r="BI91" s="413">
        <f>IF(N91="nulová",J91,0)</f>
        <v>0</v>
      </c>
      <c r="BJ91" s="331" t="s">
        <v>11</v>
      </c>
      <c r="BK91" s="413">
        <f>ROUND(I91*H91,2)</f>
        <v>0</v>
      </c>
      <c r="BL91" s="331" t="s">
        <v>1504</v>
      </c>
      <c r="BM91" s="412" t="s">
        <v>2017</v>
      </c>
    </row>
    <row r="92" spans="2:65" s="338" customFormat="1" x14ac:dyDescent="0.2">
      <c r="B92" s="339"/>
      <c r="D92" s="414" t="s">
        <v>1476</v>
      </c>
      <c r="F92" s="415" t="s">
        <v>2018</v>
      </c>
      <c r="L92" s="339"/>
      <c r="M92" s="416"/>
      <c r="T92" s="417"/>
      <c r="AT92" s="331" t="s">
        <v>1476</v>
      </c>
      <c r="AU92" s="331" t="s">
        <v>9</v>
      </c>
    </row>
    <row r="93" spans="2:65" s="338" customFormat="1" ht="24.2" customHeight="1" x14ac:dyDescent="0.2">
      <c r="B93" s="339"/>
      <c r="C93" s="402" t="s">
        <v>17</v>
      </c>
      <c r="D93" s="402" t="s">
        <v>1471</v>
      </c>
      <c r="E93" s="403" t="s">
        <v>2019</v>
      </c>
      <c r="F93" s="404" t="s">
        <v>2020</v>
      </c>
      <c r="G93" s="405" t="s">
        <v>114</v>
      </c>
      <c r="H93" s="406">
        <v>3.6999999999999998E-2</v>
      </c>
      <c r="I93" s="440">
        <v>0</v>
      </c>
      <c r="J93" s="407">
        <f>ROUND(I93*H93,2)</f>
        <v>0</v>
      </c>
      <c r="K93" s="404" t="s">
        <v>1474</v>
      </c>
      <c r="L93" s="339"/>
      <c r="M93" s="408" t="s">
        <v>1431</v>
      </c>
      <c r="N93" s="409" t="s">
        <v>1287</v>
      </c>
      <c r="O93" s="410">
        <v>7.9359999999999999</v>
      </c>
      <c r="P93" s="410">
        <f>O93*H93</f>
        <v>0.293632</v>
      </c>
      <c r="Q93" s="410">
        <v>0</v>
      </c>
      <c r="R93" s="410">
        <f>Q93*H93</f>
        <v>0</v>
      </c>
      <c r="S93" s="410">
        <v>0</v>
      </c>
      <c r="T93" s="411">
        <f>S93*H93</f>
        <v>0</v>
      </c>
      <c r="AR93" s="412" t="s">
        <v>1504</v>
      </c>
      <c r="AT93" s="412" t="s">
        <v>1471</v>
      </c>
      <c r="AU93" s="412" t="s">
        <v>9</v>
      </c>
      <c r="AY93" s="331" t="s">
        <v>1470</v>
      </c>
      <c r="BE93" s="413">
        <f>IF(N93="základní",J93,0)</f>
        <v>0</v>
      </c>
      <c r="BF93" s="413">
        <f>IF(N93="snížená",J93,0)</f>
        <v>0</v>
      </c>
      <c r="BG93" s="413">
        <f>IF(N93="zákl. přenesená",J93,0)</f>
        <v>0</v>
      </c>
      <c r="BH93" s="413">
        <f>IF(N93="sníž. přenesená",J93,0)</f>
        <v>0</v>
      </c>
      <c r="BI93" s="413">
        <f>IF(N93="nulová",J93,0)</f>
        <v>0</v>
      </c>
      <c r="BJ93" s="331" t="s">
        <v>11</v>
      </c>
      <c r="BK93" s="413">
        <f>ROUND(I93*H93,2)</f>
        <v>0</v>
      </c>
      <c r="BL93" s="331" t="s">
        <v>1504</v>
      </c>
      <c r="BM93" s="412" t="s">
        <v>2021</v>
      </c>
    </row>
    <row r="94" spans="2:65" s="338" customFormat="1" x14ac:dyDescent="0.2">
      <c r="B94" s="339"/>
      <c r="D94" s="414" t="s">
        <v>1476</v>
      </c>
      <c r="F94" s="415" t="s">
        <v>2022</v>
      </c>
      <c r="L94" s="339"/>
      <c r="M94" s="416"/>
      <c r="T94" s="417"/>
      <c r="AT94" s="331" t="s">
        <v>1476</v>
      </c>
      <c r="AU94" s="331" t="s">
        <v>9</v>
      </c>
    </row>
    <row r="95" spans="2:65" s="390" customFormat="1" ht="22.9" customHeight="1" x14ac:dyDescent="0.2">
      <c r="B95" s="391"/>
      <c r="D95" s="392" t="s">
        <v>1467</v>
      </c>
      <c r="E95" s="400" t="s">
        <v>2023</v>
      </c>
      <c r="F95" s="400" t="s">
        <v>2024</v>
      </c>
      <c r="J95" s="401">
        <f>BK95</f>
        <v>0</v>
      </c>
      <c r="L95" s="391"/>
      <c r="M95" s="395"/>
      <c r="P95" s="396">
        <f>SUM(P96:P115)</f>
        <v>68.732447999999991</v>
      </c>
      <c r="R95" s="396">
        <f>SUM(R96:R115)</f>
        <v>0.20412</v>
      </c>
      <c r="T95" s="397">
        <f>SUM(T96:T115)</f>
        <v>0</v>
      </c>
      <c r="AR95" s="392" t="s">
        <v>9</v>
      </c>
      <c r="AT95" s="398" t="s">
        <v>1467</v>
      </c>
      <c r="AU95" s="398" t="s">
        <v>11</v>
      </c>
      <c r="AY95" s="392" t="s">
        <v>1470</v>
      </c>
      <c r="BK95" s="399">
        <f>SUM(BK96:BK115)</f>
        <v>0</v>
      </c>
    </row>
    <row r="96" spans="2:65" s="338" customFormat="1" ht="16.5" customHeight="1" x14ac:dyDescent="0.2">
      <c r="B96" s="339"/>
      <c r="C96" s="402" t="s">
        <v>19</v>
      </c>
      <c r="D96" s="402" t="s">
        <v>1471</v>
      </c>
      <c r="E96" s="403" t="s">
        <v>2025</v>
      </c>
      <c r="F96" s="404" t="s">
        <v>2026</v>
      </c>
      <c r="G96" s="405" t="s">
        <v>151</v>
      </c>
      <c r="H96" s="406">
        <v>93</v>
      </c>
      <c r="I96" s="440">
        <v>0</v>
      </c>
      <c r="J96" s="407">
        <f>ROUND(I96*H96,2)</f>
        <v>0</v>
      </c>
      <c r="K96" s="404" t="s">
        <v>1474</v>
      </c>
      <c r="L96" s="339"/>
      <c r="M96" s="408" t="s">
        <v>1431</v>
      </c>
      <c r="N96" s="409" t="s">
        <v>1287</v>
      </c>
      <c r="O96" s="410">
        <v>0.20699999999999999</v>
      </c>
      <c r="P96" s="410">
        <f>O96*H96</f>
        <v>19.250999999999998</v>
      </c>
      <c r="Q96" s="410">
        <v>4.6000000000000001E-4</v>
      </c>
      <c r="R96" s="410">
        <f>Q96*H96</f>
        <v>4.2779999999999999E-2</v>
      </c>
      <c r="S96" s="410">
        <v>0</v>
      </c>
      <c r="T96" s="411">
        <f>S96*H96</f>
        <v>0</v>
      </c>
      <c r="AR96" s="412" t="s">
        <v>1504</v>
      </c>
      <c r="AT96" s="412" t="s">
        <v>1471</v>
      </c>
      <c r="AU96" s="412" t="s">
        <v>9</v>
      </c>
      <c r="AY96" s="331" t="s">
        <v>1470</v>
      </c>
      <c r="BE96" s="413">
        <f>IF(N96="základní",J96,0)</f>
        <v>0</v>
      </c>
      <c r="BF96" s="413">
        <f>IF(N96="snížená",J96,0)</f>
        <v>0</v>
      </c>
      <c r="BG96" s="413">
        <f>IF(N96="zákl. přenesená",J96,0)</f>
        <v>0</v>
      </c>
      <c r="BH96" s="413">
        <f>IF(N96="sníž. přenesená",J96,0)</f>
        <v>0</v>
      </c>
      <c r="BI96" s="413">
        <f>IF(N96="nulová",J96,0)</f>
        <v>0</v>
      </c>
      <c r="BJ96" s="331" t="s">
        <v>11</v>
      </c>
      <c r="BK96" s="413">
        <f>ROUND(I96*H96,2)</f>
        <v>0</v>
      </c>
      <c r="BL96" s="331" t="s">
        <v>1504</v>
      </c>
      <c r="BM96" s="412" t="s">
        <v>2027</v>
      </c>
    </row>
    <row r="97" spans="2:65" s="338" customFormat="1" x14ac:dyDescent="0.2">
      <c r="B97" s="339"/>
      <c r="D97" s="414" t="s">
        <v>1476</v>
      </c>
      <c r="F97" s="415" t="s">
        <v>2028</v>
      </c>
      <c r="L97" s="339"/>
      <c r="M97" s="416"/>
      <c r="T97" s="417"/>
      <c r="AT97" s="331" t="s">
        <v>1476</v>
      </c>
      <c r="AU97" s="331" t="s">
        <v>9</v>
      </c>
    </row>
    <row r="98" spans="2:65" s="338" customFormat="1" ht="16.5" customHeight="1" x14ac:dyDescent="0.2">
      <c r="B98" s="339"/>
      <c r="C98" s="402" t="s">
        <v>367</v>
      </c>
      <c r="D98" s="402" t="s">
        <v>1471</v>
      </c>
      <c r="E98" s="403" t="s">
        <v>2029</v>
      </c>
      <c r="F98" s="404" t="s">
        <v>2030</v>
      </c>
      <c r="G98" s="405" t="s">
        <v>151</v>
      </c>
      <c r="H98" s="406">
        <v>43</v>
      </c>
      <c r="I98" s="440">
        <v>0</v>
      </c>
      <c r="J98" s="407">
        <f>ROUND(I98*H98,2)</f>
        <v>0</v>
      </c>
      <c r="K98" s="404" t="s">
        <v>1474</v>
      </c>
      <c r="L98" s="339"/>
      <c r="M98" s="408" t="s">
        <v>1431</v>
      </c>
      <c r="N98" s="409" t="s">
        <v>1287</v>
      </c>
      <c r="O98" s="410">
        <v>0.21199999999999999</v>
      </c>
      <c r="P98" s="410">
        <f>O98*H98</f>
        <v>9.1159999999999997</v>
      </c>
      <c r="Q98" s="410">
        <v>5.5000000000000003E-4</v>
      </c>
      <c r="R98" s="410">
        <f>Q98*H98</f>
        <v>2.3650000000000001E-2</v>
      </c>
      <c r="S98" s="410">
        <v>0</v>
      </c>
      <c r="T98" s="411">
        <f>S98*H98</f>
        <v>0</v>
      </c>
      <c r="AR98" s="412" t="s">
        <v>1504</v>
      </c>
      <c r="AT98" s="412" t="s">
        <v>1471</v>
      </c>
      <c r="AU98" s="412" t="s">
        <v>9</v>
      </c>
      <c r="AY98" s="331" t="s">
        <v>1470</v>
      </c>
      <c r="BE98" s="413">
        <f>IF(N98="základní",J98,0)</f>
        <v>0</v>
      </c>
      <c r="BF98" s="413">
        <f>IF(N98="snížená",J98,0)</f>
        <v>0</v>
      </c>
      <c r="BG98" s="413">
        <f>IF(N98="zákl. přenesená",J98,0)</f>
        <v>0</v>
      </c>
      <c r="BH98" s="413">
        <f>IF(N98="sníž. přenesená",J98,0)</f>
        <v>0</v>
      </c>
      <c r="BI98" s="413">
        <f>IF(N98="nulová",J98,0)</f>
        <v>0</v>
      </c>
      <c r="BJ98" s="331" t="s">
        <v>11</v>
      </c>
      <c r="BK98" s="413">
        <f>ROUND(I98*H98,2)</f>
        <v>0</v>
      </c>
      <c r="BL98" s="331" t="s">
        <v>1504</v>
      </c>
      <c r="BM98" s="412" t="s">
        <v>2031</v>
      </c>
    </row>
    <row r="99" spans="2:65" s="338" customFormat="1" x14ac:dyDescent="0.2">
      <c r="B99" s="339"/>
      <c r="D99" s="414" t="s">
        <v>1476</v>
      </c>
      <c r="F99" s="415" t="s">
        <v>2032</v>
      </c>
      <c r="L99" s="339"/>
      <c r="M99" s="416"/>
      <c r="T99" s="417"/>
      <c r="AT99" s="331" t="s">
        <v>1476</v>
      </c>
      <c r="AU99" s="331" t="s">
        <v>9</v>
      </c>
    </row>
    <row r="100" spans="2:65" s="338" customFormat="1" ht="16.5" customHeight="1" x14ac:dyDescent="0.2">
      <c r="B100" s="339"/>
      <c r="C100" s="402" t="s">
        <v>940</v>
      </c>
      <c r="D100" s="402" t="s">
        <v>1471</v>
      </c>
      <c r="E100" s="403" t="s">
        <v>2033</v>
      </c>
      <c r="F100" s="404" t="s">
        <v>2034</v>
      </c>
      <c r="G100" s="405" t="s">
        <v>151</v>
      </c>
      <c r="H100" s="406">
        <v>15</v>
      </c>
      <c r="I100" s="440">
        <v>0</v>
      </c>
      <c r="J100" s="407">
        <f>ROUND(I100*H100,2)</f>
        <v>0</v>
      </c>
      <c r="K100" s="404" t="s">
        <v>1474</v>
      </c>
      <c r="L100" s="339"/>
      <c r="M100" s="408" t="s">
        <v>1431</v>
      </c>
      <c r="N100" s="409" t="s">
        <v>1287</v>
      </c>
      <c r="O100" s="410">
        <v>0.215</v>
      </c>
      <c r="P100" s="410">
        <f>O100*H100</f>
        <v>3.2250000000000001</v>
      </c>
      <c r="Q100" s="410">
        <v>6.9999999999999999E-4</v>
      </c>
      <c r="R100" s="410">
        <f>Q100*H100</f>
        <v>1.0500000000000001E-2</v>
      </c>
      <c r="S100" s="410">
        <v>0</v>
      </c>
      <c r="T100" s="411">
        <f>S100*H100</f>
        <v>0</v>
      </c>
      <c r="AR100" s="412" t="s">
        <v>1504</v>
      </c>
      <c r="AT100" s="412" t="s">
        <v>1471</v>
      </c>
      <c r="AU100" s="412" t="s">
        <v>9</v>
      </c>
      <c r="AY100" s="331" t="s">
        <v>1470</v>
      </c>
      <c r="BE100" s="413">
        <f>IF(N100="základní",J100,0)</f>
        <v>0</v>
      </c>
      <c r="BF100" s="413">
        <f>IF(N100="snížená",J100,0)</f>
        <v>0</v>
      </c>
      <c r="BG100" s="413">
        <f>IF(N100="zákl. přenesená",J100,0)</f>
        <v>0</v>
      </c>
      <c r="BH100" s="413">
        <f>IF(N100="sníž. přenesená",J100,0)</f>
        <v>0</v>
      </c>
      <c r="BI100" s="413">
        <f>IF(N100="nulová",J100,0)</f>
        <v>0</v>
      </c>
      <c r="BJ100" s="331" t="s">
        <v>11</v>
      </c>
      <c r="BK100" s="413">
        <f>ROUND(I100*H100,2)</f>
        <v>0</v>
      </c>
      <c r="BL100" s="331" t="s">
        <v>1504</v>
      </c>
      <c r="BM100" s="412" t="s">
        <v>2035</v>
      </c>
    </row>
    <row r="101" spans="2:65" s="338" customFormat="1" x14ac:dyDescent="0.2">
      <c r="B101" s="339"/>
      <c r="D101" s="414" t="s">
        <v>1476</v>
      </c>
      <c r="F101" s="415" t="s">
        <v>2036</v>
      </c>
      <c r="L101" s="339"/>
      <c r="M101" s="416"/>
      <c r="T101" s="417"/>
      <c r="AT101" s="331" t="s">
        <v>1476</v>
      </c>
      <c r="AU101" s="331" t="s">
        <v>9</v>
      </c>
    </row>
    <row r="102" spans="2:65" s="338" customFormat="1" ht="16.5" customHeight="1" x14ac:dyDescent="0.2">
      <c r="B102" s="339"/>
      <c r="C102" s="402" t="s">
        <v>270</v>
      </c>
      <c r="D102" s="402" t="s">
        <v>1471</v>
      </c>
      <c r="E102" s="403" t="s">
        <v>2037</v>
      </c>
      <c r="F102" s="404" t="s">
        <v>2038</v>
      </c>
      <c r="G102" s="405" t="s">
        <v>151</v>
      </c>
      <c r="H102" s="406">
        <v>26</v>
      </c>
      <c r="I102" s="440">
        <v>0</v>
      </c>
      <c r="J102" s="407">
        <f>ROUND(I102*H102,2)</f>
        <v>0</v>
      </c>
      <c r="K102" s="404" t="s">
        <v>1474</v>
      </c>
      <c r="L102" s="339"/>
      <c r="M102" s="408" t="s">
        <v>1431</v>
      </c>
      <c r="N102" s="409" t="s">
        <v>1287</v>
      </c>
      <c r="O102" s="410">
        <v>0.28899999999999998</v>
      </c>
      <c r="P102" s="410">
        <f>O102*H102</f>
        <v>7.5139999999999993</v>
      </c>
      <c r="Q102" s="410">
        <v>4.0400000000000002E-3</v>
      </c>
      <c r="R102" s="410">
        <f>Q102*H102</f>
        <v>0.10504000000000001</v>
      </c>
      <c r="S102" s="410">
        <v>0</v>
      </c>
      <c r="T102" s="411">
        <f>S102*H102</f>
        <v>0</v>
      </c>
      <c r="AR102" s="412" t="s">
        <v>1504</v>
      </c>
      <c r="AT102" s="412" t="s">
        <v>1471</v>
      </c>
      <c r="AU102" s="412" t="s">
        <v>9</v>
      </c>
      <c r="AY102" s="331" t="s">
        <v>1470</v>
      </c>
      <c r="BE102" s="413">
        <f>IF(N102="základní",J102,0)</f>
        <v>0</v>
      </c>
      <c r="BF102" s="413">
        <f>IF(N102="snížená",J102,0)</f>
        <v>0</v>
      </c>
      <c r="BG102" s="413">
        <f>IF(N102="zákl. přenesená",J102,0)</f>
        <v>0</v>
      </c>
      <c r="BH102" s="413">
        <f>IF(N102="sníž. přenesená",J102,0)</f>
        <v>0</v>
      </c>
      <c r="BI102" s="413">
        <f>IF(N102="nulová",J102,0)</f>
        <v>0</v>
      </c>
      <c r="BJ102" s="331" t="s">
        <v>11</v>
      </c>
      <c r="BK102" s="413">
        <f>ROUND(I102*H102,2)</f>
        <v>0</v>
      </c>
      <c r="BL102" s="331" t="s">
        <v>1504</v>
      </c>
      <c r="BM102" s="412" t="s">
        <v>2039</v>
      </c>
    </row>
    <row r="103" spans="2:65" s="338" customFormat="1" x14ac:dyDescent="0.2">
      <c r="B103" s="339"/>
      <c r="D103" s="414" t="s">
        <v>1476</v>
      </c>
      <c r="F103" s="415" t="s">
        <v>2040</v>
      </c>
      <c r="L103" s="339"/>
      <c r="M103" s="416"/>
      <c r="T103" s="417"/>
      <c r="AT103" s="331" t="s">
        <v>1476</v>
      </c>
      <c r="AU103" s="331" t="s">
        <v>9</v>
      </c>
    </row>
    <row r="104" spans="2:65" s="338" customFormat="1" ht="16.5" customHeight="1" x14ac:dyDescent="0.2">
      <c r="B104" s="339"/>
      <c r="C104" s="402" t="s">
        <v>251</v>
      </c>
      <c r="D104" s="402" t="s">
        <v>1471</v>
      </c>
      <c r="E104" s="403" t="s">
        <v>2041</v>
      </c>
      <c r="F104" s="404" t="s">
        <v>2042</v>
      </c>
      <c r="G104" s="405" t="s">
        <v>151</v>
      </c>
      <c r="H104" s="406">
        <v>151</v>
      </c>
      <c r="I104" s="440">
        <v>0</v>
      </c>
      <c r="J104" s="407">
        <f>ROUND(I104*H104,2)</f>
        <v>0</v>
      </c>
      <c r="K104" s="404" t="s">
        <v>1474</v>
      </c>
      <c r="L104" s="339"/>
      <c r="M104" s="408" t="s">
        <v>1431</v>
      </c>
      <c r="N104" s="409" t="s">
        <v>1287</v>
      </c>
      <c r="O104" s="410">
        <v>3.7999999999999999E-2</v>
      </c>
      <c r="P104" s="410">
        <f>O104*H104</f>
        <v>5.7379999999999995</v>
      </c>
      <c r="Q104" s="410">
        <v>0</v>
      </c>
      <c r="R104" s="410">
        <f>Q104*H104</f>
        <v>0</v>
      </c>
      <c r="S104" s="410">
        <v>0</v>
      </c>
      <c r="T104" s="411">
        <f>S104*H104</f>
        <v>0</v>
      </c>
      <c r="AR104" s="412" t="s">
        <v>1504</v>
      </c>
      <c r="AT104" s="412" t="s">
        <v>1471</v>
      </c>
      <c r="AU104" s="412" t="s">
        <v>9</v>
      </c>
      <c r="AY104" s="331" t="s">
        <v>1470</v>
      </c>
      <c r="BE104" s="413">
        <f>IF(N104="základní",J104,0)</f>
        <v>0</v>
      </c>
      <c r="BF104" s="413">
        <f>IF(N104="snížená",J104,0)</f>
        <v>0</v>
      </c>
      <c r="BG104" s="413">
        <f>IF(N104="zákl. přenesená",J104,0)</f>
        <v>0</v>
      </c>
      <c r="BH104" s="413">
        <f>IF(N104="sníž. přenesená",J104,0)</f>
        <v>0</v>
      </c>
      <c r="BI104" s="413">
        <f>IF(N104="nulová",J104,0)</f>
        <v>0</v>
      </c>
      <c r="BJ104" s="331" t="s">
        <v>11</v>
      </c>
      <c r="BK104" s="413">
        <f>ROUND(I104*H104,2)</f>
        <v>0</v>
      </c>
      <c r="BL104" s="331" t="s">
        <v>1504</v>
      </c>
      <c r="BM104" s="412" t="s">
        <v>2043</v>
      </c>
    </row>
    <row r="105" spans="2:65" s="338" customFormat="1" x14ac:dyDescent="0.2">
      <c r="B105" s="339"/>
      <c r="D105" s="414" t="s">
        <v>1476</v>
      </c>
      <c r="F105" s="415" t="s">
        <v>2044</v>
      </c>
      <c r="L105" s="339"/>
      <c r="M105" s="416"/>
      <c r="T105" s="417"/>
      <c r="AT105" s="331" t="s">
        <v>1476</v>
      </c>
      <c r="AU105" s="331" t="s">
        <v>9</v>
      </c>
    </row>
    <row r="106" spans="2:65" s="338" customFormat="1" ht="16.5" customHeight="1" x14ac:dyDescent="0.2">
      <c r="B106" s="339"/>
      <c r="C106" s="402" t="s">
        <v>280</v>
      </c>
      <c r="D106" s="402" t="s">
        <v>1471</v>
      </c>
      <c r="E106" s="403" t="s">
        <v>2045</v>
      </c>
      <c r="F106" s="404" t="s">
        <v>2046</v>
      </c>
      <c r="G106" s="405" t="s">
        <v>151</v>
      </c>
      <c r="H106" s="406">
        <v>26</v>
      </c>
      <c r="I106" s="440">
        <v>0</v>
      </c>
      <c r="J106" s="407">
        <f>ROUND(I106*H106,2)</f>
        <v>0</v>
      </c>
      <c r="K106" s="404" t="s">
        <v>1474</v>
      </c>
      <c r="L106" s="339"/>
      <c r="M106" s="408" t="s">
        <v>1431</v>
      </c>
      <c r="N106" s="409" t="s">
        <v>1287</v>
      </c>
      <c r="O106" s="410">
        <v>4.5999999999999999E-2</v>
      </c>
      <c r="P106" s="410">
        <f>O106*H106</f>
        <v>1.196</v>
      </c>
      <c r="Q106" s="410">
        <v>0</v>
      </c>
      <c r="R106" s="410">
        <f>Q106*H106</f>
        <v>0</v>
      </c>
      <c r="S106" s="410">
        <v>0</v>
      </c>
      <c r="T106" s="411">
        <f>S106*H106</f>
        <v>0</v>
      </c>
      <c r="AR106" s="412" t="s">
        <v>1504</v>
      </c>
      <c r="AT106" s="412" t="s">
        <v>1471</v>
      </c>
      <c r="AU106" s="412" t="s">
        <v>9</v>
      </c>
      <c r="AY106" s="331" t="s">
        <v>1470</v>
      </c>
      <c r="BE106" s="413">
        <f>IF(N106="základní",J106,0)</f>
        <v>0</v>
      </c>
      <c r="BF106" s="413">
        <f>IF(N106="snížená",J106,0)</f>
        <v>0</v>
      </c>
      <c r="BG106" s="413">
        <f>IF(N106="zákl. přenesená",J106,0)</f>
        <v>0</v>
      </c>
      <c r="BH106" s="413">
        <f>IF(N106="sníž. přenesená",J106,0)</f>
        <v>0</v>
      </c>
      <c r="BI106" s="413">
        <f>IF(N106="nulová",J106,0)</f>
        <v>0</v>
      </c>
      <c r="BJ106" s="331" t="s">
        <v>11</v>
      </c>
      <c r="BK106" s="413">
        <f>ROUND(I106*H106,2)</f>
        <v>0</v>
      </c>
      <c r="BL106" s="331" t="s">
        <v>1504</v>
      </c>
      <c r="BM106" s="412" t="s">
        <v>2047</v>
      </c>
    </row>
    <row r="107" spans="2:65" s="338" customFormat="1" x14ac:dyDescent="0.2">
      <c r="B107" s="339"/>
      <c r="D107" s="414" t="s">
        <v>1476</v>
      </c>
      <c r="F107" s="415" t="s">
        <v>2048</v>
      </c>
      <c r="L107" s="339"/>
      <c r="M107" s="416"/>
      <c r="T107" s="417"/>
      <c r="AT107" s="331" t="s">
        <v>1476</v>
      </c>
      <c r="AU107" s="331" t="s">
        <v>9</v>
      </c>
    </row>
    <row r="108" spans="2:65" s="338" customFormat="1" ht="16.5" customHeight="1" x14ac:dyDescent="0.2">
      <c r="B108" s="339"/>
      <c r="C108" s="402" t="s">
        <v>1521</v>
      </c>
      <c r="D108" s="402" t="s">
        <v>1471</v>
      </c>
      <c r="E108" s="403" t="s">
        <v>2049</v>
      </c>
      <c r="F108" s="404" t="s">
        <v>2050</v>
      </c>
      <c r="G108" s="405" t="s">
        <v>170</v>
      </c>
      <c r="H108" s="406">
        <v>4</v>
      </c>
      <c r="I108" s="440">
        <v>0</v>
      </c>
      <c r="J108" s="407">
        <f>ROUND(I108*H108,2)</f>
        <v>0</v>
      </c>
      <c r="K108" s="404" t="s">
        <v>1474</v>
      </c>
      <c r="L108" s="339"/>
      <c r="M108" s="408" t="s">
        <v>1431</v>
      </c>
      <c r="N108" s="409" t="s">
        <v>1287</v>
      </c>
      <c r="O108" s="410">
        <v>0.43</v>
      </c>
      <c r="P108" s="410">
        <f>O108*H108</f>
        <v>1.72</v>
      </c>
      <c r="Q108" s="410">
        <v>2.0000000000000002E-5</v>
      </c>
      <c r="R108" s="410">
        <f>Q108*H108</f>
        <v>8.0000000000000007E-5</v>
      </c>
      <c r="S108" s="410">
        <v>0</v>
      </c>
      <c r="T108" s="411">
        <f>S108*H108</f>
        <v>0</v>
      </c>
      <c r="AR108" s="412" t="s">
        <v>1504</v>
      </c>
      <c r="AT108" s="412" t="s">
        <v>1471</v>
      </c>
      <c r="AU108" s="412" t="s">
        <v>9</v>
      </c>
      <c r="AY108" s="331" t="s">
        <v>1470</v>
      </c>
      <c r="BE108" s="413">
        <f>IF(N108="základní",J108,0)</f>
        <v>0</v>
      </c>
      <c r="BF108" s="413">
        <f>IF(N108="snížená",J108,0)</f>
        <v>0</v>
      </c>
      <c r="BG108" s="413">
        <f>IF(N108="zákl. přenesená",J108,0)</f>
        <v>0</v>
      </c>
      <c r="BH108" s="413">
        <f>IF(N108="sníž. přenesená",J108,0)</f>
        <v>0</v>
      </c>
      <c r="BI108" s="413">
        <f>IF(N108="nulová",J108,0)</f>
        <v>0</v>
      </c>
      <c r="BJ108" s="331" t="s">
        <v>11</v>
      </c>
      <c r="BK108" s="413">
        <f>ROUND(I108*H108,2)</f>
        <v>0</v>
      </c>
      <c r="BL108" s="331" t="s">
        <v>1504</v>
      </c>
      <c r="BM108" s="412" t="s">
        <v>2051</v>
      </c>
    </row>
    <row r="109" spans="2:65" s="338" customFormat="1" x14ac:dyDescent="0.2">
      <c r="B109" s="339"/>
      <c r="D109" s="414" t="s">
        <v>1476</v>
      </c>
      <c r="F109" s="415" t="s">
        <v>2052</v>
      </c>
      <c r="L109" s="339"/>
      <c r="M109" s="416"/>
      <c r="T109" s="417"/>
      <c r="AT109" s="331" t="s">
        <v>1476</v>
      </c>
      <c r="AU109" s="331" t="s">
        <v>9</v>
      </c>
    </row>
    <row r="110" spans="2:65" s="338" customFormat="1" ht="33" customHeight="1" x14ac:dyDescent="0.2">
      <c r="B110" s="339"/>
      <c r="C110" s="402" t="s">
        <v>1529</v>
      </c>
      <c r="D110" s="402" t="s">
        <v>1471</v>
      </c>
      <c r="E110" s="403" t="s">
        <v>2053</v>
      </c>
      <c r="F110" s="404" t="s">
        <v>2054</v>
      </c>
      <c r="G110" s="405" t="s">
        <v>151</v>
      </c>
      <c r="H110" s="406">
        <v>151</v>
      </c>
      <c r="I110" s="440">
        <v>0</v>
      </c>
      <c r="J110" s="407">
        <f>ROUND(I110*H110,2)</f>
        <v>0</v>
      </c>
      <c r="K110" s="404" t="s">
        <v>1474</v>
      </c>
      <c r="L110" s="339"/>
      <c r="M110" s="408" t="s">
        <v>1431</v>
      </c>
      <c r="N110" s="409" t="s">
        <v>1287</v>
      </c>
      <c r="O110" s="410">
        <v>0.113</v>
      </c>
      <c r="P110" s="410">
        <f>O110*H110</f>
        <v>17.062999999999999</v>
      </c>
      <c r="Q110" s="410">
        <v>1.1E-4</v>
      </c>
      <c r="R110" s="410">
        <f>Q110*H110</f>
        <v>1.661E-2</v>
      </c>
      <c r="S110" s="410">
        <v>0</v>
      </c>
      <c r="T110" s="411">
        <f>S110*H110</f>
        <v>0</v>
      </c>
      <c r="AR110" s="412" t="s">
        <v>1504</v>
      </c>
      <c r="AT110" s="412" t="s">
        <v>1471</v>
      </c>
      <c r="AU110" s="412" t="s">
        <v>9</v>
      </c>
      <c r="AY110" s="331" t="s">
        <v>1470</v>
      </c>
      <c r="BE110" s="413">
        <f>IF(N110="základní",J110,0)</f>
        <v>0</v>
      </c>
      <c r="BF110" s="413">
        <f>IF(N110="snížená",J110,0)</f>
        <v>0</v>
      </c>
      <c r="BG110" s="413">
        <f>IF(N110="zákl. přenesená",J110,0)</f>
        <v>0</v>
      </c>
      <c r="BH110" s="413">
        <f>IF(N110="sníž. přenesená",J110,0)</f>
        <v>0</v>
      </c>
      <c r="BI110" s="413">
        <f>IF(N110="nulová",J110,0)</f>
        <v>0</v>
      </c>
      <c r="BJ110" s="331" t="s">
        <v>11</v>
      </c>
      <c r="BK110" s="413">
        <f>ROUND(I110*H110,2)</f>
        <v>0</v>
      </c>
      <c r="BL110" s="331" t="s">
        <v>1504</v>
      </c>
      <c r="BM110" s="412" t="s">
        <v>2055</v>
      </c>
    </row>
    <row r="111" spans="2:65" s="338" customFormat="1" x14ac:dyDescent="0.2">
      <c r="B111" s="339"/>
      <c r="D111" s="414" t="s">
        <v>1476</v>
      </c>
      <c r="F111" s="415" t="s">
        <v>2056</v>
      </c>
      <c r="L111" s="339"/>
      <c r="M111" s="416"/>
      <c r="T111" s="417"/>
      <c r="AT111" s="331" t="s">
        <v>1476</v>
      </c>
      <c r="AU111" s="331" t="s">
        <v>9</v>
      </c>
    </row>
    <row r="112" spans="2:65" s="338" customFormat="1" ht="33" customHeight="1" x14ac:dyDescent="0.2">
      <c r="B112" s="339"/>
      <c r="C112" s="402" t="s">
        <v>1534</v>
      </c>
      <c r="D112" s="402" t="s">
        <v>1471</v>
      </c>
      <c r="E112" s="403" t="s">
        <v>2057</v>
      </c>
      <c r="F112" s="404" t="s">
        <v>2058</v>
      </c>
      <c r="G112" s="405" t="s">
        <v>151</v>
      </c>
      <c r="H112" s="406">
        <v>26</v>
      </c>
      <c r="I112" s="440">
        <v>0</v>
      </c>
      <c r="J112" s="407">
        <f>ROUND(I112*H112,2)</f>
        <v>0</v>
      </c>
      <c r="K112" s="404" t="s">
        <v>1474</v>
      </c>
      <c r="L112" s="339"/>
      <c r="M112" s="408" t="s">
        <v>1431</v>
      </c>
      <c r="N112" s="409" t="s">
        <v>1287</v>
      </c>
      <c r="O112" s="410">
        <v>0.113</v>
      </c>
      <c r="P112" s="410">
        <f>O112*H112</f>
        <v>2.9380000000000002</v>
      </c>
      <c r="Q112" s="410">
        <v>2.1000000000000001E-4</v>
      </c>
      <c r="R112" s="410">
        <f>Q112*H112</f>
        <v>5.4600000000000004E-3</v>
      </c>
      <c r="S112" s="410">
        <v>0</v>
      </c>
      <c r="T112" s="411">
        <f>S112*H112</f>
        <v>0</v>
      </c>
      <c r="AR112" s="412" t="s">
        <v>1504</v>
      </c>
      <c r="AT112" s="412" t="s">
        <v>1471</v>
      </c>
      <c r="AU112" s="412" t="s">
        <v>9</v>
      </c>
      <c r="AY112" s="331" t="s">
        <v>1470</v>
      </c>
      <c r="BE112" s="413">
        <f>IF(N112="základní",J112,0)</f>
        <v>0</v>
      </c>
      <c r="BF112" s="413">
        <f>IF(N112="snížená",J112,0)</f>
        <v>0</v>
      </c>
      <c r="BG112" s="413">
        <f>IF(N112="zákl. přenesená",J112,0)</f>
        <v>0</v>
      </c>
      <c r="BH112" s="413">
        <f>IF(N112="sníž. přenesená",J112,0)</f>
        <v>0</v>
      </c>
      <c r="BI112" s="413">
        <f>IF(N112="nulová",J112,0)</f>
        <v>0</v>
      </c>
      <c r="BJ112" s="331" t="s">
        <v>11</v>
      </c>
      <c r="BK112" s="413">
        <f>ROUND(I112*H112,2)</f>
        <v>0</v>
      </c>
      <c r="BL112" s="331" t="s">
        <v>1504</v>
      </c>
      <c r="BM112" s="412" t="s">
        <v>2059</v>
      </c>
    </row>
    <row r="113" spans="2:65" s="338" customFormat="1" x14ac:dyDescent="0.2">
      <c r="B113" s="339"/>
      <c r="D113" s="414" t="s">
        <v>1476</v>
      </c>
      <c r="F113" s="415" t="s">
        <v>2060</v>
      </c>
      <c r="L113" s="339"/>
      <c r="M113" s="416"/>
      <c r="T113" s="417"/>
      <c r="AT113" s="331" t="s">
        <v>1476</v>
      </c>
      <c r="AU113" s="331" t="s">
        <v>9</v>
      </c>
    </row>
    <row r="114" spans="2:65" s="338" customFormat="1" ht="24.2" customHeight="1" x14ac:dyDescent="0.2">
      <c r="B114" s="339"/>
      <c r="C114" s="402" t="s">
        <v>901</v>
      </c>
      <c r="D114" s="402" t="s">
        <v>1471</v>
      </c>
      <c r="E114" s="403" t="s">
        <v>2061</v>
      </c>
      <c r="F114" s="404" t="s">
        <v>2062</v>
      </c>
      <c r="G114" s="405" t="s">
        <v>114</v>
      </c>
      <c r="H114" s="406">
        <v>0.20399999999999999</v>
      </c>
      <c r="I114" s="440">
        <v>0</v>
      </c>
      <c r="J114" s="407">
        <f>ROUND(I114*H114,2)</f>
        <v>0</v>
      </c>
      <c r="K114" s="404" t="s">
        <v>1474</v>
      </c>
      <c r="L114" s="339"/>
      <c r="M114" s="408" t="s">
        <v>1431</v>
      </c>
      <c r="N114" s="409" t="s">
        <v>1287</v>
      </c>
      <c r="O114" s="410">
        <v>4.7619999999999996</v>
      </c>
      <c r="P114" s="410">
        <f>O114*H114</f>
        <v>0.97144799999999987</v>
      </c>
      <c r="Q114" s="410">
        <v>0</v>
      </c>
      <c r="R114" s="410">
        <f>Q114*H114</f>
        <v>0</v>
      </c>
      <c r="S114" s="410">
        <v>0</v>
      </c>
      <c r="T114" s="411">
        <f>S114*H114</f>
        <v>0</v>
      </c>
      <c r="AR114" s="412" t="s">
        <v>1504</v>
      </c>
      <c r="AT114" s="412" t="s">
        <v>1471</v>
      </c>
      <c r="AU114" s="412" t="s">
        <v>9</v>
      </c>
      <c r="AY114" s="331" t="s">
        <v>1470</v>
      </c>
      <c r="BE114" s="413">
        <f>IF(N114="základní",J114,0)</f>
        <v>0</v>
      </c>
      <c r="BF114" s="413">
        <f>IF(N114="snížená",J114,0)</f>
        <v>0</v>
      </c>
      <c r="BG114" s="413">
        <f>IF(N114="zákl. přenesená",J114,0)</f>
        <v>0</v>
      </c>
      <c r="BH114" s="413">
        <f>IF(N114="sníž. přenesená",J114,0)</f>
        <v>0</v>
      </c>
      <c r="BI114" s="413">
        <f>IF(N114="nulová",J114,0)</f>
        <v>0</v>
      </c>
      <c r="BJ114" s="331" t="s">
        <v>11</v>
      </c>
      <c r="BK114" s="413">
        <f>ROUND(I114*H114,2)</f>
        <v>0</v>
      </c>
      <c r="BL114" s="331" t="s">
        <v>1504</v>
      </c>
      <c r="BM114" s="412" t="s">
        <v>2063</v>
      </c>
    </row>
    <row r="115" spans="2:65" s="338" customFormat="1" x14ac:dyDescent="0.2">
      <c r="B115" s="339"/>
      <c r="D115" s="414" t="s">
        <v>1476</v>
      </c>
      <c r="F115" s="415" t="s">
        <v>2064</v>
      </c>
      <c r="L115" s="339"/>
      <c r="M115" s="416"/>
      <c r="T115" s="417"/>
      <c r="AT115" s="331" t="s">
        <v>1476</v>
      </c>
      <c r="AU115" s="331" t="s">
        <v>9</v>
      </c>
    </row>
    <row r="116" spans="2:65" s="390" customFormat="1" ht="22.9" customHeight="1" x14ac:dyDescent="0.2">
      <c r="B116" s="391"/>
      <c r="D116" s="392" t="s">
        <v>1467</v>
      </c>
      <c r="E116" s="400" t="s">
        <v>2065</v>
      </c>
      <c r="F116" s="400" t="s">
        <v>2066</v>
      </c>
      <c r="J116" s="401">
        <f>BK116</f>
        <v>0</v>
      </c>
      <c r="L116" s="391"/>
      <c r="M116" s="395"/>
      <c r="P116" s="396">
        <f>SUM(P117:P132)</f>
        <v>7.9231700000000007</v>
      </c>
      <c r="R116" s="396">
        <f>SUM(R117:R132)</f>
        <v>1.9389999999999998E-2</v>
      </c>
      <c r="T116" s="397">
        <f>SUM(T117:T132)</f>
        <v>0</v>
      </c>
      <c r="AR116" s="392" t="s">
        <v>9</v>
      </c>
      <c r="AT116" s="398" t="s">
        <v>1467</v>
      </c>
      <c r="AU116" s="398" t="s">
        <v>11</v>
      </c>
      <c r="AY116" s="392" t="s">
        <v>1470</v>
      </c>
      <c r="BK116" s="399">
        <f>SUM(BK117:BK132)</f>
        <v>0</v>
      </c>
    </row>
    <row r="117" spans="2:65" s="338" customFormat="1" ht="16.5" customHeight="1" x14ac:dyDescent="0.2">
      <c r="B117" s="339"/>
      <c r="C117" s="402" t="s">
        <v>1544</v>
      </c>
      <c r="D117" s="402" t="s">
        <v>1471</v>
      </c>
      <c r="E117" s="403" t="s">
        <v>2067</v>
      </c>
      <c r="F117" s="404" t="s">
        <v>2068</v>
      </c>
      <c r="G117" s="405" t="s">
        <v>131</v>
      </c>
      <c r="H117" s="406">
        <v>1</v>
      </c>
      <c r="I117" s="440">
        <v>0</v>
      </c>
      <c r="J117" s="407">
        <f>ROUND(I117*H117,2)</f>
        <v>0</v>
      </c>
      <c r="K117" s="404" t="s">
        <v>1474</v>
      </c>
      <c r="L117" s="339"/>
      <c r="M117" s="408" t="s">
        <v>1431</v>
      </c>
      <c r="N117" s="409" t="s">
        <v>1287</v>
      </c>
      <c r="O117" s="410">
        <v>0.67300000000000004</v>
      </c>
      <c r="P117" s="410">
        <f>O117*H117</f>
        <v>0.67300000000000004</v>
      </c>
      <c r="Q117" s="410">
        <v>5.9699999999999996E-3</v>
      </c>
      <c r="R117" s="410">
        <f>Q117*H117</f>
        <v>5.9699999999999996E-3</v>
      </c>
      <c r="S117" s="410">
        <v>0</v>
      </c>
      <c r="T117" s="411">
        <f>S117*H117</f>
        <v>0</v>
      </c>
      <c r="AR117" s="412" t="s">
        <v>1504</v>
      </c>
      <c r="AT117" s="412" t="s">
        <v>1471</v>
      </c>
      <c r="AU117" s="412" t="s">
        <v>9</v>
      </c>
      <c r="AY117" s="331" t="s">
        <v>1470</v>
      </c>
      <c r="BE117" s="413">
        <f>IF(N117="základní",J117,0)</f>
        <v>0</v>
      </c>
      <c r="BF117" s="413">
        <f>IF(N117="snížená",J117,0)</f>
        <v>0</v>
      </c>
      <c r="BG117" s="413">
        <f>IF(N117="zákl. přenesená",J117,0)</f>
        <v>0</v>
      </c>
      <c r="BH117" s="413">
        <f>IF(N117="sníž. přenesená",J117,0)</f>
        <v>0</v>
      </c>
      <c r="BI117" s="413">
        <f>IF(N117="nulová",J117,0)</f>
        <v>0</v>
      </c>
      <c r="BJ117" s="331" t="s">
        <v>11</v>
      </c>
      <c r="BK117" s="413">
        <f>ROUND(I117*H117,2)</f>
        <v>0</v>
      </c>
      <c r="BL117" s="331" t="s">
        <v>1504</v>
      </c>
      <c r="BM117" s="412" t="s">
        <v>2069</v>
      </c>
    </row>
    <row r="118" spans="2:65" s="338" customFormat="1" x14ac:dyDescent="0.2">
      <c r="B118" s="339"/>
      <c r="D118" s="414" t="s">
        <v>1476</v>
      </c>
      <c r="F118" s="415" t="s">
        <v>2070</v>
      </c>
      <c r="L118" s="339"/>
      <c r="M118" s="416"/>
      <c r="T118" s="417"/>
      <c r="AT118" s="331" t="s">
        <v>1476</v>
      </c>
      <c r="AU118" s="331" t="s">
        <v>9</v>
      </c>
    </row>
    <row r="119" spans="2:65" s="338" customFormat="1" ht="16.5" customHeight="1" x14ac:dyDescent="0.2">
      <c r="B119" s="339"/>
      <c r="C119" s="402" t="s">
        <v>1504</v>
      </c>
      <c r="D119" s="402" t="s">
        <v>1471</v>
      </c>
      <c r="E119" s="403" t="s">
        <v>2071</v>
      </c>
      <c r="F119" s="404" t="s">
        <v>2072</v>
      </c>
      <c r="G119" s="405" t="s">
        <v>170</v>
      </c>
      <c r="H119" s="406">
        <v>11</v>
      </c>
      <c r="I119" s="440">
        <v>0</v>
      </c>
      <c r="J119" s="407">
        <f>ROUND(I119*H119,2)</f>
        <v>0</v>
      </c>
      <c r="K119" s="404" t="s">
        <v>1474</v>
      </c>
      <c r="L119" s="339"/>
      <c r="M119" s="408" t="s">
        <v>1431</v>
      </c>
      <c r="N119" s="409" t="s">
        <v>1287</v>
      </c>
      <c r="O119" s="410">
        <v>6.2E-2</v>
      </c>
      <c r="P119" s="410">
        <f>O119*H119</f>
        <v>0.68199999999999994</v>
      </c>
      <c r="Q119" s="410">
        <v>6.0000000000000002E-5</v>
      </c>
      <c r="R119" s="410">
        <f>Q119*H119</f>
        <v>6.6E-4</v>
      </c>
      <c r="S119" s="410">
        <v>0</v>
      </c>
      <c r="T119" s="411">
        <f>S119*H119</f>
        <v>0</v>
      </c>
      <c r="AR119" s="412" t="s">
        <v>1504</v>
      </c>
      <c r="AT119" s="412" t="s">
        <v>1471</v>
      </c>
      <c r="AU119" s="412" t="s">
        <v>9</v>
      </c>
      <c r="AY119" s="331" t="s">
        <v>1470</v>
      </c>
      <c r="BE119" s="413">
        <f>IF(N119="základní",J119,0)</f>
        <v>0</v>
      </c>
      <c r="BF119" s="413">
        <f>IF(N119="snížená",J119,0)</f>
        <v>0</v>
      </c>
      <c r="BG119" s="413">
        <f>IF(N119="zákl. přenesená",J119,0)</f>
        <v>0</v>
      </c>
      <c r="BH119" s="413">
        <f>IF(N119="sníž. přenesená",J119,0)</f>
        <v>0</v>
      </c>
      <c r="BI119" s="413">
        <f>IF(N119="nulová",J119,0)</f>
        <v>0</v>
      </c>
      <c r="BJ119" s="331" t="s">
        <v>11</v>
      </c>
      <c r="BK119" s="413">
        <f>ROUND(I119*H119,2)</f>
        <v>0</v>
      </c>
      <c r="BL119" s="331" t="s">
        <v>1504</v>
      </c>
      <c r="BM119" s="412" t="s">
        <v>2073</v>
      </c>
    </row>
    <row r="120" spans="2:65" s="338" customFormat="1" x14ac:dyDescent="0.2">
      <c r="B120" s="339"/>
      <c r="D120" s="414" t="s">
        <v>1476</v>
      </c>
      <c r="F120" s="415" t="s">
        <v>2074</v>
      </c>
      <c r="L120" s="339"/>
      <c r="M120" s="416"/>
      <c r="T120" s="417"/>
      <c r="AT120" s="331" t="s">
        <v>1476</v>
      </c>
      <c r="AU120" s="331" t="s">
        <v>9</v>
      </c>
    </row>
    <row r="121" spans="2:65" s="338" customFormat="1" ht="21.75" customHeight="1" x14ac:dyDescent="0.2">
      <c r="B121" s="339"/>
      <c r="C121" s="402" t="s">
        <v>235</v>
      </c>
      <c r="D121" s="402" t="s">
        <v>1471</v>
      </c>
      <c r="E121" s="403" t="s">
        <v>2075</v>
      </c>
      <c r="F121" s="404" t="s">
        <v>2076</v>
      </c>
      <c r="G121" s="405" t="s">
        <v>170</v>
      </c>
      <c r="H121" s="406">
        <v>11</v>
      </c>
      <c r="I121" s="440">
        <v>0</v>
      </c>
      <c r="J121" s="407">
        <f>ROUND(I121*H121,2)</f>
        <v>0</v>
      </c>
      <c r="K121" s="404" t="s">
        <v>1474</v>
      </c>
      <c r="L121" s="339"/>
      <c r="M121" s="408" t="s">
        <v>1431</v>
      </c>
      <c r="N121" s="409" t="s">
        <v>1287</v>
      </c>
      <c r="O121" s="410">
        <v>0.15</v>
      </c>
      <c r="P121" s="410">
        <f>O121*H121</f>
        <v>1.65</v>
      </c>
      <c r="Q121" s="410">
        <v>2.5999999999999998E-4</v>
      </c>
      <c r="R121" s="410">
        <f>Q121*H121</f>
        <v>2.8599999999999997E-3</v>
      </c>
      <c r="S121" s="410">
        <v>0</v>
      </c>
      <c r="T121" s="411">
        <f>S121*H121</f>
        <v>0</v>
      </c>
      <c r="AR121" s="412" t="s">
        <v>1504</v>
      </c>
      <c r="AT121" s="412" t="s">
        <v>1471</v>
      </c>
      <c r="AU121" s="412" t="s">
        <v>9</v>
      </c>
      <c r="AY121" s="331" t="s">
        <v>1470</v>
      </c>
      <c r="BE121" s="413">
        <f>IF(N121="základní",J121,0)</f>
        <v>0</v>
      </c>
      <c r="BF121" s="413">
        <f>IF(N121="snížená",J121,0)</f>
        <v>0</v>
      </c>
      <c r="BG121" s="413">
        <f>IF(N121="zákl. přenesená",J121,0)</f>
        <v>0</v>
      </c>
      <c r="BH121" s="413">
        <f>IF(N121="sníž. přenesená",J121,0)</f>
        <v>0</v>
      </c>
      <c r="BI121" s="413">
        <f>IF(N121="nulová",J121,0)</f>
        <v>0</v>
      </c>
      <c r="BJ121" s="331" t="s">
        <v>11</v>
      </c>
      <c r="BK121" s="413">
        <f>ROUND(I121*H121,2)</f>
        <v>0</v>
      </c>
      <c r="BL121" s="331" t="s">
        <v>1504</v>
      </c>
      <c r="BM121" s="412" t="s">
        <v>2077</v>
      </c>
    </row>
    <row r="122" spans="2:65" s="338" customFormat="1" x14ac:dyDescent="0.2">
      <c r="B122" s="339"/>
      <c r="D122" s="414" t="s">
        <v>1476</v>
      </c>
      <c r="F122" s="415" t="s">
        <v>2078</v>
      </c>
      <c r="L122" s="339"/>
      <c r="M122" s="416"/>
      <c r="T122" s="417"/>
      <c r="AT122" s="331" t="s">
        <v>1476</v>
      </c>
      <c r="AU122" s="331" t="s">
        <v>9</v>
      </c>
    </row>
    <row r="123" spans="2:65" s="338" customFormat="1" ht="24.2" customHeight="1" x14ac:dyDescent="0.2">
      <c r="B123" s="339"/>
      <c r="C123" s="402" t="s">
        <v>1556</v>
      </c>
      <c r="D123" s="402" t="s">
        <v>1471</v>
      </c>
      <c r="E123" s="403" t="s">
        <v>2079</v>
      </c>
      <c r="F123" s="404" t="s">
        <v>2080</v>
      </c>
      <c r="G123" s="405" t="s">
        <v>170</v>
      </c>
      <c r="H123" s="406">
        <v>11</v>
      </c>
      <c r="I123" s="440">
        <v>0</v>
      </c>
      <c r="J123" s="407">
        <f>ROUND(I123*H123,2)</f>
        <v>0</v>
      </c>
      <c r="K123" s="404" t="s">
        <v>1474</v>
      </c>
      <c r="L123" s="339"/>
      <c r="M123" s="408" t="s">
        <v>1431</v>
      </c>
      <c r="N123" s="409" t="s">
        <v>1287</v>
      </c>
      <c r="O123" s="410">
        <v>0.22</v>
      </c>
      <c r="P123" s="410">
        <f>O123*H123</f>
        <v>2.42</v>
      </c>
      <c r="Q123" s="410">
        <v>1.3999999999999999E-4</v>
      </c>
      <c r="R123" s="410">
        <f>Q123*H123</f>
        <v>1.5399999999999999E-3</v>
      </c>
      <c r="S123" s="410">
        <v>0</v>
      </c>
      <c r="T123" s="411">
        <f>S123*H123</f>
        <v>0</v>
      </c>
      <c r="AR123" s="412" t="s">
        <v>1504</v>
      </c>
      <c r="AT123" s="412" t="s">
        <v>1471</v>
      </c>
      <c r="AU123" s="412" t="s">
        <v>9</v>
      </c>
      <c r="AY123" s="331" t="s">
        <v>1470</v>
      </c>
      <c r="BE123" s="413">
        <f>IF(N123="základní",J123,0)</f>
        <v>0</v>
      </c>
      <c r="BF123" s="413">
        <f>IF(N123="snížená",J123,0)</f>
        <v>0</v>
      </c>
      <c r="BG123" s="413">
        <f>IF(N123="zákl. přenesená",J123,0)</f>
        <v>0</v>
      </c>
      <c r="BH123" s="413">
        <f>IF(N123="sníž. přenesená",J123,0)</f>
        <v>0</v>
      </c>
      <c r="BI123" s="413">
        <f>IF(N123="nulová",J123,0)</f>
        <v>0</v>
      </c>
      <c r="BJ123" s="331" t="s">
        <v>11</v>
      </c>
      <c r="BK123" s="413">
        <f>ROUND(I123*H123,2)</f>
        <v>0</v>
      </c>
      <c r="BL123" s="331" t="s">
        <v>1504</v>
      </c>
      <c r="BM123" s="412" t="s">
        <v>2081</v>
      </c>
    </row>
    <row r="124" spans="2:65" s="338" customFormat="1" x14ac:dyDescent="0.2">
      <c r="B124" s="339"/>
      <c r="D124" s="414" t="s">
        <v>1476</v>
      </c>
      <c r="F124" s="415" t="s">
        <v>2082</v>
      </c>
      <c r="L124" s="339"/>
      <c r="M124" s="416"/>
      <c r="T124" s="417"/>
      <c r="AT124" s="331" t="s">
        <v>1476</v>
      </c>
      <c r="AU124" s="331" t="s">
        <v>9</v>
      </c>
    </row>
    <row r="125" spans="2:65" s="338" customFormat="1" ht="16.5" customHeight="1" x14ac:dyDescent="0.2">
      <c r="B125" s="339"/>
      <c r="C125" s="402" t="s">
        <v>1560</v>
      </c>
      <c r="D125" s="402" t="s">
        <v>1471</v>
      </c>
      <c r="E125" s="403" t="s">
        <v>2083</v>
      </c>
      <c r="F125" s="404" t="s">
        <v>2084</v>
      </c>
      <c r="G125" s="405" t="s">
        <v>170</v>
      </c>
      <c r="H125" s="406">
        <v>1</v>
      </c>
      <c r="I125" s="440">
        <v>0</v>
      </c>
      <c r="J125" s="407">
        <f>ROUND(I125*H125,2)</f>
        <v>0</v>
      </c>
      <c r="K125" s="404" t="s">
        <v>1474</v>
      </c>
      <c r="L125" s="339"/>
      <c r="M125" s="408" t="s">
        <v>1431</v>
      </c>
      <c r="N125" s="409" t="s">
        <v>1287</v>
      </c>
      <c r="O125" s="410">
        <v>0.20599999999999999</v>
      </c>
      <c r="P125" s="410">
        <f>O125*H125</f>
        <v>0.20599999999999999</v>
      </c>
      <c r="Q125" s="410">
        <v>1.8000000000000001E-4</v>
      </c>
      <c r="R125" s="410">
        <f>Q125*H125</f>
        <v>1.8000000000000001E-4</v>
      </c>
      <c r="S125" s="410">
        <v>0</v>
      </c>
      <c r="T125" s="411">
        <f>S125*H125</f>
        <v>0</v>
      </c>
      <c r="AR125" s="412" t="s">
        <v>1504</v>
      </c>
      <c r="AT125" s="412" t="s">
        <v>1471</v>
      </c>
      <c r="AU125" s="412" t="s">
        <v>9</v>
      </c>
      <c r="AY125" s="331" t="s">
        <v>1470</v>
      </c>
      <c r="BE125" s="413">
        <f>IF(N125="základní",J125,0)</f>
        <v>0</v>
      </c>
      <c r="BF125" s="413">
        <f>IF(N125="snížená",J125,0)</f>
        <v>0</v>
      </c>
      <c r="BG125" s="413">
        <f>IF(N125="zákl. přenesená",J125,0)</f>
        <v>0</v>
      </c>
      <c r="BH125" s="413">
        <f>IF(N125="sníž. přenesená",J125,0)</f>
        <v>0</v>
      </c>
      <c r="BI125" s="413">
        <f>IF(N125="nulová",J125,0)</f>
        <v>0</v>
      </c>
      <c r="BJ125" s="331" t="s">
        <v>11</v>
      </c>
      <c r="BK125" s="413">
        <f>ROUND(I125*H125,2)</f>
        <v>0</v>
      </c>
      <c r="BL125" s="331" t="s">
        <v>1504</v>
      </c>
      <c r="BM125" s="412" t="s">
        <v>2085</v>
      </c>
    </row>
    <row r="126" spans="2:65" s="338" customFormat="1" x14ac:dyDescent="0.2">
      <c r="B126" s="339"/>
      <c r="D126" s="414" t="s">
        <v>1476</v>
      </c>
      <c r="F126" s="415" t="s">
        <v>2086</v>
      </c>
      <c r="L126" s="339"/>
      <c r="M126" s="416"/>
      <c r="T126" s="417"/>
      <c r="AT126" s="331" t="s">
        <v>1476</v>
      </c>
      <c r="AU126" s="331" t="s">
        <v>9</v>
      </c>
    </row>
    <row r="127" spans="2:65" s="338" customFormat="1" ht="21.75" customHeight="1" x14ac:dyDescent="0.2">
      <c r="B127" s="339"/>
      <c r="C127" s="402" t="s">
        <v>934</v>
      </c>
      <c r="D127" s="402" t="s">
        <v>1471</v>
      </c>
      <c r="E127" s="403" t="s">
        <v>2087</v>
      </c>
      <c r="F127" s="404" t="s">
        <v>2088</v>
      </c>
      <c r="G127" s="405" t="s">
        <v>170</v>
      </c>
      <c r="H127" s="406">
        <v>11</v>
      </c>
      <c r="I127" s="440">
        <v>0</v>
      </c>
      <c r="J127" s="407">
        <f>ROUND(I127*H127,2)</f>
        <v>0</v>
      </c>
      <c r="K127" s="404" t="s">
        <v>1474</v>
      </c>
      <c r="L127" s="339"/>
      <c r="M127" s="408" t="s">
        <v>1431</v>
      </c>
      <c r="N127" s="409" t="s">
        <v>1287</v>
      </c>
      <c r="O127" s="410">
        <v>0.16500000000000001</v>
      </c>
      <c r="P127" s="410">
        <f>O127*H127</f>
        <v>1.8150000000000002</v>
      </c>
      <c r="Q127" s="410">
        <v>6.9999999999999999E-4</v>
      </c>
      <c r="R127" s="410">
        <f>Q127*H127</f>
        <v>7.7000000000000002E-3</v>
      </c>
      <c r="S127" s="410">
        <v>0</v>
      </c>
      <c r="T127" s="411">
        <f>S127*H127</f>
        <v>0</v>
      </c>
      <c r="AR127" s="412" t="s">
        <v>1504</v>
      </c>
      <c r="AT127" s="412" t="s">
        <v>1471</v>
      </c>
      <c r="AU127" s="412" t="s">
        <v>9</v>
      </c>
      <c r="AY127" s="331" t="s">
        <v>1470</v>
      </c>
      <c r="BE127" s="413">
        <f>IF(N127="základní",J127,0)</f>
        <v>0</v>
      </c>
      <c r="BF127" s="413">
        <f>IF(N127="snížená",J127,0)</f>
        <v>0</v>
      </c>
      <c r="BG127" s="413">
        <f>IF(N127="zákl. přenesená",J127,0)</f>
        <v>0</v>
      </c>
      <c r="BH127" s="413">
        <f>IF(N127="sníž. přenesená",J127,0)</f>
        <v>0</v>
      </c>
      <c r="BI127" s="413">
        <f>IF(N127="nulová",J127,0)</f>
        <v>0</v>
      </c>
      <c r="BJ127" s="331" t="s">
        <v>11</v>
      </c>
      <c r="BK127" s="413">
        <f>ROUND(I127*H127,2)</f>
        <v>0</v>
      </c>
      <c r="BL127" s="331" t="s">
        <v>1504</v>
      </c>
      <c r="BM127" s="412" t="s">
        <v>2089</v>
      </c>
    </row>
    <row r="128" spans="2:65" s="338" customFormat="1" x14ac:dyDescent="0.2">
      <c r="B128" s="339"/>
      <c r="D128" s="414" t="s">
        <v>1476</v>
      </c>
      <c r="F128" s="415" t="s">
        <v>2090</v>
      </c>
      <c r="L128" s="339"/>
      <c r="M128" s="416"/>
      <c r="T128" s="417"/>
      <c r="AT128" s="331" t="s">
        <v>1476</v>
      </c>
      <c r="AU128" s="331" t="s">
        <v>9</v>
      </c>
    </row>
    <row r="129" spans="2:65" s="338" customFormat="1" ht="16.5" customHeight="1" x14ac:dyDescent="0.2">
      <c r="B129" s="339"/>
      <c r="C129" s="402" t="s">
        <v>1566</v>
      </c>
      <c r="D129" s="402" t="s">
        <v>1471</v>
      </c>
      <c r="E129" s="403" t="s">
        <v>2091</v>
      </c>
      <c r="F129" s="404" t="s">
        <v>2092</v>
      </c>
      <c r="G129" s="405" t="s">
        <v>170</v>
      </c>
      <c r="H129" s="406">
        <v>2</v>
      </c>
      <c r="I129" s="440">
        <v>0</v>
      </c>
      <c r="J129" s="407">
        <f>ROUND(I129*H129,2)</f>
        <v>0</v>
      </c>
      <c r="K129" s="404" t="s">
        <v>1474</v>
      </c>
      <c r="L129" s="339"/>
      <c r="M129" s="408" t="s">
        <v>1431</v>
      </c>
      <c r="N129" s="409" t="s">
        <v>1287</v>
      </c>
      <c r="O129" s="410">
        <v>0.20599999999999999</v>
      </c>
      <c r="P129" s="410">
        <f>O129*H129</f>
        <v>0.41199999999999998</v>
      </c>
      <c r="Q129" s="410">
        <v>2.4000000000000001E-4</v>
      </c>
      <c r="R129" s="410">
        <f>Q129*H129</f>
        <v>4.8000000000000001E-4</v>
      </c>
      <c r="S129" s="410">
        <v>0</v>
      </c>
      <c r="T129" s="411">
        <f>S129*H129</f>
        <v>0</v>
      </c>
      <c r="AR129" s="412" t="s">
        <v>1504</v>
      </c>
      <c r="AT129" s="412" t="s">
        <v>1471</v>
      </c>
      <c r="AU129" s="412" t="s">
        <v>9</v>
      </c>
      <c r="AY129" s="331" t="s">
        <v>1470</v>
      </c>
      <c r="BE129" s="413">
        <f>IF(N129="základní",J129,0)</f>
        <v>0</v>
      </c>
      <c r="BF129" s="413">
        <f>IF(N129="snížená",J129,0)</f>
        <v>0</v>
      </c>
      <c r="BG129" s="413">
        <f>IF(N129="zákl. přenesená",J129,0)</f>
        <v>0</v>
      </c>
      <c r="BH129" s="413">
        <f>IF(N129="sníž. přenesená",J129,0)</f>
        <v>0</v>
      </c>
      <c r="BI129" s="413">
        <f>IF(N129="nulová",J129,0)</f>
        <v>0</v>
      </c>
      <c r="BJ129" s="331" t="s">
        <v>11</v>
      </c>
      <c r="BK129" s="413">
        <f>ROUND(I129*H129,2)</f>
        <v>0</v>
      </c>
      <c r="BL129" s="331" t="s">
        <v>1504</v>
      </c>
      <c r="BM129" s="412" t="s">
        <v>2093</v>
      </c>
    </row>
    <row r="130" spans="2:65" s="338" customFormat="1" x14ac:dyDescent="0.2">
      <c r="B130" s="339"/>
      <c r="D130" s="414" t="s">
        <v>1476</v>
      </c>
      <c r="F130" s="415" t="s">
        <v>2094</v>
      </c>
      <c r="L130" s="339"/>
      <c r="M130" s="416"/>
      <c r="T130" s="417"/>
      <c r="AT130" s="331" t="s">
        <v>1476</v>
      </c>
      <c r="AU130" s="331" t="s">
        <v>9</v>
      </c>
    </row>
    <row r="131" spans="2:65" s="338" customFormat="1" ht="24.2" customHeight="1" x14ac:dyDescent="0.2">
      <c r="B131" s="339"/>
      <c r="C131" s="402" t="s">
        <v>1571</v>
      </c>
      <c r="D131" s="402" t="s">
        <v>1471</v>
      </c>
      <c r="E131" s="403" t="s">
        <v>2095</v>
      </c>
      <c r="F131" s="404" t="s">
        <v>2096</v>
      </c>
      <c r="G131" s="405" t="s">
        <v>114</v>
      </c>
      <c r="H131" s="406">
        <v>1.9E-2</v>
      </c>
      <c r="I131" s="440">
        <v>0</v>
      </c>
      <c r="J131" s="407">
        <f>ROUND(I131*H131,2)</f>
        <v>0</v>
      </c>
      <c r="K131" s="404" t="s">
        <v>1474</v>
      </c>
      <c r="L131" s="339"/>
      <c r="M131" s="408" t="s">
        <v>1431</v>
      </c>
      <c r="N131" s="409" t="s">
        <v>1287</v>
      </c>
      <c r="O131" s="410">
        <v>3.43</v>
      </c>
      <c r="P131" s="410">
        <f>O131*H131</f>
        <v>6.5170000000000006E-2</v>
      </c>
      <c r="Q131" s="410">
        <v>0</v>
      </c>
      <c r="R131" s="410">
        <f>Q131*H131</f>
        <v>0</v>
      </c>
      <c r="S131" s="410">
        <v>0</v>
      </c>
      <c r="T131" s="411">
        <f>S131*H131</f>
        <v>0</v>
      </c>
      <c r="AR131" s="412" t="s">
        <v>1504</v>
      </c>
      <c r="AT131" s="412" t="s">
        <v>1471</v>
      </c>
      <c r="AU131" s="412" t="s">
        <v>9</v>
      </c>
      <c r="AY131" s="331" t="s">
        <v>1470</v>
      </c>
      <c r="BE131" s="413">
        <f>IF(N131="základní",J131,0)</f>
        <v>0</v>
      </c>
      <c r="BF131" s="413">
        <f>IF(N131="snížená",J131,0)</f>
        <v>0</v>
      </c>
      <c r="BG131" s="413">
        <f>IF(N131="zákl. přenesená",J131,0)</f>
        <v>0</v>
      </c>
      <c r="BH131" s="413">
        <f>IF(N131="sníž. přenesená",J131,0)</f>
        <v>0</v>
      </c>
      <c r="BI131" s="413">
        <f>IF(N131="nulová",J131,0)</f>
        <v>0</v>
      </c>
      <c r="BJ131" s="331" t="s">
        <v>11</v>
      </c>
      <c r="BK131" s="413">
        <f>ROUND(I131*H131,2)</f>
        <v>0</v>
      </c>
      <c r="BL131" s="331" t="s">
        <v>1504</v>
      </c>
      <c r="BM131" s="412" t="s">
        <v>2097</v>
      </c>
    </row>
    <row r="132" spans="2:65" s="338" customFormat="1" x14ac:dyDescent="0.2">
      <c r="B132" s="339"/>
      <c r="D132" s="414" t="s">
        <v>1476</v>
      </c>
      <c r="F132" s="415" t="s">
        <v>2098</v>
      </c>
      <c r="L132" s="339"/>
      <c r="M132" s="416"/>
      <c r="T132" s="417"/>
      <c r="AT132" s="331" t="s">
        <v>1476</v>
      </c>
      <c r="AU132" s="331" t="s">
        <v>9</v>
      </c>
    </row>
    <row r="133" spans="2:65" s="390" customFormat="1" ht="22.9" customHeight="1" x14ac:dyDescent="0.2">
      <c r="B133" s="391"/>
      <c r="D133" s="392" t="s">
        <v>1467</v>
      </c>
      <c r="E133" s="400" t="s">
        <v>2099</v>
      </c>
      <c r="F133" s="400" t="s">
        <v>2100</v>
      </c>
      <c r="J133" s="401">
        <f>BK133</f>
        <v>0</v>
      </c>
      <c r="L133" s="391"/>
      <c r="M133" s="395"/>
      <c r="P133" s="396">
        <f>SUM(P134:P139)</f>
        <v>4.9741500000000007</v>
      </c>
      <c r="R133" s="396">
        <f>SUM(R134:R139)</f>
        <v>0.40229999999999999</v>
      </c>
      <c r="T133" s="397">
        <f>SUM(T134:T139)</f>
        <v>0</v>
      </c>
      <c r="AR133" s="392" t="s">
        <v>9</v>
      </c>
      <c r="AT133" s="398" t="s">
        <v>1467</v>
      </c>
      <c r="AU133" s="398" t="s">
        <v>11</v>
      </c>
      <c r="AY133" s="392" t="s">
        <v>1470</v>
      </c>
      <c r="BK133" s="399">
        <f>SUM(BK134:BK139)</f>
        <v>0</v>
      </c>
    </row>
    <row r="134" spans="2:65" s="338" customFormat="1" ht="24.2" customHeight="1" x14ac:dyDescent="0.2">
      <c r="B134" s="339"/>
      <c r="C134" s="402" t="s">
        <v>1573</v>
      </c>
      <c r="D134" s="402" t="s">
        <v>1471</v>
      </c>
      <c r="E134" s="403" t="s">
        <v>2101</v>
      </c>
      <c r="F134" s="404" t="s">
        <v>2102</v>
      </c>
      <c r="G134" s="405" t="s">
        <v>170</v>
      </c>
      <c r="H134" s="406">
        <v>6</v>
      </c>
      <c r="I134" s="440">
        <v>0</v>
      </c>
      <c r="J134" s="407">
        <f>ROUND(I134*H134,2)</f>
        <v>0</v>
      </c>
      <c r="K134" s="404" t="s">
        <v>1474</v>
      </c>
      <c r="L134" s="339"/>
      <c r="M134" s="408" t="s">
        <v>1431</v>
      </c>
      <c r="N134" s="409" t="s">
        <v>1287</v>
      </c>
      <c r="O134" s="410">
        <v>0.24099999999999999</v>
      </c>
      <c r="P134" s="410">
        <f>O134*H134</f>
        <v>1.446</v>
      </c>
      <c r="Q134" s="410">
        <v>1.54E-2</v>
      </c>
      <c r="R134" s="410">
        <f>Q134*H134</f>
        <v>9.240000000000001E-2</v>
      </c>
      <c r="S134" s="410">
        <v>0</v>
      </c>
      <c r="T134" s="411">
        <f>S134*H134</f>
        <v>0</v>
      </c>
      <c r="AR134" s="412" t="s">
        <v>1504</v>
      </c>
      <c r="AT134" s="412" t="s">
        <v>1471</v>
      </c>
      <c r="AU134" s="412" t="s">
        <v>9</v>
      </c>
      <c r="AY134" s="331" t="s">
        <v>1470</v>
      </c>
      <c r="BE134" s="413">
        <f>IF(N134="základní",J134,0)</f>
        <v>0</v>
      </c>
      <c r="BF134" s="413">
        <f>IF(N134="snížená",J134,0)</f>
        <v>0</v>
      </c>
      <c r="BG134" s="413">
        <f>IF(N134="zákl. přenesená",J134,0)</f>
        <v>0</v>
      </c>
      <c r="BH134" s="413">
        <f>IF(N134="sníž. přenesená",J134,0)</f>
        <v>0</v>
      </c>
      <c r="BI134" s="413">
        <f>IF(N134="nulová",J134,0)</f>
        <v>0</v>
      </c>
      <c r="BJ134" s="331" t="s">
        <v>11</v>
      </c>
      <c r="BK134" s="413">
        <f>ROUND(I134*H134,2)</f>
        <v>0</v>
      </c>
      <c r="BL134" s="331" t="s">
        <v>1504</v>
      </c>
      <c r="BM134" s="412" t="s">
        <v>2103</v>
      </c>
    </row>
    <row r="135" spans="2:65" s="338" customFormat="1" x14ac:dyDescent="0.2">
      <c r="B135" s="339"/>
      <c r="D135" s="414" t="s">
        <v>1476</v>
      </c>
      <c r="F135" s="415" t="s">
        <v>2104</v>
      </c>
      <c r="L135" s="339"/>
      <c r="M135" s="416"/>
      <c r="T135" s="417"/>
      <c r="AT135" s="331" t="s">
        <v>1476</v>
      </c>
      <c r="AU135" s="331" t="s">
        <v>9</v>
      </c>
    </row>
    <row r="136" spans="2:65" s="338" customFormat="1" ht="24.2" customHeight="1" x14ac:dyDescent="0.2">
      <c r="B136" s="339"/>
      <c r="C136" s="402" t="s">
        <v>1577</v>
      </c>
      <c r="D136" s="402" t="s">
        <v>1471</v>
      </c>
      <c r="E136" s="403" t="s">
        <v>2105</v>
      </c>
      <c r="F136" s="404" t="s">
        <v>2106</v>
      </c>
      <c r="G136" s="405" t="s">
        <v>170</v>
      </c>
      <c r="H136" s="406">
        <v>5</v>
      </c>
      <c r="I136" s="440">
        <v>0</v>
      </c>
      <c r="J136" s="407">
        <f>ROUND(I136*H136,2)</f>
        <v>0</v>
      </c>
      <c r="K136" s="404" t="s">
        <v>1474</v>
      </c>
      <c r="L136" s="339"/>
      <c r="M136" s="408" t="s">
        <v>1431</v>
      </c>
      <c r="N136" s="409" t="s">
        <v>1287</v>
      </c>
      <c r="O136" s="410">
        <v>0.378</v>
      </c>
      <c r="P136" s="410">
        <f>O136*H136</f>
        <v>1.8900000000000001</v>
      </c>
      <c r="Q136" s="410">
        <v>6.198E-2</v>
      </c>
      <c r="R136" s="410">
        <f>Q136*H136</f>
        <v>0.30990000000000001</v>
      </c>
      <c r="S136" s="410">
        <v>0</v>
      </c>
      <c r="T136" s="411">
        <f>S136*H136</f>
        <v>0</v>
      </c>
      <c r="AR136" s="412" t="s">
        <v>1504</v>
      </c>
      <c r="AT136" s="412" t="s">
        <v>1471</v>
      </c>
      <c r="AU136" s="412" t="s">
        <v>9</v>
      </c>
      <c r="AY136" s="331" t="s">
        <v>1470</v>
      </c>
      <c r="BE136" s="413">
        <f>IF(N136="základní",J136,0)</f>
        <v>0</v>
      </c>
      <c r="BF136" s="413">
        <f>IF(N136="snížená",J136,0)</f>
        <v>0</v>
      </c>
      <c r="BG136" s="413">
        <f>IF(N136="zákl. přenesená",J136,0)</f>
        <v>0</v>
      </c>
      <c r="BH136" s="413">
        <f>IF(N136="sníž. přenesená",J136,0)</f>
        <v>0</v>
      </c>
      <c r="BI136" s="413">
        <f>IF(N136="nulová",J136,0)</f>
        <v>0</v>
      </c>
      <c r="BJ136" s="331" t="s">
        <v>11</v>
      </c>
      <c r="BK136" s="413">
        <f>ROUND(I136*H136,2)</f>
        <v>0</v>
      </c>
      <c r="BL136" s="331" t="s">
        <v>1504</v>
      </c>
      <c r="BM136" s="412" t="s">
        <v>2107</v>
      </c>
    </row>
    <row r="137" spans="2:65" s="338" customFormat="1" x14ac:dyDescent="0.2">
      <c r="B137" s="339"/>
      <c r="D137" s="414" t="s">
        <v>1476</v>
      </c>
      <c r="F137" s="415" t="s">
        <v>2108</v>
      </c>
      <c r="L137" s="339"/>
      <c r="M137" s="416"/>
      <c r="T137" s="417"/>
      <c r="AT137" s="331" t="s">
        <v>1476</v>
      </c>
      <c r="AU137" s="331" t="s">
        <v>9</v>
      </c>
    </row>
    <row r="138" spans="2:65" s="338" customFormat="1" ht="24.2" customHeight="1" x14ac:dyDescent="0.2">
      <c r="B138" s="339"/>
      <c r="C138" s="402" t="s">
        <v>378</v>
      </c>
      <c r="D138" s="402" t="s">
        <v>1471</v>
      </c>
      <c r="E138" s="403" t="s">
        <v>2109</v>
      </c>
      <c r="F138" s="404" t="s">
        <v>2110</v>
      </c>
      <c r="G138" s="405" t="s">
        <v>114</v>
      </c>
      <c r="H138" s="406">
        <v>0.40200000000000002</v>
      </c>
      <c r="I138" s="440">
        <v>0</v>
      </c>
      <c r="J138" s="407">
        <f>ROUND(I138*H138,2)</f>
        <v>0</v>
      </c>
      <c r="K138" s="404" t="s">
        <v>1474</v>
      </c>
      <c r="L138" s="339"/>
      <c r="M138" s="408" t="s">
        <v>1431</v>
      </c>
      <c r="N138" s="409" t="s">
        <v>1287</v>
      </c>
      <c r="O138" s="410">
        <v>4.0750000000000002</v>
      </c>
      <c r="P138" s="410">
        <f>O138*H138</f>
        <v>1.6381500000000002</v>
      </c>
      <c r="Q138" s="410">
        <v>0</v>
      </c>
      <c r="R138" s="410">
        <f>Q138*H138</f>
        <v>0</v>
      </c>
      <c r="S138" s="410">
        <v>0</v>
      </c>
      <c r="T138" s="411">
        <f>S138*H138</f>
        <v>0</v>
      </c>
      <c r="AR138" s="412" t="s">
        <v>1504</v>
      </c>
      <c r="AT138" s="412" t="s">
        <v>1471</v>
      </c>
      <c r="AU138" s="412" t="s">
        <v>9</v>
      </c>
      <c r="AY138" s="331" t="s">
        <v>1470</v>
      </c>
      <c r="BE138" s="413">
        <f>IF(N138="základní",J138,0)</f>
        <v>0</v>
      </c>
      <c r="BF138" s="413">
        <f>IF(N138="snížená",J138,0)</f>
        <v>0</v>
      </c>
      <c r="BG138" s="413">
        <f>IF(N138="zákl. přenesená",J138,0)</f>
        <v>0</v>
      </c>
      <c r="BH138" s="413">
        <f>IF(N138="sníž. přenesená",J138,0)</f>
        <v>0</v>
      </c>
      <c r="BI138" s="413">
        <f>IF(N138="nulová",J138,0)</f>
        <v>0</v>
      </c>
      <c r="BJ138" s="331" t="s">
        <v>11</v>
      </c>
      <c r="BK138" s="413">
        <f>ROUND(I138*H138,2)</f>
        <v>0</v>
      </c>
      <c r="BL138" s="331" t="s">
        <v>1504</v>
      </c>
      <c r="BM138" s="412" t="s">
        <v>2111</v>
      </c>
    </row>
    <row r="139" spans="2:65" s="338" customFormat="1" x14ac:dyDescent="0.2">
      <c r="B139" s="339"/>
      <c r="D139" s="414" t="s">
        <v>1476</v>
      </c>
      <c r="F139" s="415" t="s">
        <v>2112</v>
      </c>
      <c r="L139" s="339"/>
      <c r="M139" s="435"/>
      <c r="N139" s="436"/>
      <c r="O139" s="436"/>
      <c r="P139" s="436"/>
      <c r="Q139" s="436"/>
      <c r="R139" s="436"/>
      <c r="S139" s="436"/>
      <c r="T139" s="437"/>
      <c r="AT139" s="331" t="s">
        <v>1476</v>
      </c>
      <c r="AU139" s="331" t="s">
        <v>9</v>
      </c>
    </row>
    <row r="140" spans="2:65" s="338" customFormat="1" ht="6.95" customHeight="1" x14ac:dyDescent="0.2">
      <c r="B140" s="359"/>
      <c r="C140" s="360"/>
      <c r="D140" s="360"/>
      <c r="E140" s="360"/>
      <c r="F140" s="360"/>
      <c r="G140" s="360"/>
      <c r="H140" s="360"/>
      <c r="I140" s="360"/>
      <c r="J140" s="360"/>
      <c r="K140" s="360"/>
      <c r="L140" s="339"/>
    </row>
  </sheetData>
  <mergeCells count="9">
    <mergeCell ref="E50:H50"/>
    <mergeCell ref="E74:H74"/>
    <mergeCell ref="E76:H76"/>
    <mergeCell ref="L2:V2"/>
    <mergeCell ref="E7:H7"/>
    <mergeCell ref="E9:H9"/>
    <mergeCell ref="E18:H18"/>
    <mergeCell ref="E27:H27"/>
    <mergeCell ref="E48:H48"/>
  </mergeCells>
  <hyperlinks>
    <hyperlink ref="F88" r:id="rId1" xr:uid="{A935A6FA-FD22-488B-80E3-4732AA7CE3C0}"/>
    <hyperlink ref="F90" r:id="rId2" xr:uid="{F00C51B0-225C-46CB-93BC-83C0A383D8C3}"/>
    <hyperlink ref="F92" r:id="rId3" xr:uid="{04310C33-F010-4A6A-A60E-80AD4341F42F}"/>
    <hyperlink ref="F94" r:id="rId4" xr:uid="{3B8646A2-0DF8-4064-8C02-52EE3020CB43}"/>
    <hyperlink ref="F97" r:id="rId5" xr:uid="{774C1D49-99D4-4ECC-B3D6-C4355265576E}"/>
    <hyperlink ref="F99" r:id="rId6" xr:uid="{31AF39FD-85AD-4167-A397-22479BC11846}"/>
    <hyperlink ref="F101" r:id="rId7" xr:uid="{1F0CCBF5-5329-4735-92B9-65A184781E7B}"/>
    <hyperlink ref="F103" r:id="rId8" xr:uid="{6618ED59-2EB2-404F-9E27-9937564401F5}"/>
    <hyperlink ref="F105" r:id="rId9" xr:uid="{1D5687CB-DE38-4265-8772-43EA5414FBE0}"/>
    <hyperlink ref="F107" r:id="rId10" xr:uid="{BE67FEB5-4F58-4D6F-88D9-DC7B72AC7CF6}"/>
    <hyperlink ref="F109" r:id="rId11" xr:uid="{B43978F5-B02D-44B6-A0B4-3541472F6563}"/>
    <hyperlink ref="F111" r:id="rId12" xr:uid="{C5602D88-2247-4F02-9FF4-CFA15AAC68FB}"/>
    <hyperlink ref="F113" r:id="rId13" xr:uid="{F8969C53-5AAA-4815-AC64-998451887E53}"/>
    <hyperlink ref="F115" r:id="rId14" xr:uid="{94CFC757-8240-4B99-9455-EB209CEC7FB1}"/>
    <hyperlink ref="F118" r:id="rId15" xr:uid="{6EFBC878-4253-485C-B0FC-E3C1FBC47070}"/>
    <hyperlink ref="F120" r:id="rId16" xr:uid="{C6154D6B-94DF-42D1-8B73-30A3D1D0F251}"/>
    <hyperlink ref="F122" r:id="rId17" xr:uid="{07302629-2A4D-42CF-A72C-609EA087B983}"/>
    <hyperlink ref="F124" r:id="rId18" xr:uid="{025A6704-4DBA-461A-9161-EC00D71F9488}"/>
    <hyperlink ref="F126" r:id="rId19" xr:uid="{9D85585A-A742-4CC1-8FDA-029A07D5F16C}"/>
    <hyperlink ref="F128" r:id="rId20" xr:uid="{ED3741B5-689A-49E8-80D9-82E5DA9230AF}"/>
    <hyperlink ref="F130" r:id="rId21" xr:uid="{CDB17823-8C7D-4A42-AB55-8DFE18F1F742}"/>
    <hyperlink ref="F132" r:id="rId22" xr:uid="{5C935D93-A199-4002-A8C1-CDD812CBA3A8}"/>
    <hyperlink ref="F135" r:id="rId23" xr:uid="{E2E9A6D1-A0A8-41A1-AFAB-5F590F7A08AB}"/>
    <hyperlink ref="F137" r:id="rId24" xr:uid="{C0870C9A-95BE-457F-AD89-DE64716B7B29}"/>
    <hyperlink ref="F139" r:id="rId25" xr:uid="{550284F3-86AA-40C5-95B0-20EBC0310A8A}"/>
  </hyperlinks>
  <pageMargins left="0.7" right="0.7" top="0.78740157499999996" bottom="0.78740157499999996" header="0.3" footer="0.3"/>
  <pageSetup paperSize="9" scale="45" orientation="portrait" r:id="rId2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B78C7-42FA-43C9-A54E-218DC86F75A0}">
  <dimension ref="A1:BB144"/>
  <sheetViews>
    <sheetView zoomScaleNormal="100" workbookViewId="0">
      <pane ySplit="6" topLeftCell="A55" activePane="bottomLeft" state="frozen"/>
      <selection pane="bottomLeft" activeCell="K64" sqref="K64"/>
    </sheetView>
  </sheetViews>
  <sheetFormatPr defaultRowHeight="12.75" x14ac:dyDescent="0.2"/>
  <cols>
    <col min="2" max="2" width="12.7109375" customWidth="1"/>
    <col min="3" max="3" width="44.85546875" customWidth="1"/>
    <col min="7" max="7" width="10.28515625" customWidth="1"/>
  </cols>
  <sheetData>
    <row r="1" spans="1:54" ht="15.75" x14ac:dyDescent="0.25">
      <c r="A1" s="487" t="s">
        <v>1</v>
      </c>
      <c r="B1" s="487"/>
      <c r="C1" s="487"/>
      <c r="D1" s="487"/>
      <c r="E1" s="487"/>
      <c r="F1" s="487"/>
      <c r="G1" s="487"/>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row>
    <row r="2" spans="1:54" ht="24.75" customHeight="1" x14ac:dyDescent="0.2">
      <c r="A2" s="8" t="s">
        <v>2</v>
      </c>
      <c r="B2" s="7" t="s">
        <v>9</v>
      </c>
      <c r="C2" s="488" t="s">
        <v>10</v>
      </c>
      <c r="D2" s="489"/>
      <c r="E2" s="489"/>
      <c r="F2" s="489"/>
      <c r="G2" s="490"/>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row>
    <row r="3" spans="1:54" ht="24.75" customHeight="1" x14ac:dyDescent="0.2">
      <c r="A3" s="8" t="s">
        <v>3</v>
      </c>
      <c r="B3" s="7" t="s">
        <v>11</v>
      </c>
      <c r="C3" s="488" t="s">
        <v>12</v>
      </c>
      <c r="D3" s="489"/>
      <c r="E3" s="489"/>
      <c r="F3" s="489"/>
      <c r="G3" s="490"/>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row>
    <row r="4" spans="1:54" ht="20.25" customHeight="1" x14ac:dyDescent="0.2">
      <c r="A4" s="10" t="s">
        <v>4</v>
      </c>
      <c r="B4" s="11" t="s">
        <v>251</v>
      </c>
      <c r="C4" s="506" t="s">
        <v>1030</v>
      </c>
      <c r="D4" s="507"/>
      <c r="E4" s="507"/>
      <c r="F4" s="507"/>
      <c r="G4" s="508"/>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185"/>
      <c r="AU4" s="185"/>
      <c r="AV4" s="185"/>
      <c r="AW4" s="185"/>
      <c r="AX4" s="185"/>
      <c r="AY4" s="185"/>
      <c r="AZ4" s="185"/>
      <c r="BA4" s="185"/>
      <c r="BB4" s="185"/>
    </row>
    <row r="5" spans="1:54" x14ac:dyDescent="0.2">
      <c r="A5" s="186"/>
      <c r="B5" s="187"/>
      <c r="C5" s="187"/>
      <c r="D5" s="187"/>
      <c r="E5" s="188"/>
      <c r="F5" s="187"/>
      <c r="G5" s="187"/>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185"/>
      <c r="AU5" s="185"/>
      <c r="AV5" s="185"/>
      <c r="AW5" s="185"/>
      <c r="AX5" s="185"/>
      <c r="AY5" s="185"/>
      <c r="AZ5" s="185"/>
      <c r="BA5" s="185"/>
      <c r="BB5" s="185"/>
    </row>
    <row r="6" spans="1:54" x14ac:dyDescent="0.2">
      <c r="A6" s="189" t="s">
        <v>79</v>
      </c>
      <c r="B6" s="190" t="s">
        <v>80</v>
      </c>
      <c r="C6" s="190" t="s">
        <v>81</v>
      </c>
      <c r="D6" s="190" t="s">
        <v>82</v>
      </c>
      <c r="E6" s="190" t="s">
        <v>1008</v>
      </c>
      <c r="F6" s="190" t="s">
        <v>1009</v>
      </c>
      <c r="G6" s="191" t="s">
        <v>1031</v>
      </c>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c r="AZ6" s="185"/>
      <c r="BA6" s="185"/>
      <c r="BB6" s="185"/>
    </row>
    <row r="7" spans="1:54" x14ac:dyDescent="0.2">
      <c r="A7" s="192" t="s">
        <v>101</v>
      </c>
      <c r="B7" s="193" t="s">
        <v>1032</v>
      </c>
      <c r="C7" s="194" t="s">
        <v>1033</v>
      </c>
      <c r="D7" s="195"/>
      <c r="E7" s="196"/>
      <c r="F7" s="196"/>
      <c r="G7" s="197"/>
      <c r="H7" s="187"/>
      <c r="I7" s="185"/>
      <c r="J7" s="185"/>
      <c r="K7" s="185"/>
      <c r="L7" s="198">
        <v>1</v>
      </c>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row>
    <row r="8" spans="1:54" x14ac:dyDescent="0.2">
      <c r="A8" s="199">
        <v>1</v>
      </c>
      <c r="B8" s="200" t="s">
        <v>1034</v>
      </c>
      <c r="C8" s="201" t="s">
        <v>1035</v>
      </c>
      <c r="D8" s="202" t="s">
        <v>1036</v>
      </c>
      <c r="E8" s="203">
        <v>1</v>
      </c>
      <c r="F8" s="442">
        <v>0</v>
      </c>
      <c r="G8" s="204">
        <f>E8*F8</f>
        <v>0</v>
      </c>
      <c r="H8" s="185"/>
      <c r="I8" s="185"/>
      <c r="J8" s="185"/>
      <c r="K8" s="185"/>
      <c r="L8" s="198"/>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row>
    <row r="9" spans="1:54" ht="13.5" x14ac:dyDescent="0.2">
      <c r="A9" s="199"/>
      <c r="B9" s="205"/>
      <c r="C9" s="206" t="s">
        <v>1037</v>
      </c>
      <c r="D9" s="202"/>
      <c r="E9" s="203"/>
      <c r="F9" s="203"/>
      <c r="G9" s="204"/>
      <c r="H9" s="185"/>
      <c r="I9" s="185"/>
      <c r="J9" s="185"/>
      <c r="K9" s="185"/>
      <c r="L9" s="198"/>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185"/>
      <c r="AY9" s="185"/>
      <c r="AZ9" s="185"/>
      <c r="BA9" s="185"/>
      <c r="BB9" s="185"/>
    </row>
    <row r="10" spans="1:54" ht="13.5" x14ac:dyDescent="0.2">
      <c r="A10" s="199"/>
      <c r="B10" s="205"/>
      <c r="C10" s="206" t="s">
        <v>1038</v>
      </c>
      <c r="D10" s="202"/>
      <c r="E10" s="203"/>
      <c r="F10" s="203"/>
      <c r="G10" s="204"/>
      <c r="H10" s="185"/>
      <c r="I10" s="185"/>
      <c r="J10" s="185"/>
      <c r="K10" s="185"/>
      <c r="L10" s="198"/>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5"/>
      <c r="AY10" s="185"/>
      <c r="AZ10" s="185"/>
      <c r="BA10" s="185"/>
      <c r="BB10" s="185"/>
    </row>
    <row r="11" spans="1:54" ht="13.5" x14ac:dyDescent="0.2">
      <c r="A11" s="199"/>
      <c r="B11" s="205"/>
      <c r="C11" s="206" t="s">
        <v>1039</v>
      </c>
      <c r="D11" s="202"/>
      <c r="E11" s="203"/>
      <c r="F11" s="203"/>
      <c r="G11" s="204"/>
      <c r="H11" s="185"/>
      <c r="I11" s="185"/>
      <c r="J11" s="185"/>
      <c r="K11" s="185"/>
      <c r="L11" s="198"/>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row>
    <row r="12" spans="1:54" ht="13.5" x14ac:dyDescent="0.2">
      <c r="A12" s="199"/>
      <c r="B12" s="205"/>
      <c r="C12" s="206" t="s">
        <v>1040</v>
      </c>
      <c r="D12" s="202"/>
      <c r="E12" s="203"/>
      <c r="F12" s="203"/>
      <c r="G12" s="204"/>
      <c r="H12" s="185"/>
      <c r="I12" s="185"/>
      <c r="J12" s="185"/>
      <c r="K12" s="185"/>
      <c r="L12" s="198"/>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row>
    <row r="13" spans="1:54" ht="13.5" x14ac:dyDescent="0.2">
      <c r="A13" s="199"/>
      <c r="B13" s="205"/>
      <c r="C13" s="206" t="s">
        <v>1041</v>
      </c>
      <c r="D13" s="202"/>
      <c r="E13" s="203"/>
      <c r="F13" s="203"/>
      <c r="G13" s="204"/>
      <c r="H13" s="185"/>
      <c r="I13" s="185"/>
      <c r="J13" s="185"/>
      <c r="K13" s="185"/>
      <c r="L13" s="198"/>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185"/>
      <c r="AY13" s="185"/>
      <c r="AZ13" s="185"/>
      <c r="BA13" s="185"/>
      <c r="BB13" s="185"/>
    </row>
    <row r="14" spans="1:54" ht="13.5" x14ac:dyDescent="0.2">
      <c r="A14" s="199"/>
      <c r="B14" s="205"/>
      <c r="C14" s="206" t="s">
        <v>1042</v>
      </c>
      <c r="D14" s="202"/>
      <c r="E14" s="203"/>
      <c r="F14" s="203"/>
      <c r="G14" s="204"/>
      <c r="H14" s="185"/>
      <c r="I14" s="185"/>
      <c r="J14" s="185"/>
      <c r="K14" s="185"/>
      <c r="L14" s="198"/>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5"/>
      <c r="AL14" s="185"/>
      <c r="AM14" s="185"/>
      <c r="AN14" s="185"/>
      <c r="AO14" s="185"/>
      <c r="AP14" s="185"/>
      <c r="AQ14" s="185"/>
      <c r="AR14" s="185"/>
      <c r="AS14" s="185"/>
      <c r="AT14" s="185"/>
      <c r="AU14" s="185"/>
      <c r="AV14" s="185"/>
      <c r="AW14" s="185"/>
      <c r="AX14" s="185"/>
      <c r="AY14" s="185"/>
      <c r="AZ14" s="185"/>
      <c r="BA14" s="185"/>
      <c r="BB14" s="185"/>
    </row>
    <row r="15" spans="1:54" ht="27" x14ac:dyDescent="0.2">
      <c r="A15" s="199"/>
      <c r="B15" s="205"/>
      <c r="C15" s="206" t="s">
        <v>1043</v>
      </c>
      <c r="D15" s="202"/>
      <c r="E15" s="203"/>
      <c r="F15" s="203"/>
      <c r="G15" s="204"/>
      <c r="H15" s="185"/>
      <c r="I15" s="185"/>
      <c r="J15" s="185"/>
      <c r="K15" s="185"/>
      <c r="L15" s="198"/>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5"/>
      <c r="AY15" s="185"/>
      <c r="AZ15" s="185"/>
      <c r="BA15" s="185"/>
      <c r="BB15" s="185"/>
    </row>
    <row r="16" spans="1:54" ht="13.5" x14ac:dyDescent="0.2">
      <c r="A16" s="199"/>
      <c r="B16" s="205"/>
      <c r="C16" s="206" t="s">
        <v>1044</v>
      </c>
      <c r="D16" s="202"/>
      <c r="E16" s="203"/>
      <c r="F16" s="203"/>
      <c r="G16" s="204"/>
      <c r="H16" s="185"/>
      <c r="I16" s="185"/>
      <c r="J16" s="185"/>
      <c r="K16" s="185"/>
      <c r="L16" s="198"/>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c r="AX16" s="185"/>
      <c r="AY16" s="185"/>
      <c r="AZ16" s="185"/>
      <c r="BA16" s="185"/>
      <c r="BB16" s="185"/>
    </row>
    <row r="17" spans="1:54" ht="13.5" x14ac:dyDescent="0.2">
      <c r="A17" s="199"/>
      <c r="B17" s="205"/>
      <c r="C17" s="206" t="s">
        <v>1045</v>
      </c>
      <c r="D17" s="202"/>
      <c r="E17" s="203"/>
      <c r="F17" s="203"/>
      <c r="G17" s="204"/>
      <c r="H17" s="185"/>
      <c r="I17" s="185"/>
      <c r="J17" s="185"/>
      <c r="K17" s="185"/>
      <c r="L17" s="198"/>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c r="AY17" s="185"/>
      <c r="AZ17" s="185"/>
      <c r="BA17" s="185"/>
      <c r="BB17" s="185"/>
    </row>
    <row r="18" spans="1:54" ht="13.5" x14ac:dyDescent="0.2">
      <c r="A18" s="199"/>
      <c r="B18" s="205"/>
      <c r="C18" s="206" t="s">
        <v>1046</v>
      </c>
      <c r="D18" s="202"/>
      <c r="E18" s="203"/>
      <c r="F18" s="203"/>
      <c r="G18" s="204"/>
      <c r="H18" s="185"/>
      <c r="I18" s="185"/>
      <c r="J18" s="185"/>
      <c r="K18" s="185"/>
      <c r="L18" s="198"/>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row>
    <row r="19" spans="1:54" ht="13.5" x14ac:dyDescent="0.2">
      <c r="A19" s="199"/>
      <c r="B19" s="205"/>
      <c r="C19" s="206" t="s">
        <v>1047</v>
      </c>
      <c r="D19" s="202"/>
      <c r="E19" s="203"/>
      <c r="F19" s="203"/>
      <c r="G19" s="204"/>
      <c r="H19" s="185"/>
      <c r="I19" s="185"/>
      <c r="J19" s="185"/>
      <c r="K19" s="185"/>
      <c r="L19" s="198"/>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row>
    <row r="20" spans="1:54" x14ac:dyDescent="0.2">
      <c r="A20" s="199">
        <v>2</v>
      </c>
      <c r="B20" s="200" t="s">
        <v>1048</v>
      </c>
      <c r="C20" s="201" t="s">
        <v>1049</v>
      </c>
      <c r="D20" s="202" t="s">
        <v>1036</v>
      </c>
      <c r="E20" s="203">
        <v>1</v>
      </c>
      <c r="F20" s="442">
        <v>0</v>
      </c>
      <c r="G20" s="204">
        <f>E20*F20</f>
        <v>0</v>
      </c>
      <c r="H20" s="185"/>
      <c r="I20" s="185"/>
      <c r="J20" s="185"/>
      <c r="K20" s="185"/>
      <c r="L20" s="198"/>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row>
    <row r="21" spans="1:54" ht="13.5" x14ac:dyDescent="0.2">
      <c r="A21" s="199"/>
      <c r="B21" s="205"/>
      <c r="C21" s="206" t="s">
        <v>1050</v>
      </c>
      <c r="D21" s="202"/>
      <c r="E21" s="203"/>
      <c r="F21" s="203"/>
      <c r="G21" s="204"/>
      <c r="H21" s="185"/>
      <c r="I21" s="185"/>
      <c r="J21" s="185"/>
      <c r="K21" s="185"/>
      <c r="L21" s="198"/>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row>
    <row r="22" spans="1:54" ht="13.5" x14ac:dyDescent="0.2">
      <c r="A22" s="199"/>
      <c r="B22" s="205"/>
      <c r="C22" s="206" t="s">
        <v>1051</v>
      </c>
      <c r="D22" s="202"/>
      <c r="E22" s="203"/>
      <c r="F22" s="203"/>
      <c r="G22" s="204"/>
      <c r="H22" s="185"/>
      <c r="I22" s="185"/>
      <c r="J22" s="185"/>
      <c r="K22" s="185"/>
      <c r="L22" s="198"/>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185"/>
      <c r="AY22" s="185"/>
      <c r="AZ22" s="185"/>
      <c r="BA22" s="185"/>
      <c r="BB22" s="185"/>
    </row>
    <row r="23" spans="1:54" x14ac:dyDescent="0.2">
      <c r="A23" s="199">
        <v>3</v>
      </c>
      <c r="B23" s="200" t="s">
        <v>1052</v>
      </c>
      <c r="C23" s="201" t="s">
        <v>1053</v>
      </c>
      <c r="D23" s="202" t="s">
        <v>1036</v>
      </c>
      <c r="E23" s="203">
        <v>1</v>
      </c>
      <c r="F23" s="442">
        <v>0</v>
      </c>
      <c r="G23" s="204">
        <f>E23*F23</f>
        <v>0</v>
      </c>
      <c r="H23" s="185"/>
      <c r="I23" s="185"/>
      <c r="J23" s="185"/>
      <c r="K23" s="185"/>
      <c r="L23" s="198"/>
      <c r="M23" s="185"/>
      <c r="N23" s="185"/>
      <c r="O23" s="185"/>
      <c r="P23" s="185"/>
      <c r="Q23" s="185"/>
      <c r="R23" s="185"/>
      <c r="S23" s="185"/>
      <c r="T23" s="185"/>
      <c r="U23" s="185"/>
      <c r="V23" s="185"/>
      <c r="W23" s="185"/>
      <c r="X23" s="185"/>
      <c r="Y23" s="185"/>
      <c r="Z23" s="185"/>
      <c r="AA23" s="185"/>
      <c r="AB23" s="185"/>
      <c r="AC23" s="185"/>
      <c r="AD23" s="185"/>
      <c r="AE23" s="185"/>
      <c r="AF23" s="185"/>
      <c r="AG23" s="185"/>
      <c r="AH23" s="185"/>
      <c r="AI23" s="185"/>
      <c r="AJ23" s="185"/>
      <c r="AK23" s="185"/>
      <c r="AL23" s="185"/>
      <c r="AM23" s="185"/>
      <c r="AN23" s="185"/>
      <c r="AO23" s="185"/>
      <c r="AP23" s="185"/>
      <c r="AQ23" s="185"/>
      <c r="AR23" s="185"/>
      <c r="AS23" s="185"/>
      <c r="AT23" s="185"/>
      <c r="AU23" s="185"/>
      <c r="AV23" s="185"/>
      <c r="AW23" s="185"/>
      <c r="AX23" s="185"/>
      <c r="AY23" s="185"/>
      <c r="AZ23" s="185"/>
      <c r="BA23" s="185"/>
      <c r="BB23" s="185"/>
    </row>
    <row r="24" spans="1:54" ht="13.5" x14ac:dyDescent="0.2">
      <c r="A24" s="199"/>
      <c r="B24" s="205"/>
      <c r="C24" s="206" t="s">
        <v>1054</v>
      </c>
      <c r="D24" s="202"/>
      <c r="E24" s="203"/>
      <c r="F24" s="203"/>
      <c r="G24" s="204"/>
      <c r="H24" s="185"/>
      <c r="I24" s="185"/>
      <c r="J24" s="185"/>
      <c r="K24" s="185"/>
      <c r="L24" s="198"/>
      <c r="M24" s="185"/>
      <c r="N24" s="185"/>
      <c r="O24" s="185"/>
      <c r="P24" s="185"/>
      <c r="Q24" s="185"/>
      <c r="R24" s="185"/>
      <c r="S24" s="185"/>
      <c r="T24" s="185"/>
      <c r="U24" s="185"/>
      <c r="V24" s="185"/>
      <c r="W24" s="185"/>
      <c r="X24" s="185"/>
      <c r="Y24" s="185"/>
      <c r="Z24" s="185"/>
      <c r="AA24" s="185"/>
      <c r="AB24" s="185"/>
      <c r="AC24" s="185"/>
      <c r="AD24" s="185"/>
      <c r="AE24" s="185"/>
      <c r="AF24" s="185"/>
      <c r="AG24" s="185"/>
      <c r="AH24" s="185"/>
      <c r="AI24" s="185"/>
      <c r="AJ24" s="185"/>
      <c r="AK24" s="185"/>
      <c r="AL24" s="185"/>
      <c r="AM24" s="185"/>
      <c r="AN24" s="185"/>
      <c r="AO24" s="185"/>
      <c r="AP24" s="185"/>
      <c r="AQ24" s="185"/>
      <c r="AR24" s="185"/>
      <c r="AS24" s="185"/>
      <c r="AT24" s="185"/>
      <c r="AU24" s="185"/>
      <c r="AV24" s="185"/>
      <c r="AW24" s="185"/>
      <c r="AX24" s="185"/>
      <c r="AY24" s="185"/>
      <c r="AZ24" s="185"/>
      <c r="BA24" s="185"/>
      <c r="BB24" s="185"/>
    </row>
    <row r="25" spans="1:54" ht="13.5" x14ac:dyDescent="0.2">
      <c r="A25" s="199"/>
      <c r="B25" s="205"/>
      <c r="C25" s="206" t="s">
        <v>1055</v>
      </c>
      <c r="D25" s="202"/>
      <c r="E25" s="203"/>
      <c r="F25" s="203"/>
      <c r="G25" s="204"/>
      <c r="H25" s="185"/>
      <c r="I25" s="185"/>
      <c r="J25" s="185"/>
      <c r="K25" s="185"/>
      <c r="L25" s="198"/>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c r="BA25" s="185"/>
      <c r="BB25" s="185"/>
    </row>
    <row r="26" spans="1:54" ht="13.5" x14ac:dyDescent="0.2">
      <c r="A26" s="199"/>
      <c r="B26" s="205"/>
      <c r="C26" s="206" t="s">
        <v>1056</v>
      </c>
      <c r="D26" s="202"/>
      <c r="E26" s="203"/>
      <c r="F26" s="203"/>
      <c r="G26" s="204"/>
      <c r="H26" s="185"/>
      <c r="I26" s="185"/>
      <c r="J26" s="185"/>
      <c r="K26" s="185"/>
      <c r="L26" s="198"/>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c r="BA26" s="185"/>
      <c r="BB26" s="185"/>
    </row>
    <row r="27" spans="1:54" ht="13.5" x14ac:dyDescent="0.2">
      <c r="A27" s="199"/>
      <c r="B27" s="205"/>
      <c r="C27" s="206" t="s">
        <v>1057</v>
      </c>
      <c r="D27" s="202"/>
      <c r="E27" s="203"/>
      <c r="F27" s="203"/>
      <c r="G27" s="204"/>
      <c r="H27" s="185"/>
      <c r="I27" s="185"/>
      <c r="J27" s="185"/>
      <c r="K27" s="185"/>
      <c r="L27" s="198"/>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row>
    <row r="28" spans="1:54" ht="13.5" x14ac:dyDescent="0.2">
      <c r="A28" s="199"/>
      <c r="B28" s="205"/>
      <c r="C28" s="206" t="s">
        <v>1058</v>
      </c>
      <c r="D28" s="202"/>
      <c r="E28" s="203"/>
      <c r="F28" s="203"/>
      <c r="G28" s="204"/>
      <c r="H28" s="185"/>
      <c r="I28" s="185"/>
      <c r="J28" s="185"/>
      <c r="K28" s="185"/>
      <c r="L28" s="198"/>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c r="BA28" s="185"/>
      <c r="BB28" s="185"/>
    </row>
    <row r="29" spans="1:54" x14ac:dyDescent="0.2">
      <c r="A29" s="199">
        <v>4</v>
      </c>
      <c r="B29" s="200" t="s">
        <v>1059</v>
      </c>
      <c r="C29" s="201" t="s">
        <v>1060</v>
      </c>
      <c r="D29" s="202" t="s">
        <v>1036</v>
      </c>
      <c r="E29" s="203">
        <v>1</v>
      </c>
      <c r="F29" s="442">
        <v>0</v>
      </c>
      <c r="G29" s="204">
        <f>E29*F29</f>
        <v>0</v>
      </c>
      <c r="H29" s="185"/>
      <c r="I29" s="185"/>
      <c r="J29" s="185"/>
      <c r="K29" s="185"/>
      <c r="L29" s="198"/>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c r="BA29" s="185"/>
      <c r="BB29" s="185"/>
    </row>
    <row r="30" spans="1:54" ht="13.5" x14ac:dyDescent="0.2">
      <c r="A30" s="199"/>
      <c r="B30" s="205"/>
      <c r="C30" s="206" t="s">
        <v>1061</v>
      </c>
      <c r="D30" s="202"/>
      <c r="E30" s="203"/>
      <c r="F30" s="203"/>
      <c r="G30" s="204"/>
      <c r="H30" s="185"/>
      <c r="I30" s="185"/>
      <c r="J30" s="185"/>
      <c r="K30" s="185"/>
      <c r="L30" s="198"/>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c r="BA30" s="185"/>
      <c r="BB30" s="185"/>
    </row>
    <row r="31" spans="1:54" ht="13.5" x14ac:dyDescent="0.2">
      <c r="A31" s="199"/>
      <c r="B31" s="205"/>
      <c r="C31" s="206" t="s">
        <v>1062</v>
      </c>
      <c r="D31" s="202"/>
      <c r="E31" s="203"/>
      <c r="F31" s="203"/>
      <c r="G31" s="204"/>
      <c r="H31" s="185"/>
      <c r="I31" s="185"/>
      <c r="J31" s="185"/>
      <c r="K31" s="185"/>
      <c r="L31" s="198"/>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c r="BA31" s="185"/>
      <c r="BB31" s="185"/>
    </row>
    <row r="32" spans="1:54" ht="13.5" x14ac:dyDescent="0.2">
      <c r="A32" s="199"/>
      <c r="B32" s="205"/>
      <c r="C32" s="206" t="s">
        <v>1063</v>
      </c>
      <c r="D32" s="202"/>
      <c r="E32" s="203"/>
      <c r="F32" s="203"/>
      <c r="G32" s="204"/>
      <c r="H32" s="185"/>
      <c r="I32" s="185"/>
      <c r="J32" s="185"/>
      <c r="K32" s="185"/>
      <c r="L32" s="198"/>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c r="BA32" s="185"/>
      <c r="BB32" s="185"/>
    </row>
    <row r="33" spans="1:54" ht="13.5" x14ac:dyDescent="0.2">
      <c r="A33" s="199"/>
      <c r="B33" s="205"/>
      <c r="C33" s="206" t="s">
        <v>1064</v>
      </c>
      <c r="D33" s="202"/>
      <c r="E33" s="203"/>
      <c r="F33" s="203"/>
      <c r="G33" s="204"/>
      <c r="H33" s="185"/>
      <c r="I33" s="185"/>
      <c r="J33" s="185"/>
      <c r="K33" s="185"/>
      <c r="L33" s="198"/>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row>
    <row r="34" spans="1:54" x14ac:dyDescent="0.2">
      <c r="A34" s="199">
        <v>5</v>
      </c>
      <c r="B34" s="200" t="s">
        <v>1065</v>
      </c>
      <c r="C34" s="201" t="s">
        <v>1066</v>
      </c>
      <c r="D34" s="202" t="s">
        <v>1036</v>
      </c>
      <c r="E34" s="203">
        <v>1</v>
      </c>
      <c r="F34" s="442">
        <v>0</v>
      </c>
      <c r="G34" s="204">
        <f>E34*F34</f>
        <v>0</v>
      </c>
      <c r="H34" s="185"/>
      <c r="I34" s="185"/>
      <c r="J34" s="185"/>
      <c r="K34" s="185"/>
      <c r="L34" s="198"/>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c r="BA34" s="185"/>
      <c r="BB34" s="185"/>
    </row>
    <row r="35" spans="1:54" ht="13.5" x14ac:dyDescent="0.2">
      <c r="A35" s="199"/>
      <c r="B35" s="205"/>
      <c r="C35" s="206" t="s">
        <v>1067</v>
      </c>
      <c r="D35" s="202"/>
      <c r="E35" s="203"/>
      <c r="F35" s="203"/>
      <c r="G35" s="204"/>
      <c r="H35" s="185"/>
      <c r="I35" s="185"/>
      <c r="J35" s="185"/>
      <c r="K35" s="185"/>
      <c r="L35" s="198"/>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c r="BA35" s="185"/>
      <c r="BB35" s="185"/>
    </row>
    <row r="36" spans="1:54" ht="13.5" x14ac:dyDescent="0.2">
      <c r="A36" s="199"/>
      <c r="B36" s="205"/>
      <c r="C36" s="206" t="s">
        <v>1068</v>
      </c>
      <c r="D36" s="202"/>
      <c r="E36" s="203"/>
      <c r="F36" s="203"/>
      <c r="G36" s="204"/>
      <c r="H36" s="185"/>
      <c r="I36" s="185"/>
      <c r="J36" s="185"/>
      <c r="K36" s="185"/>
      <c r="L36" s="198"/>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c r="BA36" s="185"/>
      <c r="BB36" s="185"/>
    </row>
    <row r="37" spans="1:54" x14ac:dyDescent="0.2">
      <c r="A37" s="199">
        <v>6</v>
      </c>
      <c r="B37" s="200" t="s">
        <v>1069</v>
      </c>
      <c r="C37" s="201" t="s">
        <v>1070</v>
      </c>
      <c r="D37" s="202" t="s">
        <v>1036</v>
      </c>
      <c r="E37" s="203">
        <v>1</v>
      </c>
      <c r="F37" s="442">
        <v>0</v>
      </c>
      <c r="G37" s="204">
        <f>E37*F37</f>
        <v>0</v>
      </c>
      <c r="H37" s="185"/>
      <c r="I37" s="185"/>
      <c r="J37" s="185"/>
      <c r="K37" s="185"/>
      <c r="L37" s="198"/>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c r="BA37" s="185"/>
      <c r="BB37" s="185"/>
    </row>
    <row r="38" spans="1:54" x14ac:dyDescent="0.2">
      <c r="A38" s="199">
        <v>7</v>
      </c>
      <c r="B38" s="200" t="s">
        <v>1071</v>
      </c>
      <c r="C38" s="201" t="s">
        <v>1072</v>
      </c>
      <c r="D38" s="202" t="s">
        <v>1036</v>
      </c>
      <c r="E38" s="203">
        <v>1</v>
      </c>
      <c r="F38" s="442">
        <v>0</v>
      </c>
      <c r="G38" s="204">
        <f>E38*F38</f>
        <v>0</v>
      </c>
      <c r="H38" s="185"/>
      <c r="I38" s="185"/>
      <c r="J38" s="185"/>
      <c r="K38" s="185"/>
      <c r="L38" s="198"/>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c r="BA38" s="185"/>
      <c r="BB38" s="185"/>
    </row>
    <row r="39" spans="1:54" ht="13.5" x14ac:dyDescent="0.2">
      <c r="A39" s="199"/>
      <c r="B39" s="205"/>
      <c r="C39" s="206" t="s">
        <v>1073</v>
      </c>
      <c r="D39" s="202"/>
      <c r="E39" s="203"/>
      <c r="F39" s="203"/>
      <c r="G39" s="204"/>
      <c r="H39" s="185"/>
      <c r="I39" s="185"/>
      <c r="J39" s="185"/>
      <c r="K39" s="185"/>
      <c r="L39" s="198"/>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row>
    <row r="40" spans="1:54" ht="13.5" x14ac:dyDescent="0.2">
      <c r="A40" s="199"/>
      <c r="B40" s="205"/>
      <c r="C40" s="206" t="s">
        <v>1074</v>
      </c>
      <c r="D40" s="202"/>
      <c r="E40" s="203"/>
      <c r="F40" s="203"/>
      <c r="G40" s="204"/>
      <c r="H40" s="185"/>
      <c r="I40" s="185"/>
      <c r="J40" s="185"/>
      <c r="K40" s="185"/>
      <c r="L40" s="198"/>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row>
    <row r="41" spans="1:54" ht="13.5" x14ac:dyDescent="0.2">
      <c r="A41" s="199"/>
      <c r="B41" s="205"/>
      <c r="C41" s="206" t="s">
        <v>1075</v>
      </c>
      <c r="D41" s="202"/>
      <c r="E41" s="203"/>
      <c r="F41" s="203"/>
      <c r="G41" s="204"/>
      <c r="H41" s="185"/>
      <c r="I41" s="185"/>
      <c r="J41" s="185"/>
      <c r="K41" s="185"/>
      <c r="L41" s="198"/>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c r="BA41" s="185"/>
      <c r="BB41" s="185"/>
    </row>
    <row r="42" spans="1:54" ht="27" x14ac:dyDescent="0.2">
      <c r="A42" s="199"/>
      <c r="B42" s="205"/>
      <c r="C42" s="206" t="s">
        <v>1076</v>
      </c>
      <c r="D42" s="202"/>
      <c r="E42" s="203"/>
      <c r="F42" s="203"/>
      <c r="G42" s="204"/>
      <c r="H42" s="185"/>
      <c r="I42" s="185"/>
      <c r="J42" s="185"/>
      <c r="K42" s="185"/>
      <c r="L42" s="198"/>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row>
    <row r="43" spans="1:54" x14ac:dyDescent="0.2">
      <c r="A43" s="199">
        <v>8</v>
      </c>
      <c r="B43" s="200" t="s">
        <v>1077</v>
      </c>
      <c r="C43" s="201" t="s">
        <v>1078</v>
      </c>
      <c r="D43" s="202" t="s">
        <v>1036</v>
      </c>
      <c r="E43" s="203">
        <v>1</v>
      </c>
      <c r="F43" s="442">
        <v>0</v>
      </c>
      <c r="G43" s="204">
        <f>E43*F43</f>
        <v>0</v>
      </c>
      <c r="H43" s="185"/>
      <c r="I43" s="185"/>
      <c r="J43" s="185"/>
      <c r="K43" s="185"/>
      <c r="L43" s="198"/>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row>
    <row r="44" spans="1:54" ht="27" x14ac:dyDescent="0.2">
      <c r="A44" s="199"/>
      <c r="B44" s="205"/>
      <c r="C44" s="206" t="s">
        <v>1079</v>
      </c>
      <c r="D44" s="202"/>
      <c r="E44" s="203"/>
      <c r="F44" s="203"/>
      <c r="G44" s="204"/>
      <c r="H44" s="185"/>
      <c r="I44" s="185"/>
      <c r="J44" s="185"/>
      <c r="K44" s="185"/>
      <c r="L44" s="198"/>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row>
    <row r="45" spans="1:54" ht="13.5" x14ac:dyDescent="0.2">
      <c r="A45" s="199"/>
      <c r="B45" s="205"/>
      <c r="C45" s="206" t="s">
        <v>1080</v>
      </c>
      <c r="D45" s="202"/>
      <c r="E45" s="203"/>
      <c r="F45" s="203"/>
      <c r="G45" s="204"/>
      <c r="H45" s="185"/>
      <c r="I45" s="185"/>
      <c r="J45" s="185"/>
      <c r="K45" s="185"/>
      <c r="L45" s="198"/>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row>
    <row r="46" spans="1:54" ht="13.5" x14ac:dyDescent="0.2">
      <c r="A46" s="199"/>
      <c r="B46" s="205"/>
      <c r="C46" s="206" t="s">
        <v>1081</v>
      </c>
      <c r="D46" s="202"/>
      <c r="E46" s="203"/>
      <c r="F46" s="203"/>
      <c r="G46" s="204"/>
      <c r="H46" s="185"/>
      <c r="I46" s="185"/>
      <c r="J46" s="185"/>
      <c r="K46" s="185"/>
      <c r="L46" s="198"/>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row>
    <row r="47" spans="1:54" ht="13.5" x14ac:dyDescent="0.2">
      <c r="A47" s="199"/>
      <c r="B47" s="205"/>
      <c r="C47" s="206" t="s">
        <v>1082</v>
      </c>
      <c r="D47" s="202"/>
      <c r="E47" s="203"/>
      <c r="F47" s="203"/>
      <c r="G47" s="204"/>
      <c r="H47" s="185"/>
      <c r="I47" s="185"/>
      <c r="J47" s="185"/>
      <c r="K47" s="185"/>
      <c r="L47" s="198"/>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row>
    <row r="48" spans="1:54" ht="13.5" x14ac:dyDescent="0.2">
      <c r="A48" s="199"/>
      <c r="B48" s="205"/>
      <c r="C48" s="206" t="s">
        <v>1083</v>
      </c>
      <c r="D48" s="202"/>
      <c r="E48" s="203"/>
      <c r="F48" s="203"/>
      <c r="G48" s="204"/>
      <c r="H48" s="185"/>
      <c r="I48" s="185"/>
      <c r="J48" s="185"/>
      <c r="K48" s="185"/>
      <c r="L48" s="198"/>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row>
    <row r="49" spans="1:54" ht="13.5" x14ac:dyDescent="0.2">
      <c r="A49" s="199"/>
      <c r="B49" s="205"/>
      <c r="C49" s="206" t="s">
        <v>1084</v>
      </c>
      <c r="D49" s="202"/>
      <c r="E49" s="203"/>
      <c r="F49" s="203"/>
      <c r="G49" s="204"/>
      <c r="H49" s="185"/>
      <c r="I49" s="185"/>
      <c r="J49" s="185"/>
      <c r="K49" s="185"/>
      <c r="L49" s="198"/>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185"/>
      <c r="AY49" s="185"/>
      <c r="AZ49" s="185"/>
      <c r="BA49" s="185"/>
      <c r="BB49" s="185"/>
    </row>
    <row r="50" spans="1:54" ht="27" x14ac:dyDescent="0.2">
      <c r="A50" s="199"/>
      <c r="B50" s="205"/>
      <c r="C50" s="206" t="s">
        <v>1085</v>
      </c>
      <c r="D50" s="202"/>
      <c r="E50" s="203"/>
      <c r="F50" s="203"/>
      <c r="G50" s="204"/>
      <c r="H50" s="185"/>
      <c r="I50" s="185"/>
      <c r="J50" s="185"/>
      <c r="K50" s="185"/>
      <c r="L50" s="198"/>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185"/>
      <c r="AY50" s="185"/>
      <c r="AZ50" s="185"/>
      <c r="BA50" s="185"/>
      <c r="BB50" s="185"/>
    </row>
    <row r="51" spans="1:54" ht="13.5" x14ac:dyDescent="0.2">
      <c r="A51" s="199"/>
      <c r="B51" s="205"/>
      <c r="C51" s="206" t="s">
        <v>1086</v>
      </c>
      <c r="D51" s="202"/>
      <c r="E51" s="203"/>
      <c r="F51" s="203"/>
      <c r="G51" s="204"/>
      <c r="H51" s="185"/>
      <c r="I51" s="185"/>
      <c r="J51" s="185"/>
      <c r="K51" s="185"/>
      <c r="L51" s="198"/>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185"/>
      <c r="AN51" s="185"/>
      <c r="AO51" s="185"/>
      <c r="AP51" s="185"/>
      <c r="AQ51" s="185"/>
      <c r="AR51" s="185"/>
      <c r="AS51" s="185"/>
      <c r="AT51" s="185"/>
      <c r="AU51" s="185"/>
      <c r="AV51" s="185"/>
      <c r="AW51" s="185"/>
      <c r="AX51" s="185"/>
      <c r="AY51" s="185"/>
      <c r="AZ51" s="185"/>
      <c r="BA51" s="185"/>
      <c r="BB51" s="185"/>
    </row>
    <row r="52" spans="1:54" ht="13.5" x14ac:dyDescent="0.2">
      <c r="A52" s="199"/>
      <c r="B52" s="205"/>
      <c r="C52" s="206" t="s">
        <v>1087</v>
      </c>
      <c r="D52" s="202"/>
      <c r="E52" s="203"/>
      <c r="F52" s="203"/>
      <c r="G52" s="204"/>
      <c r="H52" s="185"/>
      <c r="I52" s="185"/>
      <c r="J52" s="185"/>
      <c r="K52" s="185"/>
      <c r="L52" s="198"/>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c r="AR52" s="185"/>
      <c r="AS52" s="185"/>
      <c r="AT52" s="185"/>
      <c r="AU52" s="185"/>
      <c r="AV52" s="185"/>
      <c r="AW52" s="185"/>
      <c r="AX52" s="185"/>
      <c r="AY52" s="185"/>
      <c r="AZ52" s="185"/>
      <c r="BA52" s="185"/>
      <c r="BB52" s="185"/>
    </row>
    <row r="53" spans="1:54" ht="13.5" x14ac:dyDescent="0.2">
      <c r="A53" s="199"/>
      <c r="B53" s="205"/>
      <c r="C53" s="206" t="s">
        <v>1088</v>
      </c>
      <c r="D53" s="202"/>
      <c r="E53" s="203"/>
      <c r="F53" s="203"/>
      <c r="G53" s="204"/>
      <c r="H53" s="185"/>
      <c r="I53" s="185"/>
      <c r="J53" s="185"/>
      <c r="K53" s="185"/>
      <c r="L53" s="198"/>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c r="AR53" s="185"/>
      <c r="AS53" s="185"/>
      <c r="AT53" s="185"/>
      <c r="AU53" s="185"/>
      <c r="AV53" s="185"/>
      <c r="AW53" s="185"/>
      <c r="AX53" s="185"/>
      <c r="AY53" s="185"/>
      <c r="AZ53" s="185"/>
      <c r="BA53" s="185"/>
      <c r="BB53" s="185"/>
    </row>
    <row r="54" spans="1:54" x14ac:dyDescent="0.2">
      <c r="A54" s="199">
        <v>9</v>
      </c>
      <c r="B54" s="200" t="s">
        <v>1089</v>
      </c>
      <c r="C54" s="201" t="s">
        <v>1090</v>
      </c>
      <c r="D54" s="202" t="s">
        <v>1036</v>
      </c>
      <c r="E54" s="203">
        <v>1</v>
      </c>
      <c r="F54" s="442">
        <v>0</v>
      </c>
      <c r="G54" s="204">
        <f>E54*F54</f>
        <v>0</v>
      </c>
      <c r="H54" s="185"/>
      <c r="I54" s="185"/>
      <c r="J54" s="185"/>
      <c r="K54" s="185"/>
      <c r="L54" s="198"/>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c r="AL54" s="185"/>
      <c r="AM54" s="185"/>
      <c r="AN54" s="185"/>
      <c r="AO54" s="185"/>
      <c r="AP54" s="185"/>
      <c r="AQ54" s="185"/>
      <c r="AR54" s="185"/>
      <c r="AS54" s="185"/>
      <c r="AT54" s="185"/>
      <c r="AU54" s="185"/>
      <c r="AV54" s="185"/>
      <c r="AW54" s="185"/>
      <c r="AX54" s="185"/>
      <c r="AY54" s="185"/>
      <c r="AZ54" s="185"/>
      <c r="BA54" s="185"/>
      <c r="BB54" s="185"/>
    </row>
    <row r="55" spans="1:54" ht="13.5" x14ac:dyDescent="0.2">
      <c r="A55" s="199"/>
      <c r="B55" s="205"/>
      <c r="C55" s="206" t="s">
        <v>1091</v>
      </c>
      <c r="D55" s="202"/>
      <c r="E55" s="203"/>
      <c r="F55" s="203"/>
      <c r="G55" s="204"/>
      <c r="H55" s="185"/>
      <c r="I55" s="185"/>
      <c r="J55" s="185"/>
      <c r="K55" s="185"/>
      <c r="L55" s="198"/>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row>
    <row r="56" spans="1:54" ht="13.5" x14ac:dyDescent="0.2">
      <c r="A56" s="199"/>
      <c r="B56" s="205"/>
      <c r="C56" s="206" t="s">
        <v>1092</v>
      </c>
      <c r="D56" s="202"/>
      <c r="E56" s="203"/>
      <c r="F56" s="203"/>
      <c r="G56" s="204"/>
      <c r="H56" s="185"/>
      <c r="I56" s="185"/>
      <c r="J56" s="185"/>
      <c r="K56" s="185"/>
      <c r="L56" s="198"/>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185"/>
      <c r="AN56" s="185"/>
      <c r="AO56" s="185"/>
      <c r="AP56" s="185"/>
      <c r="AQ56" s="185"/>
      <c r="AR56" s="185"/>
      <c r="AS56" s="185"/>
      <c r="AT56" s="185"/>
      <c r="AU56" s="185"/>
      <c r="AV56" s="185"/>
      <c r="AW56" s="185"/>
      <c r="AX56" s="185"/>
      <c r="AY56" s="185"/>
      <c r="AZ56" s="185"/>
      <c r="BA56" s="185"/>
      <c r="BB56" s="185"/>
    </row>
    <row r="57" spans="1:54" ht="13.5" x14ac:dyDescent="0.2">
      <c r="A57" s="199"/>
      <c r="B57" s="205"/>
      <c r="C57" s="206" t="s">
        <v>1093</v>
      </c>
      <c r="D57" s="202"/>
      <c r="E57" s="203"/>
      <c r="F57" s="203"/>
      <c r="G57" s="204"/>
      <c r="H57" s="185"/>
      <c r="I57" s="185"/>
      <c r="J57" s="185"/>
      <c r="K57" s="185"/>
      <c r="L57" s="198"/>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185"/>
      <c r="AY57" s="185"/>
      <c r="AZ57" s="185"/>
      <c r="BA57" s="185"/>
      <c r="BB57" s="185"/>
    </row>
    <row r="58" spans="1:54" ht="13.5" x14ac:dyDescent="0.2">
      <c r="A58" s="199"/>
      <c r="B58" s="205"/>
      <c r="C58" s="206" t="s">
        <v>1094</v>
      </c>
      <c r="D58" s="202"/>
      <c r="E58" s="203"/>
      <c r="F58" s="203"/>
      <c r="G58" s="204"/>
      <c r="H58" s="185"/>
      <c r="I58" s="185"/>
      <c r="J58" s="185"/>
      <c r="K58" s="185"/>
      <c r="L58" s="198"/>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5"/>
      <c r="AL58" s="185"/>
      <c r="AM58" s="185"/>
      <c r="AN58" s="185"/>
      <c r="AO58" s="185"/>
      <c r="AP58" s="185"/>
      <c r="AQ58" s="185"/>
      <c r="AR58" s="185"/>
      <c r="AS58" s="185"/>
      <c r="AT58" s="185"/>
      <c r="AU58" s="185"/>
      <c r="AV58" s="185"/>
      <c r="AW58" s="185"/>
      <c r="AX58" s="185"/>
      <c r="AY58" s="185"/>
      <c r="AZ58" s="185"/>
      <c r="BA58" s="185"/>
      <c r="BB58" s="185"/>
    </row>
    <row r="59" spans="1:54" ht="13.5" x14ac:dyDescent="0.2">
      <c r="A59" s="199"/>
      <c r="B59" s="205"/>
      <c r="C59" s="206" t="s">
        <v>1095</v>
      </c>
      <c r="D59" s="202"/>
      <c r="E59" s="203"/>
      <c r="F59" s="203"/>
      <c r="G59" s="204"/>
      <c r="H59" s="185"/>
      <c r="I59" s="185"/>
      <c r="J59" s="185"/>
      <c r="K59" s="185"/>
      <c r="L59" s="198"/>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5"/>
      <c r="AM59" s="185"/>
      <c r="AN59" s="185"/>
      <c r="AO59" s="185"/>
      <c r="AP59" s="185"/>
      <c r="AQ59" s="185"/>
      <c r="AR59" s="185"/>
      <c r="AS59" s="185"/>
      <c r="AT59" s="185"/>
      <c r="AU59" s="185"/>
      <c r="AV59" s="185"/>
      <c r="AW59" s="185"/>
      <c r="AX59" s="185"/>
      <c r="AY59" s="185"/>
      <c r="AZ59" s="185"/>
      <c r="BA59" s="185"/>
      <c r="BB59" s="185"/>
    </row>
    <row r="60" spans="1:54" ht="13.5" x14ac:dyDescent="0.2">
      <c r="A60" s="199"/>
      <c r="B60" s="205"/>
      <c r="C60" s="206" t="s">
        <v>1096</v>
      </c>
      <c r="D60" s="202"/>
      <c r="E60" s="203"/>
      <c r="F60" s="203"/>
      <c r="G60" s="204"/>
      <c r="H60" s="185"/>
      <c r="I60" s="185"/>
      <c r="J60" s="185"/>
      <c r="K60" s="185"/>
      <c r="L60" s="198"/>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5"/>
      <c r="AP60" s="185"/>
      <c r="AQ60" s="185"/>
      <c r="AR60" s="185"/>
      <c r="AS60" s="185"/>
      <c r="AT60" s="185"/>
      <c r="AU60" s="185"/>
      <c r="AV60" s="185"/>
      <c r="AW60" s="185"/>
      <c r="AX60" s="185"/>
      <c r="AY60" s="185"/>
      <c r="AZ60" s="185"/>
      <c r="BA60" s="185"/>
      <c r="BB60" s="185"/>
    </row>
    <row r="61" spans="1:54" ht="13.5" x14ac:dyDescent="0.2">
      <c r="A61" s="199"/>
      <c r="B61" s="205"/>
      <c r="C61" s="206" t="s">
        <v>1097</v>
      </c>
      <c r="D61" s="202"/>
      <c r="E61" s="203"/>
      <c r="F61" s="203"/>
      <c r="G61" s="204"/>
      <c r="H61" s="185"/>
      <c r="I61" s="185"/>
      <c r="J61" s="185"/>
      <c r="K61" s="185"/>
      <c r="L61" s="198"/>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5"/>
      <c r="AL61" s="185"/>
      <c r="AM61" s="185"/>
      <c r="AN61" s="185"/>
      <c r="AO61" s="185"/>
      <c r="AP61" s="185"/>
      <c r="AQ61" s="185"/>
      <c r="AR61" s="185"/>
      <c r="AS61" s="185"/>
      <c r="AT61" s="185"/>
      <c r="AU61" s="185"/>
      <c r="AV61" s="185"/>
      <c r="AW61" s="185"/>
      <c r="AX61" s="185"/>
      <c r="AY61" s="185"/>
      <c r="AZ61" s="185"/>
      <c r="BA61" s="185"/>
      <c r="BB61" s="185"/>
    </row>
    <row r="62" spans="1:54" x14ac:dyDescent="0.2">
      <c r="A62" s="199">
        <v>10</v>
      </c>
      <c r="B62" s="200" t="s">
        <v>1098</v>
      </c>
      <c r="C62" s="201" t="s">
        <v>1099</v>
      </c>
      <c r="D62" s="202" t="s">
        <v>1036</v>
      </c>
      <c r="E62" s="203">
        <v>1</v>
      </c>
      <c r="F62" s="442">
        <v>0</v>
      </c>
      <c r="G62" s="204">
        <f>E62*F62</f>
        <v>0</v>
      </c>
      <c r="H62" s="185"/>
      <c r="I62" s="185"/>
      <c r="J62" s="185"/>
      <c r="K62" s="185"/>
      <c r="L62" s="198"/>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5"/>
      <c r="AM62" s="185"/>
      <c r="AN62" s="185"/>
      <c r="AO62" s="185"/>
      <c r="AP62" s="185"/>
      <c r="AQ62" s="185"/>
      <c r="AR62" s="185"/>
      <c r="AS62" s="185"/>
      <c r="AT62" s="185"/>
      <c r="AU62" s="185"/>
      <c r="AV62" s="185"/>
      <c r="AW62" s="185"/>
      <c r="AX62" s="185"/>
      <c r="AY62" s="185"/>
      <c r="AZ62" s="185"/>
      <c r="BA62" s="185"/>
      <c r="BB62" s="185"/>
    </row>
    <row r="63" spans="1:54" ht="13.5" x14ac:dyDescent="0.2">
      <c r="A63" s="199"/>
      <c r="B63" s="200"/>
      <c r="C63" s="206" t="s">
        <v>1100</v>
      </c>
      <c r="D63" s="202"/>
      <c r="E63" s="203"/>
      <c r="F63" s="203"/>
      <c r="G63" s="204"/>
      <c r="H63" s="185"/>
      <c r="I63" s="185"/>
      <c r="J63" s="185"/>
      <c r="K63" s="185"/>
      <c r="L63" s="198"/>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c r="AS63" s="185"/>
      <c r="AT63" s="185"/>
      <c r="AU63" s="185"/>
      <c r="AV63" s="185"/>
      <c r="AW63" s="185"/>
      <c r="AX63" s="185"/>
      <c r="AY63" s="185"/>
      <c r="AZ63" s="185"/>
      <c r="BA63" s="185"/>
      <c r="BB63" s="185"/>
    </row>
    <row r="64" spans="1:54" x14ac:dyDescent="0.2">
      <c r="A64" s="199">
        <v>11</v>
      </c>
      <c r="B64" s="200" t="s">
        <v>1101</v>
      </c>
      <c r="C64" s="201" t="s">
        <v>1102</v>
      </c>
      <c r="D64" s="202" t="s">
        <v>1036</v>
      </c>
      <c r="E64" s="203">
        <v>1</v>
      </c>
      <c r="F64" s="442">
        <v>0</v>
      </c>
      <c r="G64" s="204">
        <f>E64*F64</f>
        <v>0</v>
      </c>
      <c r="H64" s="185"/>
      <c r="I64" s="185"/>
      <c r="J64" s="185"/>
      <c r="K64" s="185"/>
      <c r="L64" s="198"/>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185"/>
      <c r="AY64" s="185"/>
      <c r="AZ64" s="185"/>
      <c r="BA64" s="185"/>
      <c r="BB64" s="185"/>
    </row>
    <row r="65" spans="1:54" ht="13.5" x14ac:dyDescent="0.2">
      <c r="A65" s="199"/>
      <c r="B65" s="205"/>
      <c r="C65" s="206" t="s">
        <v>1103</v>
      </c>
      <c r="D65" s="202"/>
      <c r="E65" s="203"/>
      <c r="F65" s="203"/>
      <c r="G65" s="204"/>
      <c r="H65" s="185"/>
      <c r="I65" s="185"/>
      <c r="J65" s="185"/>
      <c r="K65" s="185"/>
      <c r="L65" s="198"/>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5"/>
      <c r="AM65" s="185"/>
      <c r="AN65" s="185"/>
      <c r="AO65" s="185"/>
      <c r="AP65" s="185"/>
      <c r="AQ65" s="185"/>
      <c r="AR65" s="185"/>
      <c r="AS65" s="185"/>
      <c r="AT65" s="185"/>
      <c r="AU65" s="185"/>
      <c r="AV65" s="185"/>
      <c r="AW65" s="185"/>
      <c r="AX65" s="185"/>
      <c r="AY65" s="185"/>
      <c r="AZ65" s="185"/>
      <c r="BA65" s="185"/>
      <c r="BB65" s="185"/>
    </row>
    <row r="66" spans="1:54" x14ac:dyDescent="0.2">
      <c r="A66" s="199">
        <v>12</v>
      </c>
      <c r="B66" s="200" t="s">
        <v>1104</v>
      </c>
      <c r="C66" s="201" t="s">
        <v>1105</v>
      </c>
      <c r="D66" s="202" t="s">
        <v>1036</v>
      </c>
      <c r="E66" s="203">
        <v>1</v>
      </c>
      <c r="F66" s="442">
        <v>0</v>
      </c>
      <c r="G66" s="204">
        <f>E66*F66</f>
        <v>0</v>
      </c>
      <c r="H66" s="185"/>
      <c r="I66" s="185"/>
      <c r="J66" s="185"/>
      <c r="K66" s="185"/>
      <c r="L66" s="198"/>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5"/>
      <c r="AK66" s="185"/>
      <c r="AL66" s="185"/>
      <c r="AM66" s="185"/>
      <c r="AN66" s="185"/>
      <c r="AO66" s="185"/>
      <c r="AP66" s="185"/>
      <c r="AQ66" s="185"/>
      <c r="AR66" s="185"/>
      <c r="AS66" s="185"/>
      <c r="AT66" s="185"/>
      <c r="AU66" s="185"/>
      <c r="AV66" s="185"/>
      <c r="AW66" s="185"/>
      <c r="AX66" s="185"/>
      <c r="AY66" s="185"/>
      <c r="AZ66" s="185"/>
      <c r="BA66" s="185"/>
      <c r="BB66" s="185"/>
    </row>
    <row r="67" spans="1:54" x14ac:dyDescent="0.2">
      <c r="A67" s="199">
        <v>13</v>
      </c>
      <c r="B67" s="200" t="s">
        <v>1069</v>
      </c>
      <c r="C67" s="207" t="s">
        <v>1106</v>
      </c>
      <c r="D67" s="202" t="s">
        <v>1036</v>
      </c>
      <c r="E67" s="203">
        <v>1</v>
      </c>
      <c r="F67" s="442">
        <v>0</v>
      </c>
      <c r="G67" s="204">
        <f>E67*F67</f>
        <v>0</v>
      </c>
      <c r="H67" s="185"/>
      <c r="I67" s="185"/>
      <c r="J67" s="185"/>
      <c r="K67" s="185"/>
      <c r="L67" s="198"/>
      <c r="M67" s="185"/>
      <c r="N67" s="185"/>
      <c r="O67" s="185"/>
      <c r="P67" s="185"/>
      <c r="Q67" s="185"/>
      <c r="R67" s="185"/>
      <c r="S67" s="185"/>
      <c r="T67" s="185"/>
      <c r="U67" s="185"/>
      <c r="V67" s="185"/>
      <c r="W67" s="185"/>
      <c r="X67" s="185"/>
      <c r="Y67" s="185"/>
      <c r="Z67" s="185"/>
      <c r="AA67" s="185"/>
      <c r="AB67" s="185"/>
      <c r="AC67" s="185"/>
      <c r="AD67" s="185"/>
      <c r="AE67" s="185"/>
      <c r="AF67" s="185"/>
      <c r="AG67" s="185"/>
      <c r="AH67" s="185"/>
      <c r="AI67" s="185"/>
      <c r="AJ67" s="185"/>
      <c r="AK67" s="185"/>
      <c r="AL67" s="185"/>
      <c r="AM67" s="185"/>
      <c r="AN67" s="185"/>
      <c r="AO67" s="185"/>
      <c r="AP67" s="185"/>
      <c r="AQ67" s="185"/>
      <c r="AR67" s="185"/>
      <c r="AS67" s="185"/>
      <c r="AT67" s="185"/>
      <c r="AU67" s="185"/>
      <c r="AV67" s="185"/>
      <c r="AW67" s="185"/>
      <c r="AX67" s="185"/>
      <c r="AY67" s="185"/>
      <c r="AZ67" s="185"/>
      <c r="BA67" s="185"/>
      <c r="BB67" s="185"/>
    </row>
    <row r="68" spans="1:54" x14ac:dyDescent="0.2">
      <c r="A68" s="199">
        <v>14</v>
      </c>
      <c r="B68" s="200" t="s">
        <v>1069</v>
      </c>
      <c r="C68" s="207" t="s">
        <v>2122</v>
      </c>
      <c r="D68" s="202" t="s">
        <v>1036</v>
      </c>
      <c r="E68" s="203">
        <v>1</v>
      </c>
      <c r="F68" s="442">
        <v>0</v>
      </c>
      <c r="G68" s="204">
        <f>E68*F68</f>
        <v>0</v>
      </c>
      <c r="H68" s="185"/>
      <c r="I68" s="185"/>
      <c r="J68" s="185"/>
      <c r="K68" s="185"/>
      <c r="L68" s="198"/>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5"/>
      <c r="AK68" s="185"/>
      <c r="AL68" s="185"/>
      <c r="AM68" s="185"/>
      <c r="AN68" s="185"/>
      <c r="AO68" s="185"/>
      <c r="AP68" s="185"/>
      <c r="AQ68" s="185"/>
      <c r="AR68" s="185"/>
      <c r="AS68" s="185"/>
      <c r="AT68" s="185"/>
      <c r="AU68" s="185"/>
      <c r="AV68" s="185"/>
      <c r="AW68" s="185"/>
      <c r="AX68" s="185"/>
      <c r="AY68" s="185"/>
      <c r="AZ68" s="185"/>
      <c r="BA68" s="185"/>
      <c r="BB68" s="185"/>
    </row>
    <row r="69" spans="1:54" x14ac:dyDescent="0.2">
      <c r="A69" s="199">
        <v>15</v>
      </c>
      <c r="B69" s="200" t="s">
        <v>1107</v>
      </c>
      <c r="C69" s="207" t="s">
        <v>1108</v>
      </c>
      <c r="D69" s="202" t="s">
        <v>1036</v>
      </c>
      <c r="E69" s="203">
        <v>1</v>
      </c>
      <c r="F69" s="442">
        <v>0</v>
      </c>
      <c r="G69" s="204">
        <f t="shared" ref="G69:G70" si="0">E69*F69</f>
        <v>0</v>
      </c>
      <c r="H69" s="185"/>
      <c r="I69" s="185"/>
      <c r="J69" s="185"/>
      <c r="K69" s="185"/>
      <c r="L69" s="198"/>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5"/>
      <c r="AM69" s="185"/>
      <c r="AN69" s="185"/>
      <c r="AO69" s="185"/>
      <c r="AP69" s="185"/>
      <c r="AQ69" s="185"/>
      <c r="AR69" s="185"/>
      <c r="AS69" s="185"/>
      <c r="AT69" s="185"/>
      <c r="AU69" s="185"/>
      <c r="AV69" s="185"/>
      <c r="AW69" s="185"/>
      <c r="AX69" s="185"/>
      <c r="AY69" s="185"/>
      <c r="AZ69" s="185"/>
      <c r="BA69" s="185"/>
      <c r="BB69" s="185"/>
    </row>
    <row r="70" spans="1:54" x14ac:dyDescent="0.2">
      <c r="A70" s="199">
        <v>16</v>
      </c>
      <c r="B70" s="200" t="s">
        <v>1109</v>
      </c>
      <c r="C70" s="207" t="s">
        <v>1110</v>
      </c>
      <c r="D70" s="202" t="s">
        <v>1036</v>
      </c>
      <c r="E70" s="203">
        <v>1</v>
      </c>
      <c r="F70" s="442">
        <v>0</v>
      </c>
      <c r="G70" s="204">
        <f t="shared" si="0"/>
        <v>0</v>
      </c>
      <c r="H70" s="185"/>
      <c r="I70" s="185"/>
      <c r="J70" s="185"/>
      <c r="K70" s="185"/>
      <c r="L70" s="198"/>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5"/>
      <c r="AM70" s="185"/>
      <c r="AN70" s="185"/>
      <c r="AO70" s="185"/>
      <c r="AP70" s="185"/>
      <c r="AQ70" s="185"/>
      <c r="AR70" s="185"/>
      <c r="AS70" s="185"/>
      <c r="AT70" s="185"/>
      <c r="AU70" s="185"/>
      <c r="AV70" s="185"/>
      <c r="AW70" s="185"/>
      <c r="AX70" s="185"/>
      <c r="AY70" s="185"/>
      <c r="AZ70" s="185"/>
      <c r="BA70" s="185"/>
      <c r="BB70" s="185"/>
    </row>
    <row r="71" spans="1:54" x14ac:dyDescent="0.2">
      <c r="A71" s="208"/>
      <c r="B71" s="209" t="s">
        <v>1111</v>
      </c>
      <c r="C71" s="210" t="s">
        <v>1112</v>
      </c>
      <c r="D71" s="208"/>
      <c r="E71" s="211" t="s">
        <v>1113</v>
      </c>
      <c r="F71" s="211"/>
      <c r="G71" s="212">
        <f>SUM(G8:G70)</f>
        <v>0</v>
      </c>
      <c r="H71" s="185"/>
      <c r="I71" s="185"/>
      <c r="J71" s="185"/>
      <c r="K71" s="185"/>
      <c r="L71" s="198">
        <v>4</v>
      </c>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213">
        <v>0</v>
      </c>
      <c r="AY71" s="213">
        <v>0</v>
      </c>
      <c r="AZ71" s="213">
        <v>0</v>
      </c>
      <c r="BA71" s="213">
        <v>0</v>
      </c>
      <c r="BB71" s="213">
        <v>0</v>
      </c>
    </row>
    <row r="72" spans="1:54" x14ac:dyDescent="0.2">
      <c r="A72" s="187"/>
      <c r="B72" s="187"/>
      <c r="C72" s="187"/>
      <c r="D72" s="187"/>
      <c r="E72" s="187"/>
      <c r="F72" s="187"/>
      <c r="G72" s="187"/>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5"/>
      <c r="AL72" s="185"/>
      <c r="AM72" s="185"/>
      <c r="AN72" s="185"/>
      <c r="AO72" s="185"/>
      <c r="AP72" s="185"/>
      <c r="AQ72" s="185"/>
      <c r="AR72" s="185"/>
      <c r="AS72" s="185"/>
      <c r="AT72" s="185"/>
      <c r="AU72" s="185"/>
      <c r="AV72" s="185"/>
      <c r="AW72" s="185"/>
      <c r="AX72" s="185"/>
      <c r="AY72" s="185"/>
      <c r="AZ72" s="185"/>
      <c r="BA72" s="185"/>
      <c r="BB72" s="185"/>
    </row>
    <row r="73" spans="1:54" x14ac:dyDescent="0.2">
      <c r="A73" s="214"/>
      <c r="B73" s="215" t="s">
        <v>6</v>
      </c>
      <c r="C73" s="216"/>
      <c r="D73" s="217"/>
      <c r="E73" s="218"/>
      <c r="F73" s="218"/>
      <c r="G73" s="219">
        <f>G71</f>
        <v>0</v>
      </c>
    </row>
    <row r="74" spans="1:54" x14ac:dyDescent="0.2">
      <c r="E74" s="187"/>
    </row>
    <row r="75" spans="1:54" x14ac:dyDescent="0.2">
      <c r="E75" s="187"/>
    </row>
    <row r="76" spans="1:54" x14ac:dyDescent="0.2">
      <c r="A76" s="509" t="s">
        <v>282</v>
      </c>
      <c r="B76" s="509"/>
      <c r="C76" s="510"/>
      <c r="D76" s="4"/>
      <c r="E76" s="1"/>
      <c r="F76" s="1"/>
      <c r="G76" s="1"/>
    </row>
    <row r="77" spans="1:54" x14ac:dyDescent="0.2">
      <c r="A77" s="518"/>
      <c r="B77" s="519"/>
      <c r="C77" s="520"/>
      <c r="D77" s="519"/>
      <c r="E77" s="519"/>
      <c r="F77" s="519"/>
      <c r="G77" s="521"/>
    </row>
    <row r="78" spans="1:54" x14ac:dyDescent="0.2">
      <c r="A78" s="498"/>
      <c r="B78" s="499"/>
      <c r="C78" s="500"/>
      <c r="D78" s="499"/>
      <c r="E78" s="499"/>
      <c r="F78" s="499"/>
      <c r="G78" s="501"/>
    </row>
    <row r="79" spans="1:54" x14ac:dyDescent="0.2">
      <c r="A79" s="498"/>
      <c r="B79" s="499"/>
      <c r="C79" s="500"/>
      <c r="D79" s="499"/>
      <c r="E79" s="499"/>
      <c r="F79" s="499"/>
      <c r="G79" s="501"/>
    </row>
    <row r="80" spans="1:54" x14ac:dyDescent="0.2">
      <c r="A80" s="498"/>
      <c r="B80" s="499"/>
      <c r="C80" s="500"/>
      <c r="D80" s="499"/>
      <c r="E80" s="499"/>
      <c r="F80" s="499"/>
      <c r="G80" s="501"/>
    </row>
    <row r="81" spans="1:7" x14ac:dyDescent="0.2">
      <c r="A81" s="502"/>
      <c r="B81" s="503"/>
      <c r="C81" s="504"/>
      <c r="D81" s="503"/>
      <c r="E81" s="503"/>
      <c r="F81" s="503"/>
      <c r="G81" s="505"/>
    </row>
    <row r="82" spans="1:7" x14ac:dyDescent="0.2">
      <c r="E82" s="187"/>
    </row>
    <row r="83" spans="1:7" x14ac:dyDescent="0.2">
      <c r="E83" s="187"/>
    </row>
    <row r="84" spans="1:7" x14ac:dyDescent="0.2">
      <c r="E84" s="187"/>
    </row>
    <row r="85" spans="1:7" x14ac:dyDescent="0.2">
      <c r="E85" s="187"/>
    </row>
    <row r="86" spans="1:7" x14ac:dyDescent="0.2">
      <c r="E86" s="187"/>
    </row>
    <row r="87" spans="1:7" x14ac:dyDescent="0.2">
      <c r="E87" s="187"/>
    </row>
    <row r="88" spans="1:7" x14ac:dyDescent="0.2">
      <c r="E88" s="187"/>
    </row>
    <row r="89" spans="1:7" x14ac:dyDescent="0.2">
      <c r="A89" s="185"/>
      <c r="B89" s="185"/>
      <c r="C89" s="185"/>
      <c r="D89" s="185"/>
      <c r="E89" s="187"/>
      <c r="F89" s="185"/>
      <c r="G89" s="185"/>
    </row>
    <row r="90" spans="1:7" x14ac:dyDescent="0.2">
      <c r="A90" s="185"/>
      <c r="B90" s="185"/>
      <c r="C90" s="185"/>
      <c r="D90" s="185"/>
      <c r="E90" s="187"/>
      <c r="F90" s="185"/>
      <c r="G90" s="185"/>
    </row>
    <row r="91" spans="1:7" x14ac:dyDescent="0.2">
      <c r="A91" s="185"/>
      <c r="B91" s="185"/>
      <c r="C91" s="185"/>
      <c r="D91" s="185"/>
      <c r="E91" s="187"/>
      <c r="F91" s="185"/>
      <c r="G91" s="185"/>
    </row>
    <row r="92" spans="1:7" x14ac:dyDescent="0.2">
      <c r="A92" s="185"/>
      <c r="B92" s="185"/>
      <c r="C92" s="185"/>
      <c r="D92" s="185"/>
      <c r="E92" s="187"/>
      <c r="F92" s="185"/>
      <c r="G92" s="185"/>
    </row>
    <row r="93" spans="1:7" x14ac:dyDescent="0.2">
      <c r="A93" s="185"/>
      <c r="B93" s="185"/>
      <c r="C93" s="185"/>
      <c r="D93" s="185"/>
      <c r="E93" s="187"/>
      <c r="F93" s="185"/>
      <c r="G93" s="185"/>
    </row>
    <row r="94" spans="1:7" x14ac:dyDescent="0.2">
      <c r="A94" s="185"/>
      <c r="B94" s="185"/>
      <c r="C94" s="185"/>
      <c r="D94" s="185"/>
      <c r="E94" s="187"/>
      <c r="F94" s="185"/>
      <c r="G94" s="185"/>
    </row>
    <row r="95" spans="1:7" x14ac:dyDescent="0.2">
      <c r="A95" s="187"/>
      <c r="B95" s="187"/>
      <c r="C95" s="187"/>
      <c r="D95" s="187"/>
      <c r="E95" s="187"/>
      <c r="F95" s="187"/>
      <c r="G95" s="187"/>
    </row>
    <row r="96" spans="1:7" x14ac:dyDescent="0.2">
      <c r="A96" s="187"/>
      <c r="B96" s="187"/>
      <c r="C96" s="187"/>
      <c r="D96" s="187"/>
      <c r="E96" s="187"/>
      <c r="F96" s="187"/>
      <c r="G96" s="187"/>
    </row>
    <row r="97" spans="1:7" x14ac:dyDescent="0.2">
      <c r="A97" s="187"/>
      <c r="B97" s="187"/>
      <c r="C97" s="187"/>
      <c r="D97" s="187"/>
      <c r="E97" s="187"/>
      <c r="F97" s="187"/>
      <c r="G97" s="187"/>
    </row>
    <row r="98" spans="1:7" x14ac:dyDescent="0.2">
      <c r="A98" s="187"/>
      <c r="B98" s="187"/>
      <c r="C98" s="187"/>
      <c r="D98" s="187"/>
      <c r="E98" s="187"/>
      <c r="F98" s="187"/>
      <c r="G98" s="187"/>
    </row>
    <row r="99" spans="1:7" x14ac:dyDescent="0.2">
      <c r="A99" s="185"/>
      <c r="B99" s="185"/>
      <c r="C99" s="185"/>
      <c r="D99" s="185"/>
      <c r="E99" s="187"/>
      <c r="F99" s="185"/>
      <c r="G99" s="185"/>
    </row>
    <row r="100" spans="1:7" x14ac:dyDescent="0.2">
      <c r="A100" s="185"/>
      <c r="B100" s="185"/>
      <c r="C100" s="185"/>
      <c r="D100" s="185"/>
      <c r="E100" s="187"/>
      <c r="F100" s="185"/>
      <c r="G100" s="185"/>
    </row>
    <row r="101" spans="1:7" x14ac:dyDescent="0.2">
      <c r="A101" s="185"/>
      <c r="B101" s="185"/>
      <c r="C101" s="185"/>
      <c r="D101" s="185"/>
      <c r="E101" s="187"/>
      <c r="F101" s="185"/>
      <c r="G101" s="185"/>
    </row>
    <row r="102" spans="1:7" x14ac:dyDescent="0.2">
      <c r="A102" s="185"/>
      <c r="B102" s="185"/>
      <c r="C102" s="185"/>
      <c r="D102" s="185"/>
      <c r="E102" s="187"/>
      <c r="F102" s="185"/>
      <c r="G102" s="185"/>
    </row>
    <row r="103" spans="1:7" x14ac:dyDescent="0.2">
      <c r="A103" s="185"/>
      <c r="B103" s="185"/>
      <c r="C103" s="185"/>
      <c r="D103" s="185"/>
      <c r="E103" s="187"/>
      <c r="F103" s="185"/>
      <c r="G103" s="185"/>
    </row>
    <row r="104" spans="1:7" x14ac:dyDescent="0.2">
      <c r="A104" s="185"/>
      <c r="B104" s="185"/>
      <c r="C104" s="185"/>
      <c r="D104" s="185"/>
      <c r="E104" s="187"/>
      <c r="F104" s="185"/>
      <c r="G104" s="185"/>
    </row>
    <row r="105" spans="1:7" x14ac:dyDescent="0.2">
      <c r="E105" s="187"/>
    </row>
    <row r="106" spans="1:7" x14ac:dyDescent="0.2">
      <c r="E106" s="187"/>
    </row>
    <row r="107" spans="1:7" x14ac:dyDescent="0.2">
      <c r="E107" s="187"/>
    </row>
    <row r="108" spans="1:7" x14ac:dyDescent="0.2">
      <c r="E108" s="187"/>
    </row>
    <row r="109" spans="1:7" x14ac:dyDescent="0.2">
      <c r="E109" s="187"/>
    </row>
    <row r="110" spans="1:7" x14ac:dyDescent="0.2">
      <c r="E110" s="187"/>
    </row>
    <row r="111" spans="1:7" x14ac:dyDescent="0.2">
      <c r="E111" s="187"/>
    </row>
    <row r="112" spans="1:7" x14ac:dyDescent="0.2">
      <c r="E112" s="187"/>
    </row>
    <row r="113" spans="1:7" x14ac:dyDescent="0.2">
      <c r="E113" s="187"/>
    </row>
    <row r="114" spans="1:7" x14ac:dyDescent="0.2">
      <c r="E114" s="187"/>
    </row>
    <row r="115" spans="1:7" x14ac:dyDescent="0.2">
      <c r="E115" s="187"/>
    </row>
    <row r="116" spans="1:7" x14ac:dyDescent="0.2">
      <c r="E116" s="187"/>
    </row>
    <row r="117" spans="1:7" x14ac:dyDescent="0.2">
      <c r="E117" s="187"/>
    </row>
    <row r="118" spans="1:7" x14ac:dyDescent="0.2">
      <c r="E118" s="187"/>
    </row>
    <row r="119" spans="1:7" x14ac:dyDescent="0.2">
      <c r="E119" s="187"/>
    </row>
    <row r="120" spans="1:7" x14ac:dyDescent="0.2">
      <c r="E120" s="187"/>
    </row>
    <row r="121" spans="1:7" x14ac:dyDescent="0.2">
      <c r="A121" s="185"/>
      <c r="B121" s="185"/>
      <c r="C121" s="185"/>
      <c r="D121" s="185"/>
      <c r="E121" s="187"/>
      <c r="F121" s="185"/>
      <c r="G121" s="185"/>
    </row>
    <row r="122" spans="1:7" x14ac:dyDescent="0.2">
      <c r="A122" s="185"/>
      <c r="B122" s="185"/>
      <c r="C122" s="185"/>
      <c r="D122" s="185"/>
      <c r="E122" s="187"/>
      <c r="F122" s="185"/>
      <c r="G122" s="185"/>
    </row>
    <row r="123" spans="1:7" x14ac:dyDescent="0.2">
      <c r="A123" s="185"/>
      <c r="B123" s="185"/>
      <c r="C123" s="185"/>
      <c r="D123" s="185"/>
      <c r="E123" s="187"/>
      <c r="F123" s="185"/>
      <c r="G123" s="185"/>
    </row>
    <row r="124" spans="1:7" x14ac:dyDescent="0.2">
      <c r="A124" s="185"/>
      <c r="B124" s="185"/>
      <c r="C124" s="185"/>
      <c r="D124" s="185"/>
      <c r="E124" s="187"/>
      <c r="F124" s="185"/>
      <c r="G124" s="185"/>
    </row>
    <row r="125" spans="1:7" x14ac:dyDescent="0.2">
      <c r="A125" s="185"/>
      <c r="B125" s="185"/>
      <c r="C125" s="185"/>
      <c r="D125" s="185"/>
      <c r="E125" s="187"/>
      <c r="F125" s="185"/>
      <c r="G125" s="185"/>
    </row>
    <row r="126" spans="1:7" x14ac:dyDescent="0.2">
      <c r="A126" s="185"/>
      <c r="B126" s="185"/>
      <c r="C126" s="185"/>
      <c r="D126" s="185"/>
      <c r="E126" s="187"/>
      <c r="F126" s="185"/>
      <c r="G126" s="185"/>
    </row>
    <row r="127" spans="1:7" x14ac:dyDescent="0.2">
      <c r="A127" s="185"/>
      <c r="B127" s="185"/>
      <c r="C127" s="185"/>
      <c r="D127" s="185"/>
      <c r="E127" s="187"/>
      <c r="F127" s="185"/>
      <c r="G127" s="185"/>
    </row>
    <row r="128" spans="1:7" x14ac:dyDescent="0.2">
      <c r="A128" s="185"/>
      <c r="B128" s="185"/>
      <c r="C128" s="185"/>
      <c r="D128" s="185"/>
      <c r="E128" s="187"/>
      <c r="F128" s="185"/>
      <c r="G128" s="185"/>
    </row>
    <row r="129" spans="1:7" x14ac:dyDescent="0.2">
      <c r="A129" s="185"/>
      <c r="B129" s="185"/>
      <c r="C129" s="185"/>
      <c r="D129" s="185"/>
      <c r="E129" s="187"/>
      <c r="F129" s="185"/>
      <c r="G129" s="185"/>
    </row>
    <row r="130" spans="1:7" x14ac:dyDescent="0.2">
      <c r="A130" s="220"/>
      <c r="B130" s="220"/>
      <c r="C130" s="185"/>
      <c r="D130" s="185"/>
      <c r="E130" s="185"/>
      <c r="F130" s="185"/>
      <c r="G130" s="185"/>
    </row>
    <row r="131" spans="1:7" x14ac:dyDescent="0.2">
      <c r="A131" s="187"/>
      <c r="B131" s="187"/>
      <c r="C131" s="221"/>
      <c r="D131" s="221"/>
      <c r="E131" s="222"/>
      <c r="F131" s="221"/>
      <c r="G131" s="223"/>
    </row>
    <row r="132" spans="1:7" x14ac:dyDescent="0.2">
      <c r="A132" s="220"/>
      <c r="B132" s="220"/>
      <c r="C132" s="187"/>
      <c r="D132" s="187"/>
      <c r="E132" s="188"/>
      <c r="F132" s="187"/>
      <c r="G132" s="187"/>
    </row>
    <row r="133" spans="1:7" x14ac:dyDescent="0.2">
      <c r="A133" s="187"/>
      <c r="B133" s="187"/>
      <c r="C133" s="187"/>
      <c r="D133" s="187"/>
      <c r="E133" s="188"/>
      <c r="F133" s="187"/>
      <c r="G133" s="187"/>
    </row>
    <row r="134" spans="1:7" x14ac:dyDescent="0.2">
      <c r="A134" s="187"/>
      <c r="B134" s="187"/>
      <c r="C134" s="187"/>
      <c r="D134" s="187"/>
      <c r="E134" s="188"/>
      <c r="F134" s="187"/>
      <c r="G134" s="187"/>
    </row>
    <row r="135" spans="1:7" x14ac:dyDescent="0.2">
      <c r="A135" s="187"/>
      <c r="B135" s="187"/>
      <c r="C135" s="187"/>
      <c r="D135" s="187"/>
      <c r="E135" s="188"/>
      <c r="F135" s="187"/>
      <c r="G135" s="187"/>
    </row>
    <row r="136" spans="1:7" x14ac:dyDescent="0.2">
      <c r="A136" s="187"/>
      <c r="B136" s="187"/>
      <c r="C136" s="187"/>
      <c r="D136" s="187"/>
      <c r="E136" s="188"/>
      <c r="F136" s="187"/>
      <c r="G136" s="187"/>
    </row>
    <row r="137" spans="1:7" x14ac:dyDescent="0.2">
      <c r="A137" s="187"/>
      <c r="B137" s="187"/>
      <c r="C137" s="187"/>
      <c r="D137" s="187"/>
      <c r="E137" s="188"/>
      <c r="F137" s="187"/>
      <c r="G137" s="187"/>
    </row>
    <row r="138" spans="1:7" x14ac:dyDescent="0.2">
      <c r="A138" s="187"/>
      <c r="B138" s="187"/>
      <c r="C138" s="187"/>
      <c r="D138" s="187"/>
      <c r="E138" s="188"/>
      <c r="F138" s="187"/>
      <c r="G138" s="187"/>
    </row>
    <row r="139" spans="1:7" x14ac:dyDescent="0.2">
      <c r="A139" s="187"/>
      <c r="B139" s="187"/>
      <c r="C139" s="187"/>
      <c r="D139" s="187"/>
      <c r="E139" s="188"/>
      <c r="F139" s="187"/>
      <c r="G139" s="187"/>
    </row>
    <row r="140" spans="1:7" x14ac:dyDescent="0.2">
      <c r="A140" s="187"/>
      <c r="B140" s="187"/>
      <c r="C140" s="187"/>
      <c r="D140" s="187"/>
      <c r="E140" s="188"/>
      <c r="F140" s="187"/>
      <c r="G140" s="187"/>
    </row>
    <row r="141" spans="1:7" x14ac:dyDescent="0.2">
      <c r="A141" s="187"/>
      <c r="B141" s="187"/>
      <c r="C141" s="187"/>
      <c r="D141" s="187"/>
      <c r="E141" s="188"/>
      <c r="F141" s="187"/>
      <c r="G141" s="187"/>
    </row>
    <row r="142" spans="1:7" x14ac:dyDescent="0.2">
      <c r="A142" s="187"/>
      <c r="B142" s="187"/>
      <c r="C142" s="187"/>
      <c r="D142" s="187"/>
      <c r="E142" s="188"/>
      <c r="F142" s="187"/>
      <c r="G142" s="187"/>
    </row>
    <row r="143" spans="1:7" x14ac:dyDescent="0.2">
      <c r="A143" s="187"/>
      <c r="B143" s="187"/>
      <c r="C143" s="187"/>
      <c r="D143" s="187"/>
      <c r="E143" s="188"/>
      <c r="F143" s="187"/>
      <c r="G143" s="187"/>
    </row>
    <row r="144" spans="1:7" x14ac:dyDescent="0.2">
      <c r="A144" s="187"/>
      <c r="B144" s="187"/>
      <c r="C144" s="187"/>
      <c r="D144" s="187"/>
      <c r="E144" s="188"/>
      <c r="F144" s="187"/>
      <c r="G144" s="187"/>
    </row>
  </sheetData>
  <mergeCells count="6">
    <mergeCell ref="A77:G81"/>
    <mergeCell ref="A1:G1"/>
    <mergeCell ref="C2:G2"/>
    <mergeCell ref="C3:G3"/>
    <mergeCell ref="C4:G4"/>
    <mergeCell ref="A76:C76"/>
  </mergeCells>
  <pageMargins left="0.7" right="0.7" top="0.78740157499999996" bottom="0.78740157499999996" header="0.3" footer="0.3"/>
  <pageSetup paperSize="9" scale="85" orientation="portrait" r:id="rId1"/>
  <colBreaks count="1" manualBreakCount="1">
    <brk id="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DAA9-F294-488B-BE05-F890292DFD56}">
  <dimension ref="B1:K212"/>
  <sheetViews>
    <sheetView zoomScaleNormal="100" workbookViewId="0">
      <selection activeCell="O7" sqref="O6:O7"/>
    </sheetView>
  </sheetViews>
  <sheetFormatPr defaultRowHeight="12.75" x14ac:dyDescent="0.2"/>
  <cols>
    <col min="1" max="1" width="7.140625" style="224" customWidth="1"/>
    <col min="2" max="2" width="1.42578125" style="224" customWidth="1"/>
    <col min="3" max="4" width="4.28515625" style="224" customWidth="1"/>
    <col min="5" max="5" width="10" style="224" customWidth="1"/>
    <col min="6" max="6" width="7.85546875" style="224" customWidth="1"/>
    <col min="7" max="7" width="4.28515625" style="224" customWidth="1"/>
    <col min="8" max="8" width="66.7109375" style="224" customWidth="1"/>
    <col min="9" max="10" width="17.140625" style="224" customWidth="1"/>
    <col min="11" max="11" width="1.42578125" style="224" customWidth="1"/>
    <col min="12" max="256" width="9.140625" style="224"/>
    <col min="257" max="257" width="7.140625" style="224" customWidth="1"/>
    <col min="258" max="258" width="1.42578125" style="224" customWidth="1"/>
    <col min="259" max="260" width="4.28515625" style="224" customWidth="1"/>
    <col min="261" max="261" width="10" style="224" customWidth="1"/>
    <col min="262" max="262" width="7.85546875" style="224" customWidth="1"/>
    <col min="263" max="263" width="4.28515625" style="224" customWidth="1"/>
    <col min="264" max="264" width="66.7109375" style="224" customWidth="1"/>
    <col min="265" max="266" width="17.140625" style="224" customWidth="1"/>
    <col min="267" max="267" width="1.42578125" style="224" customWidth="1"/>
    <col min="268" max="512" width="9.140625" style="224"/>
    <col min="513" max="513" width="7.140625" style="224" customWidth="1"/>
    <col min="514" max="514" width="1.42578125" style="224" customWidth="1"/>
    <col min="515" max="516" width="4.28515625" style="224" customWidth="1"/>
    <col min="517" max="517" width="10" style="224" customWidth="1"/>
    <col min="518" max="518" width="7.85546875" style="224" customWidth="1"/>
    <col min="519" max="519" width="4.28515625" style="224" customWidth="1"/>
    <col min="520" max="520" width="66.7109375" style="224" customWidth="1"/>
    <col min="521" max="522" width="17.140625" style="224" customWidth="1"/>
    <col min="523" max="523" width="1.42578125" style="224" customWidth="1"/>
    <col min="524" max="768" width="9.140625" style="224"/>
    <col min="769" max="769" width="7.140625" style="224" customWidth="1"/>
    <col min="770" max="770" width="1.42578125" style="224" customWidth="1"/>
    <col min="771" max="772" width="4.28515625" style="224" customWidth="1"/>
    <col min="773" max="773" width="10" style="224" customWidth="1"/>
    <col min="774" max="774" width="7.85546875" style="224" customWidth="1"/>
    <col min="775" max="775" width="4.28515625" style="224" customWidth="1"/>
    <col min="776" max="776" width="66.7109375" style="224" customWidth="1"/>
    <col min="777" max="778" width="17.140625" style="224" customWidth="1"/>
    <col min="779" max="779" width="1.42578125" style="224" customWidth="1"/>
    <col min="780" max="1024" width="9.140625" style="224"/>
    <col min="1025" max="1025" width="7.140625" style="224" customWidth="1"/>
    <col min="1026" max="1026" width="1.42578125" style="224" customWidth="1"/>
    <col min="1027" max="1028" width="4.28515625" style="224" customWidth="1"/>
    <col min="1029" max="1029" width="10" style="224" customWidth="1"/>
    <col min="1030" max="1030" width="7.85546875" style="224" customWidth="1"/>
    <col min="1031" max="1031" width="4.28515625" style="224" customWidth="1"/>
    <col min="1032" max="1032" width="66.7109375" style="224" customWidth="1"/>
    <col min="1033" max="1034" width="17.140625" style="224" customWidth="1"/>
    <col min="1035" max="1035" width="1.42578125" style="224" customWidth="1"/>
    <col min="1036" max="1280" width="9.140625" style="224"/>
    <col min="1281" max="1281" width="7.140625" style="224" customWidth="1"/>
    <col min="1282" max="1282" width="1.42578125" style="224" customWidth="1"/>
    <col min="1283" max="1284" width="4.28515625" style="224" customWidth="1"/>
    <col min="1285" max="1285" width="10" style="224" customWidth="1"/>
    <col min="1286" max="1286" width="7.85546875" style="224" customWidth="1"/>
    <col min="1287" max="1287" width="4.28515625" style="224" customWidth="1"/>
    <col min="1288" max="1288" width="66.7109375" style="224" customWidth="1"/>
    <col min="1289" max="1290" width="17.140625" style="224" customWidth="1"/>
    <col min="1291" max="1291" width="1.42578125" style="224" customWidth="1"/>
    <col min="1292" max="1536" width="9.140625" style="224"/>
    <col min="1537" max="1537" width="7.140625" style="224" customWidth="1"/>
    <col min="1538" max="1538" width="1.42578125" style="224" customWidth="1"/>
    <col min="1539" max="1540" width="4.28515625" style="224" customWidth="1"/>
    <col min="1541" max="1541" width="10" style="224" customWidth="1"/>
    <col min="1542" max="1542" width="7.85546875" style="224" customWidth="1"/>
    <col min="1543" max="1543" width="4.28515625" style="224" customWidth="1"/>
    <col min="1544" max="1544" width="66.7109375" style="224" customWidth="1"/>
    <col min="1545" max="1546" width="17.140625" style="224" customWidth="1"/>
    <col min="1547" max="1547" width="1.42578125" style="224" customWidth="1"/>
    <col min="1548" max="1792" width="9.140625" style="224"/>
    <col min="1793" max="1793" width="7.140625" style="224" customWidth="1"/>
    <col min="1794" max="1794" width="1.42578125" style="224" customWidth="1"/>
    <col min="1795" max="1796" width="4.28515625" style="224" customWidth="1"/>
    <col min="1797" max="1797" width="10" style="224" customWidth="1"/>
    <col min="1798" max="1798" width="7.85546875" style="224" customWidth="1"/>
    <col min="1799" max="1799" width="4.28515625" style="224" customWidth="1"/>
    <col min="1800" max="1800" width="66.7109375" style="224" customWidth="1"/>
    <col min="1801" max="1802" width="17.140625" style="224" customWidth="1"/>
    <col min="1803" max="1803" width="1.42578125" style="224" customWidth="1"/>
    <col min="1804" max="2048" width="9.140625" style="224"/>
    <col min="2049" max="2049" width="7.140625" style="224" customWidth="1"/>
    <col min="2050" max="2050" width="1.42578125" style="224" customWidth="1"/>
    <col min="2051" max="2052" width="4.28515625" style="224" customWidth="1"/>
    <col min="2053" max="2053" width="10" style="224" customWidth="1"/>
    <col min="2054" max="2054" width="7.85546875" style="224" customWidth="1"/>
    <col min="2055" max="2055" width="4.28515625" style="224" customWidth="1"/>
    <col min="2056" max="2056" width="66.7109375" style="224" customWidth="1"/>
    <col min="2057" max="2058" width="17.140625" style="224" customWidth="1"/>
    <col min="2059" max="2059" width="1.42578125" style="224" customWidth="1"/>
    <col min="2060" max="2304" width="9.140625" style="224"/>
    <col min="2305" max="2305" width="7.140625" style="224" customWidth="1"/>
    <col min="2306" max="2306" width="1.42578125" style="224" customWidth="1"/>
    <col min="2307" max="2308" width="4.28515625" style="224" customWidth="1"/>
    <col min="2309" max="2309" width="10" style="224" customWidth="1"/>
    <col min="2310" max="2310" width="7.85546875" style="224" customWidth="1"/>
    <col min="2311" max="2311" width="4.28515625" style="224" customWidth="1"/>
    <col min="2312" max="2312" width="66.7109375" style="224" customWidth="1"/>
    <col min="2313" max="2314" width="17.140625" style="224" customWidth="1"/>
    <col min="2315" max="2315" width="1.42578125" style="224" customWidth="1"/>
    <col min="2316" max="2560" width="9.140625" style="224"/>
    <col min="2561" max="2561" width="7.140625" style="224" customWidth="1"/>
    <col min="2562" max="2562" width="1.42578125" style="224" customWidth="1"/>
    <col min="2563" max="2564" width="4.28515625" style="224" customWidth="1"/>
    <col min="2565" max="2565" width="10" style="224" customWidth="1"/>
    <col min="2566" max="2566" width="7.85546875" style="224" customWidth="1"/>
    <col min="2567" max="2567" width="4.28515625" style="224" customWidth="1"/>
    <col min="2568" max="2568" width="66.7109375" style="224" customWidth="1"/>
    <col min="2569" max="2570" width="17.140625" style="224" customWidth="1"/>
    <col min="2571" max="2571" width="1.42578125" style="224" customWidth="1"/>
    <col min="2572" max="2816" width="9.140625" style="224"/>
    <col min="2817" max="2817" width="7.140625" style="224" customWidth="1"/>
    <col min="2818" max="2818" width="1.42578125" style="224" customWidth="1"/>
    <col min="2819" max="2820" width="4.28515625" style="224" customWidth="1"/>
    <col min="2821" max="2821" width="10" style="224" customWidth="1"/>
    <col min="2822" max="2822" width="7.85546875" style="224" customWidth="1"/>
    <col min="2823" max="2823" width="4.28515625" style="224" customWidth="1"/>
    <col min="2824" max="2824" width="66.7109375" style="224" customWidth="1"/>
    <col min="2825" max="2826" width="17.140625" style="224" customWidth="1"/>
    <col min="2827" max="2827" width="1.42578125" style="224" customWidth="1"/>
    <col min="2828" max="3072" width="9.140625" style="224"/>
    <col min="3073" max="3073" width="7.140625" style="224" customWidth="1"/>
    <col min="3074" max="3074" width="1.42578125" style="224" customWidth="1"/>
    <col min="3075" max="3076" width="4.28515625" style="224" customWidth="1"/>
    <col min="3077" max="3077" width="10" style="224" customWidth="1"/>
    <col min="3078" max="3078" width="7.85546875" style="224" customWidth="1"/>
    <col min="3079" max="3079" width="4.28515625" style="224" customWidth="1"/>
    <col min="3080" max="3080" width="66.7109375" style="224" customWidth="1"/>
    <col min="3081" max="3082" width="17.140625" style="224" customWidth="1"/>
    <col min="3083" max="3083" width="1.42578125" style="224" customWidth="1"/>
    <col min="3084" max="3328" width="9.140625" style="224"/>
    <col min="3329" max="3329" width="7.140625" style="224" customWidth="1"/>
    <col min="3330" max="3330" width="1.42578125" style="224" customWidth="1"/>
    <col min="3331" max="3332" width="4.28515625" style="224" customWidth="1"/>
    <col min="3333" max="3333" width="10" style="224" customWidth="1"/>
    <col min="3334" max="3334" width="7.85546875" style="224" customWidth="1"/>
    <col min="3335" max="3335" width="4.28515625" style="224" customWidth="1"/>
    <col min="3336" max="3336" width="66.7109375" style="224" customWidth="1"/>
    <col min="3337" max="3338" width="17.140625" style="224" customWidth="1"/>
    <col min="3339" max="3339" width="1.42578125" style="224" customWidth="1"/>
    <col min="3340" max="3584" width="9.140625" style="224"/>
    <col min="3585" max="3585" width="7.140625" style="224" customWidth="1"/>
    <col min="3586" max="3586" width="1.42578125" style="224" customWidth="1"/>
    <col min="3587" max="3588" width="4.28515625" style="224" customWidth="1"/>
    <col min="3589" max="3589" width="10" style="224" customWidth="1"/>
    <col min="3590" max="3590" width="7.85546875" style="224" customWidth="1"/>
    <col min="3591" max="3591" width="4.28515625" style="224" customWidth="1"/>
    <col min="3592" max="3592" width="66.7109375" style="224" customWidth="1"/>
    <col min="3593" max="3594" width="17.140625" style="224" customWidth="1"/>
    <col min="3595" max="3595" width="1.42578125" style="224" customWidth="1"/>
    <col min="3596" max="3840" width="9.140625" style="224"/>
    <col min="3841" max="3841" width="7.140625" style="224" customWidth="1"/>
    <col min="3842" max="3842" width="1.42578125" style="224" customWidth="1"/>
    <col min="3843" max="3844" width="4.28515625" style="224" customWidth="1"/>
    <col min="3845" max="3845" width="10" style="224" customWidth="1"/>
    <col min="3846" max="3846" width="7.85546875" style="224" customWidth="1"/>
    <col min="3847" max="3847" width="4.28515625" style="224" customWidth="1"/>
    <col min="3848" max="3848" width="66.7109375" style="224" customWidth="1"/>
    <col min="3849" max="3850" width="17.140625" style="224" customWidth="1"/>
    <col min="3851" max="3851" width="1.42578125" style="224" customWidth="1"/>
    <col min="3852" max="4096" width="9.140625" style="224"/>
    <col min="4097" max="4097" width="7.140625" style="224" customWidth="1"/>
    <col min="4098" max="4098" width="1.42578125" style="224" customWidth="1"/>
    <col min="4099" max="4100" width="4.28515625" style="224" customWidth="1"/>
    <col min="4101" max="4101" width="10" style="224" customWidth="1"/>
    <col min="4102" max="4102" width="7.85546875" style="224" customWidth="1"/>
    <col min="4103" max="4103" width="4.28515625" style="224" customWidth="1"/>
    <col min="4104" max="4104" width="66.7109375" style="224" customWidth="1"/>
    <col min="4105" max="4106" width="17.140625" style="224" customWidth="1"/>
    <col min="4107" max="4107" width="1.42578125" style="224" customWidth="1"/>
    <col min="4108" max="4352" width="9.140625" style="224"/>
    <col min="4353" max="4353" width="7.140625" style="224" customWidth="1"/>
    <col min="4354" max="4354" width="1.42578125" style="224" customWidth="1"/>
    <col min="4355" max="4356" width="4.28515625" style="224" customWidth="1"/>
    <col min="4357" max="4357" width="10" style="224" customWidth="1"/>
    <col min="4358" max="4358" width="7.85546875" style="224" customWidth="1"/>
    <col min="4359" max="4359" width="4.28515625" style="224" customWidth="1"/>
    <col min="4360" max="4360" width="66.7109375" style="224" customWidth="1"/>
    <col min="4361" max="4362" width="17.140625" style="224" customWidth="1"/>
    <col min="4363" max="4363" width="1.42578125" style="224" customWidth="1"/>
    <col min="4364" max="4608" width="9.140625" style="224"/>
    <col min="4609" max="4609" width="7.140625" style="224" customWidth="1"/>
    <col min="4610" max="4610" width="1.42578125" style="224" customWidth="1"/>
    <col min="4611" max="4612" width="4.28515625" style="224" customWidth="1"/>
    <col min="4613" max="4613" width="10" style="224" customWidth="1"/>
    <col min="4614" max="4614" width="7.85546875" style="224" customWidth="1"/>
    <col min="4615" max="4615" width="4.28515625" style="224" customWidth="1"/>
    <col min="4616" max="4616" width="66.7109375" style="224" customWidth="1"/>
    <col min="4617" max="4618" width="17.140625" style="224" customWidth="1"/>
    <col min="4619" max="4619" width="1.42578125" style="224" customWidth="1"/>
    <col min="4620" max="4864" width="9.140625" style="224"/>
    <col min="4865" max="4865" width="7.140625" style="224" customWidth="1"/>
    <col min="4866" max="4866" width="1.42578125" style="224" customWidth="1"/>
    <col min="4867" max="4868" width="4.28515625" style="224" customWidth="1"/>
    <col min="4869" max="4869" width="10" style="224" customWidth="1"/>
    <col min="4870" max="4870" width="7.85546875" style="224" customWidth="1"/>
    <col min="4871" max="4871" width="4.28515625" style="224" customWidth="1"/>
    <col min="4872" max="4872" width="66.7109375" style="224" customWidth="1"/>
    <col min="4873" max="4874" width="17.140625" style="224" customWidth="1"/>
    <col min="4875" max="4875" width="1.42578125" style="224" customWidth="1"/>
    <col min="4876" max="5120" width="9.140625" style="224"/>
    <col min="5121" max="5121" width="7.140625" style="224" customWidth="1"/>
    <col min="5122" max="5122" width="1.42578125" style="224" customWidth="1"/>
    <col min="5123" max="5124" width="4.28515625" style="224" customWidth="1"/>
    <col min="5125" max="5125" width="10" style="224" customWidth="1"/>
    <col min="5126" max="5126" width="7.85546875" style="224" customWidth="1"/>
    <col min="5127" max="5127" width="4.28515625" style="224" customWidth="1"/>
    <col min="5128" max="5128" width="66.7109375" style="224" customWidth="1"/>
    <col min="5129" max="5130" width="17.140625" style="224" customWidth="1"/>
    <col min="5131" max="5131" width="1.42578125" style="224" customWidth="1"/>
    <col min="5132" max="5376" width="9.140625" style="224"/>
    <col min="5377" max="5377" width="7.140625" style="224" customWidth="1"/>
    <col min="5378" max="5378" width="1.42578125" style="224" customWidth="1"/>
    <col min="5379" max="5380" width="4.28515625" style="224" customWidth="1"/>
    <col min="5381" max="5381" width="10" style="224" customWidth="1"/>
    <col min="5382" max="5382" width="7.85546875" style="224" customWidth="1"/>
    <col min="5383" max="5383" width="4.28515625" style="224" customWidth="1"/>
    <col min="5384" max="5384" width="66.7109375" style="224" customWidth="1"/>
    <col min="5385" max="5386" width="17.140625" style="224" customWidth="1"/>
    <col min="5387" max="5387" width="1.42578125" style="224" customWidth="1"/>
    <col min="5388" max="5632" width="9.140625" style="224"/>
    <col min="5633" max="5633" width="7.140625" style="224" customWidth="1"/>
    <col min="5634" max="5634" width="1.42578125" style="224" customWidth="1"/>
    <col min="5635" max="5636" width="4.28515625" style="224" customWidth="1"/>
    <col min="5637" max="5637" width="10" style="224" customWidth="1"/>
    <col min="5638" max="5638" width="7.85546875" style="224" customWidth="1"/>
    <col min="5639" max="5639" width="4.28515625" style="224" customWidth="1"/>
    <col min="5640" max="5640" width="66.7109375" style="224" customWidth="1"/>
    <col min="5641" max="5642" width="17.140625" style="224" customWidth="1"/>
    <col min="5643" max="5643" width="1.42578125" style="224" customWidth="1"/>
    <col min="5644" max="5888" width="9.140625" style="224"/>
    <col min="5889" max="5889" width="7.140625" style="224" customWidth="1"/>
    <col min="5890" max="5890" width="1.42578125" style="224" customWidth="1"/>
    <col min="5891" max="5892" width="4.28515625" style="224" customWidth="1"/>
    <col min="5893" max="5893" width="10" style="224" customWidth="1"/>
    <col min="5894" max="5894" width="7.85546875" style="224" customWidth="1"/>
    <col min="5895" max="5895" width="4.28515625" style="224" customWidth="1"/>
    <col min="5896" max="5896" width="66.7109375" style="224" customWidth="1"/>
    <col min="5897" max="5898" width="17.140625" style="224" customWidth="1"/>
    <col min="5899" max="5899" width="1.42578125" style="224" customWidth="1"/>
    <col min="5900" max="6144" width="9.140625" style="224"/>
    <col min="6145" max="6145" width="7.140625" style="224" customWidth="1"/>
    <col min="6146" max="6146" width="1.42578125" style="224" customWidth="1"/>
    <col min="6147" max="6148" width="4.28515625" style="224" customWidth="1"/>
    <col min="6149" max="6149" width="10" style="224" customWidth="1"/>
    <col min="6150" max="6150" width="7.85546875" style="224" customWidth="1"/>
    <col min="6151" max="6151" width="4.28515625" style="224" customWidth="1"/>
    <col min="6152" max="6152" width="66.7109375" style="224" customWidth="1"/>
    <col min="6153" max="6154" width="17.140625" style="224" customWidth="1"/>
    <col min="6155" max="6155" width="1.42578125" style="224" customWidth="1"/>
    <col min="6156" max="6400" width="9.140625" style="224"/>
    <col min="6401" max="6401" width="7.140625" style="224" customWidth="1"/>
    <col min="6402" max="6402" width="1.42578125" style="224" customWidth="1"/>
    <col min="6403" max="6404" width="4.28515625" style="224" customWidth="1"/>
    <col min="6405" max="6405" width="10" style="224" customWidth="1"/>
    <col min="6406" max="6406" width="7.85546875" style="224" customWidth="1"/>
    <col min="6407" max="6407" width="4.28515625" style="224" customWidth="1"/>
    <col min="6408" max="6408" width="66.7109375" style="224" customWidth="1"/>
    <col min="6409" max="6410" width="17.140625" style="224" customWidth="1"/>
    <col min="6411" max="6411" width="1.42578125" style="224" customWidth="1"/>
    <col min="6412" max="6656" width="9.140625" style="224"/>
    <col min="6657" max="6657" width="7.140625" style="224" customWidth="1"/>
    <col min="6658" max="6658" width="1.42578125" style="224" customWidth="1"/>
    <col min="6659" max="6660" width="4.28515625" style="224" customWidth="1"/>
    <col min="6661" max="6661" width="10" style="224" customWidth="1"/>
    <col min="6662" max="6662" width="7.85546875" style="224" customWidth="1"/>
    <col min="6663" max="6663" width="4.28515625" style="224" customWidth="1"/>
    <col min="6664" max="6664" width="66.7109375" style="224" customWidth="1"/>
    <col min="6665" max="6666" width="17.140625" style="224" customWidth="1"/>
    <col min="6667" max="6667" width="1.42578125" style="224" customWidth="1"/>
    <col min="6668" max="6912" width="9.140625" style="224"/>
    <col min="6913" max="6913" width="7.140625" style="224" customWidth="1"/>
    <col min="6914" max="6914" width="1.42578125" style="224" customWidth="1"/>
    <col min="6915" max="6916" width="4.28515625" style="224" customWidth="1"/>
    <col min="6917" max="6917" width="10" style="224" customWidth="1"/>
    <col min="6918" max="6918" width="7.85546875" style="224" customWidth="1"/>
    <col min="6919" max="6919" width="4.28515625" style="224" customWidth="1"/>
    <col min="6920" max="6920" width="66.7109375" style="224" customWidth="1"/>
    <col min="6921" max="6922" width="17.140625" style="224" customWidth="1"/>
    <col min="6923" max="6923" width="1.42578125" style="224" customWidth="1"/>
    <col min="6924" max="7168" width="9.140625" style="224"/>
    <col min="7169" max="7169" width="7.140625" style="224" customWidth="1"/>
    <col min="7170" max="7170" width="1.42578125" style="224" customWidth="1"/>
    <col min="7171" max="7172" width="4.28515625" style="224" customWidth="1"/>
    <col min="7173" max="7173" width="10" style="224" customWidth="1"/>
    <col min="7174" max="7174" width="7.85546875" style="224" customWidth="1"/>
    <col min="7175" max="7175" width="4.28515625" style="224" customWidth="1"/>
    <col min="7176" max="7176" width="66.7109375" style="224" customWidth="1"/>
    <col min="7177" max="7178" width="17.140625" style="224" customWidth="1"/>
    <col min="7179" max="7179" width="1.42578125" style="224" customWidth="1"/>
    <col min="7180" max="7424" width="9.140625" style="224"/>
    <col min="7425" max="7425" width="7.140625" style="224" customWidth="1"/>
    <col min="7426" max="7426" width="1.42578125" style="224" customWidth="1"/>
    <col min="7427" max="7428" width="4.28515625" style="224" customWidth="1"/>
    <col min="7429" max="7429" width="10" style="224" customWidth="1"/>
    <col min="7430" max="7430" width="7.85546875" style="224" customWidth="1"/>
    <col min="7431" max="7431" width="4.28515625" style="224" customWidth="1"/>
    <col min="7432" max="7432" width="66.7109375" style="224" customWidth="1"/>
    <col min="7433" max="7434" width="17.140625" style="224" customWidth="1"/>
    <col min="7435" max="7435" width="1.42578125" style="224" customWidth="1"/>
    <col min="7436" max="7680" width="9.140625" style="224"/>
    <col min="7681" max="7681" width="7.140625" style="224" customWidth="1"/>
    <col min="7682" max="7682" width="1.42578125" style="224" customWidth="1"/>
    <col min="7683" max="7684" width="4.28515625" style="224" customWidth="1"/>
    <col min="7685" max="7685" width="10" style="224" customWidth="1"/>
    <col min="7686" max="7686" width="7.85546875" style="224" customWidth="1"/>
    <col min="7687" max="7687" width="4.28515625" style="224" customWidth="1"/>
    <col min="7688" max="7688" width="66.7109375" style="224" customWidth="1"/>
    <col min="7689" max="7690" width="17.140625" style="224" customWidth="1"/>
    <col min="7691" max="7691" width="1.42578125" style="224" customWidth="1"/>
    <col min="7692" max="7936" width="9.140625" style="224"/>
    <col min="7937" max="7937" width="7.140625" style="224" customWidth="1"/>
    <col min="7938" max="7938" width="1.42578125" style="224" customWidth="1"/>
    <col min="7939" max="7940" width="4.28515625" style="224" customWidth="1"/>
    <col min="7941" max="7941" width="10" style="224" customWidth="1"/>
    <col min="7942" max="7942" width="7.85546875" style="224" customWidth="1"/>
    <col min="7943" max="7943" width="4.28515625" style="224" customWidth="1"/>
    <col min="7944" max="7944" width="66.7109375" style="224" customWidth="1"/>
    <col min="7945" max="7946" width="17.140625" style="224" customWidth="1"/>
    <col min="7947" max="7947" width="1.42578125" style="224" customWidth="1"/>
    <col min="7948" max="8192" width="9.140625" style="224"/>
    <col min="8193" max="8193" width="7.140625" style="224" customWidth="1"/>
    <col min="8194" max="8194" width="1.42578125" style="224" customWidth="1"/>
    <col min="8195" max="8196" width="4.28515625" style="224" customWidth="1"/>
    <col min="8197" max="8197" width="10" style="224" customWidth="1"/>
    <col min="8198" max="8198" width="7.85546875" style="224" customWidth="1"/>
    <col min="8199" max="8199" width="4.28515625" style="224" customWidth="1"/>
    <col min="8200" max="8200" width="66.7109375" style="224" customWidth="1"/>
    <col min="8201" max="8202" width="17.140625" style="224" customWidth="1"/>
    <col min="8203" max="8203" width="1.42578125" style="224" customWidth="1"/>
    <col min="8204" max="8448" width="9.140625" style="224"/>
    <col min="8449" max="8449" width="7.140625" style="224" customWidth="1"/>
    <col min="8450" max="8450" width="1.42578125" style="224" customWidth="1"/>
    <col min="8451" max="8452" width="4.28515625" style="224" customWidth="1"/>
    <col min="8453" max="8453" width="10" style="224" customWidth="1"/>
    <col min="8454" max="8454" width="7.85546875" style="224" customWidth="1"/>
    <col min="8455" max="8455" width="4.28515625" style="224" customWidth="1"/>
    <col min="8456" max="8456" width="66.7109375" style="224" customWidth="1"/>
    <col min="8457" max="8458" width="17.140625" style="224" customWidth="1"/>
    <col min="8459" max="8459" width="1.42578125" style="224" customWidth="1"/>
    <col min="8460" max="8704" width="9.140625" style="224"/>
    <col min="8705" max="8705" width="7.140625" style="224" customWidth="1"/>
    <col min="8706" max="8706" width="1.42578125" style="224" customWidth="1"/>
    <col min="8707" max="8708" width="4.28515625" style="224" customWidth="1"/>
    <col min="8709" max="8709" width="10" style="224" customWidth="1"/>
    <col min="8710" max="8710" width="7.85546875" style="224" customWidth="1"/>
    <col min="8711" max="8711" width="4.28515625" style="224" customWidth="1"/>
    <col min="8712" max="8712" width="66.7109375" style="224" customWidth="1"/>
    <col min="8713" max="8714" width="17.140625" style="224" customWidth="1"/>
    <col min="8715" max="8715" width="1.42578125" style="224" customWidth="1"/>
    <col min="8716" max="8960" width="9.140625" style="224"/>
    <col min="8961" max="8961" width="7.140625" style="224" customWidth="1"/>
    <col min="8962" max="8962" width="1.42578125" style="224" customWidth="1"/>
    <col min="8963" max="8964" width="4.28515625" style="224" customWidth="1"/>
    <col min="8965" max="8965" width="10" style="224" customWidth="1"/>
    <col min="8966" max="8966" width="7.85546875" style="224" customWidth="1"/>
    <col min="8967" max="8967" width="4.28515625" style="224" customWidth="1"/>
    <col min="8968" max="8968" width="66.7109375" style="224" customWidth="1"/>
    <col min="8969" max="8970" width="17.140625" style="224" customWidth="1"/>
    <col min="8971" max="8971" width="1.42578125" style="224" customWidth="1"/>
    <col min="8972" max="9216" width="9.140625" style="224"/>
    <col min="9217" max="9217" width="7.140625" style="224" customWidth="1"/>
    <col min="9218" max="9218" width="1.42578125" style="224" customWidth="1"/>
    <col min="9219" max="9220" width="4.28515625" style="224" customWidth="1"/>
    <col min="9221" max="9221" width="10" style="224" customWidth="1"/>
    <col min="9222" max="9222" width="7.85546875" style="224" customWidth="1"/>
    <col min="9223" max="9223" width="4.28515625" style="224" customWidth="1"/>
    <col min="9224" max="9224" width="66.7109375" style="224" customWidth="1"/>
    <col min="9225" max="9226" width="17.140625" style="224" customWidth="1"/>
    <col min="9227" max="9227" width="1.42578125" style="224" customWidth="1"/>
    <col min="9228" max="9472" width="9.140625" style="224"/>
    <col min="9473" max="9473" width="7.140625" style="224" customWidth="1"/>
    <col min="9474" max="9474" width="1.42578125" style="224" customWidth="1"/>
    <col min="9475" max="9476" width="4.28515625" style="224" customWidth="1"/>
    <col min="9477" max="9477" width="10" style="224" customWidth="1"/>
    <col min="9478" max="9478" width="7.85546875" style="224" customWidth="1"/>
    <col min="9479" max="9479" width="4.28515625" style="224" customWidth="1"/>
    <col min="9480" max="9480" width="66.7109375" style="224" customWidth="1"/>
    <col min="9481" max="9482" width="17.140625" style="224" customWidth="1"/>
    <col min="9483" max="9483" width="1.42578125" style="224" customWidth="1"/>
    <col min="9484" max="9728" width="9.140625" style="224"/>
    <col min="9729" max="9729" width="7.140625" style="224" customWidth="1"/>
    <col min="9730" max="9730" width="1.42578125" style="224" customWidth="1"/>
    <col min="9731" max="9732" width="4.28515625" style="224" customWidth="1"/>
    <col min="9733" max="9733" width="10" style="224" customWidth="1"/>
    <col min="9734" max="9734" width="7.85546875" style="224" customWidth="1"/>
    <col min="9735" max="9735" width="4.28515625" style="224" customWidth="1"/>
    <col min="9736" max="9736" width="66.7109375" style="224" customWidth="1"/>
    <col min="9737" max="9738" width="17.140625" style="224" customWidth="1"/>
    <col min="9739" max="9739" width="1.42578125" style="224" customWidth="1"/>
    <col min="9740" max="9984" width="9.140625" style="224"/>
    <col min="9985" max="9985" width="7.140625" style="224" customWidth="1"/>
    <col min="9986" max="9986" width="1.42578125" style="224" customWidth="1"/>
    <col min="9987" max="9988" width="4.28515625" style="224" customWidth="1"/>
    <col min="9989" max="9989" width="10" style="224" customWidth="1"/>
    <col min="9990" max="9990" width="7.85546875" style="224" customWidth="1"/>
    <col min="9991" max="9991" width="4.28515625" style="224" customWidth="1"/>
    <col min="9992" max="9992" width="66.7109375" style="224" customWidth="1"/>
    <col min="9993" max="9994" width="17.140625" style="224" customWidth="1"/>
    <col min="9995" max="9995" width="1.42578125" style="224" customWidth="1"/>
    <col min="9996" max="10240" width="9.140625" style="224"/>
    <col min="10241" max="10241" width="7.140625" style="224" customWidth="1"/>
    <col min="10242" max="10242" width="1.42578125" style="224" customWidth="1"/>
    <col min="10243" max="10244" width="4.28515625" style="224" customWidth="1"/>
    <col min="10245" max="10245" width="10" style="224" customWidth="1"/>
    <col min="10246" max="10246" width="7.85546875" style="224" customWidth="1"/>
    <col min="10247" max="10247" width="4.28515625" style="224" customWidth="1"/>
    <col min="10248" max="10248" width="66.7109375" style="224" customWidth="1"/>
    <col min="10249" max="10250" width="17.140625" style="224" customWidth="1"/>
    <col min="10251" max="10251" width="1.42578125" style="224" customWidth="1"/>
    <col min="10252" max="10496" width="9.140625" style="224"/>
    <col min="10497" max="10497" width="7.140625" style="224" customWidth="1"/>
    <col min="10498" max="10498" width="1.42578125" style="224" customWidth="1"/>
    <col min="10499" max="10500" width="4.28515625" style="224" customWidth="1"/>
    <col min="10501" max="10501" width="10" style="224" customWidth="1"/>
    <col min="10502" max="10502" width="7.85546875" style="224" customWidth="1"/>
    <col min="10503" max="10503" width="4.28515625" style="224" customWidth="1"/>
    <col min="10504" max="10504" width="66.7109375" style="224" customWidth="1"/>
    <col min="10505" max="10506" width="17.140625" style="224" customWidth="1"/>
    <col min="10507" max="10507" width="1.42578125" style="224" customWidth="1"/>
    <col min="10508" max="10752" width="9.140625" style="224"/>
    <col min="10753" max="10753" width="7.140625" style="224" customWidth="1"/>
    <col min="10754" max="10754" width="1.42578125" style="224" customWidth="1"/>
    <col min="10755" max="10756" width="4.28515625" style="224" customWidth="1"/>
    <col min="10757" max="10757" width="10" style="224" customWidth="1"/>
    <col min="10758" max="10758" width="7.85546875" style="224" customWidth="1"/>
    <col min="10759" max="10759" width="4.28515625" style="224" customWidth="1"/>
    <col min="10760" max="10760" width="66.7109375" style="224" customWidth="1"/>
    <col min="10761" max="10762" width="17.140625" style="224" customWidth="1"/>
    <col min="10763" max="10763" width="1.42578125" style="224" customWidth="1"/>
    <col min="10764" max="11008" width="9.140625" style="224"/>
    <col min="11009" max="11009" width="7.140625" style="224" customWidth="1"/>
    <col min="11010" max="11010" width="1.42578125" style="224" customWidth="1"/>
    <col min="11011" max="11012" width="4.28515625" style="224" customWidth="1"/>
    <col min="11013" max="11013" width="10" style="224" customWidth="1"/>
    <col min="11014" max="11014" width="7.85546875" style="224" customWidth="1"/>
    <col min="11015" max="11015" width="4.28515625" style="224" customWidth="1"/>
    <col min="11016" max="11016" width="66.7109375" style="224" customWidth="1"/>
    <col min="11017" max="11018" width="17.140625" style="224" customWidth="1"/>
    <col min="11019" max="11019" width="1.42578125" style="224" customWidth="1"/>
    <col min="11020" max="11264" width="9.140625" style="224"/>
    <col min="11265" max="11265" width="7.140625" style="224" customWidth="1"/>
    <col min="11266" max="11266" width="1.42578125" style="224" customWidth="1"/>
    <col min="11267" max="11268" width="4.28515625" style="224" customWidth="1"/>
    <col min="11269" max="11269" width="10" style="224" customWidth="1"/>
    <col min="11270" max="11270" width="7.85546875" style="224" customWidth="1"/>
    <col min="11271" max="11271" width="4.28515625" style="224" customWidth="1"/>
    <col min="11272" max="11272" width="66.7109375" style="224" customWidth="1"/>
    <col min="11273" max="11274" width="17.140625" style="224" customWidth="1"/>
    <col min="11275" max="11275" width="1.42578125" style="224" customWidth="1"/>
    <col min="11276" max="11520" width="9.140625" style="224"/>
    <col min="11521" max="11521" width="7.140625" style="224" customWidth="1"/>
    <col min="11522" max="11522" width="1.42578125" style="224" customWidth="1"/>
    <col min="11523" max="11524" width="4.28515625" style="224" customWidth="1"/>
    <col min="11525" max="11525" width="10" style="224" customWidth="1"/>
    <col min="11526" max="11526" width="7.85546875" style="224" customWidth="1"/>
    <col min="11527" max="11527" width="4.28515625" style="224" customWidth="1"/>
    <col min="11528" max="11528" width="66.7109375" style="224" customWidth="1"/>
    <col min="11529" max="11530" width="17.140625" style="224" customWidth="1"/>
    <col min="11531" max="11531" width="1.42578125" style="224" customWidth="1"/>
    <col min="11532" max="11776" width="9.140625" style="224"/>
    <col min="11777" max="11777" width="7.140625" style="224" customWidth="1"/>
    <col min="11778" max="11778" width="1.42578125" style="224" customWidth="1"/>
    <col min="11779" max="11780" width="4.28515625" style="224" customWidth="1"/>
    <col min="11781" max="11781" width="10" style="224" customWidth="1"/>
    <col min="11782" max="11782" width="7.85546875" style="224" customWidth="1"/>
    <col min="11783" max="11783" width="4.28515625" style="224" customWidth="1"/>
    <col min="11784" max="11784" width="66.7109375" style="224" customWidth="1"/>
    <col min="11785" max="11786" width="17.140625" style="224" customWidth="1"/>
    <col min="11787" max="11787" width="1.42578125" style="224" customWidth="1"/>
    <col min="11788" max="12032" width="9.140625" style="224"/>
    <col min="12033" max="12033" width="7.140625" style="224" customWidth="1"/>
    <col min="12034" max="12034" width="1.42578125" style="224" customWidth="1"/>
    <col min="12035" max="12036" width="4.28515625" style="224" customWidth="1"/>
    <col min="12037" max="12037" width="10" style="224" customWidth="1"/>
    <col min="12038" max="12038" width="7.85546875" style="224" customWidth="1"/>
    <col min="12039" max="12039" width="4.28515625" style="224" customWidth="1"/>
    <col min="12040" max="12040" width="66.7109375" style="224" customWidth="1"/>
    <col min="12041" max="12042" width="17.140625" style="224" customWidth="1"/>
    <col min="12043" max="12043" width="1.42578125" style="224" customWidth="1"/>
    <col min="12044" max="12288" width="9.140625" style="224"/>
    <col min="12289" max="12289" width="7.140625" style="224" customWidth="1"/>
    <col min="12290" max="12290" width="1.42578125" style="224" customWidth="1"/>
    <col min="12291" max="12292" width="4.28515625" style="224" customWidth="1"/>
    <col min="12293" max="12293" width="10" style="224" customWidth="1"/>
    <col min="12294" max="12294" width="7.85546875" style="224" customWidth="1"/>
    <col min="12295" max="12295" width="4.28515625" style="224" customWidth="1"/>
    <col min="12296" max="12296" width="66.7109375" style="224" customWidth="1"/>
    <col min="12297" max="12298" width="17.140625" style="224" customWidth="1"/>
    <col min="12299" max="12299" width="1.42578125" style="224" customWidth="1"/>
    <col min="12300" max="12544" width="9.140625" style="224"/>
    <col min="12545" max="12545" width="7.140625" style="224" customWidth="1"/>
    <col min="12546" max="12546" width="1.42578125" style="224" customWidth="1"/>
    <col min="12547" max="12548" width="4.28515625" style="224" customWidth="1"/>
    <col min="12549" max="12549" width="10" style="224" customWidth="1"/>
    <col min="12550" max="12550" width="7.85546875" style="224" customWidth="1"/>
    <col min="12551" max="12551" width="4.28515625" style="224" customWidth="1"/>
    <col min="12552" max="12552" width="66.7109375" style="224" customWidth="1"/>
    <col min="12553" max="12554" width="17.140625" style="224" customWidth="1"/>
    <col min="12555" max="12555" width="1.42578125" style="224" customWidth="1"/>
    <col min="12556" max="12800" width="9.140625" style="224"/>
    <col min="12801" max="12801" width="7.140625" style="224" customWidth="1"/>
    <col min="12802" max="12802" width="1.42578125" style="224" customWidth="1"/>
    <col min="12803" max="12804" width="4.28515625" style="224" customWidth="1"/>
    <col min="12805" max="12805" width="10" style="224" customWidth="1"/>
    <col min="12806" max="12806" width="7.85546875" style="224" customWidth="1"/>
    <col min="12807" max="12807" width="4.28515625" style="224" customWidth="1"/>
    <col min="12808" max="12808" width="66.7109375" style="224" customWidth="1"/>
    <col min="12809" max="12810" width="17.140625" style="224" customWidth="1"/>
    <col min="12811" max="12811" width="1.42578125" style="224" customWidth="1"/>
    <col min="12812" max="13056" width="9.140625" style="224"/>
    <col min="13057" max="13057" width="7.140625" style="224" customWidth="1"/>
    <col min="13058" max="13058" width="1.42578125" style="224" customWidth="1"/>
    <col min="13059" max="13060" width="4.28515625" style="224" customWidth="1"/>
    <col min="13061" max="13061" width="10" style="224" customWidth="1"/>
    <col min="13062" max="13062" width="7.85546875" style="224" customWidth="1"/>
    <col min="13063" max="13063" width="4.28515625" style="224" customWidth="1"/>
    <col min="13064" max="13064" width="66.7109375" style="224" customWidth="1"/>
    <col min="13065" max="13066" width="17.140625" style="224" customWidth="1"/>
    <col min="13067" max="13067" width="1.42578125" style="224" customWidth="1"/>
    <col min="13068" max="13312" width="9.140625" style="224"/>
    <col min="13313" max="13313" width="7.140625" style="224" customWidth="1"/>
    <col min="13314" max="13314" width="1.42578125" style="224" customWidth="1"/>
    <col min="13315" max="13316" width="4.28515625" style="224" customWidth="1"/>
    <col min="13317" max="13317" width="10" style="224" customWidth="1"/>
    <col min="13318" max="13318" width="7.85546875" style="224" customWidth="1"/>
    <col min="13319" max="13319" width="4.28515625" style="224" customWidth="1"/>
    <col min="13320" max="13320" width="66.7109375" style="224" customWidth="1"/>
    <col min="13321" max="13322" width="17.140625" style="224" customWidth="1"/>
    <col min="13323" max="13323" width="1.42578125" style="224" customWidth="1"/>
    <col min="13324" max="13568" width="9.140625" style="224"/>
    <col min="13569" max="13569" width="7.140625" style="224" customWidth="1"/>
    <col min="13570" max="13570" width="1.42578125" style="224" customWidth="1"/>
    <col min="13571" max="13572" width="4.28515625" style="224" customWidth="1"/>
    <col min="13573" max="13573" width="10" style="224" customWidth="1"/>
    <col min="13574" max="13574" width="7.85546875" style="224" customWidth="1"/>
    <col min="13575" max="13575" width="4.28515625" style="224" customWidth="1"/>
    <col min="13576" max="13576" width="66.7109375" style="224" customWidth="1"/>
    <col min="13577" max="13578" width="17.140625" style="224" customWidth="1"/>
    <col min="13579" max="13579" width="1.42578125" style="224" customWidth="1"/>
    <col min="13580" max="13824" width="9.140625" style="224"/>
    <col min="13825" max="13825" width="7.140625" style="224" customWidth="1"/>
    <col min="13826" max="13826" width="1.42578125" style="224" customWidth="1"/>
    <col min="13827" max="13828" width="4.28515625" style="224" customWidth="1"/>
    <col min="13829" max="13829" width="10" style="224" customWidth="1"/>
    <col min="13830" max="13830" width="7.85546875" style="224" customWidth="1"/>
    <col min="13831" max="13831" width="4.28515625" style="224" customWidth="1"/>
    <col min="13832" max="13832" width="66.7109375" style="224" customWidth="1"/>
    <col min="13833" max="13834" width="17.140625" style="224" customWidth="1"/>
    <col min="13835" max="13835" width="1.42578125" style="224" customWidth="1"/>
    <col min="13836" max="14080" width="9.140625" style="224"/>
    <col min="14081" max="14081" width="7.140625" style="224" customWidth="1"/>
    <col min="14082" max="14082" width="1.42578125" style="224" customWidth="1"/>
    <col min="14083" max="14084" width="4.28515625" style="224" customWidth="1"/>
    <col min="14085" max="14085" width="10" style="224" customWidth="1"/>
    <col min="14086" max="14086" width="7.85546875" style="224" customWidth="1"/>
    <col min="14087" max="14087" width="4.28515625" style="224" customWidth="1"/>
    <col min="14088" max="14088" width="66.7109375" style="224" customWidth="1"/>
    <col min="14089" max="14090" width="17.140625" style="224" customWidth="1"/>
    <col min="14091" max="14091" width="1.42578125" style="224" customWidth="1"/>
    <col min="14092" max="14336" width="9.140625" style="224"/>
    <col min="14337" max="14337" width="7.140625" style="224" customWidth="1"/>
    <col min="14338" max="14338" width="1.42578125" style="224" customWidth="1"/>
    <col min="14339" max="14340" width="4.28515625" style="224" customWidth="1"/>
    <col min="14341" max="14341" width="10" style="224" customWidth="1"/>
    <col min="14342" max="14342" width="7.85546875" style="224" customWidth="1"/>
    <col min="14343" max="14343" width="4.28515625" style="224" customWidth="1"/>
    <col min="14344" max="14344" width="66.7109375" style="224" customWidth="1"/>
    <col min="14345" max="14346" width="17.140625" style="224" customWidth="1"/>
    <col min="14347" max="14347" width="1.42578125" style="224" customWidth="1"/>
    <col min="14348" max="14592" width="9.140625" style="224"/>
    <col min="14593" max="14593" width="7.140625" style="224" customWidth="1"/>
    <col min="14594" max="14594" width="1.42578125" style="224" customWidth="1"/>
    <col min="14595" max="14596" width="4.28515625" style="224" customWidth="1"/>
    <col min="14597" max="14597" width="10" style="224" customWidth="1"/>
    <col min="14598" max="14598" width="7.85546875" style="224" customWidth="1"/>
    <col min="14599" max="14599" width="4.28515625" style="224" customWidth="1"/>
    <col min="14600" max="14600" width="66.7109375" style="224" customWidth="1"/>
    <col min="14601" max="14602" width="17.140625" style="224" customWidth="1"/>
    <col min="14603" max="14603" width="1.42578125" style="224" customWidth="1"/>
    <col min="14604" max="14848" width="9.140625" style="224"/>
    <col min="14849" max="14849" width="7.140625" style="224" customWidth="1"/>
    <col min="14850" max="14850" width="1.42578125" style="224" customWidth="1"/>
    <col min="14851" max="14852" width="4.28515625" style="224" customWidth="1"/>
    <col min="14853" max="14853" width="10" style="224" customWidth="1"/>
    <col min="14854" max="14854" width="7.85546875" style="224" customWidth="1"/>
    <col min="14855" max="14855" width="4.28515625" style="224" customWidth="1"/>
    <col min="14856" max="14856" width="66.7109375" style="224" customWidth="1"/>
    <col min="14857" max="14858" width="17.140625" style="224" customWidth="1"/>
    <col min="14859" max="14859" width="1.42578125" style="224" customWidth="1"/>
    <col min="14860" max="15104" width="9.140625" style="224"/>
    <col min="15105" max="15105" width="7.140625" style="224" customWidth="1"/>
    <col min="15106" max="15106" width="1.42578125" style="224" customWidth="1"/>
    <col min="15107" max="15108" width="4.28515625" style="224" customWidth="1"/>
    <col min="15109" max="15109" width="10" style="224" customWidth="1"/>
    <col min="15110" max="15110" width="7.85546875" style="224" customWidth="1"/>
    <col min="15111" max="15111" width="4.28515625" style="224" customWidth="1"/>
    <col min="15112" max="15112" width="66.7109375" style="224" customWidth="1"/>
    <col min="15113" max="15114" width="17.140625" style="224" customWidth="1"/>
    <col min="15115" max="15115" width="1.42578125" style="224" customWidth="1"/>
    <col min="15116" max="15360" width="9.140625" style="224"/>
    <col min="15361" max="15361" width="7.140625" style="224" customWidth="1"/>
    <col min="15362" max="15362" width="1.42578125" style="224" customWidth="1"/>
    <col min="15363" max="15364" width="4.28515625" style="224" customWidth="1"/>
    <col min="15365" max="15365" width="10" style="224" customWidth="1"/>
    <col min="15366" max="15366" width="7.85546875" style="224" customWidth="1"/>
    <col min="15367" max="15367" width="4.28515625" style="224" customWidth="1"/>
    <col min="15368" max="15368" width="66.7109375" style="224" customWidth="1"/>
    <col min="15369" max="15370" width="17.140625" style="224" customWidth="1"/>
    <col min="15371" max="15371" width="1.42578125" style="224" customWidth="1"/>
    <col min="15372" max="15616" width="9.140625" style="224"/>
    <col min="15617" max="15617" width="7.140625" style="224" customWidth="1"/>
    <col min="15618" max="15618" width="1.42578125" style="224" customWidth="1"/>
    <col min="15619" max="15620" width="4.28515625" style="224" customWidth="1"/>
    <col min="15621" max="15621" width="10" style="224" customWidth="1"/>
    <col min="15622" max="15622" width="7.85546875" style="224" customWidth="1"/>
    <col min="15623" max="15623" width="4.28515625" style="224" customWidth="1"/>
    <col min="15624" max="15624" width="66.7109375" style="224" customWidth="1"/>
    <col min="15625" max="15626" width="17.140625" style="224" customWidth="1"/>
    <col min="15627" max="15627" width="1.42578125" style="224" customWidth="1"/>
    <col min="15628" max="15872" width="9.140625" style="224"/>
    <col min="15873" max="15873" width="7.140625" style="224" customWidth="1"/>
    <col min="15874" max="15874" width="1.42578125" style="224" customWidth="1"/>
    <col min="15875" max="15876" width="4.28515625" style="224" customWidth="1"/>
    <col min="15877" max="15877" width="10" style="224" customWidth="1"/>
    <col min="15878" max="15878" width="7.85546875" style="224" customWidth="1"/>
    <col min="15879" max="15879" width="4.28515625" style="224" customWidth="1"/>
    <col min="15880" max="15880" width="66.7109375" style="224" customWidth="1"/>
    <col min="15881" max="15882" width="17.140625" style="224" customWidth="1"/>
    <col min="15883" max="15883" width="1.42578125" style="224" customWidth="1"/>
    <col min="15884" max="16128" width="9.140625" style="224"/>
    <col min="16129" max="16129" width="7.140625" style="224" customWidth="1"/>
    <col min="16130" max="16130" width="1.42578125" style="224" customWidth="1"/>
    <col min="16131" max="16132" width="4.28515625" style="224" customWidth="1"/>
    <col min="16133" max="16133" width="10" style="224" customWidth="1"/>
    <col min="16134" max="16134" width="7.85546875" style="224" customWidth="1"/>
    <col min="16135" max="16135" width="4.28515625" style="224" customWidth="1"/>
    <col min="16136" max="16136" width="66.7109375" style="224" customWidth="1"/>
    <col min="16137" max="16138" width="17.140625" style="224" customWidth="1"/>
    <col min="16139" max="16139" width="1.42578125" style="224" customWidth="1"/>
    <col min="16140" max="16384" width="9.140625" style="224"/>
  </cols>
  <sheetData>
    <row r="1" spans="2:11" ht="37.5" customHeight="1" x14ac:dyDescent="0.2"/>
    <row r="2" spans="2:11" ht="7.5" customHeight="1" x14ac:dyDescent="0.2">
      <c r="B2" s="225"/>
      <c r="C2" s="226"/>
      <c r="D2" s="226"/>
      <c r="E2" s="226"/>
      <c r="F2" s="226"/>
      <c r="G2" s="226"/>
      <c r="H2" s="226"/>
      <c r="I2" s="226"/>
      <c r="J2" s="226"/>
      <c r="K2" s="227"/>
    </row>
    <row r="3" spans="2:11" s="230" customFormat="1" ht="45" customHeight="1" x14ac:dyDescent="0.2">
      <c r="B3" s="228"/>
      <c r="C3" s="523" t="s">
        <v>1114</v>
      </c>
      <c r="D3" s="523"/>
      <c r="E3" s="523"/>
      <c r="F3" s="523"/>
      <c r="G3" s="523"/>
      <c r="H3" s="523"/>
      <c r="I3" s="523"/>
      <c r="J3" s="523"/>
      <c r="K3" s="229"/>
    </row>
    <row r="4" spans="2:11" ht="25.5" customHeight="1" x14ac:dyDescent="0.3">
      <c r="B4" s="231"/>
      <c r="C4" s="529" t="s">
        <v>1115</v>
      </c>
      <c r="D4" s="529"/>
      <c r="E4" s="529"/>
      <c r="F4" s="529"/>
      <c r="G4" s="529"/>
      <c r="H4" s="529"/>
      <c r="I4" s="529"/>
      <c r="J4" s="529"/>
      <c r="K4" s="232"/>
    </row>
    <row r="5" spans="2:11" ht="5.25" customHeight="1" x14ac:dyDescent="0.2">
      <c r="B5" s="231"/>
      <c r="C5" s="233"/>
      <c r="D5" s="233"/>
      <c r="E5" s="233"/>
      <c r="F5" s="233"/>
      <c r="G5" s="233"/>
      <c r="H5" s="233"/>
      <c r="I5" s="233"/>
      <c r="J5" s="233"/>
      <c r="K5" s="232"/>
    </row>
    <row r="6" spans="2:11" ht="15" customHeight="1" x14ac:dyDescent="0.2">
      <c r="B6" s="231"/>
      <c r="C6" s="528" t="s">
        <v>1116</v>
      </c>
      <c r="D6" s="528"/>
      <c r="E6" s="528"/>
      <c r="F6" s="528"/>
      <c r="G6" s="528"/>
      <c r="H6" s="528"/>
      <c r="I6" s="528"/>
      <c r="J6" s="528"/>
      <c r="K6" s="232"/>
    </row>
    <row r="7" spans="2:11" ht="15" customHeight="1" x14ac:dyDescent="0.2">
      <c r="B7" s="235"/>
      <c r="C7" s="528" t="s">
        <v>1117</v>
      </c>
      <c r="D7" s="528"/>
      <c r="E7" s="528"/>
      <c r="F7" s="528"/>
      <c r="G7" s="528"/>
      <c r="H7" s="528"/>
      <c r="I7" s="528"/>
      <c r="J7" s="528"/>
      <c r="K7" s="232"/>
    </row>
    <row r="8" spans="2:11" ht="12.75" customHeight="1" x14ac:dyDescent="0.2">
      <c r="B8" s="235"/>
      <c r="C8" s="234"/>
      <c r="D8" s="234"/>
      <c r="E8" s="234"/>
      <c r="F8" s="234"/>
      <c r="G8" s="234"/>
      <c r="H8" s="234"/>
      <c r="I8" s="234"/>
      <c r="J8" s="234"/>
      <c r="K8" s="232"/>
    </row>
    <row r="9" spans="2:11" ht="15" customHeight="1" x14ac:dyDescent="0.2">
      <c r="B9" s="235"/>
      <c r="C9" s="528" t="s">
        <v>1118</v>
      </c>
      <c r="D9" s="528"/>
      <c r="E9" s="528"/>
      <c r="F9" s="528"/>
      <c r="G9" s="528"/>
      <c r="H9" s="528"/>
      <c r="I9" s="528"/>
      <c r="J9" s="528"/>
      <c r="K9" s="232"/>
    </row>
    <row r="10" spans="2:11" ht="15" customHeight="1" x14ac:dyDescent="0.2">
      <c r="B10" s="235"/>
      <c r="C10" s="234"/>
      <c r="D10" s="528" t="s">
        <v>1119</v>
      </c>
      <c r="E10" s="528"/>
      <c r="F10" s="528"/>
      <c r="G10" s="528"/>
      <c r="H10" s="528"/>
      <c r="I10" s="528"/>
      <c r="J10" s="528"/>
      <c r="K10" s="232"/>
    </row>
    <row r="11" spans="2:11" ht="15" customHeight="1" x14ac:dyDescent="0.2">
      <c r="B11" s="235"/>
      <c r="C11" s="236"/>
      <c r="D11" s="528" t="s">
        <v>1120</v>
      </c>
      <c r="E11" s="528"/>
      <c r="F11" s="528"/>
      <c r="G11" s="528"/>
      <c r="H11" s="528"/>
      <c r="I11" s="528"/>
      <c r="J11" s="528"/>
      <c r="K11" s="232"/>
    </row>
    <row r="12" spans="2:11" ht="12.75" customHeight="1" x14ac:dyDescent="0.2">
      <c r="B12" s="235"/>
      <c r="C12" s="236"/>
      <c r="D12" s="236"/>
      <c r="E12" s="236"/>
      <c r="F12" s="236"/>
      <c r="G12" s="236"/>
      <c r="H12" s="236"/>
      <c r="I12" s="236"/>
      <c r="J12" s="236"/>
      <c r="K12" s="232"/>
    </row>
    <row r="13" spans="2:11" ht="15" customHeight="1" x14ac:dyDescent="0.2">
      <c r="B13" s="235"/>
      <c r="C13" s="236"/>
      <c r="D13" s="528" t="s">
        <v>1121</v>
      </c>
      <c r="E13" s="528"/>
      <c r="F13" s="528"/>
      <c r="G13" s="528"/>
      <c r="H13" s="528"/>
      <c r="I13" s="528"/>
      <c r="J13" s="528"/>
      <c r="K13" s="232"/>
    </row>
    <row r="14" spans="2:11" ht="15" customHeight="1" x14ac:dyDescent="0.2">
      <c r="B14" s="235"/>
      <c r="C14" s="236"/>
      <c r="D14" s="528" t="s">
        <v>1122</v>
      </c>
      <c r="E14" s="528"/>
      <c r="F14" s="528"/>
      <c r="G14" s="528"/>
      <c r="H14" s="528"/>
      <c r="I14" s="528"/>
      <c r="J14" s="528"/>
      <c r="K14" s="232"/>
    </row>
    <row r="15" spans="2:11" ht="15" customHeight="1" x14ac:dyDescent="0.2">
      <c r="B15" s="235"/>
      <c r="C15" s="236"/>
      <c r="D15" s="528" t="s">
        <v>1123</v>
      </c>
      <c r="E15" s="528"/>
      <c r="F15" s="528"/>
      <c r="G15" s="528"/>
      <c r="H15" s="528"/>
      <c r="I15" s="528"/>
      <c r="J15" s="528"/>
      <c r="K15" s="232"/>
    </row>
    <row r="16" spans="2:11" ht="15" customHeight="1" x14ac:dyDescent="0.2">
      <c r="B16" s="235"/>
      <c r="C16" s="236"/>
      <c r="D16" s="236"/>
      <c r="E16" s="237" t="s">
        <v>76</v>
      </c>
      <c r="F16" s="528" t="s">
        <v>1124</v>
      </c>
      <c r="G16" s="528"/>
      <c r="H16" s="528"/>
      <c r="I16" s="528"/>
      <c r="J16" s="528"/>
      <c r="K16" s="232"/>
    </row>
    <row r="17" spans="2:11" ht="15" customHeight="1" x14ac:dyDescent="0.2">
      <c r="B17" s="235"/>
      <c r="C17" s="236"/>
      <c r="D17" s="236"/>
      <c r="E17" s="237" t="s">
        <v>1125</v>
      </c>
      <c r="F17" s="528" t="s">
        <v>1126</v>
      </c>
      <c r="G17" s="528"/>
      <c r="H17" s="528"/>
      <c r="I17" s="528"/>
      <c r="J17" s="528"/>
      <c r="K17" s="232"/>
    </row>
    <row r="18" spans="2:11" ht="15" customHeight="1" x14ac:dyDescent="0.2">
      <c r="B18" s="235"/>
      <c r="C18" s="236"/>
      <c r="D18" s="236"/>
      <c r="E18" s="237" t="s">
        <v>1127</v>
      </c>
      <c r="F18" s="528" t="s">
        <v>1128</v>
      </c>
      <c r="G18" s="528"/>
      <c r="H18" s="528"/>
      <c r="I18" s="528"/>
      <c r="J18" s="528"/>
      <c r="K18" s="232"/>
    </row>
    <row r="19" spans="2:11" ht="15" customHeight="1" x14ac:dyDescent="0.2">
      <c r="B19" s="235"/>
      <c r="C19" s="236"/>
      <c r="D19" s="236"/>
      <c r="E19" s="237" t="s">
        <v>1129</v>
      </c>
      <c r="F19" s="528" t="s">
        <v>1130</v>
      </c>
      <c r="G19" s="528"/>
      <c r="H19" s="528"/>
      <c r="I19" s="528"/>
      <c r="J19" s="528"/>
      <c r="K19" s="232"/>
    </row>
    <row r="20" spans="2:11" ht="15" customHeight="1" x14ac:dyDescent="0.2">
      <c r="B20" s="235"/>
      <c r="C20" s="236"/>
      <c r="D20" s="236"/>
      <c r="E20" s="237" t="s">
        <v>1131</v>
      </c>
      <c r="F20" s="528" t="s">
        <v>1132</v>
      </c>
      <c r="G20" s="528"/>
      <c r="H20" s="528"/>
      <c r="I20" s="528"/>
      <c r="J20" s="528"/>
      <c r="K20" s="232"/>
    </row>
    <row r="21" spans="2:11" ht="15" customHeight="1" x14ac:dyDescent="0.2">
      <c r="B21" s="235"/>
      <c r="C21" s="236"/>
      <c r="D21" s="236"/>
      <c r="E21" s="237" t="s">
        <v>1133</v>
      </c>
      <c r="F21" s="528" t="s">
        <v>1134</v>
      </c>
      <c r="G21" s="528"/>
      <c r="H21" s="528"/>
      <c r="I21" s="528"/>
      <c r="J21" s="528"/>
      <c r="K21" s="232"/>
    </row>
    <row r="22" spans="2:11" ht="12.75" customHeight="1" x14ac:dyDescent="0.2">
      <c r="B22" s="235"/>
      <c r="C22" s="236"/>
      <c r="D22" s="236"/>
      <c r="E22" s="236"/>
      <c r="F22" s="236"/>
      <c r="G22" s="236"/>
      <c r="H22" s="236"/>
      <c r="I22" s="236"/>
      <c r="J22" s="236"/>
      <c r="K22" s="232"/>
    </row>
    <row r="23" spans="2:11" ht="15" customHeight="1" x14ac:dyDescent="0.2">
      <c r="B23" s="235"/>
      <c r="C23" s="528" t="s">
        <v>1135</v>
      </c>
      <c r="D23" s="528"/>
      <c r="E23" s="528"/>
      <c r="F23" s="528"/>
      <c r="G23" s="528"/>
      <c r="H23" s="528"/>
      <c r="I23" s="528"/>
      <c r="J23" s="528"/>
      <c r="K23" s="232"/>
    </row>
    <row r="24" spans="2:11" ht="15" customHeight="1" x14ac:dyDescent="0.2">
      <c r="B24" s="235"/>
      <c r="C24" s="528" t="s">
        <v>1136</v>
      </c>
      <c r="D24" s="528"/>
      <c r="E24" s="528"/>
      <c r="F24" s="528"/>
      <c r="G24" s="528"/>
      <c r="H24" s="528"/>
      <c r="I24" s="528"/>
      <c r="J24" s="528"/>
      <c r="K24" s="232"/>
    </row>
    <row r="25" spans="2:11" ht="15" customHeight="1" x14ac:dyDescent="0.2">
      <c r="B25" s="235"/>
      <c r="C25" s="234"/>
      <c r="D25" s="528" t="s">
        <v>1137</v>
      </c>
      <c r="E25" s="528"/>
      <c r="F25" s="528"/>
      <c r="G25" s="528"/>
      <c r="H25" s="528"/>
      <c r="I25" s="528"/>
      <c r="J25" s="528"/>
      <c r="K25" s="232"/>
    </row>
    <row r="26" spans="2:11" ht="15" customHeight="1" x14ac:dyDescent="0.2">
      <c r="B26" s="235"/>
      <c r="C26" s="236"/>
      <c r="D26" s="528" t="s">
        <v>1138</v>
      </c>
      <c r="E26" s="528"/>
      <c r="F26" s="528"/>
      <c r="G26" s="528"/>
      <c r="H26" s="528"/>
      <c r="I26" s="528"/>
      <c r="J26" s="528"/>
      <c r="K26" s="232"/>
    </row>
    <row r="27" spans="2:11" ht="12.75" customHeight="1" x14ac:dyDescent="0.2">
      <c r="B27" s="235"/>
      <c r="C27" s="236"/>
      <c r="D27" s="236"/>
      <c r="E27" s="236"/>
      <c r="F27" s="236"/>
      <c r="G27" s="236"/>
      <c r="H27" s="236"/>
      <c r="I27" s="236"/>
      <c r="J27" s="236"/>
      <c r="K27" s="232"/>
    </row>
    <row r="28" spans="2:11" ht="15" customHeight="1" x14ac:dyDescent="0.2">
      <c r="B28" s="235"/>
      <c r="C28" s="236"/>
      <c r="D28" s="528" t="s">
        <v>1139</v>
      </c>
      <c r="E28" s="528"/>
      <c r="F28" s="528"/>
      <c r="G28" s="528"/>
      <c r="H28" s="528"/>
      <c r="I28" s="528"/>
      <c r="J28" s="528"/>
      <c r="K28" s="232"/>
    </row>
    <row r="29" spans="2:11" ht="15" customHeight="1" x14ac:dyDescent="0.2">
      <c r="B29" s="235"/>
      <c r="C29" s="236"/>
      <c r="D29" s="528" t="s">
        <v>1140</v>
      </c>
      <c r="E29" s="528"/>
      <c r="F29" s="528"/>
      <c r="G29" s="528"/>
      <c r="H29" s="528"/>
      <c r="I29" s="528"/>
      <c r="J29" s="528"/>
      <c r="K29" s="232"/>
    </row>
    <row r="30" spans="2:11" ht="12.75" customHeight="1" x14ac:dyDescent="0.2">
      <c r="B30" s="235"/>
      <c r="C30" s="236"/>
      <c r="D30" s="236"/>
      <c r="E30" s="236"/>
      <c r="F30" s="236"/>
      <c r="G30" s="236"/>
      <c r="H30" s="236"/>
      <c r="I30" s="236"/>
      <c r="J30" s="236"/>
      <c r="K30" s="232"/>
    </row>
    <row r="31" spans="2:11" ht="15" customHeight="1" x14ac:dyDescent="0.2">
      <c r="B31" s="235"/>
      <c r="C31" s="236"/>
      <c r="D31" s="528" t="s">
        <v>1141</v>
      </c>
      <c r="E31" s="528"/>
      <c r="F31" s="528"/>
      <c r="G31" s="528"/>
      <c r="H31" s="528"/>
      <c r="I31" s="528"/>
      <c r="J31" s="528"/>
      <c r="K31" s="232"/>
    </row>
    <row r="32" spans="2:11" ht="15" customHeight="1" x14ac:dyDescent="0.2">
      <c r="B32" s="235"/>
      <c r="C32" s="236"/>
      <c r="D32" s="528" t="s">
        <v>1142</v>
      </c>
      <c r="E32" s="528"/>
      <c r="F32" s="528"/>
      <c r="G32" s="528"/>
      <c r="H32" s="528"/>
      <c r="I32" s="528"/>
      <c r="J32" s="528"/>
      <c r="K32" s="232"/>
    </row>
    <row r="33" spans="2:11" ht="15" customHeight="1" x14ac:dyDescent="0.2">
      <c r="B33" s="235"/>
      <c r="C33" s="236"/>
      <c r="D33" s="528" t="s">
        <v>1143</v>
      </c>
      <c r="E33" s="528"/>
      <c r="F33" s="528"/>
      <c r="G33" s="528"/>
      <c r="H33" s="528"/>
      <c r="I33" s="528"/>
      <c r="J33" s="528"/>
      <c r="K33" s="232"/>
    </row>
    <row r="34" spans="2:11" ht="15" customHeight="1" x14ac:dyDescent="0.2">
      <c r="B34" s="235"/>
      <c r="C34" s="236"/>
      <c r="D34" s="234"/>
      <c r="E34" s="238" t="s">
        <v>1144</v>
      </c>
      <c r="F34" s="234"/>
      <c r="G34" s="528" t="s">
        <v>1145</v>
      </c>
      <c r="H34" s="528"/>
      <c r="I34" s="528"/>
      <c r="J34" s="528"/>
      <c r="K34" s="232"/>
    </row>
    <row r="35" spans="2:11" ht="30.75" customHeight="1" x14ac:dyDescent="0.2">
      <c r="B35" s="235"/>
      <c r="C35" s="236"/>
      <c r="D35" s="234"/>
      <c r="E35" s="238" t="s">
        <v>1146</v>
      </c>
      <c r="F35" s="234"/>
      <c r="G35" s="528" t="s">
        <v>1147</v>
      </c>
      <c r="H35" s="528"/>
      <c r="I35" s="528"/>
      <c r="J35" s="528"/>
      <c r="K35" s="232"/>
    </row>
    <row r="36" spans="2:11" ht="15" customHeight="1" x14ac:dyDescent="0.2">
      <c r="B36" s="235"/>
      <c r="C36" s="236"/>
      <c r="D36" s="234"/>
      <c r="E36" s="238" t="s">
        <v>1148</v>
      </c>
      <c r="F36" s="234"/>
      <c r="G36" s="528" t="s">
        <v>1149</v>
      </c>
      <c r="H36" s="528"/>
      <c r="I36" s="528"/>
      <c r="J36" s="528"/>
      <c r="K36" s="232"/>
    </row>
    <row r="37" spans="2:11" ht="15" customHeight="1" x14ac:dyDescent="0.2">
      <c r="B37" s="235"/>
      <c r="C37" s="236"/>
      <c r="D37" s="234"/>
      <c r="E37" s="238" t="s">
        <v>1150</v>
      </c>
      <c r="F37" s="234"/>
      <c r="G37" s="528" t="s">
        <v>1151</v>
      </c>
      <c r="H37" s="528"/>
      <c r="I37" s="528"/>
      <c r="J37" s="528"/>
      <c r="K37" s="232"/>
    </row>
    <row r="38" spans="2:11" ht="15" customHeight="1" x14ac:dyDescent="0.2">
      <c r="B38" s="235"/>
      <c r="C38" s="236"/>
      <c r="D38" s="234"/>
      <c r="E38" s="238" t="s">
        <v>82</v>
      </c>
      <c r="F38" s="234"/>
      <c r="G38" s="528" t="s">
        <v>1152</v>
      </c>
      <c r="H38" s="528"/>
      <c r="I38" s="528"/>
      <c r="J38" s="528"/>
      <c r="K38" s="232"/>
    </row>
    <row r="39" spans="2:11" ht="15" customHeight="1" x14ac:dyDescent="0.2">
      <c r="B39" s="235"/>
      <c r="C39" s="236"/>
      <c r="D39" s="234"/>
      <c r="E39" s="238" t="s">
        <v>83</v>
      </c>
      <c r="F39" s="234"/>
      <c r="G39" s="528" t="s">
        <v>1153</v>
      </c>
      <c r="H39" s="528"/>
      <c r="I39" s="528"/>
      <c r="J39" s="528"/>
      <c r="K39" s="232"/>
    </row>
    <row r="40" spans="2:11" ht="15" customHeight="1" x14ac:dyDescent="0.2">
      <c r="B40" s="235"/>
      <c r="C40" s="236"/>
      <c r="D40" s="234"/>
      <c r="E40" s="238" t="s">
        <v>1154</v>
      </c>
      <c r="F40" s="234"/>
      <c r="G40" s="528" t="s">
        <v>1155</v>
      </c>
      <c r="H40" s="528"/>
      <c r="I40" s="528"/>
      <c r="J40" s="528"/>
      <c r="K40" s="232"/>
    </row>
    <row r="41" spans="2:11" ht="15" customHeight="1" x14ac:dyDescent="0.2">
      <c r="B41" s="235"/>
      <c r="C41" s="236"/>
      <c r="D41" s="234"/>
      <c r="E41" s="238"/>
      <c r="F41" s="234"/>
      <c r="G41" s="528" t="s">
        <v>1156</v>
      </c>
      <c r="H41" s="528"/>
      <c r="I41" s="528"/>
      <c r="J41" s="528"/>
      <c r="K41" s="232"/>
    </row>
    <row r="42" spans="2:11" ht="15" customHeight="1" x14ac:dyDescent="0.2">
      <c r="B42" s="235"/>
      <c r="C42" s="236"/>
      <c r="D42" s="234"/>
      <c r="E42" s="238" t="s">
        <v>1157</v>
      </c>
      <c r="F42" s="234"/>
      <c r="G42" s="528" t="s">
        <v>1158</v>
      </c>
      <c r="H42" s="528"/>
      <c r="I42" s="528"/>
      <c r="J42" s="528"/>
      <c r="K42" s="232"/>
    </row>
    <row r="43" spans="2:11" ht="15" customHeight="1" x14ac:dyDescent="0.2">
      <c r="B43" s="235"/>
      <c r="C43" s="236"/>
      <c r="D43" s="234"/>
      <c r="E43" s="238" t="s">
        <v>1159</v>
      </c>
      <c r="F43" s="234"/>
      <c r="G43" s="528" t="s">
        <v>1160</v>
      </c>
      <c r="H43" s="528"/>
      <c r="I43" s="528"/>
      <c r="J43" s="528"/>
      <c r="K43" s="232"/>
    </row>
    <row r="44" spans="2:11" ht="12.75" customHeight="1" x14ac:dyDescent="0.2">
      <c r="B44" s="235"/>
      <c r="C44" s="236"/>
      <c r="D44" s="234"/>
      <c r="E44" s="234"/>
      <c r="F44" s="234"/>
      <c r="G44" s="234"/>
      <c r="H44" s="234"/>
      <c r="I44" s="234"/>
      <c r="J44" s="234"/>
      <c r="K44" s="232"/>
    </row>
    <row r="45" spans="2:11" ht="15" customHeight="1" x14ac:dyDescent="0.2">
      <c r="B45" s="235"/>
      <c r="C45" s="236"/>
      <c r="D45" s="528" t="s">
        <v>1161</v>
      </c>
      <c r="E45" s="528"/>
      <c r="F45" s="528"/>
      <c r="G45" s="528"/>
      <c r="H45" s="528"/>
      <c r="I45" s="528"/>
      <c r="J45" s="528"/>
      <c r="K45" s="232"/>
    </row>
    <row r="46" spans="2:11" ht="15" customHeight="1" x14ac:dyDescent="0.2">
      <c r="B46" s="235"/>
      <c r="C46" s="236"/>
      <c r="D46" s="236"/>
      <c r="E46" s="528" t="s">
        <v>1162</v>
      </c>
      <c r="F46" s="528"/>
      <c r="G46" s="528"/>
      <c r="H46" s="528"/>
      <c r="I46" s="528"/>
      <c r="J46" s="528"/>
      <c r="K46" s="232"/>
    </row>
    <row r="47" spans="2:11" ht="15" customHeight="1" x14ac:dyDescent="0.2">
      <c r="B47" s="235"/>
      <c r="C47" s="236"/>
      <c r="D47" s="236"/>
      <c r="E47" s="528" t="s">
        <v>1163</v>
      </c>
      <c r="F47" s="528"/>
      <c r="G47" s="528"/>
      <c r="H47" s="528"/>
      <c r="I47" s="528"/>
      <c r="J47" s="528"/>
      <c r="K47" s="232"/>
    </row>
    <row r="48" spans="2:11" ht="15" customHeight="1" x14ac:dyDescent="0.2">
      <c r="B48" s="235"/>
      <c r="C48" s="236"/>
      <c r="D48" s="236"/>
      <c r="E48" s="528" t="s">
        <v>1164</v>
      </c>
      <c r="F48" s="528"/>
      <c r="G48" s="528"/>
      <c r="H48" s="528"/>
      <c r="I48" s="528"/>
      <c r="J48" s="528"/>
      <c r="K48" s="232"/>
    </row>
    <row r="49" spans="2:11" ht="15" customHeight="1" x14ac:dyDescent="0.2">
      <c r="B49" s="235"/>
      <c r="C49" s="236"/>
      <c r="D49" s="528" t="s">
        <v>1165</v>
      </c>
      <c r="E49" s="528"/>
      <c r="F49" s="528"/>
      <c r="G49" s="528"/>
      <c r="H49" s="528"/>
      <c r="I49" s="528"/>
      <c r="J49" s="528"/>
      <c r="K49" s="232"/>
    </row>
    <row r="50" spans="2:11" ht="25.5" customHeight="1" x14ac:dyDescent="0.3">
      <c r="B50" s="231"/>
      <c r="C50" s="529" t="s">
        <v>1166</v>
      </c>
      <c r="D50" s="529"/>
      <c r="E50" s="529"/>
      <c r="F50" s="529"/>
      <c r="G50" s="529"/>
      <c r="H50" s="529"/>
      <c r="I50" s="529"/>
      <c r="J50" s="529"/>
      <c r="K50" s="232"/>
    </row>
    <row r="51" spans="2:11" ht="5.25" customHeight="1" x14ac:dyDescent="0.2">
      <c r="B51" s="231"/>
      <c r="C51" s="233"/>
      <c r="D51" s="233"/>
      <c r="E51" s="233"/>
      <c r="F51" s="233"/>
      <c r="G51" s="233"/>
      <c r="H51" s="233"/>
      <c r="I51" s="233"/>
      <c r="J51" s="233"/>
      <c r="K51" s="232"/>
    </row>
    <row r="52" spans="2:11" ht="15" customHeight="1" x14ac:dyDescent="0.2">
      <c r="B52" s="231"/>
      <c r="C52" s="528" t="s">
        <v>1167</v>
      </c>
      <c r="D52" s="528"/>
      <c r="E52" s="528"/>
      <c r="F52" s="528"/>
      <c r="G52" s="528"/>
      <c r="H52" s="528"/>
      <c r="I52" s="528"/>
      <c r="J52" s="528"/>
      <c r="K52" s="232"/>
    </row>
    <row r="53" spans="2:11" ht="15" customHeight="1" x14ac:dyDescent="0.2">
      <c r="B53" s="231"/>
      <c r="C53" s="528" t="s">
        <v>1168</v>
      </c>
      <c r="D53" s="528"/>
      <c r="E53" s="528"/>
      <c r="F53" s="528"/>
      <c r="G53" s="528"/>
      <c r="H53" s="528"/>
      <c r="I53" s="528"/>
      <c r="J53" s="528"/>
      <c r="K53" s="232"/>
    </row>
    <row r="54" spans="2:11" ht="12.75" customHeight="1" x14ac:dyDescent="0.2">
      <c r="B54" s="231"/>
      <c r="C54" s="234"/>
      <c r="D54" s="234"/>
      <c r="E54" s="234"/>
      <c r="F54" s="234"/>
      <c r="G54" s="234"/>
      <c r="H54" s="234"/>
      <c r="I54" s="234"/>
      <c r="J54" s="234"/>
      <c r="K54" s="232"/>
    </row>
    <row r="55" spans="2:11" ht="15" customHeight="1" x14ac:dyDescent="0.2">
      <c r="B55" s="231"/>
      <c r="C55" s="528" t="s">
        <v>1169</v>
      </c>
      <c r="D55" s="528"/>
      <c r="E55" s="528"/>
      <c r="F55" s="528"/>
      <c r="G55" s="528"/>
      <c r="H55" s="528"/>
      <c r="I55" s="528"/>
      <c r="J55" s="528"/>
      <c r="K55" s="232"/>
    </row>
    <row r="56" spans="2:11" ht="15" customHeight="1" x14ac:dyDescent="0.2">
      <c r="B56" s="231"/>
      <c r="C56" s="236"/>
      <c r="D56" s="528" t="s">
        <v>1170</v>
      </c>
      <c r="E56" s="528"/>
      <c r="F56" s="528"/>
      <c r="G56" s="528"/>
      <c r="H56" s="528"/>
      <c r="I56" s="528"/>
      <c r="J56" s="528"/>
      <c r="K56" s="232"/>
    </row>
    <row r="57" spans="2:11" ht="15" customHeight="1" x14ac:dyDescent="0.2">
      <c r="B57" s="231"/>
      <c r="C57" s="236"/>
      <c r="D57" s="528" t="s">
        <v>1171</v>
      </c>
      <c r="E57" s="528"/>
      <c r="F57" s="528"/>
      <c r="G57" s="528"/>
      <c r="H57" s="528"/>
      <c r="I57" s="528"/>
      <c r="J57" s="528"/>
      <c r="K57" s="232"/>
    </row>
    <row r="58" spans="2:11" ht="15" customHeight="1" x14ac:dyDescent="0.2">
      <c r="B58" s="231"/>
      <c r="C58" s="236"/>
      <c r="D58" s="528" t="s">
        <v>1172</v>
      </c>
      <c r="E58" s="528"/>
      <c r="F58" s="528"/>
      <c r="G58" s="528"/>
      <c r="H58" s="528"/>
      <c r="I58" s="528"/>
      <c r="J58" s="528"/>
      <c r="K58" s="232"/>
    </row>
    <row r="59" spans="2:11" ht="15" customHeight="1" x14ac:dyDescent="0.2">
      <c r="B59" s="231"/>
      <c r="C59" s="236"/>
      <c r="D59" s="528" t="s">
        <v>1173</v>
      </c>
      <c r="E59" s="528"/>
      <c r="F59" s="528"/>
      <c r="G59" s="528"/>
      <c r="H59" s="528"/>
      <c r="I59" s="528"/>
      <c r="J59" s="528"/>
      <c r="K59" s="232"/>
    </row>
    <row r="60" spans="2:11" ht="15" customHeight="1" x14ac:dyDescent="0.2">
      <c r="B60" s="231"/>
      <c r="C60" s="236"/>
      <c r="D60" s="527" t="s">
        <v>1174</v>
      </c>
      <c r="E60" s="527"/>
      <c r="F60" s="527"/>
      <c r="G60" s="527"/>
      <c r="H60" s="527"/>
      <c r="I60" s="527"/>
      <c r="J60" s="527"/>
      <c r="K60" s="232"/>
    </row>
    <row r="61" spans="2:11" ht="15" customHeight="1" x14ac:dyDescent="0.2">
      <c r="B61" s="231"/>
      <c r="C61" s="236"/>
      <c r="D61" s="528" t="s">
        <v>1175</v>
      </c>
      <c r="E61" s="528"/>
      <c r="F61" s="528"/>
      <c r="G61" s="528"/>
      <c r="H61" s="528"/>
      <c r="I61" s="528"/>
      <c r="J61" s="528"/>
      <c r="K61" s="232"/>
    </row>
    <row r="62" spans="2:11" ht="12.75" customHeight="1" x14ac:dyDescent="0.2">
      <c r="B62" s="231"/>
      <c r="C62" s="236"/>
      <c r="D62" s="236"/>
      <c r="E62" s="239"/>
      <c r="F62" s="236"/>
      <c r="G62" s="236"/>
      <c r="H62" s="236"/>
      <c r="I62" s="236"/>
      <c r="J62" s="236"/>
      <c r="K62" s="232"/>
    </row>
    <row r="63" spans="2:11" ht="15" customHeight="1" x14ac:dyDescent="0.2">
      <c r="B63" s="231"/>
      <c r="C63" s="236"/>
      <c r="D63" s="528" t="s">
        <v>1176</v>
      </c>
      <c r="E63" s="528"/>
      <c r="F63" s="528"/>
      <c r="G63" s="528"/>
      <c r="H63" s="528"/>
      <c r="I63" s="528"/>
      <c r="J63" s="528"/>
      <c r="K63" s="232"/>
    </row>
    <row r="64" spans="2:11" ht="15" customHeight="1" x14ac:dyDescent="0.2">
      <c r="B64" s="231"/>
      <c r="C64" s="236"/>
      <c r="D64" s="527" t="s">
        <v>1177</v>
      </c>
      <c r="E64" s="527"/>
      <c r="F64" s="527"/>
      <c r="G64" s="527"/>
      <c r="H64" s="527"/>
      <c r="I64" s="527"/>
      <c r="J64" s="527"/>
      <c r="K64" s="232"/>
    </row>
    <row r="65" spans="2:11" ht="15" customHeight="1" x14ac:dyDescent="0.2">
      <c r="B65" s="231"/>
      <c r="C65" s="236"/>
      <c r="D65" s="528" t="s">
        <v>1178</v>
      </c>
      <c r="E65" s="528"/>
      <c r="F65" s="528"/>
      <c r="G65" s="528"/>
      <c r="H65" s="528"/>
      <c r="I65" s="528"/>
      <c r="J65" s="528"/>
      <c r="K65" s="232"/>
    </row>
    <row r="66" spans="2:11" ht="15" customHeight="1" x14ac:dyDescent="0.2">
      <c r="B66" s="231"/>
      <c r="C66" s="236"/>
      <c r="D66" s="528" t="s">
        <v>1179</v>
      </c>
      <c r="E66" s="528"/>
      <c r="F66" s="528"/>
      <c r="G66" s="528"/>
      <c r="H66" s="528"/>
      <c r="I66" s="528"/>
      <c r="J66" s="528"/>
      <c r="K66" s="232"/>
    </row>
    <row r="67" spans="2:11" ht="15" customHeight="1" x14ac:dyDescent="0.2">
      <c r="B67" s="231"/>
      <c r="C67" s="236"/>
      <c r="D67" s="528" t="s">
        <v>1180</v>
      </c>
      <c r="E67" s="528"/>
      <c r="F67" s="528"/>
      <c r="G67" s="528"/>
      <c r="H67" s="528"/>
      <c r="I67" s="528"/>
      <c r="J67" s="528"/>
      <c r="K67" s="232"/>
    </row>
    <row r="68" spans="2:11" ht="15" customHeight="1" x14ac:dyDescent="0.2">
      <c r="B68" s="231"/>
      <c r="C68" s="236"/>
      <c r="D68" s="528" t="s">
        <v>1181</v>
      </c>
      <c r="E68" s="528"/>
      <c r="F68" s="528"/>
      <c r="G68" s="528"/>
      <c r="H68" s="528"/>
      <c r="I68" s="528"/>
      <c r="J68" s="528"/>
      <c r="K68" s="232"/>
    </row>
    <row r="69" spans="2:11" ht="12.75" customHeight="1" x14ac:dyDescent="0.2">
      <c r="B69" s="240"/>
      <c r="C69" s="241"/>
      <c r="D69" s="241"/>
      <c r="E69" s="241"/>
      <c r="F69" s="241"/>
      <c r="G69" s="241"/>
      <c r="H69" s="241"/>
      <c r="I69" s="241"/>
      <c r="J69" s="241"/>
      <c r="K69" s="242"/>
    </row>
    <row r="70" spans="2:11" ht="18.75" customHeight="1" x14ac:dyDescent="0.2">
      <c r="B70" s="243"/>
      <c r="C70" s="243"/>
      <c r="D70" s="243"/>
      <c r="E70" s="243"/>
      <c r="F70" s="243"/>
      <c r="G70" s="243"/>
      <c r="H70" s="243"/>
      <c r="I70" s="243"/>
      <c r="J70" s="243"/>
      <c r="K70" s="243"/>
    </row>
    <row r="71" spans="2:11" ht="18.75" customHeight="1" x14ac:dyDescent="0.2">
      <c r="B71" s="243"/>
      <c r="C71" s="243"/>
      <c r="D71" s="243"/>
      <c r="E71" s="243"/>
      <c r="F71" s="243"/>
      <c r="G71" s="243"/>
      <c r="H71" s="243"/>
      <c r="I71" s="243"/>
      <c r="J71" s="243"/>
      <c r="K71" s="243"/>
    </row>
    <row r="72" spans="2:11" ht="7.5" customHeight="1" x14ac:dyDescent="0.2">
      <c r="B72" s="244"/>
      <c r="C72" s="245"/>
      <c r="D72" s="245"/>
      <c r="E72" s="245"/>
      <c r="F72" s="245"/>
      <c r="G72" s="245"/>
      <c r="H72" s="245"/>
      <c r="I72" s="245"/>
      <c r="J72" s="245"/>
      <c r="K72" s="246"/>
    </row>
    <row r="73" spans="2:11" ht="45" customHeight="1" x14ac:dyDescent="0.2">
      <c r="B73" s="247"/>
      <c r="C73" s="526" t="s">
        <v>1182</v>
      </c>
      <c r="D73" s="526"/>
      <c r="E73" s="526"/>
      <c r="F73" s="526"/>
      <c r="G73" s="526"/>
      <c r="H73" s="526"/>
      <c r="I73" s="526"/>
      <c r="J73" s="526"/>
      <c r="K73" s="248"/>
    </row>
    <row r="74" spans="2:11" ht="17.25" customHeight="1" x14ac:dyDescent="0.2">
      <c r="B74" s="247"/>
      <c r="C74" s="249" t="s">
        <v>1183</v>
      </c>
      <c r="D74" s="249"/>
      <c r="E74" s="249"/>
      <c r="F74" s="249" t="s">
        <v>1184</v>
      </c>
      <c r="G74" s="250"/>
      <c r="H74" s="249" t="s">
        <v>1150</v>
      </c>
      <c r="I74" s="249" t="s">
        <v>1185</v>
      </c>
      <c r="J74" s="249" t="s">
        <v>1186</v>
      </c>
      <c r="K74" s="248"/>
    </row>
    <row r="75" spans="2:11" ht="17.25" customHeight="1" x14ac:dyDescent="0.2">
      <c r="B75" s="247"/>
      <c r="C75" s="251" t="s">
        <v>1187</v>
      </c>
      <c r="D75" s="251"/>
      <c r="E75" s="251"/>
      <c r="F75" s="252" t="s">
        <v>1188</v>
      </c>
      <c r="G75" s="253"/>
      <c r="H75" s="251"/>
      <c r="I75" s="251"/>
      <c r="J75" s="251" t="s">
        <v>1189</v>
      </c>
      <c r="K75" s="248"/>
    </row>
    <row r="76" spans="2:11" ht="5.25" customHeight="1" x14ac:dyDescent="0.2">
      <c r="B76" s="247"/>
      <c r="C76" s="254"/>
      <c r="D76" s="254"/>
      <c r="E76" s="254"/>
      <c r="F76" s="254"/>
      <c r="G76" s="238"/>
      <c r="H76" s="254"/>
      <c r="I76" s="254"/>
      <c r="J76" s="254"/>
      <c r="K76" s="248"/>
    </row>
    <row r="77" spans="2:11" ht="15" customHeight="1" x14ac:dyDescent="0.2">
      <c r="B77" s="247"/>
      <c r="C77" s="238" t="s">
        <v>1148</v>
      </c>
      <c r="D77" s="254"/>
      <c r="E77" s="254"/>
      <c r="F77" s="255" t="s">
        <v>1190</v>
      </c>
      <c r="G77" s="238"/>
      <c r="H77" s="238" t="s">
        <v>1191</v>
      </c>
      <c r="I77" s="238" t="s">
        <v>1192</v>
      </c>
      <c r="J77" s="238">
        <v>20</v>
      </c>
      <c r="K77" s="248"/>
    </row>
    <row r="78" spans="2:11" ht="15" customHeight="1" x14ac:dyDescent="0.2">
      <c r="B78" s="247"/>
      <c r="C78" s="238" t="s">
        <v>1193</v>
      </c>
      <c r="D78" s="238"/>
      <c r="E78" s="238"/>
      <c r="F78" s="255" t="s">
        <v>1190</v>
      </c>
      <c r="G78" s="238"/>
      <c r="H78" s="238" t="s">
        <v>1194</v>
      </c>
      <c r="I78" s="238" t="s">
        <v>1192</v>
      </c>
      <c r="J78" s="238">
        <v>120</v>
      </c>
      <c r="K78" s="248"/>
    </row>
    <row r="79" spans="2:11" ht="15" customHeight="1" x14ac:dyDescent="0.2">
      <c r="B79" s="256"/>
      <c r="C79" s="238" t="s">
        <v>1195</v>
      </c>
      <c r="D79" s="238"/>
      <c r="E79" s="238"/>
      <c r="F79" s="255" t="s">
        <v>1196</v>
      </c>
      <c r="G79" s="238"/>
      <c r="H79" s="238" t="s">
        <v>1197</v>
      </c>
      <c r="I79" s="238" t="s">
        <v>1192</v>
      </c>
      <c r="J79" s="238">
        <v>50</v>
      </c>
      <c r="K79" s="248"/>
    </row>
    <row r="80" spans="2:11" ht="15" customHeight="1" x14ac:dyDescent="0.2">
      <c r="B80" s="256"/>
      <c r="C80" s="238" t="s">
        <v>1198</v>
      </c>
      <c r="D80" s="238"/>
      <c r="E80" s="238"/>
      <c r="F80" s="255" t="s">
        <v>1190</v>
      </c>
      <c r="G80" s="238"/>
      <c r="H80" s="238" t="s">
        <v>1199</v>
      </c>
      <c r="I80" s="238" t="s">
        <v>1200</v>
      </c>
      <c r="J80" s="238"/>
      <c r="K80" s="248"/>
    </row>
    <row r="81" spans="2:11" ht="15" customHeight="1" x14ac:dyDescent="0.2">
      <c r="B81" s="256"/>
      <c r="C81" s="238" t="s">
        <v>1201</v>
      </c>
      <c r="D81" s="238"/>
      <c r="E81" s="238"/>
      <c r="F81" s="255" t="s">
        <v>1196</v>
      </c>
      <c r="G81" s="238"/>
      <c r="H81" s="238" t="s">
        <v>1202</v>
      </c>
      <c r="I81" s="238" t="s">
        <v>1192</v>
      </c>
      <c r="J81" s="238">
        <v>15</v>
      </c>
      <c r="K81" s="248"/>
    </row>
    <row r="82" spans="2:11" ht="15" customHeight="1" x14ac:dyDescent="0.2">
      <c r="B82" s="256"/>
      <c r="C82" s="238" t="s">
        <v>1203</v>
      </c>
      <c r="D82" s="238"/>
      <c r="E82" s="238"/>
      <c r="F82" s="255" t="s">
        <v>1196</v>
      </c>
      <c r="G82" s="238"/>
      <c r="H82" s="238" t="s">
        <v>1204</v>
      </c>
      <c r="I82" s="238" t="s">
        <v>1192</v>
      </c>
      <c r="J82" s="238">
        <v>15</v>
      </c>
      <c r="K82" s="248"/>
    </row>
    <row r="83" spans="2:11" ht="15" customHeight="1" x14ac:dyDescent="0.2">
      <c r="B83" s="256"/>
      <c r="C83" s="238" t="s">
        <v>1205</v>
      </c>
      <c r="D83" s="238"/>
      <c r="E83" s="238"/>
      <c r="F83" s="255" t="s">
        <v>1196</v>
      </c>
      <c r="G83" s="238"/>
      <c r="H83" s="238" t="s">
        <v>1206</v>
      </c>
      <c r="I83" s="238" t="s">
        <v>1192</v>
      </c>
      <c r="J83" s="238">
        <v>20</v>
      </c>
      <c r="K83" s="248"/>
    </row>
    <row r="84" spans="2:11" ht="15" customHeight="1" x14ac:dyDescent="0.2">
      <c r="B84" s="256"/>
      <c r="C84" s="238" t="s">
        <v>1207</v>
      </c>
      <c r="D84" s="238"/>
      <c r="E84" s="238"/>
      <c r="F84" s="255" t="s">
        <v>1196</v>
      </c>
      <c r="G84" s="238"/>
      <c r="H84" s="238" t="s">
        <v>1208</v>
      </c>
      <c r="I84" s="238" t="s">
        <v>1192</v>
      </c>
      <c r="J84" s="238">
        <v>20</v>
      </c>
      <c r="K84" s="248"/>
    </row>
    <row r="85" spans="2:11" ht="15" customHeight="1" x14ac:dyDescent="0.2">
      <c r="B85" s="256"/>
      <c r="C85" s="238" t="s">
        <v>1209</v>
      </c>
      <c r="D85" s="238"/>
      <c r="E85" s="238"/>
      <c r="F85" s="255" t="s">
        <v>1196</v>
      </c>
      <c r="G85" s="238"/>
      <c r="H85" s="238" t="s">
        <v>1210</v>
      </c>
      <c r="I85" s="238" t="s">
        <v>1192</v>
      </c>
      <c r="J85" s="238">
        <v>50</v>
      </c>
      <c r="K85" s="248"/>
    </row>
    <row r="86" spans="2:11" ht="15" customHeight="1" x14ac:dyDescent="0.2">
      <c r="B86" s="256"/>
      <c r="C86" s="238" t="s">
        <v>1211</v>
      </c>
      <c r="D86" s="238"/>
      <c r="E86" s="238"/>
      <c r="F86" s="255" t="s">
        <v>1196</v>
      </c>
      <c r="G86" s="238"/>
      <c r="H86" s="238" t="s">
        <v>1212</v>
      </c>
      <c r="I86" s="238" t="s">
        <v>1192</v>
      </c>
      <c r="J86" s="238">
        <v>20</v>
      </c>
      <c r="K86" s="248"/>
    </row>
    <row r="87" spans="2:11" ht="15" customHeight="1" x14ac:dyDescent="0.2">
      <c r="B87" s="256"/>
      <c r="C87" s="238" t="s">
        <v>1213</v>
      </c>
      <c r="D87" s="238"/>
      <c r="E87" s="238"/>
      <c r="F87" s="255" t="s">
        <v>1196</v>
      </c>
      <c r="G87" s="238"/>
      <c r="H87" s="238" t="s">
        <v>1214</v>
      </c>
      <c r="I87" s="238" t="s">
        <v>1192</v>
      </c>
      <c r="J87" s="238">
        <v>20</v>
      </c>
      <c r="K87" s="248"/>
    </row>
    <row r="88" spans="2:11" ht="15" customHeight="1" x14ac:dyDescent="0.2">
      <c r="B88" s="256"/>
      <c r="C88" s="238" t="s">
        <v>1215</v>
      </c>
      <c r="D88" s="238"/>
      <c r="E88" s="238"/>
      <c r="F88" s="255" t="s">
        <v>1196</v>
      </c>
      <c r="G88" s="238"/>
      <c r="H88" s="238" t="s">
        <v>1216</v>
      </c>
      <c r="I88" s="238" t="s">
        <v>1192</v>
      </c>
      <c r="J88" s="238">
        <v>50</v>
      </c>
      <c r="K88" s="248"/>
    </row>
    <row r="89" spans="2:11" ht="15" customHeight="1" x14ac:dyDescent="0.2">
      <c r="B89" s="256"/>
      <c r="C89" s="238" t="s">
        <v>1217</v>
      </c>
      <c r="D89" s="238"/>
      <c r="E89" s="238"/>
      <c r="F89" s="255" t="s">
        <v>1196</v>
      </c>
      <c r="G89" s="238"/>
      <c r="H89" s="238" t="s">
        <v>1217</v>
      </c>
      <c r="I89" s="238" t="s">
        <v>1192</v>
      </c>
      <c r="J89" s="238">
        <v>50</v>
      </c>
      <c r="K89" s="248"/>
    </row>
    <row r="90" spans="2:11" ht="15" customHeight="1" x14ac:dyDescent="0.2">
      <c r="B90" s="256"/>
      <c r="C90" s="238" t="s">
        <v>1218</v>
      </c>
      <c r="D90" s="238"/>
      <c r="E90" s="238"/>
      <c r="F90" s="255" t="s">
        <v>1196</v>
      </c>
      <c r="G90" s="238"/>
      <c r="H90" s="238" t="s">
        <v>1219</v>
      </c>
      <c r="I90" s="238" t="s">
        <v>1192</v>
      </c>
      <c r="J90" s="238">
        <v>255</v>
      </c>
      <c r="K90" s="248"/>
    </row>
    <row r="91" spans="2:11" ht="15" customHeight="1" x14ac:dyDescent="0.2">
      <c r="B91" s="256"/>
      <c r="C91" s="238" t="s">
        <v>1220</v>
      </c>
      <c r="D91" s="238"/>
      <c r="E91" s="238"/>
      <c r="F91" s="255" t="s">
        <v>1190</v>
      </c>
      <c r="G91" s="238"/>
      <c r="H91" s="238" t="s">
        <v>1221</v>
      </c>
      <c r="I91" s="238" t="s">
        <v>1222</v>
      </c>
      <c r="J91" s="238"/>
      <c r="K91" s="248"/>
    </row>
    <row r="92" spans="2:11" ht="15" customHeight="1" x14ac:dyDescent="0.2">
      <c r="B92" s="256"/>
      <c r="C92" s="238" t="s">
        <v>1223</v>
      </c>
      <c r="D92" s="238"/>
      <c r="E92" s="238"/>
      <c r="F92" s="255" t="s">
        <v>1190</v>
      </c>
      <c r="G92" s="238"/>
      <c r="H92" s="238" t="s">
        <v>1224</v>
      </c>
      <c r="I92" s="238" t="s">
        <v>1225</v>
      </c>
      <c r="J92" s="238"/>
      <c r="K92" s="248"/>
    </row>
    <row r="93" spans="2:11" ht="15" customHeight="1" x14ac:dyDescent="0.2">
      <c r="B93" s="256"/>
      <c r="C93" s="238" t="s">
        <v>1226</v>
      </c>
      <c r="D93" s="238"/>
      <c r="E93" s="238"/>
      <c r="F93" s="255" t="s">
        <v>1190</v>
      </c>
      <c r="G93" s="238"/>
      <c r="H93" s="238" t="s">
        <v>1226</v>
      </c>
      <c r="I93" s="238" t="s">
        <v>1225</v>
      </c>
      <c r="J93" s="238"/>
      <c r="K93" s="248"/>
    </row>
    <row r="94" spans="2:11" ht="15" customHeight="1" x14ac:dyDescent="0.2">
      <c r="B94" s="256"/>
      <c r="C94" s="238" t="s">
        <v>1227</v>
      </c>
      <c r="D94" s="238"/>
      <c r="E94" s="238"/>
      <c r="F94" s="255" t="s">
        <v>1190</v>
      </c>
      <c r="G94" s="238"/>
      <c r="H94" s="238" t="s">
        <v>1228</v>
      </c>
      <c r="I94" s="238" t="s">
        <v>1225</v>
      </c>
      <c r="J94" s="238"/>
      <c r="K94" s="248"/>
    </row>
    <row r="95" spans="2:11" ht="15" customHeight="1" x14ac:dyDescent="0.2">
      <c r="B95" s="256"/>
      <c r="C95" s="238" t="s">
        <v>88</v>
      </c>
      <c r="D95" s="238"/>
      <c r="E95" s="238"/>
      <c r="F95" s="255" t="s">
        <v>1190</v>
      </c>
      <c r="G95" s="238"/>
      <c r="H95" s="238" t="s">
        <v>1229</v>
      </c>
      <c r="I95" s="238" t="s">
        <v>1225</v>
      </c>
      <c r="J95" s="238"/>
      <c r="K95" s="248"/>
    </row>
    <row r="96" spans="2:11" ht="15" customHeight="1" x14ac:dyDescent="0.2">
      <c r="B96" s="257"/>
      <c r="C96" s="258"/>
      <c r="D96" s="258"/>
      <c r="E96" s="258"/>
      <c r="F96" s="258"/>
      <c r="G96" s="258"/>
      <c r="H96" s="258"/>
      <c r="I96" s="258"/>
      <c r="J96" s="258"/>
      <c r="K96" s="259"/>
    </row>
    <row r="97" spans="2:11" ht="18.75" customHeight="1" x14ac:dyDescent="0.2">
      <c r="B97" s="260"/>
      <c r="C97" s="261"/>
      <c r="D97" s="261"/>
      <c r="E97" s="261"/>
      <c r="F97" s="261"/>
      <c r="G97" s="261"/>
      <c r="H97" s="261"/>
      <c r="I97" s="261"/>
      <c r="J97" s="261"/>
      <c r="K97" s="260"/>
    </row>
    <row r="98" spans="2:11" ht="18.75" customHeight="1" x14ac:dyDescent="0.2">
      <c r="B98" s="243"/>
      <c r="C98" s="243"/>
      <c r="D98" s="243"/>
      <c r="E98" s="243"/>
      <c r="F98" s="243"/>
      <c r="G98" s="243"/>
      <c r="H98" s="243"/>
      <c r="I98" s="243"/>
      <c r="J98" s="243"/>
      <c r="K98" s="243"/>
    </row>
    <row r="99" spans="2:11" ht="7.5" customHeight="1" x14ac:dyDescent="0.2">
      <c r="B99" s="244"/>
      <c r="C99" s="245"/>
      <c r="D99" s="245"/>
      <c r="E99" s="245"/>
      <c r="F99" s="245"/>
      <c r="G99" s="245"/>
      <c r="H99" s="245"/>
      <c r="I99" s="245"/>
      <c r="J99" s="245"/>
      <c r="K99" s="246"/>
    </row>
    <row r="100" spans="2:11" ht="45" customHeight="1" x14ac:dyDescent="0.2">
      <c r="B100" s="247"/>
      <c r="C100" s="526" t="s">
        <v>1230</v>
      </c>
      <c r="D100" s="526"/>
      <c r="E100" s="526"/>
      <c r="F100" s="526"/>
      <c r="G100" s="526"/>
      <c r="H100" s="526"/>
      <c r="I100" s="526"/>
      <c r="J100" s="526"/>
      <c r="K100" s="248"/>
    </row>
    <row r="101" spans="2:11" ht="17.25" customHeight="1" x14ac:dyDescent="0.2">
      <c r="B101" s="247"/>
      <c r="C101" s="249" t="s">
        <v>1183</v>
      </c>
      <c r="D101" s="249"/>
      <c r="E101" s="249"/>
      <c r="F101" s="249" t="s">
        <v>1184</v>
      </c>
      <c r="G101" s="250"/>
      <c r="H101" s="249" t="s">
        <v>1150</v>
      </c>
      <c r="I101" s="249" t="s">
        <v>1185</v>
      </c>
      <c r="J101" s="249" t="s">
        <v>1186</v>
      </c>
      <c r="K101" s="248"/>
    </row>
    <row r="102" spans="2:11" ht="17.25" customHeight="1" x14ac:dyDescent="0.2">
      <c r="B102" s="247"/>
      <c r="C102" s="251" t="s">
        <v>1187</v>
      </c>
      <c r="D102" s="251"/>
      <c r="E102" s="251"/>
      <c r="F102" s="252" t="s">
        <v>1188</v>
      </c>
      <c r="G102" s="253"/>
      <c r="H102" s="251"/>
      <c r="I102" s="251"/>
      <c r="J102" s="251" t="s">
        <v>1189</v>
      </c>
      <c r="K102" s="248"/>
    </row>
    <row r="103" spans="2:11" ht="5.25" customHeight="1" x14ac:dyDescent="0.2">
      <c r="B103" s="247"/>
      <c r="C103" s="249"/>
      <c r="D103" s="249"/>
      <c r="E103" s="249"/>
      <c r="F103" s="249"/>
      <c r="G103" s="250"/>
      <c r="H103" s="249"/>
      <c r="I103" s="249"/>
      <c r="J103" s="249"/>
      <c r="K103" s="248"/>
    </row>
    <row r="104" spans="2:11" ht="15" customHeight="1" x14ac:dyDescent="0.2">
      <c r="B104" s="247"/>
      <c r="C104" s="238" t="s">
        <v>1148</v>
      </c>
      <c r="D104" s="254"/>
      <c r="E104" s="254"/>
      <c r="F104" s="255" t="s">
        <v>1190</v>
      </c>
      <c r="G104" s="250"/>
      <c r="H104" s="238" t="s">
        <v>1231</v>
      </c>
      <c r="I104" s="238" t="s">
        <v>1192</v>
      </c>
      <c r="J104" s="238">
        <v>20</v>
      </c>
      <c r="K104" s="248"/>
    </row>
    <row r="105" spans="2:11" ht="15" customHeight="1" x14ac:dyDescent="0.2">
      <c r="B105" s="247"/>
      <c r="C105" s="238" t="s">
        <v>1193</v>
      </c>
      <c r="D105" s="238"/>
      <c r="E105" s="238"/>
      <c r="F105" s="255" t="s">
        <v>1190</v>
      </c>
      <c r="G105" s="238"/>
      <c r="H105" s="238" t="s">
        <v>1231</v>
      </c>
      <c r="I105" s="238" t="s">
        <v>1192</v>
      </c>
      <c r="J105" s="238">
        <v>120</v>
      </c>
      <c r="K105" s="248"/>
    </row>
    <row r="106" spans="2:11" ht="15" customHeight="1" x14ac:dyDescent="0.2">
      <c r="B106" s="256"/>
      <c r="C106" s="238" t="s">
        <v>1195</v>
      </c>
      <c r="D106" s="238"/>
      <c r="E106" s="238"/>
      <c r="F106" s="255" t="s">
        <v>1196</v>
      </c>
      <c r="G106" s="238"/>
      <c r="H106" s="238" t="s">
        <v>1231</v>
      </c>
      <c r="I106" s="238" t="s">
        <v>1192</v>
      </c>
      <c r="J106" s="238">
        <v>50</v>
      </c>
      <c r="K106" s="248"/>
    </row>
    <row r="107" spans="2:11" ht="15" customHeight="1" x14ac:dyDescent="0.2">
      <c r="B107" s="256"/>
      <c r="C107" s="238" t="s">
        <v>1198</v>
      </c>
      <c r="D107" s="238"/>
      <c r="E107" s="238"/>
      <c r="F107" s="255" t="s">
        <v>1190</v>
      </c>
      <c r="G107" s="238"/>
      <c r="H107" s="238" t="s">
        <v>1231</v>
      </c>
      <c r="I107" s="238" t="s">
        <v>1200</v>
      </c>
      <c r="J107" s="238"/>
      <c r="K107" s="248"/>
    </row>
    <row r="108" spans="2:11" ht="15" customHeight="1" x14ac:dyDescent="0.2">
      <c r="B108" s="256"/>
      <c r="C108" s="238" t="s">
        <v>1209</v>
      </c>
      <c r="D108" s="238"/>
      <c r="E108" s="238"/>
      <c r="F108" s="255" t="s">
        <v>1196</v>
      </c>
      <c r="G108" s="238"/>
      <c r="H108" s="238" t="s">
        <v>1231</v>
      </c>
      <c r="I108" s="238" t="s">
        <v>1192</v>
      </c>
      <c r="J108" s="238">
        <v>50</v>
      </c>
      <c r="K108" s="248"/>
    </row>
    <row r="109" spans="2:11" ht="15" customHeight="1" x14ac:dyDescent="0.2">
      <c r="B109" s="256"/>
      <c r="C109" s="238" t="s">
        <v>1217</v>
      </c>
      <c r="D109" s="238"/>
      <c r="E109" s="238"/>
      <c r="F109" s="255" t="s">
        <v>1196</v>
      </c>
      <c r="G109" s="238"/>
      <c r="H109" s="238" t="s">
        <v>1231</v>
      </c>
      <c r="I109" s="238" t="s">
        <v>1192</v>
      </c>
      <c r="J109" s="238">
        <v>50</v>
      </c>
      <c r="K109" s="248"/>
    </row>
    <row r="110" spans="2:11" ht="15" customHeight="1" x14ac:dyDescent="0.2">
      <c r="B110" s="256"/>
      <c r="C110" s="238" t="s">
        <v>1215</v>
      </c>
      <c r="D110" s="238"/>
      <c r="E110" s="238"/>
      <c r="F110" s="255" t="s">
        <v>1196</v>
      </c>
      <c r="G110" s="238"/>
      <c r="H110" s="238" t="s">
        <v>1231</v>
      </c>
      <c r="I110" s="238" t="s">
        <v>1192</v>
      </c>
      <c r="J110" s="238">
        <v>50</v>
      </c>
      <c r="K110" s="248"/>
    </row>
    <row r="111" spans="2:11" ht="15" customHeight="1" x14ac:dyDescent="0.2">
      <c r="B111" s="256"/>
      <c r="C111" s="238" t="s">
        <v>1148</v>
      </c>
      <c r="D111" s="238"/>
      <c r="E111" s="238"/>
      <c r="F111" s="255" t="s">
        <v>1190</v>
      </c>
      <c r="G111" s="238"/>
      <c r="H111" s="238" t="s">
        <v>1232</v>
      </c>
      <c r="I111" s="238" t="s">
        <v>1192</v>
      </c>
      <c r="J111" s="238">
        <v>20</v>
      </c>
      <c r="K111" s="248"/>
    </row>
    <row r="112" spans="2:11" ht="15" customHeight="1" x14ac:dyDescent="0.2">
      <c r="B112" s="256"/>
      <c r="C112" s="238" t="s">
        <v>1233</v>
      </c>
      <c r="D112" s="238"/>
      <c r="E112" s="238"/>
      <c r="F112" s="255" t="s">
        <v>1190</v>
      </c>
      <c r="G112" s="238"/>
      <c r="H112" s="238" t="s">
        <v>1234</v>
      </c>
      <c r="I112" s="238" t="s">
        <v>1192</v>
      </c>
      <c r="J112" s="238">
        <v>120</v>
      </c>
      <c r="K112" s="248"/>
    </row>
    <row r="113" spans="2:11" ht="15" customHeight="1" x14ac:dyDescent="0.2">
      <c r="B113" s="256"/>
      <c r="C113" s="238" t="s">
        <v>1227</v>
      </c>
      <c r="D113" s="238"/>
      <c r="E113" s="238"/>
      <c r="F113" s="255" t="s">
        <v>1190</v>
      </c>
      <c r="G113" s="238"/>
      <c r="H113" s="238" t="s">
        <v>1235</v>
      </c>
      <c r="I113" s="238" t="s">
        <v>1225</v>
      </c>
      <c r="J113" s="238"/>
      <c r="K113" s="248"/>
    </row>
    <row r="114" spans="2:11" ht="15" customHeight="1" x14ac:dyDescent="0.2">
      <c r="B114" s="256"/>
      <c r="C114" s="238" t="s">
        <v>88</v>
      </c>
      <c r="D114" s="238"/>
      <c r="E114" s="238"/>
      <c r="F114" s="255" t="s">
        <v>1190</v>
      </c>
      <c r="G114" s="238"/>
      <c r="H114" s="238" t="s">
        <v>1236</v>
      </c>
      <c r="I114" s="238" t="s">
        <v>1225</v>
      </c>
      <c r="J114" s="238"/>
      <c r="K114" s="248"/>
    </row>
    <row r="115" spans="2:11" ht="15" customHeight="1" x14ac:dyDescent="0.2">
      <c r="B115" s="256"/>
      <c r="C115" s="238" t="s">
        <v>1185</v>
      </c>
      <c r="D115" s="238"/>
      <c r="E115" s="238"/>
      <c r="F115" s="255" t="s">
        <v>1190</v>
      </c>
      <c r="G115" s="238"/>
      <c r="H115" s="238" t="s">
        <v>1237</v>
      </c>
      <c r="I115" s="238" t="s">
        <v>1238</v>
      </c>
      <c r="J115" s="238"/>
      <c r="K115" s="248"/>
    </row>
    <row r="116" spans="2:11" ht="15" customHeight="1" x14ac:dyDescent="0.2">
      <c r="B116" s="257"/>
      <c r="C116" s="262"/>
      <c r="D116" s="262"/>
      <c r="E116" s="262"/>
      <c r="F116" s="262"/>
      <c r="G116" s="262"/>
      <c r="H116" s="262"/>
      <c r="I116" s="262"/>
      <c r="J116" s="262"/>
      <c r="K116" s="259"/>
    </row>
    <row r="117" spans="2:11" ht="18.75" customHeight="1" x14ac:dyDescent="0.2">
      <c r="B117" s="263"/>
      <c r="C117" s="234"/>
      <c r="D117" s="234"/>
      <c r="E117" s="234"/>
      <c r="F117" s="264"/>
      <c r="G117" s="234"/>
      <c r="H117" s="234"/>
      <c r="I117" s="234"/>
      <c r="J117" s="234"/>
      <c r="K117" s="263"/>
    </row>
    <row r="118" spans="2:11" ht="18.75" customHeight="1" x14ac:dyDescent="0.2">
      <c r="B118" s="243"/>
      <c r="C118" s="243"/>
      <c r="D118" s="243"/>
      <c r="E118" s="243"/>
      <c r="F118" s="243"/>
      <c r="G118" s="243"/>
      <c r="H118" s="243"/>
      <c r="I118" s="243"/>
      <c r="J118" s="243"/>
      <c r="K118" s="243"/>
    </row>
    <row r="119" spans="2:11" ht="7.5" customHeight="1" x14ac:dyDescent="0.2">
      <c r="B119" s="265"/>
      <c r="C119" s="266"/>
      <c r="D119" s="266"/>
      <c r="E119" s="266"/>
      <c r="F119" s="266"/>
      <c r="G119" s="266"/>
      <c r="H119" s="266"/>
      <c r="I119" s="266"/>
      <c r="J119" s="266"/>
      <c r="K119" s="267"/>
    </row>
    <row r="120" spans="2:11" ht="45" customHeight="1" x14ac:dyDescent="0.2">
      <c r="B120" s="268"/>
      <c r="C120" s="523" t="s">
        <v>1239</v>
      </c>
      <c r="D120" s="523"/>
      <c r="E120" s="523"/>
      <c r="F120" s="523"/>
      <c r="G120" s="523"/>
      <c r="H120" s="523"/>
      <c r="I120" s="523"/>
      <c r="J120" s="523"/>
      <c r="K120" s="269"/>
    </row>
    <row r="121" spans="2:11" ht="17.25" customHeight="1" x14ac:dyDescent="0.2">
      <c r="B121" s="270"/>
      <c r="C121" s="249" t="s">
        <v>1183</v>
      </c>
      <c r="D121" s="249"/>
      <c r="E121" s="249"/>
      <c r="F121" s="249" t="s">
        <v>1184</v>
      </c>
      <c r="G121" s="250"/>
      <c r="H121" s="249" t="s">
        <v>1150</v>
      </c>
      <c r="I121" s="249" t="s">
        <v>1185</v>
      </c>
      <c r="J121" s="249" t="s">
        <v>1186</v>
      </c>
      <c r="K121" s="271"/>
    </row>
    <row r="122" spans="2:11" ht="17.25" customHeight="1" x14ac:dyDescent="0.2">
      <c r="B122" s="270"/>
      <c r="C122" s="251" t="s">
        <v>1187</v>
      </c>
      <c r="D122" s="251"/>
      <c r="E122" s="251"/>
      <c r="F122" s="252" t="s">
        <v>1188</v>
      </c>
      <c r="G122" s="253"/>
      <c r="H122" s="251"/>
      <c r="I122" s="251"/>
      <c r="J122" s="251" t="s">
        <v>1189</v>
      </c>
      <c r="K122" s="271"/>
    </row>
    <row r="123" spans="2:11" ht="5.25" customHeight="1" x14ac:dyDescent="0.2">
      <c r="B123" s="272"/>
      <c r="C123" s="254"/>
      <c r="D123" s="254"/>
      <c r="E123" s="254"/>
      <c r="F123" s="254"/>
      <c r="G123" s="238"/>
      <c r="H123" s="254"/>
      <c r="I123" s="254"/>
      <c r="J123" s="254"/>
      <c r="K123" s="273"/>
    </row>
    <row r="124" spans="2:11" ht="15" customHeight="1" x14ac:dyDescent="0.2">
      <c r="B124" s="272"/>
      <c r="C124" s="238" t="s">
        <v>1193</v>
      </c>
      <c r="D124" s="254"/>
      <c r="E124" s="254"/>
      <c r="F124" s="255" t="s">
        <v>1190</v>
      </c>
      <c r="G124" s="238"/>
      <c r="H124" s="238" t="s">
        <v>1231</v>
      </c>
      <c r="I124" s="238" t="s">
        <v>1192</v>
      </c>
      <c r="J124" s="238">
        <v>120</v>
      </c>
      <c r="K124" s="274"/>
    </row>
    <row r="125" spans="2:11" ht="15" customHeight="1" x14ac:dyDescent="0.2">
      <c r="B125" s="272"/>
      <c r="C125" s="238" t="s">
        <v>1240</v>
      </c>
      <c r="D125" s="238"/>
      <c r="E125" s="238"/>
      <c r="F125" s="255" t="s">
        <v>1190</v>
      </c>
      <c r="G125" s="238"/>
      <c r="H125" s="238" t="s">
        <v>1241</v>
      </c>
      <c r="I125" s="238" t="s">
        <v>1192</v>
      </c>
      <c r="J125" s="238" t="s">
        <v>1242</v>
      </c>
      <c r="K125" s="274"/>
    </row>
    <row r="126" spans="2:11" ht="15" customHeight="1" x14ac:dyDescent="0.2">
      <c r="B126" s="272"/>
      <c r="C126" s="238" t="s">
        <v>1133</v>
      </c>
      <c r="D126" s="238"/>
      <c r="E126" s="238"/>
      <c r="F126" s="255" t="s">
        <v>1190</v>
      </c>
      <c r="G126" s="238"/>
      <c r="H126" s="238" t="s">
        <v>1243</v>
      </c>
      <c r="I126" s="238" t="s">
        <v>1192</v>
      </c>
      <c r="J126" s="238" t="s">
        <v>1242</v>
      </c>
      <c r="K126" s="274"/>
    </row>
    <row r="127" spans="2:11" ht="15" customHeight="1" x14ac:dyDescent="0.2">
      <c r="B127" s="272"/>
      <c r="C127" s="238" t="s">
        <v>1201</v>
      </c>
      <c r="D127" s="238"/>
      <c r="E127" s="238"/>
      <c r="F127" s="255" t="s">
        <v>1196</v>
      </c>
      <c r="G127" s="238"/>
      <c r="H127" s="238" t="s">
        <v>1202</v>
      </c>
      <c r="I127" s="238" t="s">
        <v>1192</v>
      </c>
      <c r="J127" s="238">
        <v>15</v>
      </c>
      <c r="K127" s="274"/>
    </row>
    <row r="128" spans="2:11" ht="15" customHeight="1" x14ac:dyDescent="0.2">
      <c r="B128" s="272"/>
      <c r="C128" s="238" t="s">
        <v>1203</v>
      </c>
      <c r="D128" s="238"/>
      <c r="E128" s="238"/>
      <c r="F128" s="255" t="s">
        <v>1196</v>
      </c>
      <c r="G128" s="238"/>
      <c r="H128" s="238" t="s">
        <v>1204</v>
      </c>
      <c r="I128" s="238" t="s">
        <v>1192</v>
      </c>
      <c r="J128" s="238">
        <v>15</v>
      </c>
      <c r="K128" s="274"/>
    </row>
    <row r="129" spans="2:11" ht="15" customHeight="1" x14ac:dyDescent="0.2">
      <c r="B129" s="272"/>
      <c r="C129" s="238" t="s">
        <v>1205</v>
      </c>
      <c r="D129" s="238"/>
      <c r="E129" s="238"/>
      <c r="F129" s="255" t="s">
        <v>1196</v>
      </c>
      <c r="G129" s="238"/>
      <c r="H129" s="238" t="s">
        <v>1206</v>
      </c>
      <c r="I129" s="238" t="s">
        <v>1192</v>
      </c>
      <c r="J129" s="238">
        <v>20</v>
      </c>
      <c r="K129" s="274"/>
    </row>
    <row r="130" spans="2:11" ht="15" customHeight="1" x14ac:dyDescent="0.2">
      <c r="B130" s="272"/>
      <c r="C130" s="238" t="s">
        <v>1207</v>
      </c>
      <c r="D130" s="238"/>
      <c r="E130" s="238"/>
      <c r="F130" s="255" t="s">
        <v>1196</v>
      </c>
      <c r="G130" s="238"/>
      <c r="H130" s="238" t="s">
        <v>1208</v>
      </c>
      <c r="I130" s="238" t="s">
        <v>1192</v>
      </c>
      <c r="J130" s="238">
        <v>20</v>
      </c>
      <c r="K130" s="274"/>
    </row>
    <row r="131" spans="2:11" ht="15" customHeight="1" x14ac:dyDescent="0.2">
      <c r="B131" s="272"/>
      <c r="C131" s="238" t="s">
        <v>1195</v>
      </c>
      <c r="D131" s="238"/>
      <c r="E131" s="238"/>
      <c r="F131" s="255" t="s">
        <v>1196</v>
      </c>
      <c r="G131" s="238"/>
      <c r="H131" s="238" t="s">
        <v>1231</v>
      </c>
      <c r="I131" s="238" t="s">
        <v>1192</v>
      </c>
      <c r="J131" s="238">
        <v>50</v>
      </c>
      <c r="K131" s="274"/>
    </row>
    <row r="132" spans="2:11" ht="15" customHeight="1" x14ac:dyDescent="0.2">
      <c r="B132" s="272"/>
      <c r="C132" s="238" t="s">
        <v>1209</v>
      </c>
      <c r="D132" s="238"/>
      <c r="E132" s="238"/>
      <c r="F132" s="255" t="s">
        <v>1196</v>
      </c>
      <c r="G132" s="238"/>
      <c r="H132" s="238" t="s">
        <v>1231</v>
      </c>
      <c r="I132" s="238" t="s">
        <v>1192</v>
      </c>
      <c r="J132" s="238">
        <v>50</v>
      </c>
      <c r="K132" s="274"/>
    </row>
    <row r="133" spans="2:11" ht="15" customHeight="1" x14ac:dyDescent="0.2">
      <c r="B133" s="272"/>
      <c r="C133" s="238" t="s">
        <v>1215</v>
      </c>
      <c r="D133" s="238"/>
      <c r="E133" s="238"/>
      <c r="F133" s="255" t="s">
        <v>1196</v>
      </c>
      <c r="G133" s="238"/>
      <c r="H133" s="238" t="s">
        <v>1231</v>
      </c>
      <c r="I133" s="238" t="s">
        <v>1192</v>
      </c>
      <c r="J133" s="238">
        <v>50</v>
      </c>
      <c r="K133" s="274"/>
    </row>
    <row r="134" spans="2:11" ht="15" customHeight="1" x14ac:dyDescent="0.2">
      <c r="B134" s="272"/>
      <c r="C134" s="238" t="s">
        <v>1217</v>
      </c>
      <c r="D134" s="238"/>
      <c r="E134" s="238"/>
      <c r="F134" s="255" t="s">
        <v>1196</v>
      </c>
      <c r="G134" s="238"/>
      <c r="H134" s="238" t="s">
        <v>1231</v>
      </c>
      <c r="I134" s="238" t="s">
        <v>1192</v>
      </c>
      <c r="J134" s="238">
        <v>50</v>
      </c>
      <c r="K134" s="274"/>
    </row>
    <row r="135" spans="2:11" ht="15" customHeight="1" x14ac:dyDescent="0.2">
      <c r="B135" s="272"/>
      <c r="C135" s="238" t="s">
        <v>1218</v>
      </c>
      <c r="D135" s="238"/>
      <c r="E135" s="238"/>
      <c r="F135" s="255" t="s">
        <v>1196</v>
      </c>
      <c r="G135" s="238"/>
      <c r="H135" s="238" t="s">
        <v>1244</v>
      </c>
      <c r="I135" s="238" t="s">
        <v>1192</v>
      </c>
      <c r="J135" s="238">
        <v>255</v>
      </c>
      <c r="K135" s="274"/>
    </row>
    <row r="136" spans="2:11" ht="15" customHeight="1" x14ac:dyDescent="0.2">
      <c r="B136" s="272"/>
      <c r="C136" s="238" t="s">
        <v>1220</v>
      </c>
      <c r="D136" s="238"/>
      <c r="E136" s="238"/>
      <c r="F136" s="255" t="s">
        <v>1190</v>
      </c>
      <c r="G136" s="238"/>
      <c r="H136" s="238" t="s">
        <v>1245</v>
      </c>
      <c r="I136" s="238" t="s">
        <v>1222</v>
      </c>
      <c r="J136" s="238"/>
      <c r="K136" s="274"/>
    </row>
    <row r="137" spans="2:11" ht="15" customHeight="1" x14ac:dyDescent="0.2">
      <c r="B137" s="272"/>
      <c r="C137" s="238" t="s">
        <v>1223</v>
      </c>
      <c r="D137" s="238"/>
      <c r="E137" s="238"/>
      <c r="F137" s="255" t="s">
        <v>1190</v>
      </c>
      <c r="G137" s="238"/>
      <c r="H137" s="238" t="s">
        <v>1246</v>
      </c>
      <c r="I137" s="238" t="s">
        <v>1225</v>
      </c>
      <c r="J137" s="238"/>
      <c r="K137" s="274"/>
    </row>
    <row r="138" spans="2:11" ht="15" customHeight="1" x14ac:dyDescent="0.2">
      <c r="B138" s="272"/>
      <c r="C138" s="238" t="s">
        <v>1226</v>
      </c>
      <c r="D138" s="238"/>
      <c r="E138" s="238"/>
      <c r="F138" s="255" t="s">
        <v>1190</v>
      </c>
      <c r="G138" s="238"/>
      <c r="H138" s="238" t="s">
        <v>1226</v>
      </c>
      <c r="I138" s="238" t="s">
        <v>1225</v>
      </c>
      <c r="J138" s="238"/>
      <c r="K138" s="274"/>
    </row>
    <row r="139" spans="2:11" ht="15" customHeight="1" x14ac:dyDescent="0.2">
      <c r="B139" s="272"/>
      <c r="C139" s="238" t="s">
        <v>1227</v>
      </c>
      <c r="D139" s="238"/>
      <c r="E139" s="238"/>
      <c r="F139" s="255" t="s">
        <v>1190</v>
      </c>
      <c r="G139" s="238"/>
      <c r="H139" s="238" t="s">
        <v>1247</v>
      </c>
      <c r="I139" s="238" t="s">
        <v>1225</v>
      </c>
      <c r="J139" s="238"/>
      <c r="K139" s="274"/>
    </row>
    <row r="140" spans="2:11" ht="15" customHeight="1" x14ac:dyDescent="0.2">
      <c r="B140" s="272"/>
      <c r="C140" s="238" t="s">
        <v>1248</v>
      </c>
      <c r="D140" s="238"/>
      <c r="E140" s="238"/>
      <c r="F140" s="255" t="s">
        <v>1190</v>
      </c>
      <c r="G140" s="238"/>
      <c r="H140" s="238" t="s">
        <v>1249</v>
      </c>
      <c r="I140" s="238" t="s">
        <v>1225</v>
      </c>
      <c r="J140" s="238"/>
      <c r="K140" s="274"/>
    </row>
    <row r="141" spans="2:11" ht="15" customHeight="1" x14ac:dyDescent="0.2">
      <c r="B141" s="275"/>
      <c r="C141" s="276"/>
      <c r="D141" s="276"/>
      <c r="E141" s="276"/>
      <c r="F141" s="276"/>
      <c r="G141" s="276"/>
      <c r="H141" s="276"/>
      <c r="I141" s="276"/>
      <c r="J141" s="276"/>
      <c r="K141" s="277"/>
    </row>
    <row r="142" spans="2:11" ht="18.75" customHeight="1" x14ac:dyDescent="0.2">
      <c r="B142" s="234"/>
      <c r="C142" s="234"/>
      <c r="D142" s="234"/>
      <c r="E142" s="234"/>
      <c r="F142" s="264"/>
      <c r="G142" s="234"/>
      <c r="H142" s="234"/>
      <c r="I142" s="234"/>
      <c r="J142" s="234"/>
      <c r="K142" s="234"/>
    </row>
    <row r="143" spans="2:11" ht="18.75" customHeight="1" x14ac:dyDescent="0.2">
      <c r="B143" s="243"/>
      <c r="C143" s="243"/>
      <c r="D143" s="243"/>
      <c r="E143" s="243"/>
      <c r="F143" s="243"/>
      <c r="G143" s="243"/>
      <c r="H143" s="243"/>
      <c r="I143" s="243"/>
      <c r="J143" s="243"/>
      <c r="K143" s="243"/>
    </row>
    <row r="144" spans="2:11" ht="7.5" customHeight="1" x14ac:dyDescent="0.2">
      <c r="B144" s="244"/>
      <c r="C144" s="245"/>
      <c r="D144" s="245"/>
      <c r="E144" s="245"/>
      <c r="F144" s="245"/>
      <c r="G144" s="245"/>
      <c r="H144" s="245"/>
      <c r="I144" s="245"/>
      <c r="J144" s="245"/>
      <c r="K144" s="246"/>
    </row>
    <row r="145" spans="2:11" ht="45" customHeight="1" x14ac:dyDescent="0.2">
      <c r="B145" s="247"/>
      <c r="C145" s="526" t="s">
        <v>1250</v>
      </c>
      <c r="D145" s="526"/>
      <c r="E145" s="526"/>
      <c r="F145" s="526"/>
      <c r="G145" s="526"/>
      <c r="H145" s="526"/>
      <c r="I145" s="526"/>
      <c r="J145" s="526"/>
      <c r="K145" s="248"/>
    </row>
    <row r="146" spans="2:11" ht="17.25" customHeight="1" x14ac:dyDescent="0.2">
      <c r="B146" s="247"/>
      <c r="C146" s="249" t="s">
        <v>1183</v>
      </c>
      <c r="D146" s="249"/>
      <c r="E146" s="249"/>
      <c r="F146" s="249" t="s">
        <v>1184</v>
      </c>
      <c r="G146" s="250"/>
      <c r="H146" s="249" t="s">
        <v>1150</v>
      </c>
      <c r="I146" s="249" t="s">
        <v>1185</v>
      </c>
      <c r="J146" s="249" t="s">
        <v>1186</v>
      </c>
      <c r="K146" s="248"/>
    </row>
    <row r="147" spans="2:11" ht="17.25" customHeight="1" x14ac:dyDescent="0.2">
      <c r="B147" s="247"/>
      <c r="C147" s="251" t="s">
        <v>1187</v>
      </c>
      <c r="D147" s="251"/>
      <c r="E147" s="251"/>
      <c r="F147" s="252" t="s">
        <v>1188</v>
      </c>
      <c r="G147" s="253"/>
      <c r="H147" s="251"/>
      <c r="I147" s="251"/>
      <c r="J147" s="251" t="s">
        <v>1189</v>
      </c>
      <c r="K147" s="248"/>
    </row>
    <row r="148" spans="2:11" ht="5.25" customHeight="1" x14ac:dyDescent="0.2">
      <c r="B148" s="256"/>
      <c r="C148" s="254"/>
      <c r="D148" s="254"/>
      <c r="E148" s="254"/>
      <c r="F148" s="254"/>
      <c r="G148" s="238"/>
      <c r="H148" s="254"/>
      <c r="I148" s="254"/>
      <c r="J148" s="254"/>
      <c r="K148" s="274"/>
    </row>
    <row r="149" spans="2:11" ht="15" customHeight="1" x14ac:dyDescent="0.2">
      <c r="B149" s="256"/>
      <c r="C149" s="278" t="s">
        <v>1193</v>
      </c>
      <c r="D149" s="238"/>
      <c r="E149" s="238"/>
      <c r="F149" s="279" t="s">
        <v>1190</v>
      </c>
      <c r="G149" s="238"/>
      <c r="H149" s="278" t="s">
        <v>1231</v>
      </c>
      <c r="I149" s="278" t="s">
        <v>1192</v>
      </c>
      <c r="J149" s="278">
        <v>120</v>
      </c>
      <c r="K149" s="274"/>
    </row>
    <row r="150" spans="2:11" ht="15" customHeight="1" x14ac:dyDescent="0.2">
      <c r="B150" s="256"/>
      <c r="C150" s="278" t="s">
        <v>1240</v>
      </c>
      <c r="D150" s="238"/>
      <c r="E150" s="238"/>
      <c r="F150" s="279" t="s">
        <v>1190</v>
      </c>
      <c r="G150" s="238"/>
      <c r="H150" s="278" t="s">
        <v>1251</v>
      </c>
      <c r="I150" s="278" t="s">
        <v>1192</v>
      </c>
      <c r="J150" s="278" t="s">
        <v>1242</v>
      </c>
      <c r="K150" s="274"/>
    </row>
    <row r="151" spans="2:11" ht="15" customHeight="1" x14ac:dyDescent="0.2">
      <c r="B151" s="256"/>
      <c r="C151" s="278" t="s">
        <v>1133</v>
      </c>
      <c r="D151" s="238"/>
      <c r="E151" s="238"/>
      <c r="F151" s="279" t="s">
        <v>1190</v>
      </c>
      <c r="G151" s="238"/>
      <c r="H151" s="278" t="s">
        <v>1252</v>
      </c>
      <c r="I151" s="278" t="s">
        <v>1192</v>
      </c>
      <c r="J151" s="278" t="s">
        <v>1242</v>
      </c>
      <c r="K151" s="274"/>
    </row>
    <row r="152" spans="2:11" ht="15" customHeight="1" x14ac:dyDescent="0.2">
      <c r="B152" s="256"/>
      <c r="C152" s="278" t="s">
        <v>1195</v>
      </c>
      <c r="D152" s="238"/>
      <c r="E152" s="238"/>
      <c r="F152" s="279" t="s">
        <v>1196</v>
      </c>
      <c r="G152" s="238"/>
      <c r="H152" s="278" t="s">
        <v>1231</v>
      </c>
      <c r="I152" s="278" t="s">
        <v>1192</v>
      </c>
      <c r="J152" s="278">
        <v>50</v>
      </c>
      <c r="K152" s="274"/>
    </row>
    <row r="153" spans="2:11" ht="15" customHeight="1" x14ac:dyDescent="0.2">
      <c r="B153" s="256"/>
      <c r="C153" s="278" t="s">
        <v>1198</v>
      </c>
      <c r="D153" s="238"/>
      <c r="E153" s="238"/>
      <c r="F153" s="279" t="s">
        <v>1190</v>
      </c>
      <c r="G153" s="238"/>
      <c r="H153" s="278" t="s">
        <v>1231</v>
      </c>
      <c r="I153" s="278" t="s">
        <v>1200</v>
      </c>
      <c r="J153" s="278"/>
      <c r="K153" s="274"/>
    </row>
    <row r="154" spans="2:11" ht="15" customHeight="1" x14ac:dyDescent="0.2">
      <c r="B154" s="256"/>
      <c r="C154" s="278" t="s">
        <v>1209</v>
      </c>
      <c r="D154" s="238"/>
      <c r="E154" s="238"/>
      <c r="F154" s="279" t="s">
        <v>1196</v>
      </c>
      <c r="G154" s="238"/>
      <c r="H154" s="278" t="s">
        <v>1231</v>
      </c>
      <c r="I154" s="278" t="s">
        <v>1192</v>
      </c>
      <c r="J154" s="278">
        <v>50</v>
      </c>
      <c r="K154" s="274"/>
    </row>
    <row r="155" spans="2:11" ht="15" customHeight="1" x14ac:dyDescent="0.2">
      <c r="B155" s="256"/>
      <c r="C155" s="278" t="s">
        <v>1217</v>
      </c>
      <c r="D155" s="238"/>
      <c r="E155" s="238"/>
      <c r="F155" s="279" t="s">
        <v>1196</v>
      </c>
      <c r="G155" s="238"/>
      <c r="H155" s="278" t="s">
        <v>1231</v>
      </c>
      <c r="I155" s="278" t="s">
        <v>1192</v>
      </c>
      <c r="J155" s="278">
        <v>50</v>
      </c>
      <c r="K155" s="274"/>
    </row>
    <row r="156" spans="2:11" ht="15" customHeight="1" x14ac:dyDescent="0.2">
      <c r="B156" s="256"/>
      <c r="C156" s="278" t="s">
        <v>1215</v>
      </c>
      <c r="D156" s="238"/>
      <c r="E156" s="238"/>
      <c r="F156" s="279" t="s">
        <v>1196</v>
      </c>
      <c r="G156" s="238"/>
      <c r="H156" s="278" t="s">
        <v>1231</v>
      </c>
      <c r="I156" s="278" t="s">
        <v>1192</v>
      </c>
      <c r="J156" s="278">
        <v>50</v>
      </c>
      <c r="K156" s="274"/>
    </row>
    <row r="157" spans="2:11" ht="15" customHeight="1" x14ac:dyDescent="0.2">
      <c r="B157" s="256"/>
      <c r="C157" s="278" t="s">
        <v>1253</v>
      </c>
      <c r="D157" s="238"/>
      <c r="E157" s="238"/>
      <c r="F157" s="279" t="s">
        <v>1190</v>
      </c>
      <c r="G157" s="238"/>
      <c r="H157" s="278" t="s">
        <v>1254</v>
      </c>
      <c r="I157" s="278" t="s">
        <v>1192</v>
      </c>
      <c r="J157" s="278" t="s">
        <v>1255</v>
      </c>
      <c r="K157" s="274"/>
    </row>
    <row r="158" spans="2:11" ht="15" customHeight="1" x14ac:dyDescent="0.2">
      <c r="B158" s="256"/>
      <c r="C158" s="278" t="s">
        <v>1256</v>
      </c>
      <c r="D158" s="238"/>
      <c r="E158" s="238"/>
      <c r="F158" s="279" t="s">
        <v>1190</v>
      </c>
      <c r="G158" s="238"/>
      <c r="H158" s="278" t="s">
        <v>1257</v>
      </c>
      <c r="I158" s="278" t="s">
        <v>1225</v>
      </c>
      <c r="J158" s="278"/>
      <c r="K158" s="274"/>
    </row>
    <row r="159" spans="2:11" ht="15" customHeight="1" x14ac:dyDescent="0.2">
      <c r="B159" s="280"/>
      <c r="C159" s="262"/>
      <c r="D159" s="262"/>
      <c r="E159" s="262"/>
      <c r="F159" s="262"/>
      <c r="G159" s="262"/>
      <c r="H159" s="262"/>
      <c r="I159" s="262"/>
      <c r="J159" s="262"/>
      <c r="K159" s="281"/>
    </row>
    <row r="160" spans="2:11" ht="18.75" customHeight="1" x14ac:dyDescent="0.2">
      <c r="B160" s="234"/>
      <c r="C160" s="238"/>
      <c r="D160" s="238"/>
      <c r="E160" s="238"/>
      <c r="F160" s="255"/>
      <c r="G160" s="238"/>
      <c r="H160" s="238"/>
      <c r="I160" s="238"/>
      <c r="J160" s="238"/>
      <c r="K160" s="234"/>
    </row>
    <row r="161" spans="2:11" ht="18.75" customHeight="1" x14ac:dyDescent="0.2">
      <c r="B161" s="243"/>
      <c r="C161" s="243"/>
      <c r="D161" s="243"/>
      <c r="E161" s="243"/>
      <c r="F161" s="243"/>
      <c r="G161" s="243"/>
      <c r="H161" s="243"/>
      <c r="I161" s="243"/>
      <c r="J161" s="243"/>
      <c r="K161" s="243"/>
    </row>
    <row r="162" spans="2:11" ht="7.5" customHeight="1" x14ac:dyDescent="0.2">
      <c r="B162" s="225"/>
      <c r="C162" s="226"/>
      <c r="D162" s="226"/>
      <c r="E162" s="226"/>
      <c r="F162" s="226"/>
      <c r="G162" s="226"/>
      <c r="H162" s="226"/>
      <c r="I162" s="226"/>
      <c r="J162" s="226"/>
      <c r="K162" s="227"/>
    </row>
    <row r="163" spans="2:11" ht="45" customHeight="1" x14ac:dyDescent="0.2">
      <c r="B163" s="228"/>
      <c r="C163" s="523" t="s">
        <v>1258</v>
      </c>
      <c r="D163" s="523"/>
      <c r="E163" s="523"/>
      <c r="F163" s="523"/>
      <c r="G163" s="523"/>
      <c r="H163" s="523"/>
      <c r="I163" s="523"/>
      <c r="J163" s="523"/>
      <c r="K163" s="229"/>
    </row>
    <row r="164" spans="2:11" ht="17.25" customHeight="1" x14ac:dyDescent="0.2">
      <c r="B164" s="228"/>
      <c r="C164" s="249" t="s">
        <v>1183</v>
      </c>
      <c r="D164" s="249"/>
      <c r="E164" s="249"/>
      <c r="F164" s="249" t="s">
        <v>1184</v>
      </c>
      <c r="G164" s="282"/>
      <c r="H164" s="283" t="s">
        <v>1150</v>
      </c>
      <c r="I164" s="283" t="s">
        <v>1185</v>
      </c>
      <c r="J164" s="249" t="s">
        <v>1186</v>
      </c>
      <c r="K164" s="229"/>
    </row>
    <row r="165" spans="2:11" ht="17.25" customHeight="1" x14ac:dyDescent="0.2">
      <c r="B165" s="231"/>
      <c r="C165" s="251" t="s">
        <v>1187</v>
      </c>
      <c r="D165" s="251"/>
      <c r="E165" s="251"/>
      <c r="F165" s="252" t="s">
        <v>1188</v>
      </c>
      <c r="G165" s="284"/>
      <c r="H165" s="285"/>
      <c r="I165" s="285"/>
      <c r="J165" s="251" t="s">
        <v>1189</v>
      </c>
      <c r="K165" s="232"/>
    </row>
    <row r="166" spans="2:11" ht="5.25" customHeight="1" x14ac:dyDescent="0.2">
      <c r="B166" s="256"/>
      <c r="C166" s="254"/>
      <c r="D166" s="254"/>
      <c r="E166" s="254"/>
      <c r="F166" s="254"/>
      <c r="G166" s="238"/>
      <c r="H166" s="254"/>
      <c r="I166" s="254"/>
      <c r="J166" s="254"/>
      <c r="K166" s="274"/>
    </row>
    <row r="167" spans="2:11" ht="15" customHeight="1" x14ac:dyDescent="0.2">
      <c r="B167" s="256"/>
      <c r="C167" s="238" t="s">
        <v>1193</v>
      </c>
      <c r="D167" s="238"/>
      <c r="E167" s="238"/>
      <c r="F167" s="255" t="s">
        <v>1190</v>
      </c>
      <c r="G167" s="238"/>
      <c r="H167" s="238" t="s">
        <v>1231</v>
      </c>
      <c r="I167" s="238" t="s">
        <v>1192</v>
      </c>
      <c r="J167" s="238">
        <v>120</v>
      </c>
      <c r="K167" s="274"/>
    </row>
    <row r="168" spans="2:11" ht="15" customHeight="1" x14ac:dyDescent="0.2">
      <c r="B168" s="256"/>
      <c r="C168" s="238" t="s">
        <v>1240</v>
      </c>
      <c r="D168" s="238"/>
      <c r="E168" s="238"/>
      <c r="F168" s="255" t="s">
        <v>1190</v>
      </c>
      <c r="G168" s="238"/>
      <c r="H168" s="238" t="s">
        <v>1241</v>
      </c>
      <c r="I168" s="238" t="s">
        <v>1192</v>
      </c>
      <c r="J168" s="238" t="s">
        <v>1242</v>
      </c>
      <c r="K168" s="274"/>
    </row>
    <row r="169" spans="2:11" ht="15" customHeight="1" x14ac:dyDescent="0.2">
      <c r="B169" s="256"/>
      <c r="C169" s="238" t="s">
        <v>1133</v>
      </c>
      <c r="D169" s="238"/>
      <c r="E169" s="238"/>
      <c r="F169" s="255" t="s">
        <v>1190</v>
      </c>
      <c r="G169" s="238"/>
      <c r="H169" s="238" t="s">
        <v>1259</v>
      </c>
      <c r="I169" s="238" t="s">
        <v>1192</v>
      </c>
      <c r="J169" s="238" t="s">
        <v>1242</v>
      </c>
      <c r="K169" s="274"/>
    </row>
    <row r="170" spans="2:11" ht="15" customHeight="1" x14ac:dyDescent="0.2">
      <c r="B170" s="256"/>
      <c r="C170" s="238" t="s">
        <v>1195</v>
      </c>
      <c r="D170" s="238"/>
      <c r="E170" s="238"/>
      <c r="F170" s="255" t="s">
        <v>1196</v>
      </c>
      <c r="G170" s="238"/>
      <c r="H170" s="238" t="s">
        <v>1259</v>
      </c>
      <c r="I170" s="238" t="s">
        <v>1192</v>
      </c>
      <c r="J170" s="238">
        <v>50</v>
      </c>
      <c r="K170" s="274"/>
    </row>
    <row r="171" spans="2:11" ht="15" customHeight="1" x14ac:dyDescent="0.2">
      <c r="B171" s="256"/>
      <c r="C171" s="238" t="s">
        <v>1198</v>
      </c>
      <c r="D171" s="238"/>
      <c r="E171" s="238"/>
      <c r="F171" s="255" t="s">
        <v>1190</v>
      </c>
      <c r="G171" s="238"/>
      <c r="H171" s="238" t="s">
        <v>1259</v>
      </c>
      <c r="I171" s="238" t="s">
        <v>1200</v>
      </c>
      <c r="J171" s="238"/>
      <c r="K171" s="274"/>
    </row>
    <row r="172" spans="2:11" ht="15" customHeight="1" x14ac:dyDescent="0.2">
      <c r="B172" s="256"/>
      <c r="C172" s="238" t="s">
        <v>1209</v>
      </c>
      <c r="D172" s="238"/>
      <c r="E172" s="238"/>
      <c r="F172" s="255" t="s">
        <v>1196</v>
      </c>
      <c r="G172" s="238"/>
      <c r="H172" s="238" t="s">
        <v>1259</v>
      </c>
      <c r="I172" s="238" t="s">
        <v>1192</v>
      </c>
      <c r="J172" s="238">
        <v>50</v>
      </c>
      <c r="K172" s="274"/>
    </row>
    <row r="173" spans="2:11" ht="15" customHeight="1" x14ac:dyDescent="0.2">
      <c r="B173" s="256"/>
      <c r="C173" s="238" t="s">
        <v>1217</v>
      </c>
      <c r="D173" s="238"/>
      <c r="E173" s="238"/>
      <c r="F173" s="255" t="s">
        <v>1196</v>
      </c>
      <c r="G173" s="238"/>
      <c r="H173" s="238" t="s">
        <v>1259</v>
      </c>
      <c r="I173" s="238" t="s">
        <v>1192</v>
      </c>
      <c r="J173" s="238">
        <v>50</v>
      </c>
      <c r="K173" s="274"/>
    </row>
    <row r="174" spans="2:11" ht="15" customHeight="1" x14ac:dyDescent="0.2">
      <c r="B174" s="256"/>
      <c r="C174" s="238" t="s">
        <v>1215</v>
      </c>
      <c r="D174" s="238"/>
      <c r="E174" s="238"/>
      <c r="F174" s="255" t="s">
        <v>1196</v>
      </c>
      <c r="G174" s="238"/>
      <c r="H174" s="238" t="s">
        <v>1259</v>
      </c>
      <c r="I174" s="238" t="s">
        <v>1192</v>
      </c>
      <c r="J174" s="238">
        <v>50</v>
      </c>
      <c r="K174" s="274"/>
    </row>
    <row r="175" spans="2:11" ht="15" customHeight="1" x14ac:dyDescent="0.2">
      <c r="B175" s="256"/>
      <c r="C175" s="238" t="s">
        <v>1144</v>
      </c>
      <c r="D175" s="238"/>
      <c r="E175" s="238"/>
      <c r="F175" s="255" t="s">
        <v>1190</v>
      </c>
      <c r="G175" s="238"/>
      <c r="H175" s="238" t="s">
        <v>1260</v>
      </c>
      <c r="I175" s="238" t="s">
        <v>1261</v>
      </c>
      <c r="J175" s="238"/>
      <c r="K175" s="274"/>
    </row>
    <row r="176" spans="2:11" ht="15" customHeight="1" x14ac:dyDescent="0.2">
      <c r="B176" s="256"/>
      <c r="C176" s="238" t="s">
        <v>1185</v>
      </c>
      <c r="D176" s="238"/>
      <c r="E176" s="238"/>
      <c r="F176" s="255" t="s">
        <v>1190</v>
      </c>
      <c r="G176" s="238"/>
      <c r="H176" s="238" t="s">
        <v>1262</v>
      </c>
      <c r="I176" s="238" t="s">
        <v>1263</v>
      </c>
      <c r="J176" s="238">
        <v>1</v>
      </c>
      <c r="K176" s="274"/>
    </row>
    <row r="177" spans="2:11" ht="15" customHeight="1" x14ac:dyDescent="0.2">
      <c r="B177" s="256"/>
      <c r="C177" s="238" t="s">
        <v>1148</v>
      </c>
      <c r="D177" s="238"/>
      <c r="E177" s="238"/>
      <c r="F177" s="255" t="s">
        <v>1190</v>
      </c>
      <c r="G177" s="238"/>
      <c r="H177" s="238" t="s">
        <v>1264</v>
      </c>
      <c r="I177" s="238" t="s">
        <v>1192</v>
      </c>
      <c r="J177" s="238">
        <v>20</v>
      </c>
      <c r="K177" s="274"/>
    </row>
    <row r="178" spans="2:11" ht="15" customHeight="1" x14ac:dyDescent="0.2">
      <c r="B178" s="256"/>
      <c r="C178" s="238" t="s">
        <v>1150</v>
      </c>
      <c r="D178" s="238"/>
      <c r="E178" s="238"/>
      <c r="F178" s="255" t="s">
        <v>1190</v>
      </c>
      <c r="G178" s="238"/>
      <c r="H178" s="238" t="s">
        <v>1265</v>
      </c>
      <c r="I178" s="238" t="s">
        <v>1192</v>
      </c>
      <c r="J178" s="238">
        <v>255</v>
      </c>
      <c r="K178" s="274"/>
    </row>
    <row r="179" spans="2:11" ht="15" customHeight="1" x14ac:dyDescent="0.2">
      <c r="B179" s="256"/>
      <c r="C179" s="238" t="s">
        <v>82</v>
      </c>
      <c r="D179" s="238"/>
      <c r="E179" s="238"/>
      <c r="F179" s="255" t="s">
        <v>1190</v>
      </c>
      <c r="G179" s="238"/>
      <c r="H179" s="238" t="s">
        <v>1152</v>
      </c>
      <c r="I179" s="238" t="s">
        <v>1192</v>
      </c>
      <c r="J179" s="238">
        <v>10</v>
      </c>
      <c r="K179" s="274"/>
    </row>
    <row r="180" spans="2:11" ht="15" customHeight="1" x14ac:dyDescent="0.2">
      <c r="B180" s="256"/>
      <c r="C180" s="238" t="s">
        <v>83</v>
      </c>
      <c r="D180" s="238"/>
      <c r="E180" s="238"/>
      <c r="F180" s="255" t="s">
        <v>1190</v>
      </c>
      <c r="G180" s="238"/>
      <c r="H180" s="238" t="s">
        <v>1266</v>
      </c>
      <c r="I180" s="238" t="s">
        <v>1225</v>
      </c>
      <c r="J180" s="238"/>
      <c r="K180" s="274"/>
    </row>
    <row r="181" spans="2:11" ht="15" customHeight="1" x14ac:dyDescent="0.2">
      <c r="B181" s="256"/>
      <c r="C181" s="238" t="s">
        <v>1267</v>
      </c>
      <c r="D181" s="238"/>
      <c r="E181" s="238"/>
      <c r="F181" s="255" t="s">
        <v>1190</v>
      </c>
      <c r="G181" s="238"/>
      <c r="H181" s="238" t="s">
        <v>1268</v>
      </c>
      <c r="I181" s="238" t="s">
        <v>1225</v>
      </c>
      <c r="J181" s="238"/>
      <c r="K181" s="274"/>
    </row>
    <row r="182" spans="2:11" ht="15" customHeight="1" x14ac:dyDescent="0.2">
      <c r="B182" s="256"/>
      <c r="C182" s="238" t="s">
        <v>1256</v>
      </c>
      <c r="D182" s="238"/>
      <c r="E182" s="238"/>
      <c r="F182" s="255" t="s">
        <v>1190</v>
      </c>
      <c r="G182" s="238"/>
      <c r="H182" s="238" t="s">
        <v>1269</v>
      </c>
      <c r="I182" s="238" t="s">
        <v>1225</v>
      </c>
      <c r="J182" s="238"/>
      <c r="K182" s="274"/>
    </row>
    <row r="183" spans="2:11" ht="15" customHeight="1" x14ac:dyDescent="0.2">
      <c r="B183" s="256"/>
      <c r="C183" s="238" t="s">
        <v>1159</v>
      </c>
      <c r="D183" s="238"/>
      <c r="E183" s="238"/>
      <c r="F183" s="255" t="s">
        <v>1196</v>
      </c>
      <c r="G183" s="238"/>
      <c r="H183" s="238" t="s">
        <v>1270</v>
      </c>
      <c r="I183" s="238" t="s">
        <v>1192</v>
      </c>
      <c r="J183" s="238">
        <v>50</v>
      </c>
      <c r="K183" s="274"/>
    </row>
    <row r="184" spans="2:11" ht="15" customHeight="1" x14ac:dyDescent="0.2">
      <c r="B184" s="256"/>
      <c r="C184" s="238" t="s">
        <v>1271</v>
      </c>
      <c r="D184" s="238"/>
      <c r="E184" s="238"/>
      <c r="F184" s="255" t="s">
        <v>1196</v>
      </c>
      <c r="G184" s="238"/>
      <c r="H184" s="238" t="s">
        <v>1272</v>
      </c>
      <c r="I184" s="238" t="s">
        <v>1273</v>
      </c>
      <c r="J184" s="238"/>
      <c r="K184" s="274"/>
    </row>
    <row r="185" spans="2:11" ht="15" customHeight="1" x14ac:dyDescent="0.2">
      <c r="B185" s="256"/>
      <c r="C185" s="238" t="s">
        <v>1274</v>
      </c>
      <c r="D185" s="238"/>
      <c r="E185" s="238"/>
      <c r="F185" s="255" t="s">
        <v>1196</v>
      </c>
      <c r="G185" s="238"/>
      <c r="H185" s="238" t="s">
        <v>1275</v>
      </c>
      <c r="I185" s="238" t="s">
        <v>1273</v>
      </c>
      <c r="J185" s="238"/>
      <c r="K185" s="274"/>
    </row>
    <row r="186" spans="2:11" ht="15" customHeight="1" x14ac:dyDescent="0.2">
      <c r="B186" s="256"/>
      <c r="C186" s="238" t="s">
        <v>1276</v>
      </c>
      <c r="D186" s="238"/>
      <c r="E186" s="238"/>
      <c r="F186" s="255" t="s">
        <v>1196</v>
      </c>
      <c r="G186" s="238"/>
      <c r="H186" s="238" t="s">
        <v>1277</v>
      </c>
      <c r="I186" s="238" t="s">
        <v>1273</v>
      </c>
      <c r="J186" s="238"/>
      <c r="K186" s="274"/>
    </row>
    <row r="187" spans="2:11" ht="15" customHeight="1" x14ac:dyDescent="0.2">
      <c r="B187" s="256"/>
      <c r="C187" s="224" t="s">
        <v>1278</v>
      </c>
      <c r="D187" s="238"/>
      <c r="E187" s="238"/>
      <c r="F187" s="255" t="s">
        <v>1196</v>
      </c>
      <c r="G187" s="238"/>
      <c r="H187" s="238" t="s">
        <v>1279</v>
      </c>
      <c r="I187" s="238" t="s">
        <v>1280</v>
      </c>
      <c r="J187" s="286" t="s">
        <v>1281</v>
      </c>
      <c r="K187" s="274"/>
    </row>
    <row r="188" spans="2:11" ht="15" customHeight="1" x14ac:dyDescent="0.2">
      <c r="B188" s="280"/>
      <c r="C188" s="287"/>
      <c r="D188" s="262"/>
      <c r="E188" s="262"/>
      <c r="F188" s="262"/>
      <c r="G188" s="262"/>
      <c r="H188" s="262"/>
      <c r="I188" s="262"/>
      <c r="J188" s="262"/>
      <c r="K188" s="281"/>
    </row>
    <row r="189" spans="2:11" ht="18.75" customHeight="1" x14ac:dyDescent="0.2">
      <c r="B189" s="288"/>
      <c r="C189" s="289"/>
      <c r="D189" s="289"/>
      <c r="E189" s="289"/>
      <c r="F189" s="290"/>
      <c r="G189" s="238"/>
      <c r="H189" s="238"/>
      <c r="I189" s="238"/>
      <c r="J189" s="238"/>
      <c r="K189" s="234"/>
    </row>
    <row r="190" spans="2:11" ht="18.75" customHeight="1" x14ac:dyDescent="0.2">
      <c r="B190" s="234"/>
      <c r="C190" s="238"/>
      <c r="D190" s="238"/>
      <c r="E190" s="238"/>
      <c r="F190" s="255"/>
      <c r="G190" s="238"/>
      <c r="H190" s="238"/>
      <c r="I190" s="238"/>
      <c r="J190" s="238"/>
      <c r="K190" s="234"/>
    </row>
    <row r="191" spans="2:11" ht="18.75" customHeight="1" x14ac:dyDescent="0.2">
      <c r="B191" s="243"/>
      <c r="C191" s="243"/>
      <c r="D191" s="243"/>
      <c r="E191" s="243"/>
      <c r="F191" s="243"/>
      <c r="G191" s="243"/>
      <c r="H191" s="243"/>
      <c r="I191" s="243"/>
      <c r="J191" s="243"/>
      <c r="K191" s="243"/>
    </row>
    <row r="192" spans="2:11" ht="13.5" x14ac:dyDescent="0.2">
      <c r="B192" s="225"/>
      <c r="C192" s="226"/>
      <c r="D192" s="226"/>
      <c r="E192" s="226"/>
      <c r="F192" s="226"/>
      <c r="G192" s="226"/>
      <c r="H192" s="226"/>
      <c r="I192" s="226"/>
      <c r="J192" s="226"/>
      <c r="K192" s="227"/>
    </row>
    <row r="193" spans="2:11" ht="21" x14ac:dyDescent="0.2">
      <c r="B193" s="228"/>
      <c r="C193" s="523" t="s">
        <v>1282</v>
      </c>
      <c r="D193" s="523"/>
      <c r="E193" s="523"/>
      <c r="F193" s="523"/>
      <c r="G193" s="523"/>
      <c r="H193" s="523"/>
      <c r="I193" s="523"/>
      <c r="J193" s="523"/>
      <c r="K193" s="229"/>
    </row>
    <row r="194" spans="2:11" ht="25.5" customHeight="1" x14ac:dyDescent="0.3">
      <c r="B194" s="228"/>
      <c r="C194" s="291" t="s">
        <v>1283</v>
      </c>
      <c r="D194" s="291"/>
      <c r="E194" s="291"/>
      <c r="F194" s="291" t="s">
        <v>1284</v>
      </c>
      <c r="G194" s="292"/>
      <c r="H194" s="524" t="s">
        <v>1285</v>
      </c>
      <c r="I194" s="524"/>
      <c r="J194" s="524"/>
      <c r="K194" s="229"/>
    </row>
    <row r="195" spans="2:11" ht="5.25" customHeight="1" x14ac:dyDescent="0.2">
      <c r="B195" s="256"/>
      <c r="C195" s="254"/>
      <c r="D195" s="254"/>
      <c r="E195" s="254"/>
      <c r="F195" s="254"/>
      <c r="G195" s="238"/>
      <c r="H195" s="254"/>
      <c r="I195" s="254"/>
      <c r="J195" s="254"/>
      <c r="K195" s="274"/>
    </row>
    <row r="196" spans="2:11" ht="15" customHeight="1" x14ac:dyDescent="0.2">
      <c r="B196" s="256"/>
      <c r="C196" s="238" t="s">
        <v>1286</v>
      </c>
      <c r="D196" s="238"/>
      <c r="E196" s="238"/>
      <c r="F196" s="255" t="s">
        <v>1287</v>
      </c>
      <c r="G196" s="238"/>
      <c r="H196" s="525" t="s">
        <v>1288</v>
      </c>
      <c r="I196" s="525"/>
      <c r="J196" s="525"/>
      <c r="K196" s="274"/>
    </row>
    <row r="197" spans="2:11" ht="15" customHeight="1" x14ac:dyDescent="0.2">
      <c r="B197" s="256"/>
      <c r="C197" s="260"/>
      <c r="D197" s="238"/>
      <c r="E197" s="238"/>
      <c r="F197" s="255" t="s">
        <v>1289</v>
      </c>
      <c r="G197" s="238"/>
      <c r="H197" s="525" t="s">
        <v>1290</v>
      </c>
      <c r="I197" s="525"/>
      <c r="J197" s="525"/>
      <c r="K197" s="274"/>
    </row>
    <row r="198" spans="2:11" ht="15" customHeight="1" x14ac:dyDescent="0.2">
      <c r="B198" s="256"/>
      <c r="C198" s="260"/>
      <c r="D198" s="238"/>
      <c r="E198" s="238"/>
      <c r="F198" s="255" t="s">
        <v>1291</v>
      </c>
      <c r="G198" s="238"/>
      <c r="H198" s="525" t="s">
        <v>1292</v>
      </c>
      <c r="I198" s="525"/>
      <c r="J198" s="525"/>
      <c r="K198" s="274"/>
    </row>
    <row r="199" spans="2:11" ht="15" customHeight="1" x14ac:dyDescent="0.2">
      <c r="B199" s="256"/>
      <c r="C199" s="238"/>
      <c r="D199" s="238"/>
      <c r="E199" s="238"/>
      <c r="F199" s="255" t="s">
        <v>1293</v>
      </c>
      <c r="G199" s="238"/>
      <c r="H199" s="525" t="s">
        <v>1294</v>
      </c>
      <c r="I199" s="525"/>
      <c r="J199" s="525"/>
      <c r="K199" s="274"/>
    </row>
    <row r="200" spans="2:11" ht="15" customHeight="1" x14ac:dyDescent="0.2">
      <c r="B200" s="256"/>
      <c r="C200" s="238"/>
      <c r="D200" s="238"/>
      <c r="E200" s="238"/>
      <c r="F200" s="255" t="s">
        <v>1295</v>
      </c>
      <c r="G200" s="238"/>
      <c r="H200" s="525" t="s">
        <v>1296</v>
      </c>
      <c r="I200" s="525"/>
      <c r="J200" s="525"/>
      <c r="K200" s="274"/>
    </row>
    <row r="201" spans="2:11" ht="15" customHeight="1" x14ac:dyDescent="0.2">
      <c r="B201" s="256"/>
      <c r="C201" s="238"/>
      <c r="D201" s="238"/>
      <c r="E201" s="238"/>
      <c r="F201" s="255"/>
      <c r="G201" s="238"/>
      <c r="H201" s="238"/>
      <c r="I201" s="238"/>
      <c r="J201" s="238"/>
      <c r="K201" s="274"/>
    </row>
    <row r="202" spans="2:11" ht="15" customHeight="1" x14ac:dyDescent="0.2">
      <c r="B202" s="256"/>
      <c r="C202" s="238" t="s">
        <v>1238</v>
      </c>
      <c r="D202" s="238"/>
      <c r="E202" s="238"/>
      <c r="F202" s="255" t="s">
        <v>76</v>
      </c>
      <c r="G202" s="238"/>
      <c r="H202" s="525" t="s">
        <v>1297</v>
      </c>
      <c r="I202" s="525"/>
      <c r="J202" s="525"/>
      <c r="K202" s="274"/>
    </row>
    <row r="203" spans="2:11" ht="15" customHeight="1" x14ac:dyDescent="0.2">
      <c r="B203" s="256"/>
      <c r="C203" s="260"/>
      <c r="D203" s="238"/>
      <c r="E203" s="238"/>
      <c r="F203" s="255" t="s">
        <v>1127</v>
      </c>
      <c r="G203" s="238"/>
      <c r="H203" s="525" t="s">
        <v>1128</v>
      </c>
      <c r="I203" s="525"/>
      <c r="J203" s="525"/>
      <c r="K203" s="274"/>
    </row>
    <row r="204" spans="2:11" ht="15" customHeight="1" x14ac:dyDescent="0.2">
      <c r="B204" s="256"/>
      <c r="C204" s="238"/>
      <c r="D204" s="238"/>
      <c r="E204" s="238"/>
      <c r="F204" s="255" t="s">
        <v>1125</v>
      </c>
      <c r="G204" s="238"/>
      <c r="H204" s="525" t="s">
        <v>1298</v>
      </c>
      <c r="I204" s="525"/>
      <c r="J204" s="525"/>
      <c r="K204" s="274"/>
    </row>
    <row r="205" spans="2:11" ht="15" customHeight="1" x14ac:dyDescent="0.2">
      <c r="B205" s="293"/>
      <c r="C205" s="260"/>
      <c r="D205" s="260"/>
      <c r="E205" s="260"/>
      <c r="F205" s="255" t="s">
        <v>1129</v>
      </c>
      <c r="G205" s="243"/>
      <c r="H205" s="522" t="s">
        <v>1130</v>
      </c>
      <c r="I205" s="522"/>
      <c r="J205" s="522"/>
      <c r="K205" s="294"/>
    </row>
    <row r="206" spans="2:11" ht="15" customHeight="1" x14ac:dyDescent="0.2">
      <c r="B206" s="293"/>
      <c r="C206" s="260"/>
      <c r="D206" s="260"/>
      <c r="E206" s="260"/>
      <c r="F206" s="255" t="s">
        <v>1131</v>
      </c>
      <c r="G206" s="243"/>
      <c r="H206" s="522" t="s">
        <v>5</v>
      </c>
      <c r="I206" s="522"/>
      <c r="J206" s="522"/>
      <c r="K206" s="294"/>
    </row>
    <row r="207" spans="2:11" ht="15" customHeight="1" x14ac:dyDescent="0.2">
      <c r="B207" s="293"/>
      <c r="C207" s="260"/>
      <c r="D207" s="260"/>
      <c r="E207" s="260"/>
      <c r="F207" s="295"/>
      <c r="G207" s="243"/>
      <c r="H207" s="296"/>
      <c r="I207" s="296"/>
      <c r="J207" s="296"/>
      <c r="K207" s="294"/>
    </row>
    <row r="208" spans="2:11" ht="15" customHeight="1" x14ac:dyDescent="0.2">
      <c r="B208" s="293"/>
      <c r="C208" s="238" t="s">
        <v>1263</v>
      </c>
      <c r="D208" s="260"/>
      <c r="E208" s="260"/>
      <c r="F208" s="255">
        <v>1</v>
      </c>
      <c r="G208" s="243"/>
      <c r="H208" s="522" t="s">
        <v>1299</v>
      </c>
      <c r="I208" s="522"/>
      <c r="J208" s="522"/>
      <c r="K208" s="294"/>
    </row>
    <row r="209" spans="2:11" ht="15" customHeight="1" x14ac:dyDescent="0.2">
      <c r="B209" s="293"/>
      <c r="C209" s="260"/>
      <c r="D209" s="260"/>
      <c r="E209" s="260"/>
      <c r="F209" s="255">
        <v>2</v>
      </c>
      <c r="G209" s="243"/>
      <c r="H209" s="522" t="s">
        <v>1300</v>
      </c>
      <c r="I209" s="522"/>
      <c r="J209" s="522"/>
      <c r="K209" s="294"/>
    </row>
    <row r="210" spans="2:11" ht="15" customHeight="1" x14ac:dyDescent="0.2">
      <c r="B210" s="293"/>
      <c r="C210" s="260"/>
      <c r="D210" s="260"/>
      <c r="E210" s="260"/>
      <c r="F210" s="255">
        <v>3</v>
      </c>
      <c r="G210" s="243"/>
      <c r="H210" s="522" t="s">
        <v>1301</v>
      </c>
      <c r="I210" s="522"/>
      <c r="J210" s="522"/>
      <c r="K210" s="294"/>
    </row>
    <row r="211" spans="2:11" ht="15" customHeight="1" x14ac:dyDescent="0.2">
      <c r="B211" s="293"/>
      <c r="C211" s="260"/>
      <c r="D211" s="260"/>
      <c r="E211" s="260"/>
      <c r="F211" s="255">
        <v>4</v>
      </c>
      <c r="G211" s="243"/>
      <c r="H211" s="522" t="s">
        <v>1302</v>
      </c>
      <c r="I211" s="522"/>
      <c r="J211" s="522"/>
      <c r="K211" s="294"/>
    </row>
    <row r="212" spans="2:11" ht="12.75" customHeight="1" x14ac:dyDescent="0.2">
      <c r="B212" s="297"/>
      <c r="C212" s="298"/>
      <c r="D212" s="298"/>
      <c r="E212" s="298"/>
      <c r="F212" s="298"/>
      <c r="G212" s="298"/>
      <c r="H212" s="298"/>
      <c r="I212" s="298"/>
      <c r="J212" s="298"/>
      <c r="K212" s="299"/>
    </row>
  </sheetData>
  <mergeCells count="77">
    <mergeCell ref="F17:J17"/>
    <mergeCell ref="C3:J3"/>
    <mergeCell ref="C4:J4"/>
    <mergeCell ref="C6:J6"/>
    <mergeCell ref="C7:J7"/>
    <mergeCell ref="C9:J9"/>
    <mergeCell ref="D10:J10"/>
    <mergeCell ref="D11:J11"/>
    <mergeCell ref="D13:J13"/>
    <mergeCell ref="D14:J14"/>
    <mergeCell ref="D15:J15"/>
    <mergeCell ref="F16:J16"/>
    <mergeCell ref="D32:J32"/>
    <mergeCell ref="F18:J18"/>
    <mergeCell ref="F19:J19"/>
    <mergeCell ref="F20:J20"/>
    <mergeCell ref="F21:J21"/>
    <mergeCell ref="C23:J23"/>
    <mergeCell ref="C24:J24"/>
    <mergeCell ref="D25:J25"/>
    <mergeCell ref="D26:J26"/>
    <mergeCell ref="D28:J28"/>
    <mergeCell ref="D29:J29"/>
    <mergeCell ref="D31:J31"/>
    <mergeCell ref="D45:J45"/>
    <mergeCell ref="D33:J33"/>
    <mergeCell ref="G34:J34"/>
    <mergeCell ref="G35:J35"/>
    <mergeCell ref="G36:J36"/>
    <mergeCell ref="G37:J37"/>
    <mergeCell ref="G38:J38"/>
    <mergeCell ref="G39:J39"/>
    <mergeCell ref="G40:J40"/>
    <mergeCell ref="G41:J41"/>
    <mergeCell ref="G42:J42"/>
    <mergeCell ref="G43:J43"/>
    <mergeCell ref="D59:J59"/>
    <mergeCell ref="E46:J46"/>
    <mergeCell ref="E47:J47"/>
    <mergeCell ref="E48:J48"/>
    <mergeCell ref="D49:J49"/>
    <mergeCell ref="C50:J50"/>
    <mergeCell ref="C52:J52"/>
    <mergeCell ref="C53:J53"/>
    <mergeCell ref="C55:J55"/>
    <mergeCell ref="D56:J56"/>
    <mergeCell ref="D57:J57"/>
    <mergeCell ref="D58:J58"/>
    <mergeCell ref="C145:J145"/>
    <mergeCell ref="D60:J60"/>
    <mergeCell ref="D61:J61"/>
    <mergeCell ref="D63:J63"/>
    <mergeCell ref="D64:J64"/>
    <mergeCell ref="D65:J65"/>
    <mergeCell ref="D66:J66"/>
    <mergeCell ref="D67:J67"/>
    <mergeCell ref="D68:J68"/>
    <mergeCell ref="C73:J73"/>
    <mergeCell ref="C100:J100"/>
    <mergeCell ref="C120:J120"/>
    <mergeCell ref="H205:J205"/>
    <mergeCell ref="C163:J163"/>
    <mergeCell ref="C193:J193"/>
    <mergeCell ref="H194:J194"/>
    <mergeCell ref="H196:J196"/>
    <mergeCell ref="H197:J197"/>
    <mergeCell ref="H198:J198"/>
    <mergeCell ref="H199:J199"/>
    <mergeCell ref="H200:J200"/>
    <mergeCell ref="H202:J202"/>
    <mergeCell ref="H203:J203"/>
    <mergeCell ref="H204:J204"/>
    <mergeCell ref="H206:J206"/>
    <mergeCell ref="H208:J208"/>
    <mergeCell ref="H209:J209"/>
    <mergeCell ref="H210:J210"/>
    <mergeCell ref="H211:J211"/>
  </mergeCells>
  <pageMargins left="0.7" right="0.7" top="0.78740157499999996" bottom="0.78740157499999996"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DAABA-8F6D-4448-A36F-98B86F28BEF3}">
  <sheetPr>
    <tabColor rgb="FF66FF66"/>
  </sheetPr>
  <dimension ref="A1:O42"/>
  <sheetViews>
    <sheetView showGridLines="0" topLeftCell="B1" zoomScaleNormal="100" zoomScaleSheetLayoutView="75" workbookViewId="0">
      <selection activeCell="O38" sqref="O38"/>
    </sheetView>
  </sheetViews>
  <sheetFormatPr defaultColWidth="9" defaultRowHeight="12.75" x14ac:dyDescent="0.2"/>
  <cols>
    <col min="1" max="1" width="8.42578125" style="63" hidden="1" customWidth="1"/>
    <col min="2" max="2" width="9.140625" style="63" customWidth="1"/>
    <col min="3" max="3" width="7.42578125" style="63" customWidth="1"/>
    <col min="4" max="4" width="13.42578125" style="63" customWidth="1"/>
    <col min="5" max="5" width="12.140625" style="63" customWidth="1"/>
    <col min="6" max="6" width="11.42578125" style="63" customWidth="1"/>
    <col min="7" max="9" width="12.7109375" style="63" customWidth="1"/>
    <col min="10" max="10" width="6.7109375" style="63" customWidth="1"/>
    <col min="11" max="11" width="4.28515625" style="63" customWidth="1"/>
    <col min="12" max="15" width="10.7109375" style="63" customWidth="1"/>
    <col min="16" max="51" width="9" style="63"/>
    <col min="52" max="52" width="93.140625" style="63" customWidth="1"/>
    <col min="53" max="16384" width="9" style="63"/>
  </cols>
  <sheetData>
    <row r="1" spans="1:15" ht="33.75" customHeight="1" x14ac:dyDescent="0.2">
      <c r="A1" s="62" t="s">
        <v>977</v>
      </c>
      <c r="B1" s="478" t="s">
        <v>1304</v>
      </c>
      <c r="C1" s="479"/>
      <c r="D1" s="479"/>
      <c r="E1" s="479"/>
      <c r="F1" s="479"/>
      <c r="G1" s="479"/>
      <c r="H1" s="479"/>
      <c r="I1" s="479"/>
      <c r="J1" s="480"/>
    </row>
    <row r="2" spans="1:15" ht="23.25" customHeight="1" x14ac:dyDescent="0.2">
      <c r="A2" s="64"/>
      <c r="B2" s="65" t="s">
        <v>978</v>
      </c>
      <c r="C2" s="66"/>
      <c r="D2" s="67" t="s">
        <v>11</v>
      </c>
      <c r="E2" s="67" t="s">
        <v>10</v>
      </c>
      <c r="F2" s="68"/>
      <c r="G2" s="68"/>
      <c r="H2" s="68"/>
      <c r="I2" s="68"/>
      <c r="J2" s="69"/>
      <c r="O2" s="70"/>
    </row>
    <row r="3" spans="1:15" ht="23.25" hidden="1" customHeight="1" x14ac:dyDescent="0.2">
      <c r="A3" s="64"/>
      <c r="B3" s="71"/>
      <c r="C3" s="66"/>
      <c r="D3" s="72"/>
      <c r="E3" s="72"/>
      <c r="F3" s="73"/>
      <c r="G3" s="73"/>
      <c r="H3" s="66"/>
      <c r="I3" s="74"/>
      <c r="J3" s="75"/>
    </row>
    <row r="4" spans="1:15" ht="23.25" customHeight="1" x14ac:dyDescent="0.2">
      <c r="A4" s="64"/>
      <c r="B4" s="76"/>
      <c r="C4" s="77"/>
      <c r="D4" s="78"/>
      <c r="E4" s="78" t="s">
        <v>12</v>
      </c>
      <c r="F4" s="79"/>
      <c r="G4" s="79"/>
      <c r="H4" s="79"/>
      <c r="I4" s="79"/>
      <c r="J4" s="80"/>
    </row>
    <row r="5" spans="1:15" ht="24" customHeight="1" x14ac:dyDescent="0.2">
      <c r="A5" s="64"/>
      <c r="B5" s="81" t="s">
        <v>979</v>
      </c>
      <c r="D5" s="443"/>
      <c r="E5" s="444"/>
      <c r="F5" s="444"/>
      <c r="G5" s="444"/>
      <c r="H5" s="83" t="s">
        <v>980</v>
      </c>
      <c r="I5" s="452"/>
      <c r="J5" s="84"/>
    </row>
    <row r="6" spans="1:15" ht="15.75" customHeight="1" x14ac:dyDescent="0.2">
      <c r="A6" s="64"/>
      <c r="B6" s="85"/>
      <c r="C6" s="82"/>
      <c r="D6" s="443"/>
      <c r="E6" s="444"/>
      <c r="F6" s="444"/>
      <c r="G6" s="444"/>
      <c r="H6" s="83" t="s">
        <v>981</v>
      </c>
      <c r="I6" s="452"/>
      <c r="J6" s="84"/>
    </row>
    <row r="7" spans="1:15" ht="15.75" customHeight="1" x14ac:dyDescent="0.2">
      <c r="A7" s="64"/>
      <c r="B7" s="86"/>
      <c r="C7" s="87"/>
      <c r="D7" s="445"/>
      <c r="E7" s="446"/>
      <c r="F7" s="446"/>
      <c r="G7" s="446"/>
      <c r="H7" s="88"/>
      <c r="I7" s="89"/>
      <c r="J7" s="90"/>
    </row>
    <row r="8" spans="1:15" ht="24" hidden="1" customHeight="1" x14ac:dyDescent="0.2">
      <c r="A8" s="64"/>
      <c r="B8" s="81" t="s">
        <v>982</v>
      </c>
      <c r="D8" s="443"/>
      <c r="E8" s="447"/>
      <c r="F8" s="447"/>
      <c r="G8" s="447"/>
      <c r="H8" s="83" t="s">
        <v>980</v>
      </c>
      <c r="I8" s="91"/>
      <c r="J8" s="84"/>
    </row>
    <row r="9" spans="1:15" ht="15.75" hidden="1" customHeight="1" x14ac:dyDescent="0.2">
      <c r="A9" s="64"/>
      <c r="B9" s="64"/>
      <c r="D9" s="443"/>
      <c r="E9" s="447"/>
      <c r="F9" s="447"/>
      <c r="G9" s="447"/>
      <c r="H9" s="83" t="s">
        <v>981</v>
      </c>
      <c r="I9" s="91"/>
      <c r="J9" s="84"/>
    </row>
    <row r="10" spans="1:15" ht="15.75" hidden="1" customHeight="1" x14ac:dyDescent="0.2">
      <c r="A10" s="64"/>
      <c r="B10" s="92"/>
      <c r="C10" s="87"/>
      <c r="D10" s="445"/>
      <c r="E10" s="448"/>
      <c r="F10" s="448"/>
      <c r="G10" s="449"/>
      <c r="H10" s="93"/>
      <c r="I10" s="94"/>
      <c r="J10" s="90"/>
    </row>
    <row r="11" spans="1:15" ht="24" customHeight="1" x14ac:dyDescent="0.2">
      <c r="A11" s="64"/>
      <c r="B11" s="81" t="s">
        <v>983</v>
      </c>
      <c r="D11" s="481"/>
      <c r="E11" s="481"/>
      <c r="F11" s="481"/>
      <c r="G11" s="481"/>
      <c r="H11" s="95" t="s">
        <v>980</v>
      </c>
      <c r="I11" s="452"/>
      <c r="J11" s="84"/>
    </row>
    <row r="12" spans="1:15" ht="15.75" customHeight="1" x14ac:dyDescent="0.2">
      <c r="A12" s="64"/>
      <c r="B12" s="85"/>
      <c r="C12" s="82"/>
      <c r="D12" s="482"/>
      <c r="E12" s="482"/>
      <c r="F12" s="482"/>
      <c r="G12" s="482"/>
      <c r="H12" s="95" t="s">
        <v>981</v>
      </c>
      <c r="I12" s="452"/>
      <c r="J12" s="84"/>
    </row>
    <row r="13" spans="1:15" ht="15.75" customHeight="1" x14ac:dyDescent="0.2">
      <c r="A13" s="64"/>
      <c r="B13" s="86"/>
      <c r="C13" s="87"/>
      <c r="D13" s="483"/>
      <c r="E13" s="483"/>
      <c r="F13" s="483"/>
      <c r="G13" s="483"/>
      <c r="H13" s="96"/>
      <c r="I13" s="89"/>
      <c r="J13" s="90"/>
    </row>
    <row r="14" spans="1:15" ht="24" customHeight="1" x14ac:dyDescent="0.2">
      <c r="A14" s="64"/>
      <c r="B14" s="97" t="s">
        <v>984</v>
      </c>
      <c r="C14" s="98"/>
      <c r="D14" s="450"/>
      <c r="E14" s="451"/>
      <c r="F14" s="451"/>
      <c r="G14" s="451"/>
      <c r="H14" s="99"/>
      <c r="I14" s="100"/>
      <c r="J14" s="101"/>
    </row>
    <row r="15" spans="1:15" ht="32.25" customHeight="1" x14ac:dyDescent="0.2">
      <c r="A15" s="64"/>
      <c r="B15" s="92" t="s">
        <v>985</v>
      </c>
      <c r="C15" s="102"/>
      <c r="D15" s="93"/>
      <c r="E15" s="484"/>
      <c r="F15" s="484"/>
      <c r="G15" s="485"/>
      <c r="H15" s="485"/>
      <c r="I15" s="485" t="s">
        <v>6</v>
      </c>
      <c r="J15" s="486"/>
    </row>
    <row r="16" spans="1:15" ht="23.25" customHeight="1" x14ac:dyDescent="0.2">
      <c r="A16" s="103" t="s">
        <v>986</v>
      </c>
      <c r="B16" s="104" t="s">
        <v>987</v>
      </c>
      <c r="C16" s="105"/>
      <c r="D16" s="106"/>
      <c r="E16" s="472"/>
      <c r="F16" s="473"/>
      <c r="G16" s="472"/>
      <c r="H16" s="473"/>
      <c r="I16" s="472">
        <f>rekapitulace!G7</f>
        <v>0</v>
      </c>
      <c r="J16" s="474"/>
    </row>
    <row r="17" spans="1:10" ht="23.25" customHeight="1" x14ac:dyDescent="0.2">
      <c r="A17" s="103" t="s">
        <v>988</v>
      </c>
      <c r="B17" s="104" t="s">
        <v>989</v>
      </c>
      <c r="C17" s="105"/>
      <c r="D17" s="106"/>
      <c r="E17" s="472"/>
      <c r="F17" s="473"/>
      <c r="G17" s="472"/>
      <c r="H17" s="473"/>
      <c r="I17" s="472">
        <f>rekapitulace!G21</f>
        <v>0</v>
      </c>
      <c r="J17" s="474"/>
    </row>
    <row r="18" spans="1:10" ht="23.25" customHeight="1" x14ac:dyDescent="0.2">
      <c r="A18" s="103" t="s">
        <v>990</v>
      </c>
      <c r="B18" s="104"/>
      <c r="C18" s="105"/>
      <c r="D18" s="106"/>
      <c r="E18" s="472"/>
      <c r="F18" s="473"/>
      <c r="G18" s="472"/>
      <c r="H18" s="473"/>
      <c r="I18" s="472">
        <v>0</v>
      </c>
      <c r="J18" s="474"/>
    </row>
    <row r="19" spans="1:10" ht="23.25" customHeight="1" x14ac:dyDescent="0.2">
      <c r="A19" s="103" t="s">
        <v>991</v>
      </c>
      <c r="B19" s="104"/>
      <c r="C19" s="105"/>
      <c r="D19" s="106"/>
      <c r="E19" s="472"/>
      <c r="F19" s="473"/>
      <c r="G19" s="472"/>
      <c r="H19" s="473"/>
      <c r="I19" s="472">
        <v>0</v>
      </c>
      <c r="J19" s="474"/>
    </row>
    <row r="20" spans="1:10" ht="23.25" customHeight="1" x14ac:dyDescent="0.2">
      <c r="A20" s="103" t="s">
        <v>74</v>
      </c>
      <c r="B20" s="104"/>
      <c r="C20" s="105"/>
      <c r="D20" s="106"/>
      <c r="E20" s="472"/>
      <c r="F20" s="473"/>
      <c r="G20" s="472"/>
      <c r="H20" s="473"/>
      <c r="I20" s="472"/>
      <c r="J20" s="474"/>
    </row>
    <row r="21" spans="1:10" ht="23.25" customHeight="1" x14ac:dyDescent="0.2">
      <c r="A21" s="64"/>
      <c r="B21" s="107" t="s">
        <v>6</v>
      </c>
      <c r="C21" s="108"/>
      <c r="D21" s="109"/>
      <c r="E21" s="475"/>
      <c r="F21" s="476"/>
      <c r="G21" s="475"/>
      <c r="H21" s="476"/>
      <c r="I21" s="475">
        <f>SUM(I16:J20)</f>
        <v>0</v>
      </c>
      <c r="J21" s="477"/>
    </row>
    <row r="22" spans="1:10" ht="33" customHeight="1" x14ac:dyDescent="0.2">
      <c r="A22" s="64"/>
      <c r="B22" s="110" t="s">
        <v>992</v>
      </c>
      <c r="C22" s="105"/>
      <c r="D22" s="106"/>
      <c r="E22" s="111"/>
      <c r="F22" s="112"/>
      <c r="G22" s="113"/>
      <c r="H22" s="113"/>
      <c r="I22" s="113"/>
      <c r="J22" s="114"/>
    </row>
    <row r="23" spans="1:10" ht="23.25" customHeight="1" x14ac:dyDescent="0.2">
      <c r="A23" s="64"/>
      <c r="B23" s="104" t="s">
        <v>993</v>
      </c>
      <c r="C23" s="105"/>
      <c r="D23" s="106"/>
      <c r="E23" s="115">
        <v>15</v>
      </c>
      <c r="F23" s="112" t="s">
        <v>0</v>
      </c>
      <c r="G23" s="464">
        <v>0</v>
      </c>
      <c r="H23" s="465"/>
      <c r="I23" s="465"/>
      <c r="J23" s="114" t="str">
        <f t="shared" ref="J23:J28" si="0">Mena</f>
        <v>CZK</v>
      </c>
    </row>
    <row r="24" spans="1:10" ht="23.25" customHeight="1" x14ac:dyDescent="0.2">
      <c r="A24" s="64"/>
      <c r="B24" s="104" t="s">
        <v>994</v>
      </c>
      <c r="C24" s="105"/>
      <c r="D24" s="106"/>
      <c r="E24" s="115">
        <f>SazbaDPH1</f>
        <v>15</v>
      </c>
      <c r="F24" s="112" t="s">
        <v>0</v>
      </c>
      <c r="G24" s="466">
        <f>ZakladDPHSni/100*15</f>
        <v>0</v>
      </c>
      <c r="H24" s="467"/>
      <c r="I24" s="467"/>
      <c r="J24" s="114" t="str">
        <f t="shared" si="0"/>
        <v>CZK</v>
      </c>
    </row>
    <row r="25" spans="1:10" ht="23.25" customHeight="1" x14ac:dyDescent="0.2">
      <c r="A25" s="64"/>
      <c r="B25" s="104" t="s">
        <v>995</v>
      </c>
      <c r="C25" s="105"/>
      <c r="D25" s="106"/>
      <c r="E25" s="115">
        <v>21</v>
      </c>
      <c r="F25" s="112" t="s">
        <v>0</v>
      </c>
      <c r="G25" s="464">
        <f>I21</f>
        <v>0</v>
      </c>
      <c r="H25" s="465"/>
      <c r="I25" s="465"/>
      <c r="J25" s="114" t="str">
        <f t="shared" si="0"/>
        <v>CZK</v>
      </c>
    </row>
    <row r="26" spans="1:10" ht="23.25" customHeight="1" x14ac:dyDescent="0.2">
      <c r="A26" s="64"/>
      <c r="B26" s="116" t="s">
        <v>996</v>
      </c>
      <c r="C26" s="117"/>
      <c r="D26" s="93"/>
      <c r="E26" s="118">
        <f>SazbaDPH2</f>
        <v>21</v>
      </c>
      <c r="F26" s="119" t="s">
        <v>0</v>
      </c>
      <c r="G26" s="468">
        <f>I21/100*21</f>
        <v>0</v>
      </c>
      <c r="H26" s="469"/>
      <c r="I26" s="469"/>
      <c r="J26" s="120" t="str">
        <f t="shared" si="0"/>
        <v>CZK</v>
      </c>
    </row>
    <row r="27" spans="1:10" ht="23.25" customHeight="1" thickBot="1" x14ac:dyDescent="0.25">
      <c r="A27" s="64"/>
      <c r="B27" s="81" t="s">
        <v>997</v>
      </c>
      <c r="C27" s="121"/>
      <c r="D27" s="122"/>
      <c r="E27" s="121"/>
      <c r="F27" s="123"/>
      <c r="G27" s="470">
        <v>0</v>
      </c>
      <c r="H27" s="470"/>
      <c r="I27" s="470"/>
      <c r="J27" s="124" t="str">
        <f t="shared" si="0"/>
        <v>CZK</v>
      </c>
    </row>
    <row r="28" spans="1:10" ht="27.75" hidden="1" customHeight="1" thickBot="1" x14ac:dyDescent="0.25">
      <c r="A28" s="64"/>
      <c r="B28" s="125" t="s">
        <v>998</v>
      </c>
      <c r="C28" s="126"/>
      <c r="D28" s="126"/>
      <c r="E28" s="127"/>
      <c r="F28" s="128"/>
      <c r="G28" s="460">
        <v>2917647.49</v>
      </c>
      <c r="H28" s="471"/>
      <c r="I28" s="471"/>
      <c r="J28" s="129" t="str">
        <f t="shared" si="0"/>
        <v>CZK</v>
      </c>
    </row>
    <row r="29" spans="1:10" ht="27.75" customHeight="1" thickBot="1" x14ac:dyDescent="0.25">
      <c r="A29" s="64"/>
      <c r="B29" s="125" t="s">
        <v>999</v>
      </c>
      <c r="C29" s="130"/>
      <c r="D29" s="130"/>
      <c r="E29" s="130"/>
      <c r="F29" s="130"/>
      <c r="G29" s="460">
        <f>ZakladDPHZakl+DPHZakl+Zaokrouhleni</f>
        <v>0</v>
      </c>
      <c r="H29" s="460"/>
      <c r="I29" s="460"/>
      <c r="J29" s="131" t="s">
        <v>1000</v>
      </c>
    </row>
    <row r="30" spans="1:10" ht="12.75" customHeight="1" x14ac:dyDescent="0.2">
      <c r="A30" s="64"/>
      <c r="B30" s="64"/>
      <c r="J30" s="132"/>
    </row>
    <row r="31" spans="1:10" ht="30" customHeight="1" x14ac:dyDescent="0.2">
      <c r="A31" s="64"/>
      <c r="B31" s="64"/>
      <c r="J31" s="132"/>
    </row>
    <row r="32" spans="1:10" ht="18.75" customHeight="1" x14ac:dyDescent="0.2">
      <c r="A32" s="64"/>
      <c r="B32" s="133"/>
      <c r="C32" s="134" t="s">
        <v>1001</v>
      </c>
      <c r="D32" s="453"/>
      <c r="E32" s="453"/>
      <c r="F32" s="134" t="s">
        <v>1002</v>
      </c>
      <c r="G32" s="453"/>
      <c r="H32" s="454"/>
      <c r="I32" s="453"/>
      <c r="J32" s="132"/>
    </row>
    <row r="33" spans="1:10" ht="47.25" customHeight="1" x14ac:dyDescent="0.2">
      <c r="A33" s="64"/>
      <c r="B33" s="64"/>
      <c r="J33" s="132"/>
    </row>
    <row r="34" spans="1:10" s="136" customFormat="1" ht="18.75" customHeight="1" x14ac:dyDescent="0.2">
      <c r="A34" s="135"/>
      <c r="B34" s="135"/>
      <c r="D34" s="455"/>
      <c r="E34" s="455"/>
      <c r="G34" s="455"/>
      <c r="H34" s="455"/>
      <c r="I34" s="455"/>
      <c r="J34" s="137"/>
    </row>
    <row r="35" spans="1:10" ht="12.75" customHeight="1" x14ac:dyDescent="0.2">
      <c r="A35" s="64"/>
      <c r="B35" s="64"/>
      <c r="D35" s="461" t="s">
        <v>1003</v>
      </c>
      <c r="E35" s="461"/>
      <c r="H35" s="138" t="s">
        <v>1004</v>
      </c>
      <c r="J35" s="132"/>
    </row>
    <row r="36" spans="1:10" ht="13.5" customHeight="1" thickBot="1" x14ac:dyDescent="0.25">
      <c r="A36" s="139"/>
      <c r="B36" s="139"/>
      <c r="C36" s="140"/>
      <c r="D36" s="140"/>
      <c r="E36" s="140"/>
      <c r="F36" s="140"/>
      <c r="G36" s="140"/>
      <c r="H36" s="140"/>
      <c r="I36" s="140"/>
      <c r="J36" s="141"/>
    </row>
    <row r="37" spans="1:10" x14ac:dyDescent="0.2">
      <c r="B37" s="63" t="s">
        <v>1005</v>
      </c>
    </row>
    <row r="38" spans="1:10" ht="83.25" customHeight="1" x14ac:dyDescent="0.2">
      <c r="B38" s="462" t="s">
        <v>1303</v>
      </c>
      <c r="C38" s="463"/>
      <c r="D38" s="463"/>
      <c r="E38" s="463"/>
      <c r="F38" s="463"/>
      <c r="G38" s="463"/>
      <c r="H38" s="463"/>
      <c r="I38" s="463"/>
      <c r="J38" s="463"/>
    </row>
    <row r="39" spans="1:10" ht="66" customHeight="1" x14ac:dyDescent="0.2">
      <c r="B39" s="462" t="s">
        <v>1006</v>
      </c>
      <c r="C39" s="463"/>
      <c r="D39" s="463"/>
      <c r="E39" s="463"/>
      <c r="F39" s="463"/>
      <c r="G39" s="463"/>
      <c r="H39" s="463"/>
      <c r="I39" s="463"/>
      <c r="J39" s="463"/>
    </row>
    <row r="40" spans="1:10" x14ac:dyDescent="0.2">
      <c r="F40" s="142"/>
      <c r="G40" s="142"/>
      <c r="H40" s="142"/>
      <c r="I40" s="142"/>
      <c r="J40" s="143"/>
    </row>
    <row r="41" spans="1:10" x14ac:dyDescent="0.2">
      <c r="F41" s="142"/>
      <c r="G41" s="142"/>
      <c r="H41" s="142"/>
      <c r="I41" s="142"/>
      <c r="J41" s="143"/>
    </row>
    <row r="42" spans="1:10" x14ac:dyDescent="0.2">
      <c r="F42" s="142"/>
      <c r="G42" s="142"/>
      <c r="H42" s="142"/>
      <c r="I42" s="142"/>
      <c r="J42" s="143"/>
    </row>
  </sheetData>
  <mergeCells count="35">
    <mergeCell ref="B1:J1"/>
    <mergeCell ref="D11:G11"/>
    <mergeCell ref="D12:G12"/>
    <mergeCell ref="D13:G13"/>
    <mergeCell ref="E15:F15"/>
    <mergeCell ref="G15:H15"/>
    <mergeCell ref="I15:J15"/>
    <mergeCell ref="E16:F16"/>
    <mergeCell ref="G16:H16"/>
    <mergeCell ref="I16:J16"/>
    <mergeCell ref="E17:F17"/>
    <mergeCell ref="G17:H17"/>
    <mergeCell ref="I17:J17"/>
    <mergeCell ref="E18:F18"/>
    <mergeCell ref="G18:H18"/>
    <mergeCell ref="I18:J18"/>
    <mergeCell ref="E19:F19"/>
    <mergeCell ref="G19:H19"/>
    <mergeCell ref="I19:J19"/>
    <mergeCell ref="E20:F20"/>
    <mergeCell ref="G20:H20"/>
    <mergeCell ref="I20:J20"/>
    <mergeCell ref="E21:F21"/>
    <mergeCell ref="G21:H21"/>
    <mergeCell ref="I21:J21"/>
    <mergeCell ref="G29:I29"/>
    <mergeCell ref="D35:E35"/>
    <mergeCell ref="B38:J38"/>
    <mergeCell ref="B39:J39"/>
    <mergeCell ref="G23:I23"/>
    <mergeCell ref="G24:I24"/>
    <mergeCell ref="G25:I25"/>
    <mergeCell ref="G26:I26"/>
    <mergeCell ref="G27:I27"/>
    <mergeCell ref="G28:I28"/>
  </mergeCells>
  <pageMargins left="0.39370078740157483" right="0.19685039370078741" top="0.59055118110236227" bottom="0.39370078740157483" header="0" footer="0.19685039370078741"/>
  <pageSetup paperSize="9" fitToHeight="9999" orientation="portrait" horizontalDpi="300" verticalDpi="300" r:id="rId1"/>
  <headerFooter alignWithMargins="0">
    <oddFooter>&amp;L&amp;9Zpracováno programem &amp;"Arial CE,tučné"BUILDpower S,  © RTS, a.s.&amp;R&amp;9Stránka &amp;P z &amp;N</oddFooter>
  </headerFooter>
  <rowBreaks count="2" manualBreakCount="2">
    <brk id="36" max="16383" man="1"/>
    <brk id="45"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01252-CA85-4003-930D-AE760E17550B}">
  <sheetPr>
    <tabColor rgb="FFFF0000"/>
  </sheetPr>
  <dimension ref="A1:BH4672"/>
  <sheetViews>
    <sheetView zoomScaleNormal="100" workbookViewId="0">
      <pane ySplit="6" topLeftCell="A7" activePane="bottomLeft" state="frozen"/>
      <selection pane="bottomLeft" activeCell="V33" sqref="V33"/>
    </sheetView>
  </sheetViews>
  <sheetFormatPr defaultRowHeight="12.75" outlineLevelRow="1" x14ac:dyDescent="0.2"/>
  <cols>
    <col min="1" max="1" width="4.28515625" customWidth="1"/>
    <col min="2" max="2" width="14.42578125" style="9" customWidth="1"/>
    <col min="3" max="3" width="38.28515625" style="9" customWidth="1"/>
    <col min="4" max="4" width="4.5703125" customWidth="1"/>
    <col min="5" max="6" width="10.5703125" customWidth="1"/>
    <col min="7" max="7" width="12.7109375" customWidth="1"/>
    <col min="8" max="19" width="0" hidden="1" customWidth="1"/>
    <col min="20" max="20" width="11.42578125" customWidth="1"/>
    <col min="29" max="39" width="0" hidden="1" customWidth="1"/>
    <col min="257" max="257" width="4.28515625" customWidth="1"/>
    <col min="258" max="258" width="14.42578125" customWidth="1"/>
    <col min="259" max="259" width="38.28515625" customWidth="1"/>
    <col min="260" max="260" width="4.5703125" customWidth="1"/>
    <col min="261" max="261" width="10.5703125" customWidth="1"/>
    <col min="262" max="262" width="9.85546875" customWidth="1"/>
    <col min="263" max="263" width="12.7109375" customWidth="1"/>
    <col min="264" max="275" width="0" hidden="1" customWidth="1"/>
    <col min="276" max="276" width="11.42578125" customWidth="1"/>
    <col min="285" max="295" width="0" hidden="1" customWidth="1"/>
    <col min="513" max="513" width="4.28515625" customWidth="1"/>
    <col min="514" max="514" width="14.42578125" customWidth="1"/>
    <col min="515" max="515" width="38.28515625" customWidth="1"/>
    <col min="516" max="516" width="4.5703125" customWidth="1"/>
    <col min="517" max="517" width="10.5703125" customWidth="1"/>
    <col min="518" max="518" width="9.85546875" customWidth="1"/>
    <col min="519" max="519" width="12.7109375" customWidth="1"/>
    <col min="520" max="531" width="0" hidden="1" customWidth="1"/>
    <col min="532" max="532" width="11.42578125" customWidth="1"/>
    <col min="541" max="551" width="0" hidden="1" customWidth="1"/>
    <col min="769" max="769" width="4.28515625" customWidth="1"/>
    <col min="770" max="770" width="14.42578125" customWidth="1"/>
    <col min="771" max="771" width="38.28515625" customWidth="1"/>
    <col min="772" max="772" width="4.5703125" customWidth="1"/>
    <col min="773" max="773" width="10.5703125" customWidth="1"/>
    <col min="774" max="774" width="9.85546875" customWidth="1"/>
    <col min="775" max="775" width="12.7109375" customWidth="1"/>
    <col min="776" max="787" width="0" hidden="1" customWidth="1"/>
    <col min="788" max="788" width="11.42578125" customWidth="1"/>
    <col min="797" max="807" width="0" hidden="1" customWidth="1"/>
    <col min="1025" max="1025" width="4.28515625" customWidth="1"/>
    <col min="1026" max="1026" width="14.42578125" customWidth="1"/>
    <col min="1027" max="1027" width="38.28515625" customWidth="1"/>
    <col min="1028" max="1028" width="4.5703125" customWidth="1"/>
    <col min="1029" max="1029" width="10.5703125" customWidth="1"/>
    <col min="1030" max="1030" width="9.85546875" customWidth="1"/>
    <col min="1031" max="1031" width="12.7109375" customWidth="1"/>
    <col min="1032" max="1043" width="0" hidden="1" customWidth="1"/>
    <col min="1044" max="1044" width="11.42578125" customWidth="1"/>
    <col min="1053" max="1063" width="0" hidden="1" customWidth="1"/>
    <col min="1281" max="1281" width="4.28515625" customWidth="1"/>
    <col min="1282" max="1282" width="14.42578125" customWidth="1"/>
    <col min="1283" max="1283" width="38.28515625" customWidth="1"/>
    <col min="1284" max="1284" width="4.5703125" customWidth="1"/>
    <col min="1285" max="1285" width="10.5703125" customWidth="1"/>
    <col min="1286" max="1286" width="9.85546875" customWidth="1"/>
    <col min="1287" max="1287" width="12.7109375" customWidth="1"/>
    <col min="1288" max="1299" width="0" hidden="1" customWidth="1"/>
    <col min="1300" max="1300" width="11.42578125" customWidth="1"/>
    <col min="1309" max="1319" width="0" hidden="1" customWidth="1"/>
    <col min="1537" max="1537" width="4.28515625" customWidth="1"/>
    <col min="1538" max="1538" width="14.42578125" customWidth="1"/>
    <col min="1539" max="1539" width="38.28515625" customWidth="1"/>
    <col min="1540" max="1540" width="4.5703125" customWidth="1"/>
    <col min="1541" max="1541" width="10.5703125" customWidth="1"/>
    <col min="1542" max="1542" width="9.85546875" customWidth="1"/>
    <col min="1543" max="1543" width="12.7109375" customWidth="1"/>
    <col min="1544" max="1555" width="0" hidden="1" customWidth="1"/>
    <col min="1556" max="1556" width="11.42578125" customWidth="1"/>
    <col min="1565" max="1575" width="0" hidden="1" customWidth="1"/>
    <col min="1793" max="1793" width="4.28515625" customWidth="1"/>
    <col min="1794" max="1794" width="14.42578125" customWidth="1"/>
    <col min="1795" max="1795" width="38.28515625" customWidth="1"/>
    <col min="1796" max="1796" width="4.5703125" customWidth="1"/>
    <col min="1797" max="1797" width="10.5703125" customWidth="1"/>
    <col min="1798" max="1798" width="9.85546875" customWidth="1"/>
    <col min="1799" max="1799" width="12.7109375" customWidth="1"/>
    <col min="1800" max="1811" width="0" hidden="1" customWidth="1"/>
    <col min="1812" max="1812" width="11.42578125" customWidth="1"/>
    <col min="1821" max="1831" width="0" hidden="1" customWidth="1"/>
    <col min="2049" max="2049" width="4.28515625" customWidth="1"/>
    <col min="2050" max="2050" width="14.42578125" customWidth="1"/>
    <col min="2051" max="2051" width="38.28515625" customWidth="1"/>
    <col min="2052" max="2052" width="4.5703125" customWidth="1"/>
    <col min="2053" max="2053" width="10.5703125" customWidth="1"/>
    <col min="2054" max="2054" width="9.85546875" customWidth="1"/>
    <col min="2055" max="2055" width="12.7109375" customWidth="1"/>
    <col min="2056" max="2067" width="0" hidden="1" customWidth="1"/>
    <col min="2068" max="2068" width="11.42578125" customWidth="1"/>
    <col min="2077" max="2087" width="0" hidden="1" customWidth="1"/>
    <col min="2305" max="2305" width="4.28515625" customWidth="1"/>
    <col min="2306" max="2306" width="14.42578125" customWidth="1"/>
    <col min="2307" max="2307" width="38.28515625" customWidth="1"/>
    <col min="2308" max="2308" width="4.5703125" customWidth="1"/>
    <col min="2309" max="2309" width="10.5703125" customWidth="1"/>
    <col min="2310" max="2310" width="9.85546875" customWidth="1"/>
    <col min="2311" max="2311" width="12.7109375" customWidth="1"/>
    <col min="2312" max="2323" width="0" hidden="1" customWidth="1"/>
    <col min="2324" max="2324" width="11.42578125" customWidth="1"/>
    <col min="2333" max="2343" width="0" hidden="1" customWidth="1"/>
    <col min="2561" max="2561" width="4.28515625" customWidth="1"/>
    <col min="2562" max="2562" width="14.42578125" customWidth="1"/>
    <col min="2563" max="2563" width="38.28515625" customWidth="1"/>
    <col min="2564" max="2564" width="4.5703125" customWidth="1"/>
    <col min="2565" max="2565" width="10.5703125" customWidth="1"/>
    <col min="2566" max="2566" width="9.85546875" customWidth="1"/>
    <col min="2567" max="2567" width="12.7109375" customWidth="1"/>
    <col min="2568" max="2579" width="0" hidden="1" customWidth="1"/>
    <col min="2580" max="2580" width="11.42578125" customWidth="1"/>
    <col min="2589" max="2599" width="0" hidden="1" customWidth="1"/>
    <col min="2817" max="2817" width="4.28515625" customWidth="1"/>
    <col min="2818" max="2818" width="14.42578125" customWidth="1"/>
    <col min="2819" max="2819" width="38.28515625" customWidth="1"/>
    <col min="2820" max="2820" width="4.5703125" customWidth="1"/>
    <col min="2821" max="2821" width="10.5703125" customWidth="1"/>
    <col min="2822" max="2822" width="9.85546875" customWidth="1"/>
    <col min="2823" max="2823" width="12.7109375" customWidth="1"/>
    <col min="2824" max="2835" width="0" hidden="1" customWidth="1"/>
    <col min="2836" max="2836" width="11.42578125" customWidth="1"/>
    <col min="2845" max="2855" width="0" hidden="1" customWidth="1"/>
    <col min="3073" max="3073" width="4.28515625" customWidth="1"/>
    <col min="3074" max="3074" width="14.42578125" customWidth="1"/>
    <col min="3075" max="3075" width="38.28515625" customWidth="1"/>
    <col min="3076" max="3076" width="4.5703125" customWidth="1"/>
    <col min="3077" max="3077" width="10.5703125" customWidth="1"/>
    <col min="3078" max="3078" width="9.85546875" customWidth="1"/>
    <col min="3079" max="3079" width="12.7109375" customWidth="1"/>
    <col min="3080" max="3091" width="0" hidden="1" customWidth="1"/>
    <col min="3092" max="3092" width="11.42578125" customWidth="1"/>
    <col min="3101" max="3111" width="0" hidden="1" customWidth="1"/>
    <col min="3329" max="3329" width="4.28515625" customWidth="1"/>
    <col min="3330" max="3330" width="14.42578125" customWidth="1"/>
    <col min="3331" max="3331" width="38.28515625" customWidth="1"/>
    <col min="3332" max="3332" width="4.5703125" customWidth="1"/>
    <col min="3333" max="3333" width="10.5703125" customWidth="1"/>
    <col min="3334" max="3334" width="9.85546875" customWidth="1"/>
    <col min="3335" max="3335" width="12.7109375" customWidth="1"/>
    <col min="3336" max="3347" width="0" hidden="1" customWidth="1"/>
    <col min="3348" max="3348" width="11.42578125" customWidth="1"/>
    <col min="3357" max="3367" width="0" hidden="1" customWidth="1"/>
    <col min="3585" max="3585" width="4.28515625" customWidth="1"/>
    <col min="3586" max="3586" width="14.42578125" customWidth="1"/>
    <col min="3587" max="3587" width="38.28515625" customWidth="1"/>
    <col min="3588" max="3588" width="4.5703125" customWidth="1"/>
    <col min="3589" max="3589" width="10.5703125" customWidth="1"/>
    <col min="3590" max="3590" width="9.85546875" customWidth="1"/>
    <col min="3591" max="3591" width="12.7109375" customWidth="1"/>
    <col min="3592" max="3603" width="0" hidden="1" customWidth="1"/>
    <col min="3604" max="3604" width="11.42578125" customWidth="1"/>
    <col min="3613" max="3623" width="0" hidden="1" customWidth="1"/>
    <col min="3841" max="3841" width="4.28515625" customWidth="1"/>
    <col min="3842" max="3842" width="14.42578125" customWidth="1"/>
    <col min="3843" max="3843" width="38.28515625" customWidth="1"/>
    <col min="3844" max="3844" width="4.5703125" customWidth="1"/>
    <col min="3845" max="3845" width="10.5703125" customWidth="1"/>
    <col min="3846" max="3846" width="9.85546875" customWidth="1"/>
    <col min="3847" max="3847" width="12.7109375" customWidth="1"/>
    <col min="3848" max="3859" width="0" hidden="1" customWidth="1"/>
    <col min="3860" max="3860" width="11.42578125" customWidth="1"/>
    <col min="3869" max="3879" width="0" hidden="1" customWidth="1"/>
    <col min="4097" max="4097" width="4.28515625" customWidth="1"/>
    <col min="4098" max="4098" width="14.42578125" customWidth="1"/>
    <col min="4099" max="4099" width="38.28515625" customWidth="1"/>
    <col min="4100" max="4100" width="4.5703125" customWidth="1"/>
    <col min="4101" max="4101" width="10.5703125" customWidth="1"/>
    <col min="4102" max="4102" width="9.85546875" customWidth="1"/>
    <col min="4103" max="4103" width="12.7109375" customWidth="1"/>
    <col min="4104" max="4115" width="0" hidden="1" customWidth="1"/>
    <col min="4116" max="4116" width="11.42578125" customWidth="1"/>
    <col min="4125" max="4135" width="0" hidden="1" customWidth="1"/>
    <col min="4353" max="4353" width="4.28515625" customWidth="1"/>
    <col min="4354" max="4354" width="14.42578125" customWidth="1"/>
    <col min="4355" max="4355" width="38.28515625" customWidth="1"/>
    <col min="4356" max="4356" width="4.5703125" customWidth="1"/>
    <col min="4357" max="4357" width="10.5703125" customWidth="1"/>
    <col min="4358" max="4358" width="9.85546875" customWidth="1"/>
    <col min="4359" max="4359" width="12.7109375" customWidth="1"/>
    <col min="4360" max="4371" width="0" hidden="1" customWidth="1"/>
    <col min="4372" max="4372" width="11.42578125" customWidth="1"/>
    <col min="4381" max="4391" width="0" hidden="1" customWidth="1"/>
    <col min="4609" max="4609" width="4.28515625" customWidth="1"/>
    <col min="4610" max="4610" width="14.42578125" customWidth="1"/>
    <col min="4611" max="4611" width="38.28515625" customWidth="1"/>
    <col min="4612" max="4612" width="4.5703125" customWidth="1"/>
    <col min="4613" max="4613" width="10.5703125" customWidth="1"/>
    <col min="4614" max="4614" width="9.85546875" customWidth="1"/>
    <col min="4615" max="4615" width="12.7109375" customWidth="1"/>
    <col min="4616" max="4627" width="0" hidden="1" customWidth="1"/>
    <col min="4628" max="4628" width="11.42578125" customWidth="1"/>
    <col min="4637" max="4647" width="0" hidden="1" customWidth="1"/>
    <col min="4865" max="4865" width="4.28515625" customWidth="1"/>
    <col min="4866" max="4866" width="14.42578125" customWidth="1"/>
    <col min="4867" max="4867" width="38.28515625" customWidth="1"/>
    <col min="4868" max="4868" width="4.5703125" customWidth="1"/>
    <col min="4869" max="4869" width="10.5703125" customWidth="1"/>
    <col min="4870" max="4870" width="9.85546875" customWidth="1"/>
    <col min="4871" max="4871" width="12.7109375" customWidth="1"/>
    <col min="4872" max="4883" width="0" hidden="1" customWidth="1"/>
    <col min="4884" max="4884" width="11.42578125" customWidth="1"/>
    <col min="4893" max="4903" width="0" hidden="1" customWidth="1"/>
    <col min="5121" max="5121" width="4.28515625" customWidth="1"/>
    <col min="5122" max="5122" width="14.42578125" customWidth="1"/>
    <col min="5123" max="5123" width="38.28515625" customWidth="1"/>
    <col min="5124" max="5124" width="4.5703125" customWidth="1"/>
    <col min="5125" max="5125" width="10.5703125" customWidth="1"/>
    <col min="5126" max="5126" width="9.85546875" customWidth="1"/>
    <col min="5127" max="5127" width="12.7109375" customWidth="1"/>
    <col min="5128" max="5139" width="0" hidden="1" customWidth="1"/>
    <col min="5140" max="5140" width="11.42578125" customWidth="1"/>
    <col min="5149" max="5159" width="0" hidden="1" customWidth="1"/>
    <col min="5377" max="5377" width="4.28515625" customWidth="1"/>
    <col min="5378" max="5378" width="14.42578125" customWidth="1"/>
    <col min="5379" max="5379" width="38.28515625" customWidth="1"/>
    <col min="5380" max="5380" width="4.5703125" customWidth="1"/>
    <col min="5381" max="5381" width="10.5703125" customWidth="1"/>
    <col min="5382" max="5382" width="9.85546875" customWidth="1"/>
    <col min="5383" max="5383" width="12.7109375" customWidth="1"/>
    <col min="5384" max="5395" width="0" hidden="1" customWidth="1"/>
    <col min="5396" max="5396" width="11.42578125" customWidth="1"/>
    <col min="5405" max="5415" width="0" hidden="1" customWidth="1"/>
    <col min="5633" max="5633" width="4.28515625" customWidth="1"/>
    <col min="5634" max="5634" width="14.42578125" customWidth="1"/>
    <col min="5635" max="5635" width="38.28515625" customWidth="1"/>
    <col min="5636" max="5636" width="4.5703125" customWidth="1"/>
    <col min="5637" max="5637" width="10.5703125" customWidth="1"/>
    <col min="5638" max="5638" width="9.85546875" customWidth="1"/>
    <col min="5639" max="5639" width="12.7109375" customWidth="1"/>
    <col min="5640" max="5651" width="0" hidden="1" customWidth="1"/>
    <col min="5652" max="5652" width="11.42578125" customWidth="1"/>
    <col min="5661" max="5671" width="0" hidden="1" customWidth="1"/>
    <col min="5889" max="5889" width="4.28515625" customWidth="1"/>
    <col min="5890" max="5890" width="14.42578125" customWidth="1"/>
    <col min="5891" max="5891" width="38.28515625" customWidth="1"/>
    <col min="5892" max="5892" width="4.5703125" customWidth="1"/>
    <col min="5893" max="5893" width="10.5703125" customWidth="1"/>
    <col min="5894" max="5894" width="9.85546875" customWidth="1"/>
    <col min="5895" max="5895" width="12.7109375" customWidth="1"/>
    <col min="5896" max="5907" width="0" hidden="1" customWidth="1"/>
    <col min="5908" max="5908" width="11.42578125" customWidth="1"/>
    <col min="5917" max="5927" width="0" hidden="1" customWidth="1"/>
    <col min="6145" max="6145" width="4.28515625" customWidth="1"/>
    <col min="6146" max="6146" width="14.42578125" customWidth="1"/>
    <col min="6147" max="6147" width="38.28515625" customWidth="1"/>
    <col min="6148" max="6148" width="4.5703125" customWidth="1"/>
    <col min="6149" max="6149" width="10.5703125" customWidth="1"/>
    <col min="6150" max="6150" width="9.85546875" customWidth="1"/>
    <col min="6151" max="6151" width="12.7109375" customWidth="1"/>
    <col min="6152" max="6163" width="0" hidden="1" customWidth="1"/>
    <col min="6164" max="6164" width="11.42578125" customWidth="1"/>
    <col min="6173" max="6183" width="0" hidden="1" customWidth="1"/>
    <col min="6401" max="6401" width="4.28515625" customWidth="1"/>
    <col min="6402" max="6402" width="14.42578125" customWidth="1"/>
    <col min="6403" max="6403" width="38.28515625" customWidth="1"/>
    <col min="6404" max="6404" width="4.5703125" customWidth="1"/>
    <col min="6405" max="6405" width="10.5703125" customWidth="1"/>
    <col min="6406" max="6406" width="9.85546875" customWidth="1"/>
    <col min="6407" max="6407" width="12.7109375" customWidth="1"/>
    <col min="6408" max="6419" width="0" hidden="1" customWidth="1"/>
    <col min="6420" max="6420" width="11.42578125" customWidth="1"/>
    <col min="6429" max="6439" width="0" hidden="1" customWidth="1"/>
    <col min="6657" max="6657" width="4.28515625" customWidth="1"/>
    <col min="6658" max="6658" width="14.42578125" customWidth="1"/>
    <col min="6659" max="6659" width="38.28515625" customWidth="1"/>
    <col min="6660" max="6660" width="4.5703125" customWidth="1"/>
    <col min="6661" max="6661" width="10.5703125" customWidth="1"/>
    <col min="6662" max="6662" width="9.85546875" customWidth="1"/>
    <col min="6663" max="6663" width="12.7109375" customWidth="1"/>
    <col min="6664" max="6675" width="0" hidden="1" customWidth="1"/>
    <col min="6676" max="6676" width="11.42578125" customWidth="1"/>
    <col min="6685" max="6695" width="0" hidden="1" customWidth="1"/>
    <col min="6913" max="6913" width="4.28515625" customWidth="1"/>
    <col min="6914" max="6914" width="14.42578125" customWidth="1"/>
    <col min="6915" max="6915" width="38.28515625" customWidth="1"/>
    <col min="6916" max="6916" width="4.5703125" customWidth="1"/>
    <col min="6917" max="6917" width="10.5703125" customWidth="1"/>
    <col min="6918" max="6918" width="9.85546875" customWidth="1"/>
    <col min="6919" max="6919" width="12.7109375" customWidth="1"/>
    <col min="6920" max="6931" width="0" hidden="1" customWidth="1"/>
    <col min="6932" max="6932" width="11.42578125" customWidth="1"/>
    <col min="6941" max="6951" width="0" hidden="1" customWidth="1"/>
    <col min="7169" max="7169" width="4.28515625" customWidth="1"/>
    <col min="7170" max="7170" width="14.42578125" customWidth="1"/>
    <col min="7171" max="7171" width="38.28515625" customWidth="1"/>
    <col min="7172" max="7172" width="4.5703125" customWidth="1"/>
    <col min="7173" max="7173" width="10.5703125" customWidth="1"/>
    <col min="7174" max="7174" width="9.85546875" customWidth="1"/>
    <col min="7175" max="7175" width="12.7109375" customWidth="1"/>
    <col min="7176" max="7187" width="0" hidden="1" customWidth="1"/>
    <col min="7188" max="7188" width="11.42578125" customWidth="1"/>
    <col min="7197" max="7207" width="0" hidden="1" customWidth="1"/>
    <col min="7425" max="7425" width="4.28515625" customWidth="1"/>
    <col min="7426" max="7426" width="14.42578125" customWidth="1"/>
    <col min="7427" max="7427" width="38.28515625" customWidth="1"/>
    <col min="7428" max="7428" width="4.5703125" customWidth="1"/>
    <col min="7429" max="7429" width="10.5703125" customWidth="1"/>
    <col min="7430" max="7430" width="9.85546875" customWidth="1"/>
    <col min="7431" max="7431" width="12.7109375" customWidth="1"/>
    <col min="7432" max="7443" width="0" hidden="1" customWidth="1"/>
    <col min="7444" max="7444" width="11.42578125" customWidth="1"/>
    <col min="7453" max="7463" width="0" hidden="1" customWidth="1"/>
    <col min="7681" max="7681" width="4.28515625" customWidth="1"/>
    <col min="7682" max="7682" width="14.42578125" customWidth="1"/>
    <col min="7683" max="7683" width="38.28515625" customWidth="1"/>
    <col min="7684" max="7684" width="4.5703125" customWidth="1"/>
    <col min="7685" max="7685" width="10.5703125" customWidth="1"/>
    <col min="7686" max="7686" width="9.85546875" customWidth="1"/>
    <col min="7687" max="7687" width="12.7109375" customWidth="1"/>
    <col min="7688" max="7699" width="0" hidden="1" customWidth="1"/>
    <col min="7700" max="7700" width="11.42578125" customWidth="1"/>
    <col min="7709" max="7719" width="0" hidden="1" customWidth="1"/>
    <col min="7937" max="7937" width="4.28515625" customWidth="1"/>
    <col min="7938" max="7938" width="14.42578125" customWidth="1"/>
    <col min="7939" max="7939" width="38.28515625" customWidth="1"/>
    <col min="7940" max="7940" width="4.5703125" customWidth="1"/>
    <col min="7941" max="7941" width="10.5703125" customWidth="1"/>
    <col min="7942" max="7942" width="9.85546875" customWidth="1"/>
    <col min="7943" max="7943" width="12.7109375" customWidth="1"/>
    <col min="7944" max="7955" width="0" hidden="1" customWidth="1"/>
    <col min="7956" max="7956" width="11.42578125" customWidth="1"/>
    <col min="7965" max="7975" width="0" hidden="1" customWidth="1"/>
    <col min="8193" max="8193" width="4.28515625" customWidth="1"/>
    <col min="8194" max="8194" width="14.42578125" customWidth="1"/>
    <col min="8195" max="8195" width="38.28515625" customWidth="1"/>
    <col min="8196" max="8196" width="4.5703125" customWidth="1"/>
    <col min="8197" max="8197" width="10.5703125" customWidth="1"/>
    <col min="8198" max="8198" width="9.85546875" customWidth="1"/>
    <col min="8199" max="8199" width="12.7109375" customWidth="1"/>
    <col min="8200" max="8211" width="0" hidden="1" customWidth="1"/>
    <col min="8212" max="8212" width="11.42578125" customWidth="1"/>
    <col min="8221" max="8231" width="0" hidden="1" customWidth="1"/>
    <col min="8449" max="8449" width="4.28515625" customWidth="1"/>
    <col min="8450" max="8450" width="14.42578125" customWidth="1"/>
    <col min="8451" max="8451" width="38.28515625" customWidth="1"/>
    <col min="8452" max="8452" width="4.5703125" customWidth="1"/>
    <col min="8453" max="8453" width="10.5703125" customWidth="1"/>
    <col min="8454" max="8454" width="9.85546875" customWidth="1"/>
    <col min="8455" max="8455" width="12.7109375" customWidth="1"/>
    <col min="8456" max="8467" width="0" hidden="1" customWidth="1"/>
    <col min="8468" max="8468" width="11.42578125" customWidth="1"/>
    <col min="8477" max="8487" width="0" hidden="1" customWidth="1"/>
    <col min="8705" max="8705" width="4.28515625" customWidth="1"/>
    <col min="8706" max="8706" width="14.42578125" customWidth="1"/>
    <col min="8707" max="8707" width="38.28515625" customWidth="1"/>
    <col min="8708" max="8708" width="4.5703125" customWidth="1"/>
    <col min="8709" max="8709" width="10.5703125" customWidth="1"/>
    <col min="8710" max="8710" width="9.85546875" customWidth="1"/>
    <col min="8711" max="8711" width="12.7109375" customWidth="1"/>
    <col min="8712" max="8723" width="0" hidden="1" customWidth="1"/>
    <col min="8724" max="8724" width="11.42578125" customWidth="1"/>
    <col min="8733" max="8743" width="0" hidden="1" customWidth="1"/>
    <col min="8961" max="8961" width="4.28515625" customWidth="1"/>
    <col min="8962" max="8962" width="14.42578125" customWidth="1"/>
    <col min="8963" max="8963" width="38.28515625" customWidth="1"/>
    <col min="8964" max="8964" width="4.5703125" customWidth="1"/>
    <col min="8965" max="8965" width="10.5703125" customWidth="1"/>
    <col min="8966" max="8966" width="9.85546875" customWidth="1"/>
    <col min="8967" max="8967" width="12.7109375" customWidth="1"/>
    <col min="8968" max="8979" width="0" hidden="1" customWidth="1"/>
    <col min="8980" max="8980" width="11.42578125" customWidth="1"/>
    <col min="8989" max="8999" width="0" hidden="1" customWidth="1"/>
    <col min="9217" max="9217" width="4.28515625" customWidth="1"/>
    <col min="9218" max="9218" width="14.42578125" customWidth="1"/>
    <col min="9219" max="9219" width="38.28515625" customWidth="1"/>
    <col min="9220" max="9220" width="4.5703125" customWidth="1"/>
    <col min="9221" max="9221" width="10.5703125" customWidth="1"/>
    <col min="9222" max="9222" width="9.85546875" customWidth="1"/>
    <col min="9223" max="9223" width="12.7109375" customWidth="1"/>
    <col min="9224" max="9235" width="0" hidden="1" customWidth="1"/>
    <col min="9236" max="9236" width="11.42578125" customWidth="1"/>
    <col min="9245" max="9255" width="0" hidden="1" customWidth="1"/>
    <col min="9473" max="9473" width="4.28515625" customWidth="1"/>
    <col min="9474" max="9474" width="14.42578125" customWidth="1"/>
    <col min="9475" max="9475" width="38.28515625" customWidth="1"/>
    <col min="9476" max="9476" width="4.5703125" customWidth="1"/>
    <col min="9477" max="9477" width="10.5703125" customWidth="1"/>
    <col min="9478" max="9478" width="9.85546875" customWidth="1"/>
    <col min="9479" max="9479" width="12.7109375" customWidth="1"/>
    <col min="9480" max="9491" width="0" hidden="1" customWidth="1"/>
    <col min="9492" max="9492" width="11.42578125" customWidth="1"/>
    <col min="9501" max="9511" width="0" hidden="1" customWidth="1"/>
    <col min="9729" max="9729" width="4.28515625" customWidth="1"/>
    <col min="9730" max="9730" width="14.42578125" customWidth="1"/>
    <col min="9731" max="9731" width="38.28515625" customWidth="1"/>
    <col min="9732" max="9732" width="4.5703125" customWidth="1"/>
    <col min="9733" max="9733" width="10.5703125" customWidth="1"/>
    <col min="9734" max="9734" width="9.85546875" customWidth="1"/>
    <col min="9735" max="9735" width="12.7109375" customWidth="1"/>
    <col min="9736" max="9747" width="0" hidden="1" customWidth="1"/>
    <col min="9748" max="9748" width="11.42578125" customWidth="1"/>
    <col min="9757" max="9767" width="0" hidden="1" customWidth="1"/>
    <col min="9985" max="9985" width="4.28515625" customWidth="1"/>
    <col min="9986" max="9986" width="14.42578125" customWidth="1"/>
    <col min="9987" max="9987" width="38.28515625" customWidth="1"/>
    <col min="9988" max="9988" width="4.5703125" customWidth="1"/>
    <col min="9989" max="9989" width="10.5703125" customWidth="1"/>
    <col min="9990" max="9990" width="9.85546875" customWidth="1"/>
    <col min="9991" max="9991" width="12.7109375" customWidth="1"/>
    <col min="9992" max="10003" width="0" hidden="1" customWidth="1"/>
    <col min="10004" max="10004" width="11.42578125" customWidth="1"/>
    <col min="10013" max="10023" width="0" hidden="1" customWidth="1"/>
    <col min="10241" max="10241" width="4.28515625" customWidth="1"/>
    <col min="10242" max="10242" width="14.42578125" customWidth="1"/>
    <col min="10243" max="10243" width="38.28515625" customWidth="1"/>
    <col min="10244" max="10244" width="4.5703125" customWidth="1"/>
    <col min="10245" max="10245" width="10.5703125" customWidth="1"/>
    <col min="10246" max="10246" width="9.85546875" customWidth="1"/>
    <col min="10247" max="10247" width="12.7109375" customWidth="1"/>
    <col min="10248" max="10259" width="0" hidden="1" customWidth="1"/>
    <col min="10260" max="10260" width="11.42578125" customWidth="1"/>
    <col min="10269" max="10279" width="0" hidden="1" customWidth="1"/>
    <col min="10497" max="10497" width="4.28515625" customWidth="1"/>
    <col min="10498" max="10498" width="14.42578125" customWidth="1"/>
    <col min="10499" max="10499" width="38.28515625" customWidth="1"/>
    <col min="10500" max="10500" width="4.5703125" customWidth="1"/>
    <col min="10501" max="10501" width="10.5703125" customWidth="1"/>
    <col min="10502" max="10502" width="9.85546875" customWidth="1"/>
    <col min="10503" max="10503" width="12.7109375" customWidth="1"/>
    <col min="10504" max="10515" width="0" hidden="1" customWidth="1"/>
    <col min="10516" max="10516" width="11.42578125" customWidth="1"/>
    <col min="10525" max="10535" width="0" hidden="1" customWidth="1"/>
    <col min="10753" max="10753" width="4.28515625" customWidth="1"/>
    <col min="10754" max="10754" width="14.42578125" customWidth="1"/>
    <col min="10755" max="10755" width="38.28515625" customWidth="1"/>
    <col min="10756" max="10756" width="4.5703125" customWidth="1"/>
    <col min="10757" max="10757" width="10.5703125" customWidth="1"/>
    <col min="10758" max="10758" width="9.85546875" customWidth="1"/>
    <col min="10759" max="10759" width="12.7109375" customWidth="1"/>
    <col min="10760" max="10771" width="0" hidden="1" customWidth="1"/>
    <col min="10772" max="10772" width="11.42578125" customWidth="1"/>
    <col min="10781" max="10791" width="0" hidden="1" customWidth="1"/>
    <col min="11009" max="11009" width="4.28515625" customWidth="1"/>
    <col min="11010" max="11010" width="14.42578125" customWidth="1"/>
    <col min="11011" max="11011" width="38.28515625" customWidth="1"/>
    <col min="11012" max="11012" width="4.5703125" customWidth="1"/>
    <col min="11013" max="11013" width="10.5703125" customWidth="1"/>
    <col min="11014" max="11014" width="9.85546875" customWidth="1"/>
    <col min="11015" max="11015" width="12.7109375" customWidth="1"/>
    <col min="11016" max="11027" width="0" hidden="1" customWidth="1"/>
    <col min="11028" max="11028" width="11.42578125" customWidth="1"/>
    <col min="11037" max="11047" width="0" hidden="1" customWidth="1"/>
    <col min="11265" max="11265" width="4.28515625" customWidth="1"/>
    <col min="11266" max="11266" width="14.42578125" customWidth="1"/>
    <col min="11267" max="11267" width="38.28515625" customWidth="1"/>
    <col min="11268" max="11268" width="4.5703125" customWidth="1"/>
    <col min="11269" max="11269" width="10.5703125" customWidth="1"/>
    <col min="11270" max="11270" width="9.85546875" customWidth="1"/>
    <col min="11271" max="11271" width="12.7109375" customWidth="1"/>
    <col min="11272" max="11283" width="0" hidden="1" customWidth="1"/>
    <col min="11284" max="11284" width="11.42578125" customWidth="1"/>
    <col min="11293" max="11303" width="0" hidden="1" customWidth="1"/>
    <col min="11521" max="11521" width="4.28515625" customWidth="1"/>
    <col min="11522" max="11522" width="14.42578125" customWidth="1"/>
    <col min="11523" max="11523" width="38.28515625" customWidth="1"/>
    <col min="11524" max="11524" width="4.5703125" customWidth="1"/>
    <col min="11525" max="11525" width="10.5703125" customWidth="1"/>
    <col min="11526" max="11526" width="9.85546875" customWidth="1"/>
    <col min="11527" max="11527" width="12.7109375" customWidth="1"/>
    <col min="11528" max="11539" width="0" hidden="1" customWidth="1"/>
    <col min="11540" max="11540" width="11.42578125" customWidth="1"/>
    <col min="11549" max="11559" width="0" hidden="1" customWidth="1"/>
    <col min="11777" max="11777" width="4.28515625" customWidth="1"/>
    <col min="11778" max="11778" width="14.42578125" customWidth="1"/>
    <col min="11779" max="11779" width="38.28515625" customWidth="1"/>
    <col min="11780" max="11780" width="4.5703125" customWidth="1"/>
    <col min="11781" max="11781" width="10.5703125" customWidth="1"/>
    <col min="11782" max="11782" width="9.85546875" customWidth="1"/>
    <col min="11783" max="11783" width="12.7109375" customWidth="1"/>
    <col min="11784" max="11795" width="0" hidden="1" customWidth="1"/>
    <col min="11796" max="11796" width="11.42578125" customWidth="1"/>
    <col min="11805" max="11815" width="0" hidden="1" customWidth="1"/>
    <col min="12033" max="12033" width="4.28515625" customWidth="1"/>
    <col min="12034" max="12034" width="14.42578125" customWidth="1"/>
    <col min="12035" max="12035" width="38.28515625" customWidth="1"/>
    <col min="12036" max="12036" width="4.5703125" customWidth="1"/>
    <col min="12037" max="12037" width="10.5703125" customWidth="1"/>
    <col min="12038" max="12038" width="9.85546875" customWidth="1"/>
    <col min="12039" max="12039" width="12.7109375" customWidth="1"/>
    <col min="12040" max="12051" width="0" hidden="1" customWidth="1"/>
    <col min="12052" max="12052" width="11.42578125" customWidth="1"/>
    <col min="12061" max="12071" width="0" hidden="1" customWidth="1"/>
    <col min="12289" max="12289" width="4.28515625" customWidth="1"/>
    <col min="12290" max="12290" width="14.42578125" customWidth="1"/>
    <col min="12291" max="12291" width="38.28515625" customWidth="1"/>
    <col min="12292" max="12292" width="4.5703125" customWidth="1"/>
    <col min="12293" max="12293" width="10.5703125" customWidth="1"/>
    <col min="12294" max="12294" width="9.85546875" customWidth="1"/>
    <col min="12295" max="12295" width="12.7109375" customWidth="1"/>
    <col min="12296" max="12307" width="0" hidden="1" customWidth="1"/>
    <col min="12308" max="12308" width="11.42578125" customWidth="1"/>
    <col min="12317" max="12327" width="0" hidden="1" customWidth="1"/>
    <col min="12545" max="12545" width="4.28515625" customWidth="1"/>
    <col min="12546" max="12546" width="14.42578125" customWidth="1"/>
    <col min="12547" max="12547" width="38.28515625" customWidth="1"/>
    <col min="12548" max="12548" width="4.5703125" customWidth="1"/>
    <col min="12549" max="12549" width="10.5703125" customWidth="1"/>
    <col min="12550" max="12550" width="9.85546875" customWidth="1"/>
    <col min="12551" max="12551" width="12.7109375" customWidth="1"/>
    <col min="12552" max="12563" width="0" hidden="1" customWidth="1"/>
    <col min="12564" max="12564" width="11.42578125" customWidth="1"/>
    <col min="12573" max="12583" width="0" hidden="1" customWidth="1"/>
    <col min="12801" max="12801" width="4.28515625" customWidth="1"/>
    <col min="12802" max="12802" width="14.42578125" customWidth="1"/>
    <col min="12803" max="12803" width="38.28515625" customWidth="1"/>
    <col min="12804" max="12804" width="4.5703125" customWidth="1"/>
    <col min="12805" max="12805" width="10.5703125" customWidth="1"/>
    <col min="12806" max="12806" width="9.85546875" customWidth="1"/>
    <col min="12807" max="12807" width="12.7109375" customWidth="1"/>
    <col min="12808" max="12819" width="0" hidden="1" customWidth="1"/>
    <col min="12820" max="12820" width="11.42578125" customWidth="1"/>
    <col min="12829" max="12839" width="0" hidden="1" customWidth="1"/>
    <col min="13057" max="13057" width="4.28515625" customWidth="1"/>
    <col min="13058" max="13058" width="14.42578125" customWidth="1"/>
    <col min="13059" max="13059" width="38.28515625" customWidth="1"/>
    <col min="13060" max="13060" width="4.5703125" customWidth="1"/>
    <col min="13061" max="13061" width="10.5703125" customWidth="1"/>
    <col min="13062" max="13062" width="9.85546875" customWidth="1"/>
    <col min="13063" max="13063" width="12.7109375" customWidth="1"/>
    <col min="13064" max="13075" width="0" hidden="1" customWidth="1"/>
    <col min="13076" max="13076" width="11.42578125" customWidth="1"/>
    <col min="13085" max="13095" width="0" hidden="1" customWidth="1"/>
    <col min="13313" max="13313" width="4.28515625" customWidth="1"/>
    <col min="13314" max="13314" width="14.42578125" customWidth="1"/>
    <col min="13315" max="13315" width="38.28515625" customWidth="1"/>
    <col min="13316" max="13316" width="4.5703125" customWidth="1"/>
    <col min="13317" max="13317" width="10.5703125" customWidth="1"/>
    <col min="13318" max="13318" width="9.85546875" customWidth="1"/>
    <col min="13319" max="13319" width="12.7109375" customWidth="1"/>
    <col min="13320" max="13331" width="0" hidden="1" customWidth="1"/>
    <col min="13332" max="13332" width="11.42578125" customWidth="1"/>
    <col min="13341" max="13351" width="0" hidden="1" customWidth="1"/>
    <col min="13569" max="13569" width="4.28515625" customWidth="1"/>
    <col min="13570" max="13570" width="14.42578125" customWidth="1"/>
    <col min="13571" max="13571" width="38.28515625" customWidth="1"/>
    <col min="13572" max="13572" width="4.5703125" customWidth="1"/>
    <col min="13573" max="13573" width="10.5703125" customWidth="1"/>
    <col min="13574" max="13574" width="9.85546875" customWidth="1"/>
    <col min="13575" max="13575" width="12.7109375" customWidth="1"/>
    <col min="13576" max="13587" width="0" hidden="1" customWidth="1"/>
    <col min="13588" max="13588" width="11.42578125" customWidth="1"/>
    <col min="13597" max="13607" width="0" hidden="1" customWidth="1"/>
    <col min="13825" max="13825" width="4.28515625" customWidth="1"/>
    <col min="13826" max="13826" width="14.42578125" customWidth="1"/>
    <col min="13827" max="13827" width="38.28515625" customWidth="1"/>
    <col min="13828" max="13828" width="4.5703125" customWidth="1"/>
    <col min="13829" max="13829" width="10.5703125" customWidth="1"/>
    <col min="13830" max="13830" width="9.85546875" customWidth="1"/>
    <col min="13831" max="13831" width="12.7109375" customWidth="1"/>
    <col min="13832" max="13843" width="0" hidden="1" customWidth="1"/>
    <col min="13844" max="13844" width="11.42578125" customWidth="1"/>
    <col min="13853" max="13863" width="0" hidden="1" customWidth="1"/>
    <col min="14081" max="14081" width="4.28515625" customWidth="1"/>
    <col min="14082" max="14082" width="14.42578125" customWidth="1"/>
    <col min="14083" max="14083" width="38.28515625" customWidth="1"/>
    <col min="14084" max="14084" width="4.5703125" customWidth="1"/>
    <col min="14085" max="14085" width="10.5703125" customWidth="1"/>
    <col min="14086" max="14086" width="9.85546875" customWidth="1"/>
    <col min="14087" max="14087" width="12.7109375" customWidth="1"/>
    <col min="14088" max="14099" width="0" hidden="1" customWidth="1"/>
    <col min="14100" max="14100" width="11.42578125" customWidth="1"/>
    <col min="14109" max="14119" width="0" hidden="1" customWidth="1"/>
    <col min="14337" max="14337" width="4.28515625" customWidth="1"/>
    <col min="14338" max="14338" width="14.42578125" customWidth="1"/>
    <col min="14339" max="14339" width="38.28515625" customWidth="1"/>
    <col min="14340" max="14340" width="4.5703125" customWidth="1"/>
    <col min="14341" max="14341" width="10.5703125" customWidth="1"/>
    <col min="14342" max="14342" width="9.85546875" customWidth="1"/>
    <col min="14343" max="14343" width="12.7109375" customWidth="1"/>
    <col min="14344" max="14355" width="0" hidden="1" customWidth="1"/>
    <col min="14356" max="14356" width="11.42578125" customWidth="1"/>
    <col min="14365" max="14375" width="0" hidden="1" customWidth="1"/>
    <col min="14593" max="14593" width="4.28515625" customWidth="1"/>
    <col min="14594" max="14594" width="14.42578125" customWidth="1"/>
    <col min="14595" max="14595" width="38.28515625" customWidth="1"/>
    <col min="14596" max="14596" width="4.5703125" customWidth="1"/>
    <col min="14597" max="14597" width="10.5703125" customWidth="1"/>
    <col min="14598" max="14598" width="9.85546875" customWidth="1"/>
    <col min="14599" max="14599" width="12.7109375" customWidth="1"/>
    <col min="14600" max="14611" width="0" hidden="1" customWidth="1"/>
    <col min="14612" max="14612" width="11.42578125" customWidth="1"/>
    <col min="14621" max="14631" width="0" hidden="1" customWidth="1"/>
    <col min="14849" max="14849" width="4.28515625" customWidth="1"/>
    <col min="14850" max="14850" width="14.42578125" customWidth="1"/>
    <col min="14851" max="14851" width="38.28515625" customWidth="1"/>
    <col min="14852" max="14852" width="4.5703125" customWidth="1"/>
    <col min="14853" max="14853" width="10.5703125" customWidth="1"/>
    <col min="14854" max="14854" width="9.85546875" customWidth="1"/>
    <col min="14855" max="14855" width="12.7109375" customWidth="1"/>
    <col min="14856" max="14867" width="0" hidden="1" customWidth="1"/>
    <col min="14868" max="14868" width="11.42578125" customWidth="1"/>
    <col min="14877" max="14887" width="0" hidden="1" customWidth="1"/>
    <col min="15105" max="15105" width="4.28515625" customWidth="1"/>
    <col min="15106" max="15106" width="14.42578125" customWidth="1"/>
    <col min="15107" max="15107" width="38.28515625" customWidth="1"/>
    <col min="15108" max="15108" width="4.5703125" customWidth="1"/>
    <col min="15109" max="15109" width="10.5703125" customWidth="1"/>
    <col min="15110" max="15110" width="9.85546875" customWidth="1"/>
    <col min="15111" max="15111" width="12.7109375" customWidth="1"/>
    <col min="15112" max="15123" width="0" hidden="1" customWidth="1"/>
    <col min="15124" max="15124" width="11.42578125" customWidth="1"/>
    <col min="15133" max="15143" width="0" hidden="1" customWidth="1"/>
    <col min="15361" max="15361" width="4.28515625" customWidth="1"/>
    <col min="15362" max="15362" width="14.42578125" customWidth="1"/>
    <col min="15363" max="15363" width="38.28515625" customWidth="1"/>
    <col min="15364" max="15364" width="4.5703125" customWidth="1"/>
    <col min="15365" max="15365" width="10.5703125" customWidth="1"/>
    <col min="15366" max="15366" width="9.85546875" customWidth="1"/>
    <col min="15367" max="15367" width="12.7109375" customWidth="1"/>
    <col min="15368" max="15379" width="0" hidden="1" customWidth="1"/>
    <col min="15380" max="15380" width="11.42578125" customWidth="1"/>
    <col min="15389" max="15399" width="0" hidden="1" customWidth="1"/>
    <col min="15617" max="15617" width="4.28515625" customWidth="1"/>
    <col min="15618" max="15618" width="14.42578125" customWidth="1"/>
    <col min="15619" max="15619" width="38.28515625" customWidth="1"/>
    <col min="15620" max="15620" width="4.5703125" customWidth="1"/>
    <col min="15621" max="15621" width="10.5703125" customWidth="1"/>
    <col min="15622" max="15622" width="9.85546875" customWidth="1"/>
    <col min="15623" max="15623" width="12.7109375" customWidth="1"/>
    <col min="15624" max="15635" width="0" hidden="1" customWidth="1"/>
    <col min="15636" max="15636" width="11.42578125" customWidth="1"/>
    <col min="15645" max="15655" width="0" hidden="1" customWidth="1"/>
    <col min="15873" max="15873" width="4.28515625" customWidth="1"/>
    <col min="15874" max="15874" width="14.42578125" customWidth="1"/>
    <col min="15875" max="15875" width="38.28515625" customWidth="1"/>
    <col min="15876" max="15876" width="4.5703125" customWidth="1"/>
    <col min="15877" max="15877" width="10.5703125" customWidth="1"/>
    <col min="15878" max="15878" width="9.85546875" customWidth="1"/>
    <col min="15879" max="15879" width="12.7109375" customWidth="1"/>
    <col min="15880" max="15891" width="0" hidden="1" customWidth="1"/>
    <col min="15892" max="15892" width="11.42578125" customWidth="1"/>
    <col min="15901" max="15911" width="0" hidden="1" customWidth="1"/>
    <col min="16129" max="16129" width="4.28515625" customWidth="1"/>
    <col min="16130" max="16130" width="14.42578125" customWidth="1"/>
    <col min="16131" max="16131" width="38.28515625" customWidth="1"/>
    <col min="16132" max="16132" width="4.5703125" customWidth="1"/>
    <col min="16133" max="16133" width="10.5703125" customWidth="1"/>
    <col min="16134" max="16134" width="9.85546875" customWidth="1"/>
    <col min="16135" max="16135" width="12.7109375" customWidth="1"/>
    <col min="16136" max="16147" width="0" hidden="1" customWidth="1"/>
    <col min="16148" max="16148" width="11.42578125" customWidth="1"/>
    <col min="16157" max="16167" width="0" hidden="1" customWidth="1"/>
  </cols>
  <sheetData>
    <row r="1" spans="1:60" ht="15.75" customHeight="1" x14ac:dyDescent="0.25">
      <c r="A1" s="487" t="s">
        <v>1</v>
      </c>
      <c r="B1" s="487"/>
      <c r="C1" s="487"/>
      <c r="D1" s="487"/>
      <c r="E1" s="487"/>
      <c r="F1" s="487"/>
      <c r="G1" s="487"/>
      <c r="AE1" t="s">
        <v>75</v>
      </c>
    </row>
    <row r="2" spans="1:60" ht="24.95" customHeight="1" x14ac:dyDescent="0.2">
      <c r="A2" s="8" t="s">
        <v>2</v>
      </c>
      <c r="B2" s="7"/>
      <c r="C2" s="488" t="s">
        <v>10</v>
      </c>
      <c r="D2" s="489"/>
      <c r="E2" s="489"/>
      <c r="F2" s="489"/>
      <c r="G2" s="490"/>
      <c r="AE2" t="s">
        <v>76</v>
      </c>
    </row>
    <row r="3" spans="1:60" ht="24.95" customHeight="1" x14ac:dyDescent="0.2">
      <c r="A3" s="8" t="s">
        <v>3</v>
      </c>
      <c r="B3" s="7"/>
      <c r="C3" s="488" t="s">
        <v>12</v>
      </c>
      <c r="D3" s="489"/>
      <c r="E3" s="489"/>
      <c r="F3" s="489"/>
      <c r="G3" s="490"/>
      <c r="AE3" t="s">
        <v>77</v>
      </c>
    </row>
    <row r="4" spans="1:60" ht="24.95" customHeight="1" x14ac:dyDescent="0.2">
      <c r="A4" s="144" t="s">
        <v>4</v>
      </c>
      <c r="B4" s="145"/>
      <c r="C4" s="491" t="s">
        <v>1007</v>
      </c>
      <c r="D4" s="492"/>
      <c r="E4" s="492"/>
      <c r="F4" s="492"/>
      <c r="G4" s="493"/>
      <c r="AE4" t="s">
        <v>78</v>
      </c>
    </row>
    <row r="5" spans="1:60" x14ac:dyDescent="0.2">
      <c r="D5" s="6"/>
    </row>
    <row r="6" spans="1:60" ht="38.25" x14ac:dyDescent="0.2">
      <c r="A6" s="146" t="s">
        <v>79</v>
      </c>
      <c r="B6" s="147" t="s">
        <v>80</v>
      </c>
      <c r="C6" s="147" t="s">
        <v>81</v>
      </c>
      <c r="D6" s="148" t="s">
        <v>82</v>
      </c>
      <c r="E6" s="146" t="s">
        <v>1008</v>
      </c>
      <c r="F6" s="149" t="s">
        <v>1009</v>
      </c>
      <c r="G6" s="146" t="s">
        <v>1010</v>
      </c>
      <c r="H6" s="150" t="s">
        <v>7</v>
      </c>
      <c r="I6" s="151" t="s">
        <v>85</v>
      </c>
      <c r="J6" s="151" t="s">
        <v>8</v>
      </c>
      <c r="K6" s="151" t="s">
        <v>86</v>
      </c>
      <c r="L6" s="151" t="s">
        <v>87</v>
      </c>
      <c r="M6" s="151" t="s">
        <v>1011</v>
      </c>
      <c r="N6" s="151" t="s">
        <v>1012</v>
      </c>
      <c r="O6" s="151" t="s">
        <v>1013</v>
      </c>
      <c r="P6" s="151" t="s">
        <v>1014</v>
      </c>
      <c r="Q6" s="151" t="s">
        <v>1015</v>
      </c>
      <c r="R6" s="151" t="s">
        <v>93</v>
      </c>
      <c r="S6" s="151" t="s">
        <v>1016</v>
      </c>
    </row>
    <row r="7" spans="1:60" x14ac:dyDescent="0.2">
      <c r="A7" s="152" t="s">
        <v>101</v>
      </c>
      <c r="B7" s="153" t="s">
        <v>1017</v>
      </c>
      <c r="C7" s="154" t="s">
        <v>1018</v>
      </c>
      <c r="D7" s="155"/>
      <c r="E7" s="156"/>
      <c r="F7" s="157"/>
      <c r="G7" s="157">
        <f>SUM(G8:G20)</f>
        <v>0</v>
      </c>
      <c r="H7" s="158"/>
      <c r="I7" s="159">
        <f>SUM(I8:I8)</f>
        <v>0</v>
      </c>
      <c r="J7" s="159"/>
      <c r="K7" s="159">
        <f>SUM(K8:K8)</f>
        <v>300</v>
      </c>
      <c r="L7" s="159"/>
      <c r="M7" s="159">
        <f>SUM(M8:M8)</f>
        <v>0</v>
      </c>
      <c r="N7" s="159"/>
      <c r="O7" s="159">
        <f>SUM(O8:O8)</f>
        <v>0</v>
      </c>
      <c r="P7" s="159"/>
      <c r="Q7" s="159">
        <f>SUM(Q8:Q8)</f>
        <v>0</v>
      </c>
      <c r="R7" s="160"/>
      <c r="S7" s="159"/>
      <c r="AE7" t="s">
        <v>102</v>
      </c>
    </row>
    <row r="8" spans="1:60" outlineLevel="1" x14ac:dyDescent="0.2">
      <c r="A8" s="161">
        <v>1</v>
      </c>
      <c r="B8" s="162" t="s">
        <v>1019</v>
      </c>
      <c r="C8" s="163" t="s">
        <v>13</v>
      </c>
      <c r="D8" s="164" t="s">
        <v>131</v>
      </c>
      <c r="E8" s="165">
        <v>1</v>
      </c>
      <c r="F8" s="166">
        <f>'1.NP - chodba'!G185</f>
        <v>0</v>
      </c>
      <c r="G8" s="167">
        <f t="shared" ref="G8:G15" si="0">E8*F8</f>
        <v>0</v>
      </c>
      <c r="H8" s="168">
        <v>0</v>
      </c>
      <c r="I8" s="169">
        <f>ROUND(E8*H8,2)</f>
        <v>0</v>
      </c>
      <c r="J8" s="169">
        <v>300</v>
      </c>
      <c r="K8" s="169">
        <f>ROUND(E8*J8,2)</f>
        <v>300</v>
      </c>
      <c r="L8" s="169">
        <v>9</v>
      </c>
      <c r="M8" s="169">
        <f>G8*(1+L8/100)</f>
        <v>0</v>
      </c>
      <c r="N8" s="169">
        <v>0</v>
      </c>
      <c r="O8" s="169">
        <f>ROUND(E8*N8,2)</f>
        <v>0</v>
      </c>
      <c r="P8" s="169">
        <v>0</v>
      </c>
      <c r="Q8" s="169">
        <f>ROUND(E8*P8,2)</f>
        <v>0</v>
      </c>
      <c r="R8" s="170"/>
      <c r="S8" s="169" t="s">
        <v>132</v>
      </c>
      <c r="T8" s="17"/>
      <c r="U8" s="17"/>
      <c r="V8" s="17"/>
      <c r="W8" s="17"/>
      <c r="X8" s="17"/>
      <c r="Y8" s="17"/>
      <c r="Z8" s="17"/>
      <c r="AA8" s="17"/>
      <c r="AB8" s="17"/>
      <c r="AC8" s="17"/>
      <c r="AD8" s="17"/>
      <c r="AE8" s="17" t="s">
        <v>1020</v>
      </c>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row>
    <row r="9" spans="1:60" x14ac:dyDescent="0.2">
      <c r="A9" s="161">
        <v>2</v>
      </c>
      <c r="B9" s="162" t="s">
        <v>1021</v>
      </c>
      <c r="C9" s="171" t="s">
        <v>14</v>
      </c>
      <c r="D9" s="172" t="s">
        <v>131</v>
      </c>
      <c r="E9" s="173">
        <v>1</v>
      </c>
      <c r="F9" s="166">
        <f>'2.NP - prostory chodby'!G212</f>
        <v>0</v>
      </c>
      <c r="G9" s="167">
        <f t="shared" si="0"/>
        <v>0</v>
      </c>
    </row>
    <row r="10" spans="1:60" x14ac:dyDescent="0.2">
      <c r="A10" s="161">
        <v>3</v>
      </c>
      <c r="B10" s="162" t="s">
        <v>1022</v>
      </c>
      <c r="C10" s="171" t="s">
        <v>16</v>
      </c>
      <c r="D10" s="172" t="s">
        <v>131</v>
      </c>
      <c r="E10" s="173">
        <v>1</v>
      </c>
      <c r="F10" s="166">
        <f>'2.NP - sociální zázemí'!G57</f>
        <v>0</v>
      </c>
      <c r="G10" s="167">
        <f t="shared" si="0"/>
        <v>0</v>
      </c>
    </row>
    <row r="11" spans="1:60" x14ac:dyDescent="0.2">
      <c r="A11" s="161">
        <v>4</v>
      </c>
      <c r="B11" s="162" t="s">
        <v>1023</v>
      </c>
      <c r="C11" s="171" t="s">
        <v>18</v>
      </c>
      <c r="D11" s="172" t="s">
        <v>131</v>
      </c>
      <c r="E11" s="173">
        <v>1</v>
      </c>
      <c r="F11" s="166">
        <f>'prostor chodiště, nové schody'!G163</f>
        <v>0</v>
      </c>
      <c r="G11" s="167">
        <f t="shared" si="0"/>
        <v>0</v>
      </c>
    </row>
    <row r="12" spans="1:60" x14ac:dyDescent="0.2">
      <c r="A12" s="161">
        <v>5</v>
      </c>
      <c r="B12" s="162" t="s">
        <v>1024</v>
      </c>
      <c r="C12" s="171" t="s">
        <v>1361</v>
      </c>
      <c r="D12" s="172" t="s">
        <v>131</v>
      </c>
      <c r="E12" s="173">
        <v>1</v>
      </c>
      <c r="F12" s="166">
        <f>'půdní prostor a střecha'!G621</f>
        <v>0</v>
      </c>
      <c r="G12" s="167">
        <f t="shared" si="0"/>
        <v>0</v>
      </c>
    </row>
    <row r="13" spans="1:60" x14ac:dyDescent="0.2">
      <c r="A13" s="161">
        <v>6</v>
      </c>
      <c r="B13" s="162" t="s">
        <v>1025</v>
      </c>
      <c r="C13" s="171" t="s">
        <v>1336</v>
      </c>
      <c r="D13" s="172" t="s">
        <v>131</v>
      </c>
      <c r="E13" s="173">
        <v>1</v>
      </c>
      <c r="F13" s="166">
        <f>'truhlářské výrobky'!G15</f>
        <v>0</v>
      </c>
      <c r="G13" s="167">
        <f t="shared" si="0"/>
        <v>0</v>
      </c>
    </row>
    <row r="14" spans="1:60" x14ac:dyDescent="0.2">
      <c r="A14" s="161">
        <v>7</v>
      </c>
      <c r="B14" s="162" t="s">
        <v>1026</v>
      </c>
      <c r="C14" s="171" t="s">
        <v>1341</v>
      </c>
      <c r="D14" s="172" t="s">
        <v>131</v>
      </c>
      <c r="E14" s="173">
        <v>1</v>
      </c>
      <c r="F14" s="166">
        <f>okna!G16</f>
        <v>0</v>
      </c>
      <c r="G14" s="167">
        <f t="shared" si="0"/>
        <v>0</v>
      </c>
    </row>
    <row r="15" spans="1:60" x14ac:dyDescent="0.2">
      <c r="A15" s="161">
        <v>8</v>
      </c>
      <c r="B15" s="162" t="s">
        <v>1362</v>
      </c>
      <c r="C15" s="171" t="s">
        <v>1347</v>
      </c>
      <c r="D15" s="172" t="s">
        <v>131</v>
      </c>
      <c r="E15" s="173">
        <v>1</v>
      </c>
      <c r="F15" s="166">
        <f>dveře!G29</f>
        <v>0</v>
      </c>
      <c r="G15" s="167">
        <f t="shared" si="0"/>
        <v>0</v>
      </c>
    </row>
    <row r="16" spans="1:60" x14ac:dyDescent="0.2">
      <c r="A16" s="161">
        <v>9</v>
      </c>
      <c r="B16" s="162" t="s">
        <v>2113</v>
      </c>
      <c r="C16" s="171" t="s">
        <v>2118</v>
      </c>
      <c r="D16" s="172" t="s">
        <v>131</v>
      </c>
      <c r="E16" s="173">
        <v>1</v>
      </c>
      <c r="F16" s="166">
        <f>elektroinstalace!F67</f>
        <v>0</v>
      </c>
      <c r="G16" s="167">
        <f t="shared" ref="G16" si="1">E16*F16</f>
        <v>0</v>
      </c>
    </row>
    <row r="17" spans="1:7" x14ac:dyDescent="0.2">
      <c r="A17" s="161">
        <v>10</v>
      </c>
      <c r="B17" s="162" t="s">
        <v>2114</v>
      </c>
      <c r="C17" s="171" t="s">
        <v>2119</v>
      </c>
      <c r="D17" s="172" t="s">
        <v>131</v>
      </c>
      <c r="E17" s="173">
        <v>1</v>
      </c>
      <c r="F17" s="166">
        <f>ZTI!J92</f>
        <v>0</v>
      </c>
      <c r="G17" s="167">
        <f t="shared" ref="G17:G20" si="2">E17*F17</f>
        <v>0</v>
      </c>
    </row>
    <row r="18" spans="1:7" x14ac:dyDescent="0.2">
      <c r="A18" s="161">
        <v>11</v>
      </c>
      <c r="B18" s="162" t="s">
        <v>2115</v>
      </c>
      <c r="C18" s="171" t="s">
        <v>2120</v>
      </c>
      <c r="D18" s="172" t="s">
        <v>131</v>
      </c>
      <c r="E18" s="173">
        <v>1</v>
      </c>
      <c r="F18" s="166">
        <f>plyn!J90</f>
        <v>0</v>
      </c>
      <c r="G18" s="167">
        <f t="shared" si="2"/>
        <v>0</v>
      </c>
    </row>
    <row r="19" spans="1:7" x14ac:dyDescent="0.2">
      <c r="A19" s="161">
        <v>12</v>
      </c>
      <c r="B19" s="162" t="s">
        <v>2116</v>
      </c>
      <c r="C19" s="171" t="s">
        <v>1949</v>
      </c>
      <c r="D19" s="172" t="s">
        <v>131</v>
      </c>
      <c r="E19" s="173">
        <v>1</v>
      </c>
      <c r="F19" s="166">
        <f>VZT!J59</f>
        <v>0</v>
      </c>
      <c r="G19" s="167">
        <f t="shared" si="2"/>
        <v>0</v>
      </c>
    </row>
    <row r="20" spans="1:7" x14ac:dyDescent="0.2">
      <c r="A20" s="161">
        <v>13</v>
      </c>
      <c r="B20" s="162" t="s">
        <v>2117</v>
      </c>
      <c r="C20" s="171" t="s">
        <v>2121</v>
      </c>
      <c r="D20" s="172" t="s">
        <v>131</v>
      </c>
      <c r="E20" s="173">
        <v>1</v>
      </c>
      <c r="F20" s="166">
        <f>ÚT!J30</f>
        <v>0</v>
      </c>
      <c r="G20" s="167">
        <f t="shared" si="2"/>
        <v>0</v>
      </c>
    </row>
    <row r="21" spans="1:7" ht="25.5" x14ac:dyDescent="0.2">
      <c r="A21" s="174" t="s">
        <v>101</v>
      </c>
      <c r="B21" s="175" t="s">
        <v>1027</v>
      </c>
      <c r="C21" s="176" t="s">
        <v>1028</v>
      </c>
      <c r="D21" s="177"/>
      <c r="E21" s="178"/>
      <c r="F21" s="179"/>
      <c r="G21" s="179">
        <f>G22</f>
        <v>0</v>
      </c>
    </row>
    <row r="22" spans="1:7" x14ac:dyDescent="0.2">
      <c r="A22" s="180">
        <v>14</v>
      </c>
      <c r="B22" s="180" t="s">
        <v>1029</v>
      </c>
      <c r="C22" s="181" t="s">
        <v>1937</v>
      </c>
      <c r="D22" s="182" t="s">
        <v>131</v>
      </c>
      <c r="E22" s="183">
        <v>1</v>
      </c>
      <c r="F22" s="184">
        <f>VRN!G73</f>
        <v>0</v>
      </c>
      <c r="G22" s="184">
        <f>E22*F22</f>
        <v>0</v>
      </c>
    </row>
    <row r="23" spans="1:7" x14ac:dyDescent="0.2">
      <c r="D23" s="6"/>
    </row>
    <row r="24" spans="1:7" x14ac:dyDescent="0.2">
      <c r="D24" s="6"/>
    </row>
    <row r="25" spans="1:7" x14ac:dyDescent="0.2">
      <c r="D25" s="6"/>
    </row>
    <row r="26" spans="1:7" x14ac:dyDescent="0.2">
      <c r="D26" s="6"/>
    </row>
    <row r="27" spans="1:7" x14ac:dyDescent="0.2">
      <c r="D27" s="6"/>
    </row>
    <row r="28" spans="1:7" x14ac:dyDescent="0.2">
      <c r="D28" s="6"/>
    </row>
    <row r="29" spans="1:7" x14ac:dyDescent="0.2">
      <c r="D29" s="6"/>
    </row>
    <row r="30" spans="1:7" x14ac:dyDescent="0.2">
      <c r="D30" s="6"/>
    </row>
    <row r="31" spans="1:7" x14ac:dyDescent="0.2">
      <c r="D31" s="6"/>
    </row>
    <row r="32" spans="1:7" x14ac:dyDescent="0.2">
      <c r="D32" s="6"/>
    </row>
    <row r="33" spans="4:4" x14ac:dyDescent="0.2">
      <c r="D33" s="6"/>
    </row>
    <row r="34" spans="4:4" x14ac:dyDescent="0.2">
      <c r="D34" s="6"/>
    </row>
    <row r="35" spans="4:4" x14ac:dyDescent="0.2">
      <c r="D35" s="6"/>
    </row>
    <row r="36" spans="4:4" x14ac:dyDescent="0.2">
      <c r="D36" s="6"/>
    </row>
    <row r="37" spans="4:4" x14ac:dyDescent="0.2">
      <c r="D37" s="6"/>
    </row>
    <row r="38" spans="4:4" x14ac:dyDescent="0.2">
      <c r="D38" s="6"/>
    </row>
    <row r="39" spans="4:4" x14ac:dyDescent="0.2">
      <c r="D39" s="6"/>
    </row>
    <row r="40" spans="4:4" x14ac:dyDescent="0.2">
      <c r="D40" s="6"/>
    </row>
    <row r="41" spans="4:4" x14ac:dyDescent="0.2">
      <c r="D41" s="6"/>
    </row>
    <row r="42" spans="4:4" x14ac:dyDescent="0.2">
      <c r="D42" s="6"/>
    </row>
    <row r="43" spans="4:4" x14ac:dyDescent="0.2">
      <c r="D43" s="6"/>
    </row>
    <row r="44" spans="4:4" x14ac:dyDescent="0.2">
      <c r="D44" s="6"/>
    </row>
    <row r="45" spans="4:4" x14ac:dyDescent="0.2">
      <c r="D45" s="6"/>
    </row>
    <row r="46" spans="4:4" x14ac:dyDescent="0.2">
      <c r="D46" s="6"/>
    </row>
    <row r="47" spans="4:4" x14ac:dyDescent="0.2">
      <c r="D47" s="6"/>
    </row>
    <row r="48" spans="4:4" x14ac:dyDescent="0.2">
      <c r="D48" s="6"/>
    </row>
    <row r="49" spans="4:4" x14ac:dyDescent="0.2">
      <c r="D49" s="6"/>
    </row>
    <row r="50" spans="4:4" x14ac:dyDescent="0.2">
      <c r="D50" s="6"/>
    </row>
    <row r="51" spans="4:4" x14ac:dyDescent="0.2">
      <c r="D51" s="6"/>
    </row>
    <row r="52" spans="4:4" x14ac:dyDescent="0.2">
      <c r="D52" s="6"/>
    </row>
    <row r="53" spans="4:4" x14ac:dyDescent="0.2">
      <c r="D53" s="6"/>
    </row>
    <row r="54" spans="4:4" x14ac:dyDescent="0.2">
      <c r="D54" s="6"/>
    </row>
    <row r="55" spans="4:4" x14ac:dyDescent="0.2">
      <c r="D55" s="6"/>
    </row>
    <row r="56" spans="4:4" x14ac:dyDescent="0.2">
      <c r="D56" s="6"/>
    </row>
    <row r="57" spans="4:4" x14ac:dyDescent="0.2">
      <c r="D57" s="6"/>
    </row>
    <row r="58" spans="4:4" x14ac:dyDescent="0.2">
      <c r="D58" s="6"/>
    </row>
    <row r="59" spans="4:4" x14ac:dyDescent="0.2">
      <c r="D59" s="6"/>
    </row>
    <row r="60" spans="4:4" x14ac:dyDescent="0.2">
      <c r="D60" s="6"/>
    </row>
    <row r="61" spans="4:4" x14ac:dyDescent="0.2">
      <c r="D61" s="6"/>
    </row>
    <row r="62" spans="4:4" x14ac:dyDescent="0.2">
      <c r="D62" s="6"/>
    </row>
    <row r="63" spans="4:4" x14ac:dyDescent="0.2">
      <c r="D63" s="6"/>
    </row>
    <row r="64" spans="4:4" x14ac:dyDescent="0.2">
      <c r="D64" s="6"/>
    </row>
    <row r="65" spans="4:4" x14ac:dyDescent="0.2">
      <c r="D65" s="6"/>
    </row>
    <row r="66" spans="4:4" x14ac:dyDescent="0.2">
      <c r="D66" s="6"/>
    </row>
    <row r="67" spans="4:4" x14ac:dyDescent="0.2">
      <c r="D67" s="6"/>
    </row>
    <row r="68" spans="4:4" x14ac:dyDescent="0.2">
      <c r="D68" s="6"/>
    </row>
    <row r="69" spans="4:4" x14ac:dyDescent="0.2">
      <c r="D69" s="6"/>
    </row>
    <row r="70" spans="4:4" x14ac:dyDescent="0.2">
      <c r="D70" s="6"/>
    </row>
    <row r="71" spans="4:4" x14ac:dyDescent="0.2">
      <c r="D71" s="6"/>
    </row>
    <row r="72" spans="4:4" x14ac:dyDescent="0.2">
      <c r="D72" s="6"/>
    </row>
    <row r="73" spans="4:4" x14ac:dyDescent="0.2">
      <c r="D73" s="6"/>
    </row>
    <row r="74" spans="4:4" x14ac:dyDescent="0.2">
      <c r="D74" s="6"/>
    </row>
    <row r="75" spans="4:4" x14ac:dyDescent="0.2">
      <c r="D75" s="6"/>
    </row>
    <row r="76" spans="4:4" x14ac:dyDescent="0.2">
      <c r="D76" s="6"/>
    </row>
    <row r="77" spans="4:4" x14ac:dyDescent="0.2">
      <c r="D77" s="6"/>
    </row>
    <row r="78" spans="4:4" x14ac:dyDescent="0.2">
      <c r="D78" s="6"/>
    </row>
    <row r="79" spans="4:4" x14ac:dyDescent="0.2">
      <c r="D79" s="6"/>
    </row>
    <row r="80" spans="4:4"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sheetData>
  <mergeCells count="4">
    <mergeCell ref="A1:G1"/>
    <mergeCell ref="C2:G2"/>
    <mergeCell ref="C3:G3"/>
    <mergeCell ref="C4:G4"/>
  </mergeCells>
  <phoneticPr fontId="6" type="noConversion"/>
  <pageMargins left="0.7" right="0.7" top="0.78740157499999996" bottom="0.78740157499999996" header="0.3" footer="0.3"/>
  <pageSetup paperSize="9" scale="93"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3B548-5295-4E02-A334-FF1A616DF2BA}">
  <sheetPr>
    <outlinePr summaryBelow="0"/>
  </sheetPr>
  <dimension ref="A1:BH5000"/>
  <sheetViews>
    <sheetView workbookViewId="0">
      <pane ySplit="7" topLeftCell="A170" activePane="bottomLeft" state="frozen"/>
      <selection pane="bottomLeft" activeCell="F182" sqref="F182"/>
    </sheetView>
  </sheetViews>
  <sheetFormatPr defaultRowHeight="12.75" outlineLevelRow="3"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18" width="0" hidden="1" customWidth="1"/>
    <col min="20" max="26"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11</v>
      </c>
      <c r="C4" s="506" t="s">
        <v>13</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15</v>
      </c>
      <c r="C8" s="53" t="s">
        <v>22</v>
      </c>
      <c r="D8" s="34"/>
      <c r="E8" s="35"/>
      <c r="F8" s="36"/>
      <c r="G8" s="36">
        <f>SUMIF(AG9:AG14,"&lt;&gt;NOR",G9:G14)</f>
        <v>0</v>
      </c>
      <c r="H8" s="36"/>
      <c r="I8" s="36">
        <f>SUM(I9:I14)</f>
        <v>0</v>
      </c>
      <c r="J8" s="36"/>
      <c r="K8" s="36">
        <f>SUM(K9:K14)</f>
        <v>0</v>
      </c>
      <c r="L8" s="36"/>
      <c r="M8" s="36">
        <f>SUM(M9:M14)</f>
        <v>0</v>
      </c>
      <c r="N8" s="35"/>
      <c r="O8" s="35">
        <f>SUM(O9:O14)</f>
        <v>0.46</v>
      </c>
      <c r="P8" s="35"/>
      <c r="Q8" s="35">
        <f>SUM(Q9:Q14)</f>
        <v>0</v>
      </c>
      <c r="R8" s="36"/>
      <c r="S8" s="36"/>
      <c r="T8" s="37"/>
      <c r="U8" s="31"/>
      <c r="V8" s="31">
        <f>SUM(V9:V14)</f>
        <v>1.83</v>
      </c>
      <c r="W8" s="31"/>
      <c r="X8" s="31"/>
      <c r="Y8" s="31"/>
      <c r="AG8" t="s">
        <v>102</v>
      </c>
    </row>
    <row r="9" spans="1:60" ht="22.5" outlineLevel="1" x14ac:dyDescent="0.2">
      <c r="A9" s="39">
        <v>1</v>
      </c>
      <c r="B9" s="40" t="s">
        <v>103</v>
      </c>
      <c r="C9" s="54" t="s">
        <v>104</v>
      </c>
      <c r="D9" s="41" t="s">
        <v>105</v>
      </c>
      <c r="E9" s="42">
        <v>0.2</v>
      </c>
      <c r="F9" s="438">
        <v>0</v>
      </c>
      <c r="G9" s="44">
        <f>ROUND(E9*F9,2)</f>
        <v>0</v>
      </c>
      <c r="H9" s="43"/>
      <c r="I9" s="44">
        <f>ROUND(E9*H9,2)</f>
        <v>0</v>
      </c>
      <c r="J9" s="43"/>
      <c r="K9" s="44">
        <f>ROUND(E9*J9,2)</f>
        <v>0</v>
      </c>
      <c r="L9" s="44">
        <v>21</v>
      </c>
      <c r="M9" s="44">
        <f>G9*(1+L9/100)</f>
        <v>0</v>
      </c>
      <c r="N9" s="42">
        <v>1.9535199999999999</v>
      </c>
      <c r="O9" s="42">
        <f>ROUND(E9*N9,2)</f>
        <v>0.39</v>
      </c>
      <c r="P9" s="42">
        <v>0</v>
      </c>
      <c r="Q9" s="42">
        <f>ROUND(E9*P9,2)</f>
        <v>0</v>
      </c>
      <c r="R9" s="44"/>
      <c r="S9" s="44" t="s">
        <v>106</v>
      </c>
      <c r="T9" s="45" t="s">
        <v>106</v>
      </c>
      <c r="U9" s="28">
        <v>3.69</v>
      </c>
      <c r="V9" s="28">
        <f>ROUND(E9*U9,2)</f>
        <v>0.74</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outlineLevel="2" x14ac:dyDescent="0.2">
      <c r="A10" s="24"/>
      <c r="B10" s="25"/>
      <c r="C10" s="55" t="s">
        <v>110</v>
      </c>
      <c r="D10" s="30"/>
      <c r="E10" s="61">
        <v>0.2</v>
      </c>
      <c r="F10" s="28"/>
      <c r="G10" s="28"/>
      <c r="H10" s="28"/>
      <c r="I10" s="28"/>
      <c r="J10" s="28"/>
      <c r="K10" s="28"/>
      <c r="L10" s="28"/>
      <c r="M10" s="28"/>
      <c r="N10" s="27"/>
      <c r="O10" s="27"/>
      <c r="P10" s="27"/>
      <c r="Q10" s="27"/>
      <c r="R10" s="28"/>
      <c r="S10" s="28"/>
      <c r="T10" s="28"/>
      <c r="U10" s="28"/>
      <c r="V10" s="28"/>
      <c r="W10" s="28"/>
      <c r="X10" s="28"/>
      <c r="Y10" s="28"/>
      <c r="Z10" s="17"/>
      <c r="AA10" s="17"/>
      <c r="AB10" s="17"/>
      <c r="AC10" s="17"/>
      <c r="AD10" s="17"/>
      <c r="AE10" s="17"/>
      <c r="AF10" s="17"/>
      <c r="AG10" s="17" t="s">
        <v>111</v>
      </c>
      <c r="AH10" s="17">
        <v>0</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outlineLevel="1" x14ac:dyDescent="0.2">
      <c r="A11" s="39">
        <v>2</v>
      </c>
      <c r="B11" s="40" t="s">
        <v>112</v>
      </c>
      <c r="C11" s="54" t="s">
        <v>113</v>
      </c>
      <c r="D11" s="41" t="s">
        <v>114</v>
      </c>
      <c r="E11" s="42">
        <v>6.5519999999999995E-2</v>
      </c>
      <c r="F11" s="438">
        <v>0</v>
      </c>
      <c r="G11" s="44">
        <f>ROUND(E11*F11,2)</f>
        <v>0</v>
      </c>
      <c r="H11" s="43"/>
      <c r="I11" s="44">
        <f>ROUND(E11*H11,2)</f>
        <v>0</v>
      </c>
      <c r="J11" s="43"/>
      <c r="K11" s="44">
        <f>ROUND(E11*J11,2)</f>
        <v>0</v>
      </c>
      <c r="L11" s="44">
        <v>21</v>
      </c>
      <c r="M11" s="44">
        <f>G11*(1+L11/100)</f>
        <v>0</v>
      </c>
      <c r="N11" s="42">
        <v>1.7090000000000001E-2</v>
      </c>
      <c r="O11" s="42">
        <f>ROUND(E11*N11,2)</f>
        <v>0</v>
      </c>
      <c r="P11" s="42">
        <v>0</v>
      </c>
      <c r="Q11" s="42">
        <f>ROUND(E11*P11,2)</f>
        <v>0</v>
      </c>
      <c r="R11" s="44"/>
      <c r="S11" s="44" t="s">
        <v>106</v>
      </c>
      <c r="T11" s="45" t="s">
        <v>106</v>
      </c>
      <c r="U11" s="28">
        <v>16.582999999999998</v>
      </c>
      <c r="V11" s="28">
        <f>ROUND(E11*U11,2)</f>
        <v>1.0900000000000001</v>
      </c>
      <c r="W11" s="28"/>
      <c r="X11" s="28" t="s">
        <v>107</v>
      </c>
      <c r="Y11" s="28" t="s">
        <v>108</v>
      </c>
      <c r="Z11" s="17"/>
      <c r="AA11" s="17"/>
      <c r="AB11" s="17"/>
      <c r="AC11" s="17"/>
      <c r="AD11" s="17"/>
      <c r="AE11" s="17"/>
      <c r="AF11" s="17"/>
      <c r="AG11" s="17" t="s">
        <v>109</v>
      </c>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row>
    <row r="12" spans="1:60" outlineLevel="2" x14ac:dyDescent="0.2">
      <c r="A12" s="24"/>
      <c r="B12" s="25"/>
      <c r="C12" s="55" t="s">
        <v>115</v>
      </c>
      <c r="D12" s="30"/>
      <c r="E12" s="61">
        <v>6.5519999999999995E-2</v>
      </c>
      <c r="F12" s="28"/>
      <c r="G12" s="28"/>
      <c r="H12" s="28"/>
      <c r="I12" s="28"/>
      <c r="J12" s="28"/>
      <c r="K12" s="28"/>
      <c r="L12" s="28"/>
      <c r="M12" s="28"/>
      <c r="N12" s="27"/>
      <c r="O12" s="27"/>
      <c r="P12" s="27"/>
      <c r="Q12" s="27"/>
      <c r="R12" s="28"/>
      <c r="S12" s="28"/>
      <c r="T12" s="28"/>
      <c r="U12" s="28"/>
      <c r="V12" s="28"/>
      <c r="W12" s="28"/>
      <c r="X12" s="28"/>
      <c r="Y12" s="28"/>
      <c r="Z12" s="17"/>
      <c r="AA12" s="17"/>
      <c r="AB12" s="17"/>
      <c r="AC12" s="17"/>
      <c r="AD12" s="17"/>
      <c r="AE12" s="17"/>
      <c r="AF12" s="17"/>
      <c r="AG12" s="17" t="s">
        <v>111</v>
      </c>
      <c r="AH12" s="17">
        <v>0</v>
      </c>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ht="22.5" outlineLevel="1" x14ac:dyDescent="0.2">
      <c r="A13" s="39">
        <v>3</v>
      </c>
      <c r="B13" s="40" t="s">
        <v>116</v>
      </c>
      <c r="C13" s="54" t="s">
        <v>117</v>
      </c>
      <c r="D13" s="41" t="s">
        <v>114</v>
      </c>
      <c r="E13" s="42">
        <v>7.0760000000000003E-2</v>
      </c>
      <c r="F13" s="438">
        <v>0</v>
      </c>
      <c r="G13" s="44">
        <f>ROUND(E13*F13,2)</f>
        <v>0</v>
      </c>
      <c r="H13" s="43"/>
      <c r="I13" s="44">
        <f>ROUND(E13*H13,2)</f>
        <v>0</v>
      </c>
      <c r="J13" s="43"/>
      <c r="K13" s="44">
        <f>ROUND(E13*J13,2)</f>
        <v>0</v>
      </c>
      <c r="L13" s="44">
        <v>21</v>
      </c>
      <c r="M13" s="44">
        <f>G13*(1+L13/100)</f>
        <v>0</v>
      </c>
      <c r="N13" s="42">
        <v>1</v>
      </c>
      <c r="O13" s="42">
        <f>ROUND(E13*N13,2)</f>
        <v>7.0000000000000007E-2</v>
      </c>
      <c r="P13" s="42">
        <v>0</v>
      </c>
      <c r="Q13" s="42">
        <f>ROUND(E13*P13,2)</f>
        <v>0</v>
      </c>
      <c r="R13" s="44" t="s">
        <v>118</v>
      </c>
      <c r="S13" s="44" t="s">
        <v>106</v>
      </c>
      <c r="T13" s="45" t="s">
        <v>106</v>
      </c>
      <c r="U13" s="28">
        <v>0</v>
      </c>
      <c r="V13" s="28">
        <f>ROUND(E13*U13,2)</f>
        <v>0</v>
      </c>
      <c r="W13" s="28"/>
      <c r="X13" s="28" t="s">
        <v>119</v>
      </c>
      <c r="Y13" s="28" t="s">
        <v>108</v>
      </c>
      <c r="Z13" s="17"/>
      <c r="AA13" s="17"/>
      <c r="AB13" s="17"/>
      <c r="AC13" s="17"/>
      <c r="AD13" s="17"/>
      <c r="AE13" s="17"/>
      <c r="AF13" s="17"/>
      <c r="AG13" s="17" t="s">
        <v>120</v>
      </c>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outlineLevel="2" x14ac:dyDescent="0.2">
      <c r="A14" s="24"/>
      <c r="B14" s="25"/>
      <c r="C14" s="55" t="s">
        <v>121</v>
      </c>
      <c r="D14" s="30"/>
      <c r="E14" s="61">
        <v>7.0760000000000003E-2</v>
      </c>
      <c r="F14" s="28"/>
      <c r="G14" s="28"/>
      <c r="H14" s="28"/>
      <c r="I14" s="28"/>
      <c r="J14" s="28"/>
      <c r="K14" s="28"/>
      <c r="L14" s="28"/>
      <c r="M14" s="28"/>
      <c r="N14" s="27"/>
      <c r="O14" s="27"/>
      <c r="P14" s="27"/>
      <c r="Q14" s="27"/>
      <c r="R14" s="28"/>
      <c r="S14" s="28"/>
      <c r="T14" s="28"/>
      <c r="U14" s="28"/>
      <c r="V14" s="28"/>
      <c r="W14" s="28"/>
      <c r="X14" s="28"/>
      <c r="Y14" s="28"/>
      <c r="Z14" s="17"/>
      <c r="AA14" s="17"/>
      <c r="AB14" s="17"/>
      <c r="AC14" s="17"/>
      <c r="AD14" s="17"/>
      <c r="AE14" s="17"/>
      <c r="AF14" s="17"/>
      <c r="AG14" s="17" t="s">
        <v>111</v>
      </c>
      <c r="AH14" s="17">
        <v>0</v>
      </c>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x14ac:dyDescent="0.2">
      <c r="A15" s="32" t="s">
        <v>101</v>
      </c>
      <c r="B15" s="33" t="s">
        <v>23</v>
      </c>
      <c r="C15" s="53" t="s">
        <v>24</v>
      </c>
      <c r="D15" s="34"/>
      <c r="E15" s="35"/>
      <c r="F15" s="36"/>
      <c r="G15" s="36">
        <f>SUMIF(AG16:AG19,"&lt;&gt;NOR",G16:G19)</f>
        <v>0</v>
      </c>
      <c r="H15" s="36"/>
      <c r="I15" s="36">
        <f>SUM(I16:I19)</f>
        <v>0</v>
      </c>
      <c r="J15" s="36"/>
      <c r="K15" s="36">
        <f>SUM(K16:K19)</f>
        <v>0</v>
      </c>
      <c r="L15" s="36"/>
      <c r="M15" s="36">
        <f>SUM(M16:M19)</f>
        <v>0</v>
      </c>
      <c r="N15" s="35"/>
      <c r="O15" s="35">
        <f>SUM(O16:O19)</f>
        <v>0.11</v>
      </c>
      <c r="P15" s="35"/>
      <c r="Q15" s="35">
        <f>SUM(Q16:Q19)</f>
        <v>0</v>
      </c>
      <c r="R15" s="36"/>
      <c r="S15" s="36"/>
      <c r="T15" s="37"/>
      <c r="U15" s="31"/>
      <c r="V15" s="31">
        <f>SUM(V16:V19)</f>
        <v>1.24</v>
      </c>
      <c r="W15" s="31"/>
      <c r="X15" s="31"/>
      <c r="Y15" s="31"/>
      <c r="AG15" t="s">
        <v>102</v>
      </c>
    </row>
    <row r="16" spans="1:60" ht="22.5" outlineLevel="1" x14ac:dyDescent="0.2">
      <c r="A16" s="39">
        <v>4</v>
      </c>
      <c r="B16" s="40" t="s">
        <v>122</v>
      </c>
      <c r="C16" s="54" t="s">
        <v>123</v>
      </c>
      <c r="D16" s="41" t="s">
        <v>124</v>
      </c>
      <c r="E16" s="42">
        <v>0.54</v>
      </c>
      <c r="F16" s="438">
        <v>0</v>
      </c>
      <c r="G16" s="44">
        <f>ROUND(E16*F16,2)</f>
        <v>0</v>
      </c>
      <c r="H16" s="43"/>
      <c r="I16" s="44">
        <f>ROUND(E16*H16,2)</f>
        <v>0</v>
      </c>
      <c r="J16" s="43"/>
      <c r="K16" s="44">
        <f>ROUND(E16*J16,2)</f>
        <v>0</v>
      </c>
      <c r="L16" s="44">
        <v>21</v>
      </c>
      <c r="M16" s="44">
        <f>G16*(1+L16/100)</f>
        <v>0</v>
      </c>
      <c r="N16" s="42">
        <v>0.18323999999999999</v>
      </c>
      <c r="O16" s="42">
        <f>ROUND(E16*N16,2)</f>
        <v>0.1</v>
      </c>
      <c r="P16" s="42">
        <v>0</v>
      </c>
      <c r="Q16" s="42">
        <f>ROUND(E16*P16,2)</f>
        <v>0</v>
      </c>
      <c r="R16" s="44"/>
      <c r="S16" s="44" t="s">
        <v>106</v>
      </c>
      <c r="T16" s="45" t="s">
        <v>106</v>
      </c>
      <c r="U16" s="28">
        <v>1.21</v>
      </c>
      <c r="V16" s="28">
        <f>ROUND(E16*U16,2)</f>
        <v>0.65</v>
      </c>
      <c r="W16" s="28"/>
      <c r="X16" s="28" t="s">
        <v>107</v>
      </c>
      <c r="Y16" s="28" t="s">
        <v>108</v>
      </c>
      <c r="Z16" s="17"/>
      <c r="AA16" s="17"/>
      <c r="AB16" s="17"/>
      <c r="AC16" s="17"/>
      <c r="AD16" s="17"/>
      <c r="AE16" s="17"/>
      <c r="AF16" s="17"/>
      <c r="AG16" s="17" t="s">
        <v>109</v>
      </c>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row>
    <row r="17" spans="1:60" outlineLevel="2" x14ac:dyDescent="0.2">
      <c r="A17" s="24"/>
      <c r="B17" s="25"/>
      <c r="C17" s="55" t="s">
        <v>125</v>
      </c>
      <c r="D17" s="30"/>
      <c r="E17" s="61">
        <v>0.54</v>
      </c>
      <c r="F17" s="28"/>
      <c r="G17" s="28"/>
      <c r="H17" s="28"/>
      <c r="I17" s="28"/>
      <c r="J17" s="28"/>
      <c r="K17" s="28"/>
      <c r="L17" s="28"/>
      <c r="M17" s="28"/>
      <c r="N17" s="27"/>
      <c r="O17" s="27"/>
      <c r="P17" s="27"/>
      <c r="Q17" s="27"/>
      <c r="R17" s="28"/>
      <c r="S17" s="28"/>
      <c r="T17" s="28"/>
      <c r="U17" s="28"/>
      <c r="V17" s="28"/>
      <c r="W17" s="28"/>
      <c r="X17" s="28"/>
      <c r="Y17" s="28"/>
      <c r="Z17" s="17"/>
      <c r="AA17" s="17"/>
      <c r="AB17" s="17"/>
      <c r="AC17" s="17"/>
      <c r="AD17" s="17"/>
      <c r="AE17" s="17"/>
      <c r="AF17" s="17"/>
      <c r="AG17" s="17" t="s">
        <v>111</v>
      </c>
      <c r="AH17" s="17">
        <v>0</v>
      </c>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row>
    <row r="18" spans="1:60" outlineLevel="1" x14ac:dyDescent="0.2">
      <c r="A18" s="39">
        <v>5</v>
      </c>
      <c r="B18" s="40" t="s">
        <v>126</v>
      </c>
      <c r="C18" s="54" t="s">
        <v>127</v>
      </c>
      <c r="D18" s="41" t="s">
        <v>124</v>
      </c>
      <c r="E18" s="42">
        <v>0.66</v>
      </c>
      <c r="F18" s="438">
        <v>0</v>
      </c>
      <c r="G18" s="44">
        <f>ROUND(E18*F18,2)</f>
        <v>0</v>
      </c>
      <c r="H18" s="43"/>
      <c r="I18" s="44">
        <f>ROUND(E18*H18,2)</f>
        <v>0</v>
      </c>
      <c r="J18" s="43"/>
      <c r="K18" s="44">
        <f>ROUND(E18*J18,2)</f>
        <v>0</v>
      </c>
      <c r="L18" s="44">
        <v>21</v>
      </c>
      <c r="M18" s="44">
        <f>G18*(1+L18/100)</f>
        <v>0</v>
      </c>
      <c r="N18" s="42">
        <v>8.4600000000000005E-3</v>
      </c>
      <c r="O18" s="42">
        <f>ROUND(E18*N18,2)</f>
        <v>0.01</v>
      </c>
      <c r="P18" s="42">
        <v>0</v>
      </c>
      <c r="Q18" s="42">
        <f>ROUND(E18*P18,2)</f>
        <v>0</v>
      </c>
      <c r="R18" s="44"/>
      <c r="S18" s="44" t="s">
        <v>106</v>
      </c>
      <c r="T18" s="45" t="s">
        <v>106</v>
      </c>
      <c r="U18" s="28">
        <v>0.89100000000000001</v>
      </c>
      <c r="V18" s="28">
        <f>ROUND(E18*U18,2)</f>
        <v>0.59</v>
      </c>
      <c r="W18" s="28"/>
      <c r="X18" s="28" t="s">
        <v>107</v>
      </c>
      <c r="Y18" s="28" t="s">
        <v>108</v>
      </c>
      <c r="Z18" s="17"/>
      <c r="AA18" s="17"/>
      <c r="AB18" s="17"/>
      <c r="AC18" s="17"/>
      <c r="AD18" s="17"/>
      <c r="AE18" s="17"/>
      <c r="AF18" s="17"/>
      <c r="AG18" s="17" t="s">
        <v>109</v>
      </c>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row>
    <row r="19" spans="1:60" outlineLevel="2" x14ac:dyDescent="0.2">
      <c r="A19" s="24"/>
      <c r="B19" s="25"/>
      <c r="C19" s="55" t="s">
        <v>128</v>
      </c>
      <c r="D19" s="30"/>
      <c r="E19" s="61">
        <v>0.66</v>
      </c>
      <c r="F19" s="28"/>
      <c r="G19" s="28"/>
      <c r="H19" s="28"/>
      <c r="I19" s="28"/>
      <c r="J19" s="28"/>
      <c r="K19" s="28"/>
      <c r="L19" s="28"/>
      <c r="M19" s="28"/>
      <c r="N19" s="27"/>
      <c r="O19" s="27"/>
      <c r="P19" s="27"/>
      <c r="Q19" s="27"/>
      <c r="R19" s="28"/>
      <c r="S19" s="28"/>
      <c r="T19" s="28"/>
      <c r="U19" s="28"/>
      <c r="V19" s="28"/>
      <c r="W19" s="28"/>
      <c r="X19" s="28"/>
      <c r="Y19" s="28"/>
      <c r="Z19" s="17"/>
      <c r="AA19" s="17"/>
      <c r="AB19" s="17"/>
      <c r="AC19" s="17"/>
      <c r="AD19" s="17"/>
      <c r="AE19" s="17"/>
      <c r="AF19" s="17"/>
      <c r="AG19" s="17" t="s">
        <v>111</v>
      </c>
      <c r="AH19" s="17">
        <v>0</v>
      </c>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row>
    <row r="20" spans="1:60" x14ac:dyDescent="0.2">
      <c r="A20" s="32" t="s">
        <v>101</v>
      </c>
      <c r="B20" s="33" t="s">
        <v>25</v>
      </c>
      <c r="C20" s="53" t="s">
        <v>26</v>
      </c>
      <c r="D20" s="34"/>
      <c r="E20" s="35"/>
      <c r="F20" s="36"/>
      <c r="G20" s="36">
        <f>SUMIF(AG21:AG22,"&lt;&gt;NOR",G21:G22)</f>
        <v>0</v>
      </c>
      <c r="H20" s="36"/>
      <c r="I20" s="36">
        <f>SUM(I21:I22)</f>
        <v>0</v>
      </c>
      <c r="J20" s="36"/>
      <c r="K20" s="36">
        <f>SUM(K21:K22)</f>
        <v>0</v>
      </c>
      <c r="L20" s="36"/>
      <c r="M20" s="36">
        <f>SUM(M21:M22)</f>
        <v>0</v>
      </c>
      <c r="N20" s="35"/>
      <c r="O20" s="35">
        <f>SUM(O21:O22)</f>
        <v>0</v>
      </c>
      <c r="P20" s="35"/>
      <c r="Q20" s="35">
        <f>SUM(Q21:Q22)</f>
        <v>0</v>
      </c>
      <c r="R20" s="36"/>
      <c r="S20" s="36"/>
      <c r="T20" s="37"/>
      <c r="U20" s="31"/>
      <c r="V20" s="31">
        <f>SUM(V21:V22)</f>
        <v>0</v>
      </c>
      <c r="W20" s="31"/>
      <c r="X20" s="31"/>
      <c r="Y20" s="31"/>
      <c r="AG20" t="s">
        <v>102</v>
      </c>
    </row>
    <row r="21" spans="1:60" ht="33.75" outlineLevel="1" x14ac:dyDescent="0.2">
      <c r="A21" s="39">
        <v>6</v>
      </c>
      <c r="B21" s="40" t="s">
        <v>129</v>
      </c>
      <c r="C21" s="54" t="s">
        <v>130</v>
      </c>
      <c r="D21" s="41" t="s">
        <v>131</v>
      </c>
      <c r="E21" s="42">
        <v>1</v>
      </c>
      <c r="F21" s="438">
        <v>0</v>
      </c>
      <c r="G21" s="44">
        <f>ROUND(E21*F21,2)</f>
        <v>0</v>
      </c>
      <c r="H21" s="43"/>
      <c r="I21" s="44">
        <f>ROUND(E21*H21,2)</f>
        <v>0</v>
      </c>
      <c r="J21" s="43"/>
      <c r="K21" s="44">
        <f>ROUND(E21*J21,2)</f>
        <v>0</v>
      </c>
      <c r="L21" s="44">
        <v>21</v>
      </c>
      <c r="M21" s="44">
        <f>G21*(1+L21/100)</f>
        <v>0</v>
      </c>
      <c r="N21" s="42">
        <v>0</v>
      </c>
      <c r="O21" s="42">
        <f>ROUND(E21*N21,2)</f>
        <v>0</v>
      </c>
      <c r="P21" s="42">
        <v>0</v>
      </c>
      <c r="Q21" s="42">
        <f>ROUND(E21*P21,2)</f>
        <v>0</v>
      </c>
      <c r="R21" s="44"/>
      <c r="S21" s="44" t="s">
        <v>132</v>
      </c>
      <c r="T21" s="45" t="s">
        <v>133</v>
      </c>
      <c r="U21" s="28">
        <v>0</v>
      </c>
      <c r="V21" s="28">
        <f>ROUND(E21*U21,2)</f>
        <v>0</v>
      </c>
      <c r="W21" s="28"/>
      <c r="X21" s="28" t="s">
        <v>107</v>
      </c>
      <c r="Y21" s="28" t="s">
        <v>108</v>
      </c>
      <c r="Z21" s="17"/>
      <c r="AA21" s="17"/>
      <c r="AB21" s="17"/>
      <c r="AC21" s="17"/>
      <c r="AD21" s="17"/>
      <c r="AE21" s="17"/>
      <c r="AF21" s="17"/>
      <c r="AG21" s="17" t="s">
        <v>109</v>
      </c>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row>
    <row r="22" spans="1:60" outlineLevel="2" x14ac:dyDescent="0.2">
      <c r="A22" s="24"/>
      <c r="B22" s="25"/>
      <c r="C22" s="55" t="s">
        <v>11</v>
      </c>
      <c r="D22" s="30"/>
      <c r="E22" s="61">
        <v>1</v>
      </c>
      <c r="F22" s="28"/>
      <c r="G22" s="28"/>
      <c r="H22" s="28"/>
      <c r="I22" s="28"/>
      <c r="J22" s="28"/>
      <c r="K22" s="28"/>
      <c r="L22" s="28"/>
      <c r="M22" s="28"/>
      <c r="N22" s="27"/>
      <c r="O22" s="27"/>
      <c r="P22" s="27"/>
      <c r="Q22" s="27"/>
      <c r="R22" s="28"/>
      <c r="S22" s="28"/>
      <c r="T22" s="28"/>
      <c r="U22" s="28"/>
      <c r="V22" s="28"/>
      <c r="W22" s="28"/>
      <c r="X22" s="28"/>
      <c r="Y22" s="28"/>
      <c r="Z22" s="17"/>
      <c r="AA22" s="17"/>
      <c r="AB22" s="17"/>
      <c r="AC22" s="17"/>
      <c r="AD22" s="17"/>
      <c r="AE22" s="17"/>
      <c r="AF22" s="17"/>
      <c r="AG22" s="17" t="s">
        <v>111</v>
      </c>
      <c r="AH22" s="17">
        <v>0</v>
      </c>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row>
    <row r="23" spans="1:60" x14ac:dyDescent="0.2">
      <c r="A23" s="32" t="s">
        <v>101</v>
      </c>
      <c r="B23" s="33" t="s">
        <v>32</v>
      </c>
      <c r="C23" s="53" t="s">
        <v>33</v>
      </c>
      <c r="D23" s="34"/>
      <c r="E23" s="35"/>
      <c r="F23" s="36"/>
      <c r="G23" s="36">
        <f>SUMIF(AG24:AG54,"&lt;&gt;NOR",G24:G54)</f>
        <v>0</v>
      </c>
      <c r="H23" s="36"/>
      <c r="I23" s="36">
        <f>SUM(I24:I54)</f>
        <v>0</v>
      </c>
      <c r="J23" s="36"/>
      <c r="K23" s="36">
        <f>SUM(K24:K54)</f>
        <v>0</v>
      </c>
      <c r="L23" s="36"/>
      <c r="M23" s="36">
        <f>SUM(M24:M54)</f>
        <v>0</v>
      </c>
      <c r="N23" s="35"/>
      <c r="O23" s="35">
        <f>SUM(O24:O54)</f>
        <v>0.87999999999999989</v>
      </c>
      <c r="P23" s="35"/>
      <c r="Q23" s="35">
        <f>SUM(Q24:Q54)</f>
        <v>0</v>
      </c>
      <c r="R23" s="36"/>
      <c r="S23" s="36"/>
      <c r="T23" s="37"/>
      <c r="U23" s="31"/>
      <c r="V23" s="31">
        <f>SUM(V24:V54)</f>
        <v>34.79</v>
      </c>
      <c r="W23" s="31"/>
      <c r="X23" s="31"/>
      <c r="Y23" s="31"/>
      <c r="AG23" t="s">
        <v>102</v>
      </c>
    </row>
    <row r="24" spans="1:60" outlineLevel="1" x14ac:dyDescent="0.2">
      <c r="A24" s="39">
        <v>7</v>
      </c>
      <c r="B24" s="40" t="s">
        <v>134</v>
      </c>
      <c r="C24" s="54" t="s">
        <v>135</v>
      </c>
      <c r="D24" s="41" t="s">
        <v>124</v>
      </c>
      <c r="E24" s="42">
        <v>60.558500000000002</v>
      </c>
      <c r="F24" s="438">
        <v>0</v>
      </c>
      <c r="G24" s="44">
        <f>ROUND(E24*F24,2)</f>
        <v>0</v>
      </c>
      <c r="H24" s="43"/>
      <c r="I24" s="44">
        <f>ROUND(E24*H24,2)</f>
        <v>0</v>
      </c>
      <c r="J24" s="43"/>
      <c r="K24" s="44">
        <f>ROUND(E24*J24,2)</f>
        <v>0</v>
      </c>
      <c r="L24" s="44">
        <v>21</v>
      </c>
      <c r="M24" s="44">
        <f>G24*(1+L24/100)</f>
        <v>0</v>
      </c>
      <c r="N24" s="42">
        <v>3.0000000000000001E-3</v>
      </c>
      <c r="O24" s="42">
        <f>ROUND(E24*N24,2)</f>
        <v>0.18</v>
      </c>
      <c r="P24" s="42">
        <v>0</v>
      </c>
      <c r="Q24" s="42">
        <f>ROUND(E24*P24,2)</f>
        <v>0</v>
      </c>
      <c r="R24" s="44"/>
      <c r="S24" s="44" t="s">
        <v>106</v>
      </c>
      <c r="T24" s="45" t="s">
        <v>133</v>
      </c>
      <c r="U24" s="28">
        <v>0.24</v>
      </c>
      <c r="V24" s="28">
        <f>ROUND(E24*U24,2)</f>
        <v>14.53</v>
      </c>
      <c r="W24" s="28"/>
      <c r="X24" s="28" t="s">
        <v>107</v>
      </c>
      <c r="Y24" s="28" t="s">
        <v>108</v>
      </c>
      <c r="Z24" s="17"/>
      <c r="AA24" s="17"/>
      <c r="AB24" s="17"/>
      <c r="AC24" s="17"/>
      <c r="AD24" s="17"/>
      <c r="AE24" s="17"/>
      <c r="AF24" s="17"/>
      <c r="AG24" s="17" t="s">
        <v>109</v>
      </c>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row>
    <row r="25" spans="1:60" outlineLevel="2" x14ac:dyDescent="0.2">
      <c r="A25" s="24"/>
      <c r="B25" s="25"/>
      <c r="C25" s="55" t="s">
        <v>136</v>
      </c>
      <c r="D25" s="30"/>
      <c r="E25" s="61">
        <v>52.78</v>
      </c>
      <c r="F25" s="28"/>
      <c r="G25" s="28"/>
      <c r="H25" s="28"/>
      <c r="I25" s="28"/>
      <c r="J25" s="28"/>
      <c r="K25" s="28"/>
      <c r="L25" s="28"/>
      <c r="M25" s="28"/>
      <c r="N25" s="27"/>
      <c r="O25" s="27"/>
      <c r="P25" s="27"/>
      <c r="Q25" s="27"/>
      <c r="R25" s="28"/>
      <c r="S25" s="28"/>
      <c r="T25" s="28"/>
      <c r="U25" s="28"/>
      <c r="V25" s="28"/>
      <c r="W25" s="28"/>
      <c r="X25" s="28"/>
      <c r="Y25" s="28"/>
      <c r="Z25" s="17"/>
      <c r="AA25" s="17"/>
      <c r="AB25" s="17"/>
      <c r="AC25" s="17"/>
      <c r="AD25" s="17"/>
      <c r="AE25" s="17"/>
      <c r="AF25" s="17"/>
      <c r="AG25" s="17" t="s">
        <v>111</v>
      </c>
      <c r="AH25" s="17">
        <v>0</v>
      </c>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row>
    <row r="26" spans="1:60" outlineLevel="3" x14ac:dyDescent="0.2">
      <c r="A26" s="24"/>
      <c r="B26" s="25"/>
      <c r="C26" s="55" t="s">
        <v>137</v>
      </c>
      <c r="D26" s="30"/>
      <c r="E26" s="61">
        <v>-2.15</v>
      </c>
      <c r="F26" s="28"/>
      <c r="G26" s="28"/>
      <c r="H26" s="28"/>
      <c r="I26" s="28"/>
      <c r="J26" s="28"/>
      <c r="K26" s="28"/>
      <c r="L26" s="28"/>
      <c r="M26" s="28"/>
      <c r="N26" s="27"/>
      <c r="O26" s="27"/>
      <c r="P26" s="27"/>
      <c r="Q26" s="27"/>
      <c r="R26" s="28"/>
      <c r="S26" s="28"/>
      <c r="T26" s="28"/>
      <c r="U26" s="28"/>
      <c r="V26" s="28"/>
      <c r="W26" s="28"/>
      <c r="X26" s="28"/>
      <c r="Y26" s="28"/>
      <c r="Z26" s="17"/>
      <c r="AA26" s="17"/>
      <c r="AB26" s="17"/>
      <c r="AC26" s="17"/>
      <c r="AD26" s="17"/>
      <c r="AE26" s="17"/>
      <c r="AF26" s="17"/>
      <c r="AG26" s="17" t="s">
        <v>111</v>
      </c>
      <c r="AH26" s="17">
        <v>0</v>
      </c>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row>
    <row r="27" spans="1:60" outlineLevel="3" x14ac:dyDescent="0.2">
      <c r="A27" s="24"/>
      <c r="B27" s="25"/>
      <c r="C27" s="55" t="s">
        <v>138</v>
      </c>
      <c r="D27" s="30"/>
      <c r="E27" s="61">
        <v>-2</v>
      </c>
      <c r="F27" s="28"/>
      <c r="G27" s="28"/>
      <c r="H27" s="28"/>
      <c r="I27" s="28"/>
      <c r="J27" s="28"/>
      <c r="K27" s="28"/>
      <c r="L27" s="28"/>
      <c r="M27" s="28"/>
      <c r="N27" s="27"/>
      <c r="O27" s="27"/>
      <c r="P27" s="27"/>
      <c r="Q27" s="27"/>
      <c r="R27" s="28"/>
      <c r="S27" s="28"/>
      <c r="T27" s="28"/>
      <c r="U27" s="28"/>
      <c r="V27" s="28"/>
      <c r="W27" s="28"/>
      <c r="X27" s="28"/>
      <c r="Y27" s="28"/>
      <c r="Z27" s="17"/>
      <c r="AA27" s="17"/>
      <c r="AB27" s="17"/>
      <c r="AC27" s="17"/>
      <c r="AD27" s="17"/>
      <c r="AE27" s="17"/>
      <c r="AF27" s="17"/>
      <c r="AG27" s="17" t="s">
        <v>111</v>
      </c>
      <c r="AH27" s="17">
        <v>0</v>
      </c>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row>
    <row r="28" spans="1:60" outlineLevel="3" x14ac:dyDescent="0.2">
      <c r="A28" s="24"/>
      <c r="B28" s="25"/>
      <c r="C28" s="55" t="s">
        <v>139</v>
      </c>
      <c r="D28" s="30"/>
      <c r="E28" s="61">
        <v>-1.6</v>
      </c>
      <c r="F28" s="28"/>
      <c r="G28" s="28"/>
      <c r="H28" s="28"/>
      <c r="I28" s="28"/>
      <c r="J28" s="28"/>
      <c r="K28" s="28"/>
      <c r="L28" s="28"/>
      <c r="M28" s="28"/>
      <c r="N28" s="27"/>
      <c r="O28" s="27"/>
      <c r="P28" s="27"/>
      <c r="Q28" s="27"/>
      <c r="R28" s="28"/>
      <c r="S28" s="28"/>
      <c r="T28" s="28"/>
      <c r="U28" s="28"/>
      <c r="V28" s="28"/>
      <c r="W28" s="28"/>
      <c r="X28" s="28"/>
      <c r="Y28" s="28"/>
      <c r="Z28" s="17"/>
      <c r="AA28" s="17"/>
      <c r="AB28" s="17"/>
      <c r="AC28" s="17"/>
      <c r="AD28" s="17"/>
      <c r="AE28" s="17"/>
      <c r="AF28" s="17"/>
      <c r="AG28" s="17" t="s">
        <v>111</v>
      </c>
      <c r="AH28" s="17">
        <v>0</v>
      </c>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row>
    <row r="29" spans="1:60" outlineLevel="3" x14ac:dyDescent="0.2">
      <c r="A29" s="24"/>
      <c r="B29" s="25"/>
      <c r="C29" s="55" t="s">
        <v>140</v>
      </c>
      <c r="D29" s="30"/>
      <c r="E29" s="61">
        <v>-3.472</v>
      </c>
      <c r="F29" s="28"/>
      <c r="G29" s="28"/>
      <c r="H29" s="28"/>
      <c r="I29" s="28"/>
      <c r="J29" s="28"/>
      <c r="K29" s="28"/>
      <c r="L29" s="28"/>
      <c r="M29" s="28"/>
      <c r="N29" s="27"/>
      <c r="O29" s="27"/>
      <c r="P29" s="27"/>
      <c r="Q29" s="27"/>
      <c r="R29" s="28"/>
      <c r="S29" s="28"/>
      <c r="T29" s="28"/>
      <c r="U29" s="28"/>
      <c r="V29" s="28"/>
      <c r="W29" s="28"/>
      <c r="X29" s="28"/>
      <c r="Y29" s="28"/>
      <c r="Z29" s="17"/>
      <c r="AA29" s="17"/>
      <c r="AB29" s="17"/>
      <c r="AC29" s="17"/>
      <c r="AD29" s="17"/>
      <c r="AE29" s="17"/>
      <c r="AF29" s="17"/>
      <c r="AG29" s="17" t="s">
        <v>111</v>
      </c>
      <c r="AH29" s="17">
        <v>0</v>
      </c>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row>
    <row r="30" spans="1:60" outlineLevel="3" x14ac:dyDescent="0.2">
      <c r="A30" s="24"/>
      <c r="B30" s="25"/>
      <c r="C30" s="55" t="s">
        <v>141</v>
      </c>
      <c r="D30" s="30"/>
      <c r="E30" s="61">
        <v>17.000499999999999</v>
      </c>
      <c r="F30" s="28"/>
      <c r="G30" s="28"/>
      <c r="H30" s="28"/>
      <c r="I30" s="28"/>
      <c r="J30" s="28"/>
      <c r="K30" s="28"/>
      <c r="L30" s="28"/>
      <c r="M30" s="28"/>
      <c r="N30" s="27"/>
      <c r="O30" s="27"/>
      <c r="P30" s="27"/>
      <c r="Q30" s="27"/>
      <c r="R30" s="28"/>
      <c r="S30" s="28"/>
      <c r="T30" s="28"/>
      <c r="U30" s="28"/>
      <c r="V30" s="28"/>
      <c r="W30" s="28"/>
      <c r="X30" s="28"/>
      <c r="Y30" s="28"/>
      <c r="Z30" s="17"/>
      <c r="AA30" s="17"/>
      <c r="AB30" s="17"/>
      <c r="AC30" s="17"/>
      <c r="AD30" s="17"/>
      <c r="AE30" s="17"/>
      <c r="AF30" s="17"/>
      <c r="AG30" s="17" t="s">
        <v>111</v>
      </c>
      <c r="AH30" s="17">
        <v>0</v>
      </c>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row>
    <row r="31" spans="1:60" outlineLevel="1" x14ac:dyDescent="0.2">
      <c r="A31" s="39">
        <v>8</v>
      </c>
      <c r="B31" s="40" t="s">
        <v>142</v>
      </c>
      <c r="C31" s="54" t="s">
        <v>143</v>
      </c>
      <c r="D31" s="41" t="s">
        <v>124</v>
      </c>
      <c r="E31" s="42">
        <v>60.558500000000002</v>
      </c>
      <c r="F31" s="438">
        <v>0</v>
      </c>
      <c r="G31" s="44">
        <f>ROUND(E31*F31,2)</f>
        <v>0</v>
      </c>
      <c r="H31" s="43"/>
      <c r="I31" s="44">
        <f>ROUND(E31*H31,2)</f>
        <v>0</v>
      </c>
      <c r="J31" s="43"/>
      <c r="K31" s="44">
        <f>ROUND(E31*J31,2)</f>
        <v>0</v>
      </c>
      <c r="L31" s="44">
        <v>21</v>
      </c>
      <c r="M31" s="44">
        <f>G31*(1+L31/100)</f>
        <v>0</v>
      </c>
      <c r="N31" s="42">
        <v>3.2000000000000003E-4</v>
      </c>
      <c r="O31" s="42">
        <f>ROUND(E31*N31,2)</f>
        <v>0.02</v>
      </c>
      <c r="P31" s="42">
        <v>0</v>
      </c>
      <c r="Q31" s="42">
        <f>ROUND(E31*P31,2)</f>
        <v>0</v>
      </c>
      <c r="R31" s="44"/>
      <c r="S31" s="44" t="s">
        <v>106</v>
      </c>
      <c r="T31" s="45" t="s">
        <v>133</v>
      </c>
      <c r="U31" s="28">
        <v>7.0000000000000007E-2</v>
      </c>
      <c r="V31" s="28">
        <f>ROUND(E31*U31,2)</f>
        <v>4.24</v>
      </c>
      <c r="W31" s="28"/>
      <c r="X31" s="28" t="s">
        <v>107</v>
      </c>
      <c r="Y31" s="28" t="s">
        <v>108</v>
      </c>
      <c r="Z31" s="17"/>
      <c r="AA31" s="17"/>
      <c r="AB31" s="17"/>
      <c r="AC31" s="17"/>
      <c r="AD31" s="17"/>
      <c r="AE31" s="17"/>
      <c r="AF31" s="17"/>
      <c r="AG31" s="17" t="s">
        <v>109</v>
      </c>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row>
    <row r="32" spans="1:60" outlineLevel="2" x14ac:dyDescent="0.2">
      <c r="A32" s="24"/>
      <c r="B32" s="25"/>
      <c r="C32" s="55" t="s">
        <v>136</v>
      </c>
      <c r="D32" s="30"/>
      <c r="E32" s="61">
        <v>52.78</v>
      </c>
      <c r="F32" s="28"/>
      <c r="G32" s="28"/>
      <c r="H32" s="28"/>
      <c r="I32" s="28"/>
      <c r="J32" s="28"/>
      <c r="K32" s="28"/>
      <c r="L32" s="28"/>
      <c r="M32" s="28"/>
      <c r="N32" s="27"/>
      <c r="O32" s="27"/>
      <c r="P32" s="27"/>
      <c r="Q32" s="27"/>
      <c r="R32" s="28"/>
      <c r="S32" s="28"/>
      <c r="T32" s="28"/>
      <c r="U32" s="28"/>
      <c r="V32" s="28"/>
      <c r="W32" s="28"/>
      <c r="X32" s="28"/>
      <c r="Y32" s="28"/>
      <c r="Z32" s="17"/>
      <c r="AA32" s="17"/>
      <c r="AB32" s="17"/>
      <c r="AC32" s="17"/>
      <c r="AD32" s="17"/>
      <c r="AE32" s="17"/>
      <c r="AF32" s="17"/>
      <c r="AG32" s="17" t="s">
        <v>111</v>
      </c>
      <c r="AH32" s="17">
        <v>0</v>
      </c>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row>
    <row r="33" spans="1:60" outlineLevel="3" x14ac:dyDescent="0.2">
      <c r="A33" s="24"/>
      <c r="B33" s="25"/>
      <c r="C33" s="55" t="s">
        <v>137</v>
      </c>
      <c r="D33" s="30"/>
      <c r="E33" s="61">
        <v>-2.15</v>
      </c>
      <c r="F33" s="28"/>
      <c r="G33" s="28"/>
      <c r="H33" s="28"/>
      <c r="I33" s="28"/>
      <c r="J33" s="28"/>
      <c r="K33" s="28"/>
      <c r="L33" s="28"/>
      <c r="M33" s="28"/>
      <c r="N33" s="27"/>
      <c r="O33" s="27"/>
      <c r="P33" s="27"/>
      <c r="Q33" s="27"/>
      <c r="R33" s="28"/>
      <c r="S33" s="28"/>
      <c r="T33" s="28"/>
      <c r="U33" s="28"/>
      <c r="V33" s="28"/>
      <c r="W33" s="28"/>
      <c r="X33" s="28"/>
      <c r="Y33" s="28"/>
      <c r="Z33" s="17"/>
      <c r="AA33" s="17"/>
      <c r="AB33" s="17"/>
      <c r="AC33" s="17"/>
      <c r="AD33" s="17"/>
      <c r="AE33" s="17"/>
      <c r="AF33" s="17"/>
      <c r="AG33" s="17" t="s">
        <v>111</v>
      </c>
      <c r="AH33" s="17">
        <v>0</v>
      </c>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row>
    <row r="34" spans="1:60" outlineLevel="3" x14ac:dyDescent="0.2">
      <c r="A34" s="24"/>
      <c r="B34" s="25"/>
      <c r="C34" s="55" t="s">
        <v>138</v>
      </c>
      <c r="D34" s="30"/>
      <c r="E34" s="61">
        <v>-2</v>
      </c>
      <c r="F34" s="28"/>
      <c r="G34" s="28"/>
      <c r="H34" s="28"/>
      <c r="I34" s="28"/>
      <c r="J34" s="28"/>
      <c r="K34" s="28"/>
      <c r="L34" s="28"/>
      <c r="M34" s="28"/>
      <c r="N34" s="27"/>
      <c r="O34" s="27"/>
      <c r="P34" s="27"/>
      <c r="Q34" s="27"/>
      <c r="R34" s="28"/>
      <c r="S34" s="28"/>
      <c r="T34" s="28"/>
      <c r="U34" s="28"/>
      <c r="V34" s="28"/>
      <c r="W34" s="28"/>
      <c r="X34" s="28"/>
      <c r="Y34" s="28"/>
      <c r="Z34" s="17"/>
      <c r="AA34" s="17"/>
      <c r="AB34" s="17"/>
      <c r="AC34" s="17"/>
      <c r="AD34" s="17"/>
      <c r="AE34" s="17"/>
      <c r="AF34" s="17"/>
      <c r="AG34" s="17" t="s">
        <v>111</v>
      </c>
      <c r="AH34" s="17">
        <v>0</v>
      </c>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row>
    <row r="35" spans="1:60" outlineLevel="3" x14ac:dyDescent="0.2">
      <c r="A35" s="24"/>
      <c r="B35" s="25"/>
      <c r="C35" s="55" t="s">
        <v>139</v>
      </c>
      <c r="D35" s="30"/>
      <c r="E35" s="61">
        <v>-1.6</v>
      </c>
      <c r="F35" s="28"/>
      <c r="G35" s="28"/>
      <c r="H35" s="28"/>
      <c r="I35" s="28"/>
      <c r="J35" s="28"/>
      <c r="K35" s="28"/>
      <c r="L35" s="28"/>
      <c r="M35" s="28"/>
      <c r="N35" s="27"/>
      <c r="O35" s="27"/>
      <c r="P35" s="27"/>
      <c r="Q35" s="27"/>
      <c r="R35" s="28"/>
      <c r="S35" s="28"/>
      <c r="T35" s="28"/>
      <c r="U35" s="28"/>
      <c r="V35" s="28"/>
      <c r="W35" s="28"/>
      <c r="X35" s="28"/>
      <c r="Y35" s="28"/>
      <c r="Z35" s="17"/>
      <c r="AA35" s="17"/>
      <c r="AB35" s="17"/>
      <c r="AC35" s="17"/>
      <c r="AD35" s="17"/>
      <c r="AE35" s="17"/>
      <c r="AF35" s="17"/>
      <c r="AG35" s="17" t="s">
        <v>111</v>
      </c>
      <c r="AH35" s="17">
        <v>0</v>
      </c>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row>
    <row r="36" spans="1:60" outlineLevel="3" x14ac:dyDescent="0.2">
      <c r="A36" s="24"/>
      <c r="B36" s="25"/>
      <c r="C36" s="55" t="s">
        <v>140</v>
      </c>
      <c r="D36" s="30"/>
      <c r="E36" s="61">
        <v>-3.472</v>
      </c>
      <c r="F36" s="28"/>
      <c r="G36" s="28"/>
      <c r="H36" s="28"/>
      <c r="I36" s="28"/>
      <c r="J36" s="28"/>
      <c r="K36" s="28"/>
      <c r="L36" s="28"/>
      <c r="M36" s="28"/>
      <c r="N36" s="27"/>
      <c r="O36" s="27"/>
      <c r="P36" s="27"/>
      <c r="Q36" s="27"/>
      <c r="R36" s="28"/>
      <c r="S36" s="28"/>
      <c r="T36" s="28"/>
      <c r="U36" s="28"/>
      <c r="V36" s="28"/>
      <c r="W36" s="28"/>
      <c r="X36" s="28"/>
      <c r="Y36" s="28"/>
      <c r="Z36" s="17"/>
      <c r="AA36" s="17"/>
      <c r="AB36" s="17"/>
      <c r="AC36" s="17"/>
      <c r="AD36" s="17"/>
      <c r="AE36" s="17"/>
      <c r="AF36" s="17"/>
      <c r="AG36" s="17" t="s">
        <v>111</v>
      </c>
      <c r="AH36" s="17">
        <v>0</v>
      </c>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row>
    <row r="37" spans="1:60" outlineLevel="3" x14ac:dyDescent="0.2">
      <c r="A37" s="24"/>
      <c r="B37" s="25"/>
      <c r="C37" s="55" t="s">
        <v>141</v>
      </c>
      <c r="D37" s="30"/>
      <c r="E37" s="61">
        <v>17.000499999999999</v>
      </c>
      <c r="F37" s="28"/>
      <c r="G37" s="28"/>
      <c r="H37" s="28"/>
      <c r="I37" s="28"/>
      <c r="J37" s="28"/>
      <c r="K37" s="28"/>
      <c r="L37" s="28"/>
      <c r="M37" s="28"/>
      <c r="N37" s="27"/>
      <c r="O37" s="27"/>
      <c r="P37" s="27"/>
      <c r="Q37" s="27"/>
      <c r="R37" s="28"/>
      <c r="S37" s="28"/>
      <c r="T37" s="28"/>
      <c r="U37" s="28"/>
      <c r="V37" s="28"/>
      <c r="W37" s="28"/>
      <c r="X37" s="28"/>
      <c r="Y37" s="28"/>
      <c r="Z37" s="17"/>
      <c r="AA37" s="17"/>
      <c r="AB37" s="17"/>
      <c r="AC37" s="17"/>
      <c r="AD37" s="17"/>
      <c r="AE37" s="17"/>
      <c r="AF37" s="17"/>
      <c r="AG37" s="17" t="s">
        <v>111</v>
      </c>
      <c r="AH37" s="17">
        <v>0</v>
      </c>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row>
    <row r="38" spans="1:60" outlineLevel="1" x14ac:dyDescent="0.2">
      <c r="A38" s="39">
        <v>9</v>
      </c>
      <c r="B38" s="40" t="s">
        <v>144</v>
      </c>
      <c r="C38" s="54" t="s">
        <v>145</v>
      </c>
      <c r="D38" s="41" t="s">
        <v>124</v>
      </c>
      <c r="E38" s="42">
        <v>2</v>
      </c>
      <c r="F38" s="438">
        <v>0</v>
      </c>
      <c r="G38" s="44">
        <f>ROUND(E38*F38,2)</f>
        <v>0</v>
      </c>
      <c r="H38" s="43"/>
      <c r="I38" s="44">
        <f>ROUND(E38*H38,2)</f>
        <v>0</v>
      </c>
      <c r="J38" s="43"/>
      <c r="K38" s="44">
        <f>ROUND(E38*J38,2)</f>
        <v>0</v>
      </c>
      <c r="L38" s="44">
        <v>21</v>
      </c>
      <c r="M38" s="44">
        <f>G38*(1+L38/100)</f>
        <v>0</v>
      </c>
      <c r="N38" s="42">
        <v>4.0000000000000003E-5</v>
      </c>
      <c r="O38" s="42">
        <f>ROUND(E38*N38,2)</f>
        <v>0</v>
      </c>
      <c r="P38" s="42">
        <v>0</v>
      </c>
      <c r="Q38" s="42">
        <f>ROUND(E38*P38,2)</f>
        <v>0</v>
      </c>
      <c r="R38" s="44"/>
      <c r="S38" s="44" t="s">
        <v>106</v>
      </c>
      <c r="T38" s="45" t="s">
        <v>106</v>
      </c>
      <c r="U38" s="28">
        <v>7.8E-2</v>
      </c>
      <c r="V38" s="28">
        <f>ROUND(E38*U38,2)</f>
        <v>0.16</v>
      </c>
      <c r="W38" s="28"/>
      <c r="X38" s="28" t="s">
        <v>107</v>
      </c>
      <c r="Y38" s="28" t="s">
        <v>108</v>
      </c>
      <c r="Z38" s="17"/>
      <c r="AA38" s="17"/>
      <c r="AB38" s="17"/>
      <c r="AC38" s="17"/>
      <c r="AD38" s="17"/>
      <c r="AE38" s="17"/>
      <c r="AF38" s="17"/>
      <c r="AG38" s="17" t="s">
        <v>109</v>
      </c>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row>
    <row r="39" spans="1:60" outlineLevel="2" x14ac:dyDescent="0.2">
      <c r="A39" s="24"/>
      <c r="B39" s="25"/>
      <c r="C39" s="55" t="s">
        <v>146</v>
      </c>
      <c r="D39" s="30"/>
      <c r="E39" s="61">
        <v>2</v>
      </c>
      <c r="F39" s="28"/>
      <c r="G39" s="28"/>
      <c r="H39" s="28"/>
      <c r="I39" s="28"/>
      <c r="J39" s="28"/>
      <c r="K39" s="28"/>
      <c r="L39" s="28"/>
      <c r="M39" s="28"/>
      <c r="N39" s="27"/>
      <c r="O39" s="27"/>
      <c r="P39" s="27"/>
      <c r="Q39" s="27"/>
      <c r="R39" s="28"/>
      <c r="S39" s="28"/>
      <c r="T39" s="28"/>
      <c r="U39" s="28"/>
      <c r="V39" s="28"/>
      <c r="W39" s="28"/>
      <c r="X39" s="28"/>
      <c r="Y39" s="28"/>
      <c r="Z39" s="17"/>
      <c r="AA39" s="17"/>
      <c r="AB39" s="17"/>
      <c r="AC39" s="17"/>
      <c r="AD39" s="17"/>
      <c r="AE39" s="17"/>
      <c r="AF39" s="17"/>
      <c r="AG39" s="17" t="s">
        <v>111</v>
      </c>
      <c r="AH39" s="17">
        <v>0</v>
      </c>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row>
    <row r="40" spans="1:60" outlineLevel="1" x14ac:dyDescent="0.2">
      <c r="A40" s="39">
        <v>10</v>
      </c>
      <c r="B40" s="40" t="s">
        <v>147</v>
      </c>
      <c r="C40" s="54" t="s">
        <v>148</v>
      </c>
      <c r="D40" s="41" t="s">
        <v>124</v>
      </c>
      <c r="E40" s="42">
        <v>17.000499999999999</v>
      </c>
      <c r="F40" s="438">
        <v>0</v>
      </c>
      <c r="G40" s="44">
        <f>ROUND(E40*F40,2)</f>
        <v>0</v>
      </c>
      <c r="H40" s="43"/>
      <c r="I40" s="44">
        <f>ROUND(E40*H40,2)</f>
        <v>0</v>
      </c>
      <c r="J40" s="43"/>
      <c r="K40" s="44">
        <f>ROUND(E40*J40,2)</f>
        <v>0</v>
      </c>
      <c r="L40" s="44">
        <v>21</v>
      </c>
      <c r="M40" s="44">
        <f>G40*(1+L40/100)</f>
        <v>0</v>
      </c>
      <c r="N40" s="42">
        <v>5.7400000000000003E-3</v>
      </c>
      <c r="O40" s="42">
        <f>ROUND(E40*N40,2)</f>
        <v>0.1</v>
      </c>
      <c r="P40" s="42">
        <v>0</v>
      </c>
      <c r="Q40" s="42">
        <f>ROUND(E40*P40,2)</f>
        <v>0</v>
      </c>
      <c r="R40" s="44"/>
      <c r="S40" s="44" t="s">
        <v>106</v>
      </c>
      <c r="T40" s="45" t="s">
        <v>106</v>
      </c>
      <c r="U40" s="28">
        <v>0.19</v>
      </c>
      <c r="V40" s="28">
        <f>ROUND(E40*U40,2)</f>
        <v>3.23</v>
      </c>
      <c r="W40" s="28"/>
      <c r="X40" s="28" t="s">
        <v>107</v>
      </c>
      <c r="Y40" s="28" t="s">
        <v>108</v>
      </c>
      <c r="Z40" s="17"/>
      <c r="AA40" s="17"/>
      <c r="AB40" s="17"/>
      <c r="AC40" s="17"/>
      <c r="AD40" s="17"/>
      <c r="AE40" s="17"/>
      <c r="AF40" s="17"/>
      <c r="AG40" s="17" t="s">
        <v>109</v>
      </c>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row>
    <row r="41" spans="1:60" outlineLevel="2" x14ac:dyDescent="0.2">
      <c r="A41" s="24"/>
      <c r="B41" s="25"/>
      <c r="C41" s="55" t="s">
        <v>141</v>
      </c>
      <c r="D41" s="30"/>
      <c r="E41" s="61">
        <v>17.000499999999999</v>
      </c>
      <c r="F41" s="28"/>
      <c r="G41" s="28"/>
      <c r="H41" s="28"/>
      <c r="I41" s="28"/>
      <c r="J41" s="28"/>
      <c r="K41" s="28"/>
      <c r="L41" s="28"/>
      <c r="M41" s="28"/>
      <c r="N41" s="27"/>
      <c r="O41" s="27"/>
      <c r="P41" s="27"/>
      <c r="Q41" s="27"/>
      <c r="R41" s="28"/>
      <c r="S41" s="28"/>
      <c r="T41" s="28"/>
      <c r="U41" s="28"/>
      <c r="V41" s="28"/>
      <c r="W41" s="28"/>
      <c r="X41" s="28"/>
      <c r="Y41" s="28"/>
      <c r="Z41" s="17"/>
      <c r="AA41" s="17"/>
      <c r="AB41" s="17"/>
      <c r="AC41" s="17"/>
      <c r="AD41" s="17"/>
      <c r="AE41" s="17"/>
      <c r="AF41" s="17"/>
      <c r="AG41" s="17" t="s">
        <v>111</v>
      </c>
      <c r="AH41" s="17">
        <v>0</v>
      </c>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row>
    <row r="42" spans="1:60" outlineLevel="1" x14ac:dyDescent="0.2">
      <c r="A42" s="39">
        <v>11</v>
      </c>
      <c r="B42" s="40" t="s">
        <v>149</v>
      </c>
      <c r="C42" s="54" t="s">
        <v>150</v>
      </c>
      <c r="D42" s="41" t="s">
        <v>151</v>
      </c>
      <c r="E42" s="42">
        <v>10</v>
      </c>
      <c r="F42" s="438">
        <v>0</v>
      </c>
      <c r="G42" s="44">
        <f>ROUND(E42*F42,2)</f>
        <v>0</v>
      </c>
      <c r="H42" s="43"/>
      <c r="I42" s="44">
        <f>ROUND(E42*H42,2)</f>
        <v>0</v>
      </c>
      <c r="J42" s="43"/>
      <c r="K42" s="44">
        <f>ROUND(E42*J42,2)</f>
        <v>0</v>
      </c>
      <c r="L42" s="44">
        <v>21</v>
      </c>
      <c r="M42" s="44">
        <f>G42*(1+L42/100)</f>
        <v>0</v>
      </c>
      <c r="N42" s="42">
        <v>3.7100000000000002E-3</v>
      </c>
      <c r="O42" s="42">
        <f>ROUND(E42*N42,2)</f>
        <v>0.04</v>
      </c>
      <c r="P42" s="42">
        <v>0</v>
      </c>
      <c r="Q42" s="42">
        <f>ROUND(E42*P42,2)</f>
        <v>0</v>
      </c>
      <c r="R42" s="44"/>
      <c r="S42" s="44" t="s">
        <v>106</v>
      </c>
      <c r="T42" s="45" t="s">
        <v>106</v>
      </c>
      <c r="U42" s="28">
        <v>0.18179999999999999</v>
      </c>
      <c r="V42" s="28">
        <f>ROUND(E42*U42,2)</f>
        <v>1.82</v>
      </c>
      <c r="W42" s="28"/>
      <c r="X42" s="28" t="s">
        <v>107</v>
      </c>
      <c r="Y42" s="28" t="s">
        <v>108</v>
      </c>
      <c r="Z42" s="17"/>
      <c r="AA42" s="17"/>
      <c r="AB42" s="17"/>
      <c r="AC42" s="17"/>
      <c r="AD42" s="17"/>
      <c r="AE42" s="17"/>
      <c r="AF42" s="17"/>
      <c r="AG42" s="17" t="s">
        <v>109</v>
      </c>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row>
    <row r="43" spans="1:60" outlineLevel="2" x14ac:dyDescent="0.2">
      <c r="A43" s="24"/>
      <c r="B43" s="25"/>
      <c r="C43" s="55" t="s">
        <v>152</v>
      </c>
      <c r="D43" s="30"/>
      <c r="E43" s="61">
        <v>5</v>
      </c>
      <c r="F43" s="28"/>
      <c r="G43" s="28"/>
      <c r="H43" s="28"/>
      <c r="I43" s="28"/>
      <c r="J43" s="28"/>
      <c r="K43" s="28"/>
      <c r="L43" s="28"/>
      <c r="M43" s="28"/>
      <c r="N43" s="27"/>
      <c r="O43" s="27"/>
      <c r="P43" s="27"/>
      <c r="Q43" s="27"/>
      <c r="R43" s="28"/>
      <c r="S43" s="28"/>
      <c r="T43" s="28"/>
      <c r="U43" s="28"/>
      <c r="V43" s="28"/>
      <c r="W43" s="28"/>
      <c r="X43" s="28"/>
      <c r="Y43" s="28"/>
      <c r="Z43" s="17"/>
      <c r="AA43" s="17"/>
      <c r="AB43" s="17"/>
      <c r="AC43" s="17"/>
      <c r="AD43" s="17"/>
      <c r="AE43" s="17"/>
      <c r="AF43" s="17"/>
      <c r="AG43" s="17" t="s">
        <v>111</v>
      </c>
      <c r="AH43" s="17">
        <v>0</v>
      </c>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row>
    <row r="44" spans="1:60" outlineLevel="3" x14ac:dyDescent="0.2">
      <c r="A44" s="24"/>
      <c r="B44" s="25"/>
      <c r="C44" s="55" t="s">
        <v>152</v>
      </c>
      <c r="D44" s="30"/>
      <c r="E44" s="61">
        <v>5</v>
      </c>
      <c r="F44" s="28"/>
      <c r="G44" s="28"/>
      <c r="H44" s="28"/>
      <c r="I44" s="28"/>
      <c r="J44" s="28"/>
      <c r="K44" s="28"/>
      <c r="L44" s="28"/>
      <c r="M44" s="28"/>
      <c r="N44" s="27"/>
      <c r="O44" s="27"/>
      <c r="P44" s="27"/>
      <c r="Q44" s="27"/>
      <c r="R44" s="28"/>
      <c r="S44" s="28"/>
      <c r="T44" s="28"/>
      <c r="U44" s="28"/>
      <c r="V44" s="28"/>
      <c r="W44" s="28"/>
      <c r="X44" s="28"/>
      <c r="Y44" s="28"/>
      <c r="Z44" s="17"/>
      <c r="AA44" s="17"/>
      <c r="AB44" s="17"/>
      <c r="AC44" s="17"/>
      <c r="AD44" s="17"/>
      <c r="AE44" s="17"/>
      <c r="AF44" s="17"/>
      <c r="AG44" s="17" t="s">
        <v>111</v>
      </c>
      <c r="AH44" s="17">
        <v>0</v>
      </c>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row>
    <row r="45" spans="1:60" outlineLevel="1" x14ac:dyDescent="0.2">
      <c r="A45" s="39">
        <v>12</v>
      </c>
      <c r="B45" s="40" t="s">
        <v>153</v>
      </c>
      <c r="C45" s="54" t="s">
        <v>154</v>
      </c>
      <c r="D45" s="41" t="s">
        <v>124</v>
      </c>
      <c r="E45" s="42">
        <v>2</v>
      </c>
      <c r="F45" s="438">
        <v>0</v>
      </c>
      <c r="G45" s="44">
        <f>ROUND(E45*F45,2)</f>
        <v>0</v>
      </c>
      <c r="H45" s="43"/>
      <c r="I45" s="44">
        <f>ROUND(E45*H45,2)</f>
        <v>0</v>
      </c>
      <c r="J45" s="43"/>
      <c r="K45" s="44">
        <f>ROUND(E45*J45,2)</f>
        <v>0</v>
      </c>
      <c r="L45" s="44">
        <v>21</v>
      </c>
      <c r="M45" s="44">
        <f>G45*(1+L45/100)</f>
        <v>0</v>
      </c>
      <c r="N45" s="42">
        <v>4.7660000000000001E-2</v>
      </c>
      <c r="O45" s="42">
        <f>ROUND(E45*N45,2)</f>
        <v>0.1</v>
      </c>
      <c r="P45" s="42">
        <v>0</v>
      </c>
      <c r="Q45" s="42">
        <f>ROUND(E45*P45,2)</f>
        <v>0</v>
      </c>
      <c r="R45" s="44"/>
      <c r="S45" s="44" t="s">
        <v>106</v>
      </c>
      <c r="T45" s="45" t="s">
        <v>106</v>
      </c>
      <c r="U45" s="28">
        <v>0.65600000000000003</v>
      </c>
      <c r="V45" s="28">
        <f>ROUND(E45*U45,2)</f>
        <v>1.31</v>
      </c>
      <c r="W45" s="28"/>
      <c r="X45" s="28" t="s">
        <v>107</v>
      </c>
      <c r="Y45" s="28" t="s">
        <v>108</v>
      </c>
      <c r="Z45" s="17"/>
      <c r="AA45" s="17"/>
      <c r="AB45" s="17"/>
      <c r="AC45" s="17"/>
      <c r="AD45" s="17"/>
      <c r="AE45" s="17"/>
      <c r="AF45" s="17"/>
      <c r="AG45" s="17" t="s">
        <v>109</v>
      </c>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row>
    <row r="46" spans="1:60" outlineLevel="2" x14ac:dyDescent="0.2">
      <c r="A46" s="24"/>
      <c r="B46" s="25"/>
      <c r="C46" s="55" t="s">
        <v>9</v>
      </c>
      <c r="D46" s="30"/>
      <c r="E46" s="61">
        <v>2</v>
      </c>
      <c r="F46" s="28"/>
      <c r="G46" s="28"/>
      <c r="H46" s="28"/>
      <c r="I46" s="28"/>
      <c r="J46" s="28"/>
      <c r="K46" s="28"/>
      <c r="L46" s="28"/>
      <c r="M46" s="28"/>
      <c r="N46" s="27"/>
      <c r="O46" s="27"/>
      <c r="P46" s="27"/>
      <c r="Q46" s="27"/>
      <c r="R46" s="28"/>
      <c r="S46" s="28"/>
      <c r="T46" s="28"/>
      <c r="U46" s="28"/>
      <c r="V46" s="28"/>
      <c r="W46" s="28"/>
      <c r="X46" s="28"/>
      <c r="Y46" s="28"/>
      <c r="Z46" s="17"/>
      <c r="AA46" s="17"/>
      <c r="AB46" s="17"/>
      <c r="AC46" s="17"/>
      <c r="AD46" s="17"/>
      <c r="AE46" s="17"/>
      <c r="AF46" s="17"/>
      <c r="AG46" s="17" t="s">
        <v>111</v>
      </c>
      <c r="AH46" s="17">
        <v>0</v>
      </c>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row>
    <row r="47" spans="1:60" outlineLevel="1" x14ac:dyDescent="0.2">
      <c r="A47" s="39">
        <v>13</v>
      </c>
      <c r="B47" s="40" t="s">
        <v>155</v>
      </c>
      <c r="C47" s="54" t="s">
        <v>156</v>
      </c>
      <c r="D47" s="41" t="s">
        <v>124</v>
      </c>
      <c r="E47" s="42">
        <v>43.558</v>
      </c>
      <c r="F47" s="438">
        <v>0</v>
      </c>
      <c r="G47" s="44">
        <f>ROUND(E47*F47,2)</f>
        <v>0</v>
      </c>
      <c r="H47" s="43"/>
      <c r="I47" s="44">
        <f>ROUND(E47*H47,2)</f>
        <v>0</v>
      </c>
      <c r="J47" s="43"/>
      <c r="K47" s="44">
        <f>ROUND(E47*J47,2)</f>
        <v>0</v>
      </c>
      <c r="L47" s="44">
        <v>21</v>
      </c>
      <c r="M47" s="44">
        <f>G47*(1+L47/100)</f>
        <v>0</v>
      </c>
      <c r="N47" s="42">
        <v>5.3400000000000001E-3</v>
      </c>
      <c r="O47" s="42">
        <f>ROUND(E47*N47,2)</f>
        <v>0.23</v>
      </c>
      <c r="P47" s="42">
        <v>0</v>
      </c>
      <c r="Q47" s="42">
        <f>ROUND(E47*P47,2)</f>
        <v>0</v>
      </c>
      <c r="R47" s="44"/>
      <c r="S47" s="44" t="s">
        <v>106</v>
      </c>
      <c r="T47" s="45" t="s">
        <v>106</v>
      </c>
      <c r="U47" s="28">
        <v>0.11</v>
      </c>
      <c r="V47" s="28">
        <f>ROUND(E47*U47,2)</f>
        <v>4.79</v>
      </c>
      <c r="W47" s="28"/>
      <c r="X47" s="28" t="s">
        <v>107</v>
      </c>
      <c r="Y47" s="28" t="s">
        <v>108</v>
      </c>
      <c r="Z47" s="17"/>
      <c r="AA47" s="17"/>
      <c r="AB47" s="17"/>
      <c r="AC47" s="17"/>
      <c r="AD47" s="17"/>
      <c r="AE47" s="17"/>
      <c r="AF47" s="17"/>
      <c r="AG47" s="17" t="s">
        <v>109</v>
      </c>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row>
    <row r="48" spans="1:60" outlineLevel="2" x14ac:dyDescent="0.2">
      <c r="A48" s="24"/>
      <c r="B48" s="25"/>
      <c r="C48" s="55" t="s">
        <v>136</v>
      </c>
      <c r="D48" s="30"/>
      <c r="E48" s="61">
        <v>52.78</v>
      </c>
      <c r="F48" s="28"/>
      <c r="G48" s="28"/>
      <c r="H48" s="28"/>
      <c r="I48" s="28"/>
      <c r="J48" s="28"/>
      <c r="K48" s="28"/>
      <c r="L48" s="28"/>
      <c r="M48" s="28"/>
      <c r="N48" s="27"/>
      <c r="O48" s="27"/>
      <c r="P48" s="27"/>
      <c r="Q48" s="27"/>
      <c r="R48" s="28"/>
      <c r="S48" s="28"/>
      <c r="T48" s="28"/>
      <c r="U48" s="28"/>
      <c r="V48" s="28"/>
      <c r="W48" s="28"/>
      <c r="X48" s="28"/>
      <c r="Y48" s="28"/>
      <c r="Z48" s="17"/>
      <c r="AA48" s="17"/>
      <c r="AB48" s="17"/>
      <c r="AC48" s="17"/>
      <c r="AD48" s="17"/>
      <c r="AE48" s="17"/>
      <c r="AF48" s="17"/>
      <c r="AG48" s="17" t="s">
        <v>111</v>
      </c>
      <c r="AH48" s="17">
        <v>0</v>
      </c>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row>
    <row r="49" spans="1:60" outlineLevel="3" x14ac:dyDescent="0.2">
      <c r="A49" s="24"/>
      <c r="B49" s="25"/>
      <c r="C49" s="55" t="s">
        <v>137</v>
      </c>
      <c r="D49" s="30"/>
      <c r="E49" s="61">
        <v>-2.15</v>
      </c>
      <c r="F49" s="28"/>
      <c r="G49" s="28"/>
      <c r="H49" s="28"/>
      <c r="I49" s="28"/>
      <c r="J49" s="28"/>
      <c r="K49" s="28"/>
      <c r="L49" s="28"/>
      <c r="M49" s="28"/>
      <c r="N49" s="27"/>
      <c r="O49" s="27"/>
      <c r="P49" s="27"/>
      <c r="Q49" s="27"/>
      <c r="R49" s="28"/>
      <c r="S49" s="28"/>
      <c r="T49" s="28"/>
      <c r="U49" s="28"/>
      <c r="V49" s="28"/>
      <c r="W49" s="28"/>
      <c r="X49" s="28"/>
      <c r="Y49" s="28"/>
      <c r="Z49" s="17"/>
      <c r="AA49" s="17"/>
      <c r="AB49" s="17"/>
      <c r="AC49" s="17"/>
      <c r="AD49" s="17"/>
      <c r="AE49" s="17"/>
      <c r="AF49" s="17"/>
      <c r="AG49" s="17" t="s">
        <v>111</v>
      </c>
      <c r="AH49" s="17">
        <v>0</v>
      </c>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row>
    <row r="50" spans="1:60" outlineLevel="3" x14ac:dyDescent="0.2">
      <c r="A50" s="24"/>
      <c r="B50" s="25"/>
      <c r="C50" s="55" t="s">
        <v>138</v>
      </c>
      <c r="D50" s="30"/>
      <c r="E50" s="61">
        <v>-2</v>
      </c>
      <c r="F50" s="28"/>
      <c r="G50" s="28"/>
      <c r="H50" s="28"/>
      <c r="I50" s="28"/>
      <c r="J50" s="28"/>
      <c r="K50" s="28"/>
      <c r="L50" s="28"/>
      <c r="M50" s="28"/>
      <c r="N50" s="27"/>
      <c r="O50" s="27"/>
      <c r="P50" s="27"/>
      <c r="Q50" s="27"/>
      <c r="R50" s="28"/>
      <c r="S50" s="28"/>
      <c r="T50" s="28"/>
      <c r="U50" s="28"/>
      <c r="V50" s="28"/>
      <c r="W50" s="28"/>
      <c r="X50" s="28"/>
      <c r="Y50" s="28"/>
      <c r="Z50" s="17"/>
      <c r="AA50" s="17"/>
      <c r="AB50" s="17"/>
      <c r="AC50" s="17"/>
      <c r="AD50" s="17"/>
      <c r="AE50" s="17"/>
      <c r="AF50" s="17"/>
      <c r="AG50" s="17" t="s">
        <v>111</v>
      </c>
      <c r="AH50" s="17">
        <v>0</v>
      </c>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row>
    <row r="51" spans="1:60" outlineLevel="3" x14ac:dyDescent="0.2">
      <c r="A51" s="24"/>
      <c r="B51" s="25"/>
      <c r="C51" s="55" t="s">
        <v>139</v>
      </c>
      <c r="D51" s="30"/>
      <c r="E51" s="61">
        <v>-1.6</v>
      </c>
      <c r="F51" s="28"/>
      <c r="G51" s="28"/>
      <c r="H51" s="28"/>
      <c r="I51" s="28"/>
      <c r="J51" s="28"/>
      <c r="K51" s="28"/>
      <c r="L51" s="28"/>
      <c r="M51" s="28"/>
      <c r="N51" s="27"/>
      <c r="O51" s="27"/>
      <c r="P51" s="27"/>
      <c r="Q51" s="27"/>
      <c r="R51" s="28"/>
      <c r="S51" s="28"/>
      <c r="T51" s="28"/>
      <c r="U51" s="28"/>
      <c r="V51" s="28"/>
      <c r="W51" s="28"/>
      <c r="X51" s="28"/>
      <c r="Y51" s="28"/>
      <c r="Z51" s="17"/>
      <c r="AA51" s="17"/>
      <c r="AB51" s="17"/>
      <c r="AC51" s="17"/>
      <c r="AD51" s="17"/>
      <c r="AE51" s="17"/>
      <c r="AF51" s="17"/>
      <c r="AG51" s="17" t="s">
        <v>111</v>
      </c>
      <c r="AH51" s="17">
        <v>0</v>
      </c>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row>
    <row r="52" spans="1:60" outlineLevel="3" x14ac:dyDescent="0.2">
      <c r="A52" s="24"/>
      <c r="B52" s="25"/>
      <c r="C52" s="55" t="s">
        <v>140</v>
      </c>
      <c r="D52" s="30"/>
      <c r="E52" s="61">
        <v>-3.472</v>
      </c>
      <c r="F52" s="28"/>
      <c r="G52" s="28"/>
      <c r="H52" s="28"/>
      <c r="I52" s="28"/>
      <c r="J52" s="28"/>
      <c r="K52" s="28"/>
      <c r="L52" s="28"/>
      <c r="M52" s="28"/>
      <c r="N52" s="27"/>
      <c r="O52" s="27"/>
      <c r="P52" s="27"/>
      <c r="Q52" s="27"/>
      <c r="R52" s="28"/>
      <c r="S52" s="28"/>
      <c r="T52" s="28"/>
      <c r="U52" s="28"/>
      <c r="V52" s="28"/>
      <c r="W52" s="28"/>
      <c r="X52" s="28"/>
      <c r="Y52" s="28"/>
      <c r="Z52" s="17"/>
      <c r="AA52" s="17"/>
      <c r="AB52" s="17"/>
      <c r="AC52" s="17"/>
      <c r="AD52" s="17"/>
      <c r="AE52" s="17"/>
      <c r="AF52" s="17"/>
      <c r="AG52" s="17" t="s">
        <v>111</v>
      </c>
      <c r="AH52" s="17">
        <v>0</v>
      </c>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row>
    <row r="53" spans="1:60" outlineLevel="1" x14ac:dyDescent="0.2">
      <c r="A53" s="39">
        <v>14</v>
      </c>
      <c r="B53" s="40" t="s">
        <v>157</v>
      </c>
      <c r="C53" s="54" t="s">
        <v>158</v>
      </c>
      <c r="D53" s="41" t="s">
        <v>124</v>
      </c>
      <c r="E53" s="42">
        <v>4</v>
      </c>
      <c r="F53" s="438">
        <v>0</v>
      </c>
      <c r="G53" s="44">
        <f>ROUND(E53*F53,2)</f>
        <v>0</v>
      </c>
      <c r="H53" s="43"/>
      <c r="I53" s="44">
        <f>ROUND(E53*H53,2)</f>
        <v>0</v>
      </c>
      <c r="J53" s="43"/>
      <c r="K53" s="44">
        <f>ROUND(E53*J53,2)</f>
        <v>0</v>
      </c>
      <c r="L53" s="44">
        <v>21</v>
      </c>
      <c r="M53" s="44">
        <f>G53*(1+L53/100)</f>
        <v>0</v>
      </c>
      <c r="N53" s="42">
        <v>5.3690000000000002E-2</v>
      </c>
      <c r="O53" s="42">
        <f>ROUND(E53*N53,2)</f>
        <v>0.21</v>
      </c>
      <c r="P53" s="42">
        <v>0</v>
      </c>
      <c r="Q53" s="42">
        <f>ROUND(E53*P53,2)</f>
        <v>0</v>
      </c>
      <c r="R53" s="44"/>
      <c r="S53" s="44" t="s">
        <v>106</v>
      </c>
      <c r="T53" s="45" t="s">
        <v>106</v>
      </c>
      <c r="U53" s="28">
        <v>1.17717</v>
      </c>
      <c r="V53" s="28">
        <f>ROUND(E53*U53,2)</f>
        <v>4.71</v>
      </c>
      <c r="W53" s="28"/>
      <c r="X53" s="28" t="s">
        <v>107</v>
      </c>
      <c r="Y53" s="28" t="s">
        <v>108</v>
      </c>
      <c r="Z53" s="17"/>
      <c r="AA53" s="17"/>
      <c r="AB53" s="17"/>
      <c r="AC53" s="17"/>
      <c r="AD53" s="17"/>
      <c r="AE53" s="17"/>
      <c r="AF53" s="17"/>
      <c r="AG53" s="17" t="s">
        <v>109</v>
      </c>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row>
    <row r="54" spans="1:60" outlineLevel="2" x14ac:dyDescent="0.2">
      <c r="A54" s="24"/>
      <c r="B54" s="25"/>
      <c r="C54" s="55" t="s">
        <v>159</v>
      </c>
      <c r="D54" s="30"/>
      <c r="E54" s="61">
        <v>4</v>
      </c>
      <c r="F54" s="28"/>
      <c r="G54" s="28"/>
      <c r="H54" s="28"/>
      <c r="I54" s="28"/>
      <c r="J54" s="28"/>
      <c r="K54" s="28"/>
      <c r="L54" s="28"/>
      <c r="M54" s="28"/>
      <c r="N54" s="27"/>
      <c r="O54" s="27"/>
      <c r="P54" s="27"/>
      <c r="Q54" s="27"/>
      <c r="R54" s="28"/>
      <c r="S54" s="28"/>
      <c r="T54" s="28"/>
      <c r="U54" s="28"/>
      <c r="V54" s="28"/>
      <c r="W54" s="28"/>
      <c r="X54" s="28"/>
      <c r="Y54" s="28"/>
      <c r="Z54" s="17"/>
      <c r="AA54" s="17"/>
      <c r="AB54" s="17"/>
      <c r="AC54" s="17"/>
      <c r="AD54" s="17"/>
      <c r="AE54" s="17"/>
      <c r="AF54" s="17"/>
      <c r="AG54" s="17" t="s">
        <v>111</v>
      </c>
      <c r="AH54" s="17">
        <v>0</v>
      </c>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row>
    <row r="55" spans="1:60" x14ac:dyDescent="0.2">
      <c r="A55" s="32" t="s">
        <v>101</v>
      </c>
      <c r="B55" s="33" t="s">
        <v>36</v>
      </c>
      <c r="C55" s="53" t="s">
        <v>37</v>
      </c>
      <c r="D55" s="34"/>
      <c r="E55" s="35"/>
      <c r="F55" s="36"/>
      <c r="G55" s="36">
        <f>SUMIF(AG56:AG58,"&lt;&gt;NOR",G56:G58)</f>
        <v>0</v>
      </c>
      <c r="H55" s="36"/>
      <c r="I55" s="36">
        <f>SUM(I56:I58)</f>
        <v>0</v>
      </c>
      <c r="J55" s="36"/>
      <c r="K55" s="36">
        <f>SUM(K56:K58)</f>
        <v>0</v>
      </c>
      <c r="L55" s="36"/>
      <c r="M55" s="36">
        <f>SUM(M56:M58)</f>
        <v>0</v>
      </c>
      <c r="N55" s="35"/>
      <c r="O55" s="35">
        <f>SUM(O56:O58)</f>
        <v>0.17</v>
      </c>
      <c r="P55" s="35"/>
      <c r="Q55" s="35">
        <f>SUM(Q56:Q58)</f>
        <v>0</v>
      </c>
      <c r="R55" s="36"/>
      <c r="S55" s="36"/>
      <c r="T55" s="37"/>
      <c r="U55" s="31"/>
      <c r="V55" s="31">
        <f>SUM(V56:V58)</f>
        <v>0.36</v>
      </c>
      <c r="W55" s="31"/>
      <c r="X55" s="31"/>
      <c r="Y55" s="31"/>
      <c r="AG55" t="s">
        <v>102</v>
      </c>
    </row>
    <row r="56" spans="1:60" outlineLevel="1" x14ac:dyDescent="0.2">
      <c r="A56" s="39">
        <v>15</v>
      </c>
      <c r="B56" s="40" t="s">
        <v>160</v>
      </c>
      <c r="C56" s="54" t="s">
        <v>161</v>
      </c>
      <c r="D56" s="41" t="s">
        <v>105</v>
      </c>
      <c r="E56" s="42">
        <v>6.7500000000000004E-2</v>
      </c>
      <c r="F56" s="438">
        <v>0</v>
      </c>
      <c r="G56" s="44">
        <f>ROUND(E56*F56,2)</f>
        <v>0</v>
      </c>
      <c r="H56" s="43"/>
      <c r="I56" s="44">
        <f>ROUND(E56*H56,2)</f>
        <v>0</v>
      </c>
      <c r="J56" s="43"/>
      <c r="K56" s="44">
        <f>ROUND(E56*J56,2)</f>
        <v>0</v>
      </c>
      <c r="L56" s="44">
        <v>21</v>
      </c>
      <c r="M56" s="44">
        <f>G56*(1+L56/100)</f>
        <v>0</v>
      </c>
      <c r="N56" s="42">
        <v>2.5</v>
      </c>
      <c r="O56" s="42">
        <f>ROUND(E56*N56,2)</f>
        <v>0.17</v>
      </c>
      <c r="P56" s="42">
        <v>0</v>
      </c>
      <c r="Q56" s="42">
        <f>ROUND(E56*P56,2)</f>
        <v>0</v>
      </c>
      <c r="R56" s="44"/>
      <c r="S56" s="44" t="s">
        <v>106</v>
      </c>
      <c r="T56" s="45" t="s">
        <v>106</v>
      </c>
      <c r="U56" s="28">
        <v>5.33</v>
      </c>
      <c r="V56" s="28">
        <f>ROUND(E56*U56,2)</f>
        <v>0.36</v>
      </c>
      <c r="W56" s="28"/>
      <c r="X56" s="28" t="s">
        <v>107</v>
      </c>
      <c r="Y56" s="28" t="s">
        <v>108</v>
      </c>
      <c r="Z56" s="17"/>
      <c r="AA56" s="17"/>
      <c r="AB56" s="17"/>
      <c r="AC56" s="17"/>
      <c r="AD56" s="17"/>
      <c r="AE56" s="17"/>
      <c r="AF56" s="17"/>
      <c r="AG56" s="17" t="s">
        <v>109</v>
      </c>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row>
    <row r="57" spans="1:60" outlineLevel="2" x14ac:dyDescent="0.2">
      <c r="A57" s="24"/>
      <c r="B57" s="25"/>
      <c r="C57" s="55" t="s">
        <v>162</v>
      </c>
      <c r="D57" s="30"/>
      <c r="E57" s="61">
        <v>4.0500000000000001E-2</v>
      </c>
      <c r="F57" s="28"/>
      <c r="G57" s="28"/>
      <c r="H57" s="28"/>
      <c r="I57" s="28"/>
      <c r="J57" s="28"/>
      <c r="K57" s="28"/>
      <c r="L57" s="28"/>
      <c r="M57" s="28"/>
      <c r="N57" s="27"/>
      <c r="O57" s="27"/>
      <c r="P57" s="27"/>
      <c r="Q57" s="27"/>
      <c r="R57" s="28"/>
      <c r="S57" s="28"/>
      <c r="T57" s="28"/>
      <c r="U57" s="28"/>
      <c r="V57" s="28"/>
      <c r="W57" s="28"/>
      <c r="X57" s="28"/>
      <c r="Y57" s="28"/>
      <c r="Z57" s="17"/>
      <c r="AA57" s="17"/>
      <c r="AB57" s="17"/>
      <c r="AC57" s="17"/>
      <c r="AD57" s="17"/>
      <c r="AE57" s="17"/>
      <c r="AF57" s="17"/>
      <c r="AG57" s="17" t="s">
        <v>111</v>
      </c>
      <c r="AH57" s="17">
        <v>0</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row>
    <row r="58" spans="1:60" outlineLevel="3" x14ac:dyDescent="0.2">
      <c r="A58" s="24"/>
      <c r="B58" s="25"/>
      <c r="C58" s="55" t="s">
        <v>163</v>
      </c>
      <c r="D58" s="30"/>
      <c r="E58" s="61">
        <v>2.7E-2</v>
      </c>
      <c r="F58" s="28"/>
      <c r="G58" s="28"/>
      <c r="H58" s="28"/>
      <c r="I58" s="28"/>
      <c r="J58" s="28"/>
      <c r="K58" s="28"/>
      <c r="L58" s="28"/>
      <c r="M58" s="28"/>
      <c r="N58" s="27"/>
      <c r="O58" s="27"/>
      <c r="P58" s="27"/>
      <c r="Q58" s="27"/>
      <c r="R58" s="28"/>
      <c r="S58" s="28"/>
      <c r="T58" s="28"/>
      <c r="U58" s="28"/>
      <c r="V58" s="28"/>
      <c r="W58" s="28"/>
      <c r="X58" s="28"/>
      <c r="Y58" s="28"/>
      <c r="Z58" s="17"/>
      <c r="AA58" s="17"/>
      <c r="AB58" s="17"/>
      <c r="AC58" s="17"/>
      <c r="AD58" s="17"/>
      <c r="AE58" s="17"/>
      <c r="AF58" s="17"/>
      <c r="AG58" s="17" t="s">
        <v>111</v>
      </c>
      <c r="AH58" s="17">
        <v>0</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row>
    <row r="59" spans="1:60" x14ac:dyDescent="0.2">
      <c r="A59" s="32" t="s">
        <v>101</v>
      </c>
      <c r="B59" s="33" t="s">
        <v>38</v>
      </c>
      <c r="C59" s="53" t="s">
        <v>39</v>
      </c>
      <c r="D59" s="34"/>
      <c r="E59" s="35"/>
      <c r="F59" s="36"/>
      <c r="G59" s="36">
        <f>SUMIF(AG60:AG63,"&lt;&gt;NOR",G60:G63)</f>
        <v>0</v>
      </c>
      <c r="H59" s="36"/>
      <c r="I59" s="36">
        <f>SUM(I60:I63)</f>
        <v>0</v>
      </c>
      <c r="J59" s="36"/>
      <c r="K59" s="36">
        <f>SUM(K60:K63)</f>
        <v>0</v>
      </c>
      <c r="L59" s="36"/>
      <c r="M59" s="36">
        <f>SUM(M60:M63)</f>
        <v>0</v>
      </c>
      <c r="N59" s="35"/>
      <c r="O59" s="35">
        <f>SUM(O60:O63)</f>
        <v>0</v>
      </c>
      <c r="P59" s="35"/>
      <c r="Q59" s="35">
        <f>SUM(Q60:Q63)</f>
        <v>0</v>
      </c>
      <c r="R59" s="36"/>
      <c r="S59" s="36"/>
      <c r="T59" s="37"/>
      <c r="U59" s="31"/>
      <c r="V59" s="31">
        <f>SUM(V60:V63)</f>
        <v>0</v>
      </c>
      <c r="W59" s="31"/>
      <c r="X59" s="31"/>
      <c r="Y59" s="31"/>
      <c r="AG59" t="s">
        <v>102</v>
      </c>
    </row>
    <row r="60" spans="1:60" outlineLevel="1" x14ac:dyDescent="0.2">
      <c r="A60" s="39">
        <v>16</v>
      </c>
      <c r="B60" s="40" t="s">
        <v>164</v>
      </c>
      <c r="C60" s="54" t="s">
        <v>165</v>
      </c>
      <c r="D60" s="41" t="s">
        <v>151</v>
      </c>
      <c r="E60" s="42">
        <v>6.1</v>
      </c>
      <c r="F60" s="438">
        <v>0</v>
      </c>
      <c r="G60" s="44">
        <f>ROUND(E60*F60,2)</f>
        <v>0</v>
      </c>
      <c r="H60" s="43"/>
      <c r="I60" s="44">
        <f>ROUND(E60*H60,2)</f>
        <v>0</v>
      </c>
      <c r="J60" s="43"/>
      <c r="K60" s="44">
        <f>ROUND(E60*J60,2)</f>
        <v>0</v>
      </c>
      <c r="L60" s="44">
        <v>21</v>
      </c>
      <c r="M60" s="44">
        <f>G60*(1+L60/100)</f>
        <v>0</v>
      </c>
      <c r="N60" s="42">
        <v>8.0000000000000007E-5</v>
      </c>
      <c r="O60" s="42">
        <f>ROUND(E60*N60,2)</f>
        <v>0</v>
      </c>
      <c r="P60" s="42">
        <v>0</v>
      </c>
      <c r="Q60" s="42">
        <f>ROUND(E60*P60,2)</f>
        <v>0</v>
      </c>
      <c r="R60" s="44"/>
      <c r="S60" s="44" t="s">
        <v>106</v>
      </c>
      <c r="T60" s="45" t="s">
        <v>133</v>
      </c>
      <c r="U60" s="28">
        <v>0</v>
      </c>
      <c r="V60" s="28">
        <f>ROUND(E60*U60,2)</f>
        <v>0</v>
      </c>
      <c r="W60" s="28"/>
      <c r="X60" s="28" t="s">
        <v>107</v>
      </c>
      <c r="Y60" s="28" t="s">
        <v>108</v>
      </c>
      <c r="Z60" s="17"/>
      <c r="AA60" s="17"/>
      <c r="AB60" s="17"/>
      <c r="AC60" s="17"/>
      <c r="AD60" s="17"/>
      <c r="AE60" s="17"/>
      <c r="AF60" s="17"/>
      <c r="AG60" s="17" t="s">
        <v>166</v>
      </c>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row>
    <row r="61" spans="1:60" outlineLevel="2" x14ac:dyDescent="0.2">
      <c r="A61" s="24"/>
      <c r="B61" s="25"/>
      <c r="C61" s="55" t="s">
        <v>167</v>
      </c>
      <c r="D61" s="30"/>
      <c r="E61" s="61">
        <v>6.1</v>
      </c>
      <c r="F61" s="28"/>
      <c r="G61" s="28"/>
      <c r="H61" s="28"/>
      <c r="I61" s="28"/>
      <c r="J61" s="28"/>
      <c r="K61" s="28"/>
      <c r="L61" s="28"/>
      <c r="M61" s="28"/>
      <c r="N61" s="27"/>
      <c r="O61" s="27"/>
      <c r="P61" s="27"/>
      <c r="Q61" s="27"/>
      <c r="R61" s="28"/>
      <c r="S61" s="28"/>
      <c r="T61" s="28"/>
      <c r="U61" s="28"/>
      <c r="V61" s="28"/>
      <c r="W61" s="28"/>
      <c r="X61" s="28"/>
      <c r="Y61" s="28"/>
      <c r="Z61" s="17"/>
      <c r="AA61" s="17"/>
      <c r="AB61" s="17"/>
      <c r="AC61" s="17"/>
      <c r="AD61" s="17"/>
      <c r="AE61" s="17"/>
      <c r="AF61" s="17"/>
      <c r="AG61" s="17" t="s">
        <v>111</v>
      </c>
      <c r="AH61" s="17">
        <v>0</v>
      </c>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row>
    <row r="62" spans="1:60" ht="22.5" outlineLevel="1" x14ac:dyDescent="0.2">
      <c r="A62" s="39">
        <v>17</v>
      </c>
      <c r="B62" s="40" t="s">
        <v>168</v>
      </c>
      <c r="C62" s="54" t="s">
        <v>169</v>
      </c>
      <c r="D62" s="41" t="s">
        <v>170</v>
      </c>
      <c r="E62" s="42">
        <v>1</v>
      </c>
      <c r="F62" s="438">
        <v>0</v>
      </c>
      <c r="G62" s="44">
        <f>ROUND(E62*F62,2)</f>
        <v>0</v>
      </c>
      <c r="H62" s="43"/>
      <c r="I62" s="44">
        <f>ROUND(E62*H62,2)</f>
        <v>0</v>
      </c>
      <c r="J62" s="43"/>
      <c r="K62" s="44">
        <f>ROUND(E62*J62,2)</f>
        <v>0</v>
      </c>
      <c r="L62" s="44">
        <v>21</v>
      </c>
      <c r="M62" s="44">
        <f>G62*(1+L62/100)</f>
        <v>0</v>
      </c>
      <c r="N62" s="42">
        <v>0</v>
      </c>
      <c r="O62" s="42">
        <f>ROUND(E62*N62,2)</f>
        <v>0</v>
      </c>
      <c r="P62" s="42">
        <v>0</v>
      </c>
      <c r="Q62" s="42">
        <f>ROUND(E62*P62,2)</f>
        <v>0</v>
      </c>
      <c r="R62" s="44"/>
      <c r="S62" s="44" t="s">
        <v>132</v>
      </c>
      <c r="T62" s="45" t="s">
        <v>133</v>
      </c>
      <c r="U62" s="28">
        <v>0</v>
      </c>
      <c r="V62" s="28">
        <f>ROUND(E62*U62,2)</f>
        <v>0</v>
      </c>
      <c r="W62" s="28"/>
      <c r="X62" s="28" t="s">
        <v>119</v>
      </c>
      <c r="Y62" s="28" t="s">
        <v>108</v>
      </c>
      <c r="Z62" s="17"/>
      <c r="AA62" s="17"/>
      <c r="AB62" s="17"/>
      <c r="AC62" s="17"/>
      <c r="AD62" s="17"/>
      <c r="AE62" s="17"/>
      <c r="AF62" s="17"/>
      <c r="AG62" s="17" t="s">
        <v>120</v>
      </c>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row>
    <row r="63" spans="1:60" outlineLevel="2" x14ac:dyDescent="0.2">
      <c r="A63" s="24"/>
      <c r="B63" s="25"/>
      <c r="C63" s="55" t="s">
        <v>11</v>
      </c>
      <c r="D63" s="30"/>
      <c r="E63" s="61">
        <v>1</v>
      </c>
      <c r="F63" s="28"/>
      <c r="G63" s="28"/>
      <c r="H63" s="28"/>
      <c r="I63" s="28"/>
      <c r="J63" s="28"/>
      <c r="K63" s="28"/>
      <c r="L63" s="28"/>
      <c r="M63" s="28"/>
      <c r="N63" s="27"/>
      <c r="O63" s="27"/>
      <c r="P63" s="27"/>
      <c r="Q63" s="27"/>
      <c r="R63" s="28"/>
      <c r="S63" s="28"/>
      <c r="T63" s="28"/>
      <c r="U63" s="28"/>
      <c r="V63" s="28"/>
      <c r="W63" s="28"/>
      <c r="X63" s="28"/>
      <c r="Y63" s="28"/>
      <c r="Z63" s="17"/>
      <c r="AA63" s="17"/>
      <c r="AB63" s="17"/>
      <c r="AC63" s="17"/>
      <c r="AD63" s="17"/>
      <c r="AE63" s="17"/>
      <c r="AF63" s="17"/>
      <c r="AG63" s="17" t="s">
        <v>111</v>
      </c>
      <c r="AH63" s="17">
        <v>0</v>
      </c>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row>
    <row r="64" spans="1:60" x14ac:dyDescent="0.2">
      <c r="A64" s="32" t="s">
        <v>101</v>
      </c>
      <c r="B64" s="33" t="s">
        <v>40</v>
      </c>
      <c r="C64" s="53" t="s">
        <v>41</v>
      </c>
      <c r="D64" s="34"/>
      <c r="E64" s="35"/>
      <c r="F64" s="36"/>
      <c r="G64" s="36">
        <f>SUMIF(AG65:AG68,"&lt;&gt;NOR",G65:G68)</f>
        <v>0</v>
      </c>
      <c r="H64" s="36"/>
      <c r="I64" s="36">
        <f>SUM(I65:I68)</f>
        <v>0</v>
      </c>
      <c r="J64" s="36"/>
      <c r="K64" s="36">
        <f>SUM(K65:K68)</f>
        <v>0</v>
      </c>
      <c r="L64" s="36"/>
      <c r="M64" s="36">
        <f>SUM(M65:M68)</f>
        <v>0</v>
      </c>
      <c r="N64" s="35"/>
      <c r="O64" s="35">
        <f>SUM(O65:O68)</f>
        <v>0.02</v>
      </c>
      <c r="P64" s="35"/>
      <c r="Q64" s="35">
        <f>SUM(Q65:Q68)</f>
        <v>0</v>
      </c>
      <c r="R64" s="36"/>
      <c r="S64" s="36"/>
      <c r="T64" s="37"/>
      <c r="U64" s="31"/>
      <c r="V64" s="31">
        <f>SUM(V65:V68)</f>
        <v>3.28</v>
      </c>
      <c r="W64" s="31"/>
      <c r="X64" s="31"/>
      <c r="Y64" s="31"/>
      <c r="AG64" t="s">
        <v>102</v>
      </c>
    </row>
    <row r="65" spans="1:60" outlineLevel="1" x14ac:dyDescent="0.2">
      <c r="A65" s="39">
        <v>18</v>
      </c>
      <c r="B65" s="40" t="s">
        <v>171</v>
      </c>
      <c r="C65" s="54" t="s">
        <v>172</v>
      </c>
      <c r="D65" s="41" t="s">
        <v>124</v>
      </c>
      <c r="E65" s="42">
        <v>18.520499999999998</v>
      </c>
      <c r="F65" s="438">
        <v>0</v>
      </c>
      <c r="G65" s="44">
        <f>ROUND(E65*F65,2)</f>
        <v>0</v>
      </c>
      <c r="H65" s="43"/>
      <c r="I65" s="44">
        <f>ROUND(E65*H65,2)</f>
        <v>0</v>
      </c>
      <c r="J65" s="43"/>
      <c r="K65" s="44">
        <f>ROUND(E65*J65,2)</f>
        <v>0</v>
      </c>
      <c r="L65" s="44">
        <v>21</v>
      </c>
      <c r="M65" s="44">
        <f>G65*(1+L65/100)</f>
        <v>0</v>
      </c>
      <c r="N65" s="42">
        <v>1.2099999999999999E-3</v>
      </c>
      <c r="O65" s="42">
        <f>ROUND(E65*N65,2)</f>
        <v>0.02</v>
      </c>
      <c r="P65" s="42">
        <v>0</v>
      </c>
      <c r="Q65" s="42">
        <f>ROUND(E65*P65,2)</f>
        <v>0</v>
      </c>
      <c r="R65" s="44"/>
      <c r="S65" s="44" t="s">
        <v>106</v>
      </c>
      <c r="T65" s="45" t="s">
        <v>106</v>
      </c>
      <c r="U65" s="28">
        <v>0.17699999999999999</v>
      </c>
      <c r="V65" s="28">
        <f>ROUND(E65*U65,2)</f>
        <v>3.28</v>
      </c>
      <c r="W65" s="28"/>
      <c r="X65" s="28" t="s">
        <v>107</v>
      </c>
      <c r="Y65" s="28" t="s">
        <v>108</v>
      </c>
      <c r="Z65" s="17"/>
      <c r="AA65" s="17"/>
      <c r="AB65" s="17"/>
      <c r="AC65" s="17"/>
      <c r="AD65" s="17"/>
      <c r="AE65" s="17"/>
      <c r="AF65" s="17"/>
      <c r="AG65" s="17" t="s">
        <v>109</v>
      </c>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row>
    <row r="66" spans="1:60" outlineLevel="2" x14ac:dyDescent="0.2">
      <c r="A66" s="24"/>
      <c r="B66" s="25"/>
      <c r="C66" s="55" t="s">
        <v>141</v>
      </c>
      <c r="D66" s="30"/>
      <c r="E66" s="61">
        <v>17.000499999999999</v>
      </c>
      <c r="F66" s="28"/>
      <c r="G66" s="28"/>
      <c r="H66" s="28"/>
      <c r="I66" s="28"/>
      <c r="J66" s="28"/>
      <c r="K66" s="28"/>
      <c r="L66" s="28"/>
      <c r="M66" s="28"/>
      <c r="N66" s="27"/>
      <c r="O66" s="27"/>
      <c r="P66" s="27"/>
      <c r="Q66" s="27"/>
      <c r="R66" s="28"/>
      <c r="S66" s="28"/>
      <c r="T66" s="28"/>
      <c r="U66" s="28"/>
      <c r="V66" s="28"/>
      <c r="W66" s="28"/>
      <c r="X66" s="28"/>
      <c r="Y66" s="28"/>
      <c r="Z66" s="17"/>
      <c r="AA66" s="17"/>
      <c r="AB66" s="17"/>
      <c r="AC66" s="17"/>
      <c r="AD66" s="17"/>
      <c r="AE66" s="17"/>
      <c r="AF66" s="17"/>
      <c r="AG66" s="17" t="s">
        <v>111</v>
      </c>
      <c r="AH66" s="17">
        <v>0</v>
      </c>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row>
    <row r="67" spans="1:60" outlineLevel="3" x14ac:dyDescent="0.2">
      <c r="A67" s="24"/>
      <c r="B67" s="25"/>
      <c r="C67" s="55" t="s">
        <v>173</v>
      </c>
      <c r="D67" s="30"/>
      <c r="E67" s="61">
        <v>0.52</v>
      </c>
      <c r="F67" s="28"/>
      <c r="G67" s="28"/>
      <c r="H67" s="28"/>
      <c r="I67" s="28"/>
      <c r="J67" s="28"/>
      <c r="K67" s="28"/>
      <c r="L67" s="28"/>
      <c r="M67" s="28"/>
      <c r="N67" s="27"/>
      <c r="O67" s="27"/>
      <c r="P67" s="27"/>
      <c r="Q67" s="27"/>
      <c r="R67" s="28"/>
      <c r="S67" s="28"/>
      <c r="T67" s="28"/>
      <c r="U67" s="28"/>
      <c r="V67" s="28"/>
      <c r="W67" s="28"/>
      <c r="X67" s="28"/>
      <c r="Y67" s="28"/>
      <c r="Z67" s="17"/>
      <c r="AA67" s="17"/>
      <c r="AB67" s="17"/>
      <c r="AC67" s="17"/>
      <c r="AD67" s="17"/>
      <c r="AE67" s="17"/>
      <c r="AF67" s="17"/>
      <c r="AG67" s="17" t="s">
        <v>111</v>
      </c>
      <c r="AH67" s="17">
        <v>0</v>
      </c>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row>
    <row r="68" spans="1:60" outlineLevel="3" x14ac:dyDescent="0.2">
      <c r="A68" s="24"/>
      <c r="B68" s="25"/>
      <c r="C68" s="55" t="s">
        <v>11</v>
      </c>
      <c r="D68" s="30"/>
      <c r="E68" s="61">
        <v>1</v>
      </c>
      <c r="F68" s="28"/>
      <c r="G68" s="28"/>
      <c r="H68" s="28"/>
      <c r="I68" s="28"/>
      <c r="J68" s="28"/>
      <c r="K68" s="28"/>
      <c r="L68" s="28"/>
      <c r="M68" s="28"/>
      <c r="N68" s="27"/>
      <c r="O68" s="27"/>
      <c r="P68" s="27"/>
      <c r="Q68" s="27"/>
      <c r="R68" s="28"/>
      <c r="S68" s="28"/>
      <c r="T68" s="28"/>
      <c r="U68" s="28"/>
      <c r="V68" s="28"/>
      <c r="W68" s="28"/>
      <c r="X68" s="28"/>
      <c r="Y68" s="28"/>
      <c r="Z68" s="17"/>
      <c r="AA68" s="17"/>
      <c r="AB68" s="17"/>
      <c r="AC68" s="17"/>
      <c r="AD68" s="17"/>
      <c r="AE68" s="17"/>
      <c r="AF68" s="17"/>
      <c r="AG68" s="17" t="s">
        <v>111</v>
      </c>
      <c r="AH68" s="17">
        <v>0</v>
      </c>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row>
    <row r="69" spans="1:60" ht="25.5" x14ac:dyDescent="0.2">
      <c r="A69" s="32" t="s">
        <v>101</v>
      </c>
      <c r="B69" s="33" t="s">
        <v>42</v>
      </c>
      <c r="C69" s="53" t="s">
        <v>43</v>
      </c>
      <c r="D69" s="34"/>
      <c r="E69" s="35"/>
      <c r="F69" s="36"/>
      <c r="G69" s="36">
        <f>SUMIF(AG70:AG81,"&lt;&gt;NOR",G70:G81)</f>
        <v>0</v>
      </c>
      <c r="H69" s="36"/>
      <c r="I69" s="36">
        <f>SUM(I70:I81)</f>
        <v>0</v>
      </c>
      <c r="J69" s="36"/>
      <c r="K69" s="36">
        <f>SUM(K70:K81)</f>
        <v>0</v>
      </c>
      <c r="L69" s="36"/>
      <c r="M69" s="36">
        <f>SUM(M70:M81)</f>
        <v>0</v>
      </c>
      <c r="N69" s="35"/>
      <c r="O69" s="35">
        <f>SUM(O70:O81)</f>
        <v>0</v>
      </c>
      <c r="P69" s="35"/>
      <c r="Q69" s="35">
        <f>SUM(Q70:Q81)</f>
        <v>0</v>
      </c>
      <c r="R69" s="36"/>
      <c r="S69" s="36"/>
      <c r="T69" s="37"/>
      <c r="U69" s="31"/>
      <c r="V69" s="31">
        <f>SUM(V70:V81)</f>
        <v>12.469999999999999</v>
      </c>
      <c r="W69" s="31"/>
      <c r="X69" s="31"/>
      <c r="Y69" s="31"/>
      <c r="AG69" t="s">
        <v>102</v>
      </c>
    </row>
    <row r="70" spans="1:60" outlineLevel="1" x14ac:dyDescent="0.2">
      <c r="A70" s="39">
        <v>19</v>
      </c>
      <c r="B70" s="40" t="s">
        <v>174</v>
      </c>
      <c r="C70" s="54" t="s">
        <v>175</v>
      </c>
      <c r="D70" s="41" t="s">
        <v>124</v>
      </c>
      <c r="E70" s="42">
        <v>33.520499999999998</v>
      </c>
      <c r="F70" s="438">
        <v>0</v>
      </c>
      <c r="G70" s="44">
        <f>ROUND(E70*F70,2)</f>
        <v>0</v>
      </c>
      <c r="H70" s="43"/>
      <c r="I70" s="44">
        <f>ROUND(E70*H70,2)</f>
        <v>0</v>
      </c>
      <c r="J70" s="43"/>
      <c r="K70" s="44">
        <f>ROUND(E70*J70,2)</f>
        <v>0</v>
      </c>
      <c r="L70" s="44">
        <v>21</v>
      </c>
      <c r="M70" s="44">
        <f>G70*(1+L70/100)</f>
        <v>0</v>
      </c>
      <c r="N70" s="42">
        <v>4.0000000000000003E-5</v>
      </c>
      <c r="O70" s="42">
        <f>ROUND(E70*N70,2)</f>
        <v>0</v>
      </c>
      <c r="P70" s="42">
        <v>0</v>
      </c>
      <c r="Q70" s="42">
        <f>ROUND(E70*P70,2)</f>
        <v>0</v>
      </c>
      <c r="R70" s="44"/>
      <c r="S70" s="44" t="s">
        <v>106</v>
      </c>
      <c r="T70" s="45" t="s">
        <v>106</v>
      </c>
      <c r="U70" s="28">
        <v>0.35</v>
      </c>
      <c r="V70" s="28">
        <f>ROUND(E70*U70,2)</f>
        <v>11.73</v>
      </c>
      <c r="W70" s="28"/>
      <c r="X70" s="28" t="s">
        <v>107</v>
      </c>
      <c r="Y70" s="28" t="s">
        <v>108</v>
      </c>
      <c r="Z70" s="17"/>
      <c r="AA70" s="17"/>
      <c r="AB70" s="17"/>
      <c r="AC70" s="17"/>
      <c r="AD70" s="17"/>
      <c r="AE70" s="17"/>
      <c r="AF70" s="17"/>
      <c r="AG70" s="17" t="s">
        <v>109</v>
      </c>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row>
    <row r="71" spans="1:60" outlineLevel="2" x14ac:dyDescent="0.2">
      <c r="A71" s="24"/>
      <c r="B71" s="25"/>
      <c r="C71" s="55" t="s">
        <v>141</v>
      </c>
      <c r="D71" s="30"/>
      <c r="E71" s="61">
        <v>17.000499999999999</v>
      </c>
      <c r="F71" s="28"/>
      <c r="G71" s="28"/>
      <c r="H71" s="28"/>
      <c r="I71" s="28"/>
      <c r="J71" s="28"/>
      <c r="K71" s="28"/>
      <c r="L71" s="28"/>
      <c r="M71" s="28"/>
      <c r="N71" s="27"/>
      <c r="O71" s="27"/>
      <c r="P71" s="27"/>
      <c r="Q71" s="27"/>
      <c r="R71" s="28"/>
      <c r="S71" s="28"/>
      <c r="T71" s="28"/>
      <c r="U71" s="28"/>
      <c r="V71" s="28"/>
      <c r="W71" s="28"/>
      <c r="X71" s="28"/>
      <c r="Y71" s="28"/>
      <c r="Z71" s="17"/>
      <c r="AA71" s="17"/>
      <c r="AB71" s="17"/>
      <c r="AC71" s="17"/>
      <c r="AD71" s="17"/>
      <c r="AE71" s="17"/>
      <c r="AF71" s="17"/>
      <c r="AG71" s="17" t="s">
        <v>111</v>
      </c>
      <c r="AH71" s="17">
        <v>0</v>
      </c>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row>
    <row r="72" spans="1:60" outlineLevel="3" x14ac:dyDescent="0.2">
      <c r="A72" s="24"/>
      <c r="B72" s="25"/>
      <c r="C72" s="55" t="s">
        <v>173</v>
      </c>
      <c r="D72" s="30"/>
      <c r="E72" s="61">
        <v>0.52</v>
      </c>
      <c r="F72" s="28"/>
      <c r="G72" s="28"/>
      <c r="H72" s="28"/>
      <c r="I72" s="28"/>
      <c r="J72" s="28"/>
      <c r="K72" s="28"/>
      <c r="L72" s="28"/>
      <c r="M72" s="28"/>
      <c r="N72" s="27"/>
      <c r="O72" s="27"/>
      <c r="P72" s="27"/>
      <c r="Q72" s="27"/>
      <c r="R72" s="28"/>
      <c r="S72" s="28"/>
      <c r="T72" s="28"/>
      <c r="U72" s="28"/>
      <c r="V72" s="28"/>
      <c r="W72" s="28"/>
      <c r="X72" s="28"/>
      <c r="Y72" s="28"/>
      <c r="Z72" s="17"/>
      <c r="AA72" s="17"/>
      <c r="AB72" s="17"/>
      <c r="AC72" s="17"/>
      <c r="AD72" s="17"/>
      <c r="AE72" s="17"/>
      <c r="AF72" s="17"/>
      <c r="AG72" s="17" t="s">
        <v>111</v>
      </c>
      <c r="AH72" s="17">
        <v>0</v>
      </c>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row>
    <row r="73" spans="1:60" outlineLevel="3" x14ac:dyDescent="0.2">
      <c r="A73" s="24"/>
      <c r="B73" s="25"/>
      <c r="C73" s="55" t="s">
        <v>176</v>
      </c>
      <c r="D73" s="30"/>
      <c r="E73" s="61">
        <v>16</v>
      </c>
      <c r="F73" s="28"/>
      <c r="G73" s="28"/>
      <c r="H73" s="28"/>
      <c r="I73" s="28"/>
      <c r="J73" s="28"/>
      <c r="K73" s="28"/>
      <c r="L73" s="28"/>
      <c r="M73" s="28"/>
      <c r="N73" s="27"/>
      <c r="O73" s="27"/>
      <c r="P73" s="27"/>
      <c r="Q73" s="27"/>
      <c r="R73" s="28"/>
      <c r="S73" s="28"/>
      <c r="T73" s="28"/>
      <c r="U73" s="28"/>
      <c r="V73" s="28"/>
      <c r="W73" s="28"/>
      <c r="X73" s="28"/>
      <c r="Y73" s="28"/>
      <c r="Z73" s="17"/>
      <c r="AA73" s="17"/>
      <c r="AB73" s="17"/>
      <c r="AC73" s="17"/>
      <c r="AD73" s="17"/>
      <c r="AE73" s="17"/>
      <c r="AF73" s="17"/>
      <c r="AG73" s="17" t="s">
        <v>111</v>
      </c>
      <c r="AH73" s="17">
        <v>0</v>
      </c>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row>
    <row r="74" spans="1:60" ht="22.5" outlineLevel="1" x14ac:dyDescent="0.2">
      <c r="A74" s="39">
        <v>20</v>
      </c>
      <c r="B74" s="40" t="s">
        <v>177</v>
      </c>
      <c r="C74" s="54" t="s">
        <v>178</v>
      </c>
      <c r="D74" s="41" t="s">
        <v>124</v>
      </c>
      <c r="E74" s="42">
        <v>18.520499999999998</v>
      </c>
      <c r="F74" s="438">
        <v>0</v>
      </c>
      <c r="G74" s="44">
        <f>ROUND(E74*F74,2)</f>
        <v>0</v>
      </c>
      <c r="H74" s="43"/>
      <c r="I74" s="44">
        <f>ROUND(E74*H74,2)</f>
        <v>0</v>
      </c>
      <c r="J74" s="43"/>
      <c r="K74" s="44">
        <f>ROUND(E74*J74,2)</f>
        <v>0</v>
      </c>
      <c r="L74" s="44">
        <v>21</v>
      </c>
      <c r="M74" s="44">
        <f>G74*(1+L74/100)</f>
        <v>0</v>
      </c>
      <c r="N74" s="42">
        <v>0</v>
      </c>
      <c r="O74" s="42">
        <f>ROUND(E74*N74,2)</f>
        <v>0</v>
      </c>
      <c r="P74" s="42">
        <v>0</v>
      </c>
      <c r="Q74" s="42">
        <f>ROUND(E74*P74,2)</f>
        <v>0</v>
      </c>
      <c r="R74" s="44"/>
      <c r="S74" s="44" t="s">
        <v>106</v>
      </c>
      <c r="T74" s="45" t="s">
        <v>106</v>
      </c>
      <c r="U74" s="28">
        <v>0.02</v>
      </c>
      <c r="V74" s="28">
        <f>ROUND(E74*U74,2)</f>
        <v>0.37</v>
      </c>
      <c r="W74" s="28"/>
      <c r="X74" s="28" t="s">
        <v>107</v>
      </c>
      <c r="Y74" s="28" t="s">
        <v>108</v>
      </c>
      <c r="Z74" s="17"/>
      <c r="AA74" s="17"/>
      <c r="AB74" s="17"/>
      <c r="AC74" s="17"/>
      <c r="AD74" s="17"/>
      <c r="AE74" s="17"/>
      <c r="AF74" s="17"/>
      <c r="AG74" s="17" t="s">
        <v>109</v>
      </c>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row>
    <row r="75" spans="1:60" outlineLevel="2" x14ac:dyDescent="0.2">
      <c r="A75" s="24"/>
      <c r="B75" s="25"/>
      <c r="C75" s="55" t="s">
        <v>141</v>
      </c>
      <c r="D75" s="30"/>
      <c r="E75" s="61">
        <v>17.000499999999999</v>
      </c>
      <c r="F75" s="28"/>
      <c r="G75" s="28"/>
      <c r="H75" s="28"/>
      <c r="I75" s="28"/>
      <c r="J75" s="28"/>
      <c r="K75" s="28"/>
      <c r="L75" s="28"/>
      <c r="M75" s="28"/>
      <c r="N75" s="27"/>
      <c r="O75" s="27"/>
      <c r="P75" s="27"/>
      <c r="Q75" s="27"/>
      <c r="R75" s="28"/>
      <c r="S75" s="28"/>
      <c r="T75" s="28"/>
      <c r="U75" s="28"/>
      <c r="V75" s="28"/>
      <c r="W75" s="28"/>
      <c r="X75" s="28"/>
      <c r="Y75" s="28"/>
      <c r="Z75" s="17"/>
      <c r="AA75" s="17"/>
      <c r="AB75" s="17"/>
      <c r="AC75" s="17"/>
      <c r="AD75" s="17"/>
      <c r="AE75" s="17"/>
      <c r="AF75" s="17"/>
      <c r="AG75" s="17" t="s">
        <v>111</v>
      </c>
      <c r="AH75" s="17">
        <v>0</v>
      </c>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row>
    <row r="76" spans="1:60" outlineLevel="3" x14ac:dyDescent="0.2">
      <c r="A76" s="24"/>
      <c r="B76" s="25"/>
      <c r="C76" s="55" t="s">
        <v>173</v>
      </c>
      <c r="D76" s="30"/>
      <c r="E76" s="61">
        <v>0.52</v>
      </c>
      <c r="F76" s="28"/>
      <c r="G76" s="28"/>
      <c r="H76" s="28"/>
      <c r="I76" s="28"/>
      <c r="J76" s="28"/>
      <c r="K76" s="28"/>
      <c r="L76" s="28"/>
      <c r="M76" s="28"/>
      <c r="N76" s="27"/>
      <c r="O76" s="27"/>
      <c r="P76" s="27"/>
      <c r="Q76" s="27"/>
      <c r="R76" s="28"/>
      <c r="S76" s="28"/>
      <c r="T76" s="28"/>
      <c r="U76" s="28"/>
      <c r="V76" s="28"/>
      <c r="W76" s="28"/>
      <c r="X76" s="28"/>
      <c r="Y76" s="28"/>
      <c r="Z76" s="17"/>
      <c r="AA76" s="17"/>
      <c r="AB76" s="17"/>
      <c r="AC76" s="17"/>
      <c r="AD76" s="17"/>
      <c r="AE76" s="17"/>
      <c r="AF76" s="17"/>
      <c r="AG76" s="17" t="s">
        <v>111</v>
      </c>
      <c r="AH76" s="17">
        <v>0</v>
      </c>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row>
    <row r="77" spans="1:60" outlineLevel="3" x14ac:dyDescent="0.2">
      <c r="A77" s="24"/>
      <c r="B77" s="25"/>
      <c r="C77" s="55" t="s">
        <v>11</v>
      </c>
      <c r="D77" s="30"/>
      <c r="E77" s="61">
        <v>1</v>
      </c>
      <c r="F77" s="28"/>
      <c r="G77" s="28"/>
      <c r="H77" s="28"/>
      <c r="I77" s="28"/>
      <c r="J77" s="28"/>
      <c r="K77" s="28"/>
      <c r="L77" s="28"/>
      <c r="M77" s="28"/>
      <c r="N77" s="27"/>
      <c r="O77" s="27"/>
      <c r="P77" s="27"/>
      <c r="Q77" s="27"/>
      <c r="R77" s="28"/>
      <c r="S77" s="28"/>
      <c r="T77" s="28"/>
      <c r="U77" s="28"/>
      <c r="V77" s="28"/>
      <c r="W77" s="28"/>
      <c r="X77" s="28"/>
      <c r="Y77" s="28"/>
      <c r="Z77" s="17"/>
      <c r="AA77" s="17"/>
      <c r="AB77" s="17"/>
      <c r="AC77" s="17"/>
      <c r="AD77" s="17"/>
      <c r="AE77" s="17"/>
      <c r="AF77" s="17"/>
      <c r="AG77" s="17" t="s">
        <v>111</v>
      </c>
      <c r="AH77" s="17">
        <v>0</v>
      </c>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row>
    <row r="78" spans="1:60" ht="22.5" outlineLevel="1" x14ac:dyDescent="0.2">
      <c r="A78" s="39">
        <v>21</v>
      </c>
      <c r="B78" s="40" t="s">
        <v>179</v>
      </c>
      <c r="C78" s="54" t="s">
        <v>180</v>
      </c>
      <c r="D78" s="41" t="s">
        <v>124</v>
      </c>
      <c r="E78" s="42">
        <v>18.520499999999998</v>
      </c>
      <c r="F78" s="438">
        <v>0</v>
      </c>
      <c r="G78" s="44">
        <f>ROUND(E78*F78,2)</f>
        <v>0</v>
      </c>
      <c r="H78" s="43"/>
      <c r="I78" s="44">
        <f>ROUND(E78*H78,2)</f>
        <v>0</v>
      </c>
      <c r="J78" s="43"/>
      <c r="K78" s="44">
        <f>ROUND(E78*J78,2)</f>
        <v>0</v>
      </c>
      <c r="L78" s="44">
        <v>21</v>
      </c>
      <c r="M78" s="44">
        <f>G78*(1+L78/100)</f>
        <v>0</v>
      </c>
      <c r="N78" s="42">
        <v>0</v>
      </c>
      <c r="O78" s="42">
        <f>ROUND(E78*N78,2)</f>
        <v>0</v>
      </c>
      <c r="P78" s="42">
        <v>0</v>
      </c>
      <c r="Q78" s="42">
        <f>ROUND(E78*P78,2)</f>
        <v>0</v>
      </c>
      <c r="R78" s="44"/>
      <c r="S78" s="44" t="s">
        <v>106</v>
      </c>
      <c r="T78" s="45" t="s">
        <v>106</v>
      </c>
      <c r="U78" s="28">
        <v>0.02</v>
      </c>
      <c r="V78" s="28">
        <f>ROUND(E78*U78,2)</f>
        <v>0.37</v>
      </c>
      <c r="W78" s="28"/>
      <c r="X78" s="28" t="s">
        <v>107</v>
      </c>
      <c r="Y78" s="28" t="s">
        <v>108</v>
      </c>
      <c r="Z78" s="17"/>
      <c r="AA78" s="17"/>
      <c r="AB78" s="17"/>
      <c r="AC78" s="17"/>
      <c r="AD78" s="17"/>
      <c r="AE78" s="17"/>
      <c r="AF78" s="17"/>
      <c r="AG78" s="17" t="s">
        <v>109</v>
      </c>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row>
    <row r="79" spans="1:60" outlineLevel="2" x14ac:dyDescent="0.2">
      <c r="A79" s="24"/>
      <c r="B79" s="25"/>
      <c r="C79" s="55" t="s">
        <v>141</v>
      </c>
      <c r="D79" s="30"/>
      <c r="E79" s="61">
        <v>17.000499999999999</v>
      </c>
      <c r="F79" s="28"/>
      <c r="G79" s="28"/>
      <c r="H79" s="28"/>
      <c r="I79" s="28"/>
      <c r="J79" s="28"/>
      <c r="K79" s="28"/>
      <c r="L79" s="28"/>
      <c r="M79" s="28"/>
      <c r="N79" s="27"/>
      <c r="O79" s="27"/>
      <c r="P79" s="27"/>
      <c r="Q79" s="27"/>
      <c r="R79" s="28"/>
      <c r="S79" s="28"/>
      <c r="T79" s="28"/>
      <c r="U79" s="28"/>
      <c r="V79" s="28"/>
      <c r="W79" s="28"/>
      <c r="X79" s="28"/>
      <c r="Y79" s="28"/>
      <c r="Z79" s="17"/>
      <c r="AA79" s="17"/>
      <c r="AB79" s="17"/>
      <c r="AC79" s="17"/>
      <c r="AD79" s="17"/>
      <c r="AE79" s="17"/>
      <c r="AF79" s="17"/>
      <c r="AG79" s="17" t="s">
        <v>111</v>
      </c>
      <c r="AH79" s="17">
        <v>0</v>
      </c>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row>
    <row r="80" spans="1:60" outlineLevel="3" x14ac:dyDescent="0.2">
      <c r="A80" s="24"/>
      <c r="B80" s="25"/>
      <c r="C80" s="55" t="s">
        <v>173</v>
      </c>
      <c r="D80" s="30"/>
      <c r="E80" s="61">
        <v>0.52</v>
      </c>
      <c r="F80" s="28"/>
      <c r="G80" s="28"/>
      <c r="H80" s="28"/>
      <c r="I80" s="28"/>
      <c r="J80" s="28"/>
      <c r="K80" s="28"/>
      <c r="L80" s="28"/>
      <c r="M80" s="28"/>
      <c r="N80" s="27"/>
      <c r="O80" s="27"/>
      <c r="P80" s="27"/>
      <c r="Q80" s="27"/>
      <c r="R80" s="28"/>
      <c r="S80" s="28"/>
      <c r="T80" s="28"/>
      <c r="U80" s="28"/>
      <c r="V80" s="28"/>
      <c r="W80" s="28"/>
      <c r="X80" s="28"/>
      <c r="Y80" s="28"/>
      <c r="Z80" s="17"/>
      <c r="AA80" s="17"/>
      <c r="AB80" s="17"/>
      <c r="AC80" s="17"/>
      <c r="AD80" s="17"/>
      <c r="AE80" s="17"/>
      <c r="AF80" s="17"/>
      <c r="AG80" s="17" t="s">
        <v>111</v>
      </c>
      <c r="AH80" s="17">
        <v>0</v>
      </c>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row>
    <row r="81" spans="1:60" outlineLevel="3" x14ac:dyDescent="0.2">
      <c r="A81" s="24"/>
      <c r="B81" s="25"/>
      <c r="C81" s="55" t="s">
        <v>11</v>
      </c>
      <c r="D81" s="30"/>
      <c r="E81" s="61">
        <v>1</v>
      </c>
      <c r="F81" s="28"/>
      <c r="G81" s="28"/>
      <c r="H81" s="28"/>
      <c r="I81" s="28"/>
      <c r="J81" s="28"/>
      <c r="K81" s="28"/>
      <c r="L81" s="28"/>
      <c r="M81" s="28"/>
      <c r="N81" s="27"/>
      <c r="O81" s="27"/>
      <c r="P81" s="27"/>
      <c r="Q81" s="27"/>
      <c r="R81" s="28"/>
      <c r="S81" s="28"/>
      <c r="T81" s="28"/>
      <c r="U81" s="28"/>
      <c r="V81" s="28"/>
      <c r="W81" s="28"/>
      <c r="X81" s="28"/>
      <c r="Y81" s="28"/>
      <c r="Z81" s="17"/>
      <c r="AA81" s="17"/>
      <c r="AB81" s="17"/>
      <c r="AC81" s="17"/>
      <c r="AD81" s="17"/>
      <c r="AE81" s="17"/>
      <c r="AF81" s="17"/>
      <c r="AG81" s="17" t="s">
        <v>111</v>
      </c>
      <c r="AH81" s="17">
        <v>0</v>
      </c>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row>
    <row r="82" spans="1:60" x14ac:dyDescent="0.2">
      <c r="A82" s="32" t="s">
        <v>101</v>
      </c>
      <c r="B82" s="33" t="s">
        <v>44</v>
      </c>
      <c r="C82" s="53" t="s">
        <v>45</v>
      </c>
      <c r="D82" s="34"/>
      <c r="E82" s="35"/>
      <c r="F82" s="36"/>
      <c r="G82" s="36">
        <f>SUMIF(AG83:AG120,"&lt;&gt;NOR",G83:G120)</f>
        <v>0</v>
      </c>
      <c r="H82" s="36"/>
      <c r="I82" s="36">
        <f>SUM(I83:I120)</f>
        <v>0</v>
      </c>
      <c r="J82" s="36"/>
      <c r="K82" s="36">
        <f>SUM(K83:K120)</f>
        <v>0</v>
      </c>
      <c r="L82" s="36"/>
      <c r="M82" s="36">
        <f>SUM(M83:M120)</f>
        <v>0</v>
      </c>
      <c r="N82" s="35"/>
      <c r="O82" s="35">
        <f>SUM(O83:O120)</f>
        <v>0</v>
      </c>
      <c r="P82" s="35"/>
      <c r="Q82" s="35">
        <f>SUM(Q83:Q120)</f>
        <v>1.99</v>
      </c>
      <c r="R82" s="36"/>
      <c r="S82" s="36"/>
      <c r="T82" s="37"/>
      <c r="U82" s="31"/>
      <c r="V82" s="31">
        <f>SUM(V83:V120)</f>
        <v>21.96</v>
      </c>
      <c r="W82" s="31"/>
      <c r="X82" s="31"/>
      <c r="Y82" s="31"/>
      <c r="AG82" t="s">
        <v>102</v>
      </c>
    </row>
    <row r="83" spans="1:60" outlineLevel="1" x14ac:dyDescent="0.2">
      <c r="A83" s="39">
        <v>22</v>
      </c>
      <c r="B83" s="40" t="s">
        <v>181</v>
      </c>
      <c r="C83" s="54" t="s">
        <v>182</v>
      </c>
      <c r="D83" s="41" t="s">
        <v>151</v>
      </c>
      <c r="E83" s="42">
        <v>6</v>
      </c>
      <c r="F83" s="438">
        <v>0</v>
      </c>
      <c r="G83" s="44">
        <f>ROUND(E83*F83,2)</f>
        <v>0</v>
      </c>
      <c r="H83" s="43"/>
      <c r="I83" s="44">
        <f>ROUND(E83*H83,2)</f>
        <v>0</v>
      </c>
      <c r="J83" s="43"/>
      <c r="K83" s="44">
        <f>ROUND(E83*J83,2)</f>
        <v>0</v>
      </c>
      <c r="L83" s="44">
        <v>21</v>
      </c>
      <c r="M83" s="44">
        <f>G83*(1+L83/100)</f>
        <v>0</v>
      </c>
      <c r="N83" s="42">
        <v>0</v>
      </c>
      <c r="O83" s="42">
        <f>ROUND(E83*N83,2)</f>
        <v>0</v>
      </c>
      <c r="P83" s="42">
        <v>0</v>
      </c>
      <c r="Q83" s="42">
        <f>ROUND(E83*P83,2)</f>
        <v>0</v>
      </c>
      <c r="R83" s="44"/>
      <c r="S83" s="44" t="s">
        <v>106</v>
      </c>
      <c r="T83" s="45" t="s">
        <v>106</v>
      </c>
      <c r="U83" s="28">
        <v>0.11</v>
      </c>
      <c r="V83" s="28">
        <f>ROUND(E83*U83,2)</f>
        <v>0.66</v>
      </c>
      <c r="W83" s="28"/>
      <c r="X83" s="28" t="s">
        <v>107</v>
      </c>
      <c r="Y83" s="28" t="s">
        <v>108</v>
      </c>
      <c r="Z83" s="17"/>
      <c r="AA83" s="17"/>
      <c r="AB83" s="17"/>
      <c r="AC83" s="17"/>
      <c r="AD83" s="17"/>
      <c r="AE83" s="17"/>
      <c r="AF83" s="17"/>
      <c r="AG83" s="17" t="s">
        <v>109</v>
      </c>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row>
    <row r="84" spans="1:60" outlineLevel="2" x14ac:dyDescent="0.2">
      <c r="A84" s="24"/>
      <c r="B84" s="25"/>
      <c r="C84" s="55" t="s">
        <v>183</v>
      </c>
      <c r="D84" s="30"/>
      <c r="E84" s="61">
        <v>3.6</v>
      </c>
      <c r="F84" s="28"/>
      <c r="G84" s="28"/>
      <c r="H84" s="28"/>
      <c r="I84" s="28"/>
      <c r="J84" s="28"/>
      <c r="K84" s="28"/>
      <c r="L84" s="28"/>
      <c r="M84" s="28"/>
      <c r="N84" s="27"/>
      <c r="O84" s="27"/>
      <c r="P84" s="27"/>
      <c r="Q84" s="27"/>
      <c r="R84" s="28"/>
      <c r="S84" s="28"/>
      <c r="T84" s="28"/>
      <c r="U84" s="28"/>
      <c r="V84" s="28"/>
      <c r="W84" s="28"/>
      <c r="X84" s="28"/>
      <c r="Y84" s="28"/>
      <c r="Z84" s="17"/>
      <c r="AA84" s="17"/>
      <c r="AB84" s="17"/>
      <c r="AC84" s="17"/>
      <c r="AD84" s="17"/>
      <c r="AE84" s="17"/>
      <c r="AF84" s="17"/>
      <c r="AG84" s="17" t="s">
        <v>111</v>
      </c>
      <c r="AH84" s="17">
        <v>0</v>
      </c>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row>
    <row r="85" spans="1:60" outlineLevel="3" x14ac:dyDescent="0.2">
      <c r="A85" s="24"/>
      <c r="B85" s="25"/>
      <c r="C85" s="55" t="s">
        <v>184</v>
      </c>
      <c r="D85" s="30"/>
      <c r="E85" s="61">
        <v>2.4</v>
      </c>
      <c r="F85" s="28"/>
      <c r="G85" s="28"/>
      <c r="H85" s="28"/>
      <c r="I85" s="28"/>
      <c r="J85" s="28"/>
      <c r="K85" s="28"/>
      <c r="L85" s="28"/>
      <c r="M85" s="28"/>
      <c r="N85" s="27"/>
      <c r="O85" s="27"/>
      <c r="P85" s="27"/>
      <c r="Q85" s="27"/>
      <c r="R85" s="28"/>
      <c r="S85" s="28"/>
      <c r="T85" s="28"/>
      <c r="U85" s="28"/>
      <c r="V85" s="28"/>
      <c r="W85" s="28"/>
      <c r="X85" s="28"/>
      <c r="Y85" s="28"/>
      <c r="Z85" s="17"/>
      <c r="AA85" s="17"/>
      <c r="AB85" s="17"/>
      <c r="AC85" s="17"/>
      <c r="AD85" s="17"/>
      <c r="AE85" s="17"/>
      <c r="AF85" s="17"/>
      <c r="AG85" s="17" t="s">
        <v>111</v>
      </c>
      <c r="AH85" s="17">
        <v>0</v>
      </c>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row>
    <row r="86" spans="1:60" ht="22.5" outlineLevel="1" x14ac:dyDescent="0.2">
      <c r="A86" s="39">
        <v>23</v>
      </c>
      <c r="B86" s="40" t="s">
        <v>185</v>
      </c>
      <c r="C86" s="54" t="s">
        <v>186</v>
      </c>
      <c r="D86" s="41" t="s">
        <v>105</v>
      </c>
      <c r="E86" s="42">
        <v>6.7500000000000004E-2</v>
      </c>
      <c r="F86" s="438">
        <v>0</v>
      </c>
      <c r="G86" s="44">
        <f>ROUND(E86*F86,2)</f>
        <v>0</v>
      </c>
      <c r="H86" s="43"/>
      <c r="I86" s="44">
        <f>ROUND(E86*H86,2)</f>
        <v>0</v>
      </c>
      <c r="J86" s="43"/>
      <c r="K86" s="44">
        <f>ROUND(E86*J86,2)</f>
        <v>0</v>
      </c>
      <c r="L86" s="44">
        <v>21</v>
      </c>
      <c r="M86" s="44">
        <f>G86*(1+L86/100)</f>
        <v>0</v>
      </c>
      <c r="N86" s="42">
        <v>0</v>
      </c>
      <c r="O86" s="42">
        <f>ROUND(E86*N86,2)</f>
        <v>0</v>
      </c>
      <c r="P86" s="42">
        <v>2.2000000000000002</v>
      </c>
      <c r="Q86" s="42">
        <f>ROUND(E86*P86,2)</f>
        <v>0.15</v>
      </c>
      <c r="R86" s="44"/>
      <c r="S86" s="44" t="s">
        <v>106</v>
      </c>
      <c r="T86" s="45" t="s">
        <v>106</v>
      </c>
      <c r="U86" s="28">
        <v>3.98</v>
      </c>
      <c r="V86" s="28">
        <f>ROUND(E86*U86,2)</f>
        <v>0.27</v>
      </c>
      <c r="W86" s="28"/>
      <c r="X86" s="28" t="s">
        <v>107</v>
      </c>
      <c r="Y86" s="28" t="s">
        <v>108</v>
      </c>
      <c r="Z86" s="17"/>
      <c r="AA86" s="17"/>
      <c r="AB86" s="17"/>
      <c r="AC86" s="17"/>
      <c r="AD86" s="17"/>
      <c r="AE86" s="17"/>
      <c r="AF86" s="17"/>
      <c r="AG86" s="17" t="s">
        <v>187</v>
      </c>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row>
    <row r="87" spans="1:60" outlineLevel="2" x14ac:dyDescent="0.2">
      <c r="A87" s="24"/>
      <c r="B87" s="25"/>
      <c r="C87" s="55" t="s">
        <v>162</v>
      </c>
      <c r="D87" s="30"/>
      <c r="E87" s="61">
        <v>4.0500000000000001E-2</v>
      </c>
      <c r="F87" s="28"/>
      <c r="G87" s="28"/>
      <c r="H87" s="28"/>
      <c r="I87" s="28"/>
      <c r="J87" s="28"/>
      <c r="K87" s="28"/>
      <c r="L87" s="28"/>
      <c r="M87" s="28"/>
      <c r="N87" s="27"/>
      <c r="O87" s="27"/>
      <c r="P87" s="27"/>
      <c r="Q87" s="27"/>
      <c r="R87" s="28"/>
      <c r="S87" s="28"/>
      <c r="T87" s="28"/>
      <c r="U87" s="28"/>
      <c r="V87" s="28"/>
      <c r="W87" s="28"/>
      <c r="X87" s="28"/>
      <c r="Y87" s="28"/>
      <c r="Z87" s="17"/>
      <c r="AA87" s="17"/>
      <c r="AB87" s="17"/>
      <c r="AC87" s="17"/>
      <c r="AD87" s="17"/>
      <c r="AE87" s="17"/>
      <c r="AF87" s="17"/>
      <c r="AG87" s="17" t="s">
        <v>111</v>
      </c>
      <c r="AH87" s="17">
        <v>0</v>
      </c>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row>
    <row r="88" spans="1:60" outlineLevel="3" x14ac:dyDescent="0.2">
      <c r="A88" s="24"/>
      <c r="B88" s="25"/>
      <c r="C88" s="55" t="s">
        <v>163</v>
      </c>
      <c r="D88" s="30"/>
      <c r="E88" s="61">
        <v>2.7E-2</v>
      </c>
      <c r="F88" s="28"/>
      <c r="G88" s="28"/>
      <c r="H88" s="28"/>
      <c r="I88" s="28"/>
      <c r="J88" s="28"/>
      <c r="K88" s="28"/>
      <c r="L88" s="28"/>
      <c r="M88" s="28"/>
      <c r="N88" s="27"/>
      <c r="O88" s="27"/>
      <c r="P88" s="27"/>
      <c r="Q88" s="27"/>
      <c r="R88" s="28"/>
      <c r="S88" s="28"/>
      <c r="T88" s="28"/>
      <c r="U88" s="28"/>
      <c r="V88" s="28"/>
      <c r="W88" s="28"/>
      <c r="X88" s="28"/>
      <c r="Y88" s="28"/>
      <c r="Z88" s="17"/>
      <c r="AA88" s="17"/>
      <c r="AB88" s="17"/>
      <c r="AC88" s="17"/>
      <c r="AD88" s="17"/>
      <c r="AE88" s="17"/>
      <c r="AF88" s="17"/>
      <c r="AG88" s="17" t="s">
        <v>111</v>
      </c>
      <c r="AH88" s="17">
        <v>0</v>
      </c>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row>
    <row r="89" spans="1:60" outlineLevel="1" x14ac:dyDescent="0.2">
      <c r="A89" s="39">
        <v>24</v>
      </c>
      <c r="B89" s="40" t="s">
        <v>188</v>
      </c>
      <c r="C89" s="54" t="s">
        <v>189</v>
      </c>
      <c r="D89" s="41" t="s">
        <v>124</v>
      </c>
      <c r="E89" s="42">
        <v>18.520499999999998</v>
      </c>
      <c r="F89" s="438">
        <v>0</v>
      </c>
      <c r="G89" s="44">
        <f>ROUND(E89*F89,2)</f>
        <v>0</v>
      </c>
      <c r="H89" s="43"/>
      <c r="I89" s="44">
        <f>ROUND(E89*H89,2)</f>
        <v>0</v>
      </c>
      <c r="J89" s="43"/>
      <c r="K89" s="44">
        <f>ROUND(E89*J89,2)</f>
        <v>0</v>
      </c>
      <c r="L89" s="44">
        <v>21</v>
      </c>
      <c r="M89" s="44">
        <f>G89*(1+L89/100)</f>
        <v>0</v>
      </c>
      <c r="N89" s="42">
        <v>0</v>
      </c>
      <c r="O89" s="42">
        <f>ROUND(E89*N89,2)</f>
        <v>0</v>
      </c>
      <c r="P89" s="42">
        <v>1.26E-2</v>
      </c>
      <c r="Q89" s="42">
        <f>ROUND(E89*P89,2)</f>
        <v>0.23</v>
      </c>
      <c r="R89" s="44"/>
      <c r="S89" s="44" t="s">
        <v>106</v>
      </c>
      <c r="T89" s="45" t="s">
        <v>106</v>
      </c>
      <c r="U89" s="28">
        <v>0.33</v>
      </c>
      <c r="V89" s="28">
        <f>ROUND(E89*U89,2)</f>
        <v>6.11</v>
      </c>
      <c r="W89" s="28"/>
      <c r="X89" s="28" t="s">
        <v>107</v>
      </c>
      <c r="Y89" s="28" t="s">
        <v>108</v>
      </c>
      <c r="Z89" s="17"/>
      <c r="AA89" s="17"/>
      <c r="AB89" s="17"/>
      <c r="AC89" s="17"/>
      <c r="AD89" s="17"/>
      <c r="AE89" s="17"/>
      <c r="AF89" s="17"/>
      <c r="AG89" s="17" t="s">
        <v>109</v>
      </c>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row>
    <row r="90" spans="1:60" outlineLevel="2" x14ac:dyDescent="0.2">
      <c r="A90" s="24"/>
      <c r="B90" s="25"/>
      <c r="C90" s="55" t="s">
        <v>141</v>
      </c>
      <c r="D90" s="30"/>
      <c r="E90" s="61">
        <v>17.000499999999999</v>
      </c>
      <c r="F90" s="28"/>
      <c r="G90" s="28"/>
      <c r="H90" s="28"/>
      <c r="I90" s="28"/>
      <c r="J90" s="28"/>
      <c r="K90" s="28"/>
      <c r="L90" s="28"/>
      <c r="M90" s="28"/>
      <c r="N90" s="27"/>
      <c r="O90" s="27"/>
      <c r="P90" s="27"/>
      <c r="Q90" s="27"/>
      <c r="R90" s="28"/>
      <c r="S90" s="28"/>
      <c r="T90" s="28"/>
      <c r="U90" s="28"/>
      <c r="V90" s="28"/>
      <c r="W90" s="28"/>
      <c r="X90" s="28"/>
      <c r="Y90" s="28"/>
      <c r="Z90" s="17"/>
      <c r="AA90" s="17"/>
      <c r="AB90" s="17"/>
      <c r="AC90" s="17"/>
      <c r="AD90" s="17"/>
      <c r="AE90" s="17"/>
      <c r="AF90" s="17"/>
      <c r="AG90" s="17" t="s">
        <v>111</v>
      </c>
      <c r="AH90" s="17">
        <v>0</v>
      </c>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row>
    <row r="91" spans="1:60" outlineLevel="3" x14ac:dyDescent="0.2">
      <c r="A91" s="24"/>
      <c r="B91" s="25"/>
      <c r="C91" s="55" t="s">
        <v>173</v>
      </c>
      <c r="D91" s="30"/>
      <c r="E91" s="61">
        <v>0.52</v>
      </c>
      <c r="F91" s="28"/>
      <c r="G91" s="28"/>
      <c r="H91" s="28"/>
      <c r="I91" s="28"/>
      <c r="J91" s="28"/>
      <c r="K91" s="28"/>
      <c r="L91" s="28"/>
      <c r="M91" s="28"/>
      <c r="N91" s="27"/>
      <c r="O91" s="27"/>
      <c r="P91" s="27"/>
      <c r="Q91" s="27"/>
      <c r="R91" s="28"/>
      <c r="S91" s="28"/>
      <c r="T91" s="28"/>
      <c r="U91" s="28"/>
      <c r="V91" s="28"/>
      <c r="W91" s="28"/>
      <c r="X91" s="28"/>
      <c r="Y91" s="28"/>
      <c r="Z91" s="17"/>
      <c r="AA91" s="17"/>
      <c r="AB91" s="17"/>
      <c r="AC91" s="17"/>
      <c r="AD91" s="17"/>
      <c r="AE91" s="17"/>
      <c r="AF91" s="17"/>
      <c r="AG91" s="17" t="s">
        <v>111</v>
      </c>
      <c r="AH91" s="17">
        <v>0</v>
      </c>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row>
    <row r="92" spans="1:60" outlineLevel="3" x14ac:dyDescent="0.2">
      <c r="A92" s="24"/>
      <c r="B92" s="25"/>
      <c r="C92" s="55" t="s">
        <v>11</v>
      </c>
      <c r="D92" s="30"/>
      <c r="E92" s="61">
        <v>1</v>
      </c>
      <c r="F92" s="28"/>
      <c r="G92" s="28"/>
      <c r="H92" s="28"/>
      <c r="I92" s="28"/>
      <c r="J92" s="28"/>
      <c r="K92" s="28"/>
      <c r="L92" s="28"/>
      <c r="M92" s="28"/>
      <c r="N92" s="27"/>
      <c r="O92" s="27"/>
      <c r="P92" s="27"/>
      <c r="Q92" s="27"/>
      <c r="R92" s="28"/>
      <c r="S92" s="28"/>
      <c r="T92" s="28"/>
      <c r="U92" s="28"/>
      <c r="V92" s="28"/>
      <c r="W92" s="28"/>
      <c r="X92" s="28"/>
      <c r="Y92" s="28"/>
      <c r="Z92" s="17"/>
      <c r="AA92" s="17"/>
      <c r="AB92" s="17"/>
      <c r="AC92" s="17"/>
      <c r="AD92" s="17"/>
      <c r="AE92" s="17"/>
      <c r="AF92" s="17"/>
      <c r="AG92" s="17" t="s">
        <v>111</v>
      </c>
      <c r="AH92" s="17">
        <v>0</v>
      </c>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row>
    <row r="93" spans="1:60" ht="22.5" outlineLevel="1" x14ac:dyDescent="0.2">
      <c r="A93" s="39">
        <v>25</v>
      </c>
      <c r="B93" s="40" t="s">
        <v>190</v>
      </c>
      <c r="C93" s="54" t="s">
        <v>191</v>
      </c>
      <c r="D93" s="41" t="s">
        <v>124</v>
      </c>
      <c r="E93" s="42">
        <v>18.520499999999998</v>
      </c>
      <c r="F93" s="438">
        <v>0</v>
      </c>
      <c r="G93" s="44">
        <f>ROUND(E93*F93,2)</f>
        <v>0</v>
      </c>
      <c r="H93" s="43"/>
      <c r="I93" s="44">
        <f>ROUND(E93*H93,2)</f>
        <v>0</v>
      </c>
      <c r="J93" s="43"/>
      <c r="K93" s="44">
        <f>ROUND(E93*J93,2)</f>
        <v>0</v>
      </c>
      <c r="L93" s="44">
        <v>21</v>
      </c>
      <c r="M93" s="44">
        <f>G93*(1+L93/100)</f>
        <v>0</v>
      </c>
      <c r="N93" s="42">
        <v>0</v>
      </c>
      <c r="O93" s="42">
        <f>ROUND(E93*N93,2)</f>
        <v>0</v>
      </c>
      <c r="P93" s="42">
        <v>0.02</v>
      </c>
      <c r="Q93" s="42">
        <f>ROUND(E93*P93,2)</f>
        <v>0.37</v>
      </c>
      <c r="R93" s="44"/>
      <c r="S93" s="44" t="s">
        <v>106</v>
      </c>
      <c r="T93" s="45" t="s">
        <v>106</v>
      </c>
      <c r="U93" s="28">
        <v>0.08</v>
      </c>
      <c r="V93" s="28">
        <f>ROUND(E93*U93,2)</f>
        <v>1.48</v>
      </c>
      <c r="W93" s="28"/>
      <c r="X93" s="28" t="s">
        <v>107</v>
      </c>
      <c r="Y93" s="28" t="s">
        <v>108</v>
      </c>
      <c r="Z93" s="17"/>
      <c r="AA93" s="17"/>
      <c r="AB93" s="17"/>
      <c r="AC93" s="17"/>
      <c r="AD93" s="17"/>
      <c r="AE93" s="17"/>
      <c r="AF93" s="17"/>
      <c r="AG93" s="17" t="s">
        <v>109</v>
      </c>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row>
    <row r="94" spans="1:60" outlineLevel="2" x14ac:dyDescent="0.2">
      <c r="A94" s="24"/>
      <c r="B94" s="25"/>
      <c r="C94" s="55" t="s">
        <v>141</v>
      </c>
      <c r="D94" s="30"/>
      <c r="E94" s="61">
        <v>17.000499999999999</v>
      </c>
      <c r="F94" s="28"/>
      <c r="G94" s="28"/>
      <c r="H94" s="28"/>
      <c r="I94" s="28"/>
      <c r="J94" s="28"/>
      <c r="K94" s="28"/>
      <c r="L94" s="28"/>
      <c r="M94" s="28"/>
      <c r="N94" s="27"/>
      <c r="O94" s="27"/>
      <c r="P94" s="27"/>
      <c r="Q94" s="27"/>
      <c r="R94" s="28"/>
      <c r="S94" s="28"/>
      <c r="T94" s="28"/>
      <c r="U94" s="28"/>
      <c r="V94" s="28"/>
      <c r="W94" s="28"/>
      <c r="X94" s="28"/>
      <c r="Y94" s="28"/>
      <c r="Z94" s="17"/>
      <c r="AA94" s="17"/>
      <c r="AB94" s="17"/>
      <c r="AC94" s="17"/>
      <c r="AD94" s="17"/>
      <c r="AE94" s="17"/>
      <c r="AF94" s="17"/>
      <c r="AG94" s="17" t="s">
        <v>111</v>
      </c>
      <c r="AH94" s="17">
        <v>0</v>
      </c>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row>
    <row r="95" spans="1:60" outlineLevel="3" x14ac:dyDescent="0.2">
      <c r="A95" s="24"/>
      <c r="B95" s="25"/>
      <c r="C95" s="55" t="s">
        <v>173</v>
      </c>
      <c r="D95" s="30"/>
      <c r="E95" s="61">
        <v>0.52</v>
      </c>
      <c r="F95" s="28"/>
      <c r="G95" s="28"/>
      <c r="H95" s="28"/>
      <c r="I95" s="28"/>
      <c r="J95" s="28"/>
      <c r="K95" s="28"/>
      <c r="L95" s="28"/>
      <c r="M95" s="28"/>
      <c r="N95" s="27"/>
      <c r="O95" s="27"/>
      <c r="P95" s="27"/>
      <c r="Q95" s="27"/>
      <c r="R95" s="28"/>
      <c r="S95" s="28"/>
      <c r="T95" s="28"/>
      <c r="U95" s="28"/>
      <c r="V95" s="28"/>
      <c r="W95" s="28"/>
      <c r="X95" s="28"/>
      <c r="Y95" s="28"/>
      <c r="Z95" s="17"/>
      <c r="AA95" s="17"/>
      <c r="AB95" s="17"/>
      <c r="AC95" s="17"/>
      <c r="AD95" s="17"/>
      <c r="AE95" s="17"/>
      <c r="AF95" s="17"/>
      <c r="AG95" s="17" t="s">
        <v>111</v>
      </c>
      <c r="AH95" s="17">
        <v>0</v>
      </c>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row>
    <row r="96" spans="1:60" outlineLevel="3" x14ac:dyDescent="0.2">
      <c r="A96" s="24"/>
      <c r="B96" s="25"/>
      <c r="C96" s="55" t="s">
        <v>11</v>
      </c>
      <c r="D96" s="30"/>
      <c r="E96" s="61">
        <v>1</v>
      </c>
      <c r="F96" s="28"/>
      <c r="G96" s="28"/>
      <c r="H96" s="28"/>
      <c r="I96" s="28"/>
      <c r="J96" s="28"/>
      <c r="K96" s="28"/>
      <c r="L96" s="28"/>
      <c r="M96" s="28"/>
      <c r="N96" s="27"/>
      <c r="O96" s="27"/>
      <c r="P96" s="27"/>
      <c r="Q96" s="27"/>
      <c r="R96" s="28"/>
      <c r="S96" s="28"/>
      <c r="T96" s="28"/>
      <c r="U96" s="28"/>
      <c r="V96" s="28"/>
      <c r="W96" s="28"/>
      <c r="X96" s="28"/>
      <c r="Y96" s="28"/>
      <c r="Z96" s="17"/>
      <c r="AA96" s="17"/>
      <c r="AB96" s="17"/>
      <c r="AC96" s="17"/>
      <c r="AD96" s="17"/>
      <c r="AE96" s="17"/>
      <c r="AF96" s="17"/>
      <c r="AG96" s="17" t="s">
        <v>111</v>
      </c>
      <c r="AH96" s="17">
        <v>0</v>
      </c>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row>
    <row r="97" spans="1:60" outlineLevel="1" x14ac:dyDescent="0.2">
      <c r="A97" s="39">
        <v>26</v>
      </c>
      <c r="B97" s="40" t="s">
        <v>192</v>
      </c>
      <c r="C97" s="54" t="s">
        <v>193</v>
      </c>
      <c r="D97" s="41" t="s">
        <v>151</v>
      </c>
      <c r="E97" s="42">
        <v>16.059999999999999</v>
      </c>
      <c r="F97" s="438">
        <v>0</v>
      </c>
      <c r="G97" s="44">
        <f>ROUND(E97*F97,2)</f>
        <v>0</v>
      </c>
      <c r="H97" s="43"/>
      <c r="I97" s="44">
        <f>ROUND(E97*H97,2)</f>
        <v>0</v>
      </c>
      <c r="J97" s="43"/>
      <c r="K97" s="44">
        <f>ROUND(E97*J97,2)</f>
        <v>0</v>
      </c>
      <c r="L97" s="44">
        <v>21</v>
      </c>
      <c r="M97" s="44">
        <f>G97*(1+L97/100)</f>
        <v>0</v>
      </c>
      <c r="N97" s="42">
        <v>0</v>
      </c>
      <c r="O97" s="42">
        <f>ROUND(E97*N97,2)</f>
        <v>0</v>
      </c>
      <c r="P97" s="42">
        <v>4.0000000000000002E-4</v>
      </c>
      <c r="Q97" s="42">
        <f>ROUND(E97*P97,2)</f>
        <v>0.01</v>
      </c>
      <c r="R97" s="44"/>
      <c r="S97" s="44" t="s">
        <v>106</v>
      </c>
      <c r="T97" s="45" t="s">
        <v>106</v>
      </c>
      <c r="U97" s="28">
        <v>7.0000000000000007E-2</v>
      </c>
      <c r="V97" s="28">
        <f>ROUND(E97*U97,2)</f>
        <v>1.1200000000000001</v>
      </c>
      <c r="W97" s="28"/>
      <c r="X97" s="28" t="s">
        <v>107</v>
      </c>
      <c r="Y97" s="28" t="s">
        <v>108</v>
      </c>
      <c r="Z97" s="17"/>
      <c r="AA97" s="17"/>
      <c r="AB97" s="17"/>
      <c r="AC97" s="17"/>
      <c r="AD97" s="17"/>
      <c r="AE97" s="17"/>
      <c r="AF97" s="17"/>
      <c r="AG97" s="17" t="s">
        <v>109</v>
      </c>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row>
    <row r="98" spans="1:60" outlineLevel="2" x14ac:dyDescent="0.2">
      <c r="A98" s="24"/>
      <c r="B98" s="25"/>
      <c r="C98" s="55" t="s">
        <v>194</v>
      </c>
      <c r="D98" s="30"/>
      <c r="E98" s="61">
        <v>16.059999999999999</v>
      </c>
      <c r="F98" s="28"/>
      <c r="G98" s="28"/>
      <c r="H98" s="28"/>
      <c r="I98" s="28"/>
      <c r="J98" s="28"/>
      <c r="K98" s="28"/>
      <c r="L98" s="28"/>
      <c r="M98" s="28"/>
      <c r="N98" s="27"/>
      <c r="O98" s="27"/>
      <c r="P98" s="27"/>
      <c r="Q98" s="27"/>
      <c r="R98" s="28"/>
      <c r="S98" s="28"/>
      <c r="T98" s="28"/>
      <c r="U98" s="28"/>
      <c r="V98" s="28"/>
      <c r="W98" s="28"/>
      <c r="X98" s="28"/>
      <c r="Y98" s="28"/>
      <c r="Z98" s="17"/>
      <c r="AA98" s="17"/>
      <c r="AB98" s="17"/>
      <c r="AC98" s="17"/>
      <c r="AD98" s="17"/>
      <c r="AE98" s="17"/>
      <c r="AF98" s="17"/>
      <c r="AG98" s="17" t="s">
        <v>111</v>
      </c>
      <c r="AH98" s="17">
        <v>0</v>
      </c>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row>
    <row r="99" spans="1:60" ht="22.5" outlineLevel="1" x14ac:dyDescent="0.2">
      <c r="A99" s="39">
        <v>27</v>
      </c>
      <c r="B99" s="40" t="s">
        <v>195</v>
      </c>
      <c r="C99" s="54" t="s">
        <v>196</v>
      </c>
      <c r="D99" s="41" t="s">
        <v>170</v>
      </c>
      <c r="E99" s="42">
        <v>4</v>
      </c>
      <c r="F99" s="438">
        <v>0</v>
      </c>
      <c r="G99" s="44">
        <f>ROUND(E99*F99,2)</f>
        <v>0</v>
      </c>
      <c r="H99" s="43"/>
      <c r="I99" s="44">
        <f>ROUND(E99*H99,2)</f>
        <v>0</v>
      </c>
      <c r="J99" s="43"/>
      <c r="K99" s="44">
        <f>ROUND(E99*J99,2)</f>
        <v>0</v>
      </c>
      <c r="L99" s="44">
        <v>21</v>
      </c>
      <c r="M99" s="44">
        <f>G99*(1+L99/100)</f>
        <v>0</v>
      </c>
      <c r="N99" s="42">
        <v>0</v>
      </c>
      <c r="O99" s="42">
        <f>ROUND(E99*N99,2)</f>
        <v>0</v>
      </c>
      <c r="P99" s="42">
        <v>0</v>
      </c>
      <c r="Q99" s="42">
        <f>ROUND(E99*P99,2)</f>
        <v>0</v>
      </c>
      <c r="R99" s="44"/>
      <c r="S99" s="44" t="s">
        <v>106</v>
      </c>
      <c r="T99" s="45" t="s">
        <v>106</v>
      </c>
      <c r="U99" s="28">
        <v>0</v>
      </c>
      <c r="V99" s="28">
        <f>ROUND(E99*U99,2)</f>
        <v>0</v>
      </c>
      <c r="W99" s="28"/>
      <c r="X99" s="28" t="s">
        <v>107</v>
      </c>
      <c r="Y99" s="28" t="s">
        <v>108</v>
      </c>
      <c r="Z99" s="17"/>
      <c r="AA99" s="17"/>
      <c r="AB99" s="17"/>
      <c r="AC99" s="17"/>
      <c r="AD99" s="17"/>
      <c r="AE99" s="17"/>
      <c r="AF99" s="17"/>
      <c r="AG99" s="17" t="s">
        <v>187</v>
      </c>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row>
    <row r="100" spans="1:60" outlineLevel="2" x14ac:dyDescent="0.2">
      <c r="A100" s="24"/>
      <c r="B100" s="25"/>
      <c r="C100" s="55" t="s">
        <v>11</v>
      </c>
      <c r="D100" s="30"/>
      <c r="E100" s="61">
        <v>1</v>
      </c>
      <c r="F100" s="28"/>
      <c r="G100" s="28"/>
      <c r="H100" s="28"/>
      <c r="I100" s="28"/>
      <c r="J100" s="28"/>
      <c r="K100" s="28"/>
      <c r="L100" s="28"/>
      <c r="M100" s="28"/>
      <c r="N100" s="27"/>
      <c r="O100" s="27"/>
      <c r="P100" s="27"/>
      <c r="Q100" s="27"/>
      <c r="R100" s="28"/>
      <c r="S100" s="28"/>
      <c r="T100" s="28"/>
      <c r="U100" s="28"/>
      <c r="V100" s="28"/>
      <c r="W100" s="28"/>
      <c r="X100" s="28"/>
      <c r="Y100" s="28"/>
      <c r="Z100" s="17"/>
      <c r="AA100" s="17"/>
      <c r="AB100" s="17"/>
      <c r="AC100" s="17"/>
      <c r="AD100" s="17"/>
      <c r="AE100" s="17"/>
      <c r="AF100" s="17"/>
      <c r="AG100" s="17" t="s">
        <v>111</v>
      </c>
      <c r="AH100" s="17">
        <v>0</v>
      </c>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row>
    <row r="101" spans="1:60" outlineLevel="3" x14ac:dyDescent="0.2">
      <c r="A101" s="24"/>
      <c r="B101" s="25"/>
      <c r="C101" s="55" t="s">
        <v>11</v>
      </c>
      <c r="D101" s="30"/>
      <c r="E101" s="61">
        <v>1</v>
      </c>
      <c r="F101" s="28"/>
      <c r="G101" s="28"/>
      <c r="H101" s="28"/>
      <c r="I101" s="28"/>
      <c r="J101" s="28"/>
      <c r="K101" s="28"/>
      <c r="L101" s="28"/>
      <c r="M101" s="28"/>
      <c r="N101" s="27"/>
      <c r="O101" s="27"/>
      <c r="P101" s="27"/>
      <c r="Q101" s="27"/>
      <c r="R101" s="28"/>
      <c r="S101" s="28"/>
      <c r="T101" s="28"/>
      <c r="U101" s="28"/>
      <c r="V101" s="28"/>
      <c r="W101" s="28"/>
      <c r="X101" s="28"/>
      <c r="Y101" s="28"/>
      <c r="Z101" s="17"/>
      <c r="AA101" s="17"/>
      <c r="AB101" s="17"/>
      <c r="AC101" s="17"/>
      <c r="AD101" s="17"/>
      <c r="AE101" s="17"/>
      <c r="AF101" s="17"/>
      <c r="AG101" s="17" t="s">
        <v>111</v>
      </c>
      <c r="AH101" s="17">
        <v>0</v>
      </c>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row>
    <row r="102" spans="1:60" outlineLevel="3" x14ac:dyDescent="0.2">
      <c r="A102" s="24"/>
      <c r="B102" s="25"/>
      <c r="C102" s="55" t="s">
        <v>9</v>
      </c>
      <c r="D102" s="30"/>
      <c r="E102" s="61">
        <v>2</v>
      </c>
      <c r="F102" s="28"/>
      <c r="G102" s="28"/>
      <c r="H102" s="28"/>
      <c r="I102" s="28"/>
      <c r="J102" s="28"/>
      <c r="K102" s="28"/>
      <c r="L102" s="28"/>
      <c r="M102" s="28"/>
      <c r="N102" s="27"/>
      <c r="O102" s="27"/>
      <c r="P102" s="27"/>
      <c r="Q102" s="27"/>
      <c r="R102" s="28"/>
      <c r="S102" s="28"/>
      <c r="T102" s="28"/>
      <c r="U102" s="28"/>
      <c r="V102" s="28"/>
      <c r="W102" s="28"/>
      <c r="X102" s="28"/>
      <c r="Y102" s="28"/>
      <c r="Z102" s="17"/>
      <c r="AA102" s="17"/>
      <c r="AB102" s="17"/>
      <c r="AC102" s="17"/>
      <c r="AD102" s="17"/>
      <c r="AE102" s="17"/>
      <c r="AF102" s="17"/>
      <c r="AG102" s="17" t="s">
        <v>111</v>
      </c>
      <c r="AH102" s="17">
        <v>0</v>
      </c>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row>
    <row r="103" spans="1:60" ht="22.5" outlineLevel="1" x14ac:dyDescent="0.2">
      <c r="A103" s="39">
        <v>28</v>
      </c>
      <c r="B103" s="40" t="s">
        <v>197</v>
      </c>
      <c r="C103" s="54" t="s">
        <v>198</v>
      </c>
      <c r="D103" s="41" t="s">
        <v>124</v>
      </c>
      <c r="E103" s="42">
        <v>3.6</v>
      </c>
      <c r="F103" s="438">
        <v>0</v>
      </c>
      <c r="G103" s="44">
        <f>ROUND(E103*F103,2)</f>
        <v>0</v>
      </c>
      <c r="H103" s="43"/>
      <c r="I103" s="44">
        <f>ROUND(E103*H103,2)</f>
        <v>0</v>
      </c>
      <c r="J103" s="43"/>
      <c r="K103" s="44">
        <f>ROUND(E103*J103,2)</f>
        <v>0</v>
      </c>
      <c r="L103" s="44">
        <v>21</v>
      </c>
      <c r="M103" s="44">
        <f>G103*(1+L103/100)</f>
        <v>0</v>
      </c>
      <c r="N103" s="42">
        <v>1.17E-3</v>
      </c>
      <c r="O103" s="42">
        <f>ROUND(E103*N103,2)</f>
        <v>0</v>
      </c>
      <c r="P103" s="42">
        <v>8.7999999999999995E-2</v>
      </c>
      <c r="Q103" s="42">
        <f>ROUND(E103*P103,2)</f>
        <v>0.32</v>
      </c>
      <c r="R103" s="44"/>
      <c r="S103" s="44" t="s">
        <v>106</v>
      </c>
      <c r="T103" s="45" t="s">
        <v>106</v>
      </c>
      <c r="U103" s="28">
        <v>0.56000000000000005</v>
      </c>
      <c r="V103" s="28">
        <f>ROUND(E103*U103,2)</f>
        <v>2.02</v>
      </c>
      <c r="W103" s="28"/>
      <c r="X103" s="28" t="s">
        <v>107</v>
      </c>
      <c r="Y103" s="28" t="s">
        <v>108</v>
      </c>
      <c r="Z103" s="17"/>
      <c r="AA103" s="17"/>
      <c r="AB103" s="17"/>
      <c r="AC103" s="17"/>
      <c r="AD103" s="17"/>
      <c r="AE103" s="17"/>
      <c r="AF103" s="17"/>
      <c r="AG103" s="17" t="s">
        <v>109</v>
      </c>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row>
    <row r="104" spans="1:60" outlineLevel="2" x14ac:dyDescent="0.2">
      <c r="A104" s="24"/>
      <c r="B104" s="25"/>
      <c r="C104" s="55" t="s">
        <v>199</v>
      </c>
      <c r="D104" s="30"/>
      <c r="E104" s="61">
        <v>1.6</v>
      </c>
      <c r="F104" s="28"/>
      <c r="G104" s="28"/>
      <c r="H104" s="28"/>
      <c r="I104" s="28"/>
      <c r="J104" s="28"/>
      <c r="K104" s="28"/>
      <c r="L104" s="28"/>
      <c r="M104" s="28"/>
      <c r="N104" s="27"/>
      <c r="O104" s="27"/>
      <c r="P104" s="27"/>
      <c r="Q104" s="27"/>
      <c r="R104" s="28"/>
      <c r="S104" s="28"/>
      <c r="T104" s="28"/>
      <c r="U104" s="28"/>
      <c r="V104" s="28"/>
      <c r="W104" s="28"/>
      <c r="X104" s="28"/>
      <c r="Y104" s="28"/>
      <c r="Z104" s="17"/>
      <c r="AA104" s="17"/>
      <c r="AB104" s="17"/>
      <c r="AC104" s="17"/>
      <c r="AD104" s="17"/>
      <c r="AE104" s="17"/>
      <c r="AF104" s="17"/>
      <c r="AG104" s="17" t="s">
        <v>111</v>
      </c>
      <c r="AH104" s="17">
        <v>0</v>
      </c>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row>
    <row r="105" spans="1:60" outlineLevel="3" x14ac:dyDescent="0.2">
      <c r="A105" s="24"/>
      <c r="B105" s="25"/>
      <c r="C105" s="55" t="s">
        <v>146</v>
      </c>
      <c r="D105" s="30"/>
      <c r="E105" s="61">
        <v>2</v>
      </c>
      <c r="F105" s="28"/>
      <c r="G105" s="28"/>
      <c r="H105" s="28"/>
      <c r="I105" s="28"/>
      <c r="J105" s="28"/>
      <c r="K105" s="28"/>
      <c r="L105" s="28"/>
      <c r="M105" s="28"/>
      <c r="N105" s="27"/>
      <c r="O105" s="27"/>
      <c r="P105" s="27"/>
      <c r="Q105" s="27"/>
      <c r="R105" s="28"/>
      <c r="S105" s="28"/>
      <c r="T105" s="28"/>
      <c r="U105" s="28"/>
      <c r="V105" s="28"/>
      <c r="W105" s="28"/>
      <c r="X105" s="28"/>
      <c r="Y105" s="28"/>
      <c r="Z105" s="17"/>
      <c r="AA105" s="17"/>
      <c r="AB105" s="17"/>
      <c r="AC105" s="17"/>
      <c r="AD105" s="17"/>
      <c r="AE105" s="17"/>
      <c r="AF105" s="17"/>
      <c r="AG105" s="17" t="s">
        <v>111</v>
      </c>
      <c r="AH105" s="17">
        <v>0</v>
      </c>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row>
    <row r="106" spans="1:60" ht="22.5" outlineLevel="1" x14ac:dyDescent="0.2">
      <c r="A106" s="39">
        <v>29</v>
      </c>
      <c r="B106" s="40" t="s">
        <v>200</v>
      </c>
      <c r="C106" s="54" t="s">
        <v>201</v>
      </c>
      <c r="D106" s="41" t="s">
        <v>124</v>
      </c>
      <c r="E106" s="42">
        <v>2.15</v>
      </c>
      <c r="F106" s="438">
        <v>0</v>
      </c>
      <c r="G106" s="44">
        <f>ROUND(E106*F106,2)</f>
        <v>0</v>
      </c>
      <c r="H106" s="43"/>
      <c r="I106" s="44">
        <f>ROUND(E106*H106,2)</f>
        <v>0</v>
      </c>
      <c r="J106" s="43"/>
      <c r="K106" s="44">
        <f>ROUND(E106*J106,2)</f>
        <v>0</v>
      </c>
      <c r="L106" s="44">
        <v>21</v>
      </c>
      <c r="M106" s="44">
        <f>G106*(1+L106/100)</f>
        <v>0</v>
      </c>
      <c r="N106" s="42">
        <v>1E-3</v>
      </c>
      <c r="O106" s="42">
        <f>ROUND(E106*N106,2)</f>
        <v>0</v>
      </c>
      <c r="P106" s="42">
        <v>6.7000000000000004E-2</v>
      </c>
      <c r="Q106" s="42">
        <f>ROUND(E106*P106,2)</f>
        <v>0.14000000000000001</v>
      </c>
      <c r="R106" s="44"/>
      <c r="S106" s="44" t="s">
        <v>106</v>
      </c>
      <c r="T106" s="45" t="s">
        <v>106</v>
      </c>
      <c r="U106" s="28">
        <v>0.53</v>
      </c>
      <c r="V106" s="28">
        <f>ROUND(E106*U106,2)</f>
        <v>1.1399999999999999</v>
      </c>
      <c r="W106" s="28"/>
      <c r="X106" s="28" t="s">
        <v>107</v>
      </c>
      <c r="Y106" s="28" t="s">
        <v>108</v>
      </c>
      <c r="Z106" s="17"/>
      <c r="AA106" s="17"/>
      <c r="AB106" s="17"/>
      <c r="AC106" s="17"/>
      <c r="AD106" s="17"/>
      <c r="AE106" s="17"/>
      <c r="AF106" s="17"/>
      <c r="AG106" s="17" t="s">
        <v>109</v>
      </c>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row>
    <row r="107" spans="1:60" outlineLevel="2" x14ac:dyDescent="0.2">
      <c r="A107" s="24"/>
      <c r="B107" s="25"/>
      <c r="C107" s="55" t="s">
        <v>202</v>
      </c>
      <c r="D107" s="30"/>
      <c r="E107" s="61">
        <v>2.15</v>
      </c>
      <c r="F107" s="28"/>
      <c r="G107" s="28"/>
      <c r="H107" s="28"/>
      <c r="I107" s="28"/>
      <c r="J107" s="28"/>
      <c r="K107" s="28"/>
      <c r="L107" s="28"/>
      <c r="M107" s="28"/>
      <c r="N107" s="27"/>
      <c r="O107" s="27"/>
      <c r="P107" s="27"/>
      <c r="Q107" s="27"/>
      <c r="R107" s="28"/>
      <c r="S107" s="28"/>
      <c r="T107" s="28"/>
      <c r="U107" s="28"/>
      <c r="V107" s="28"/>
      <c r="W107" s="28"/>
      <c r="X107" s="28"/>
      <c r="Y107" s="28"/>
      <c r="Z107" s="17"/>
      <c r="AA107" s="17"/>
      <c r="AB107" s="17"/>
      <c r="AC107" s="17"/>
      <c r="AD107" s="17"/>
      <c r="AE107" s="17"/>
      <c r="AF107" s="17"/>
      <c r="AG107" s="17" t="s">
        <v>111</v>
      </c>
      <c r="AH107" s="17">
        <v>0</v>
      </c>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row>
    <row r="108" spans="1:60" ht="22.5" outlineLevel="1" x14ac:dyDescent="0.2">
      <c r="A108" s="39">
        <v>30</v>
      </c>
      <c r="B108" s="40" t="s">
        <v>203</v>
      </c>
      <c r="C108" s="54" t="s">
        <v>204</v>
      </c>
      <c r="D108" s="41" t="s">
        <v>124</v>
      </c>
      <c r="E108" s="42">
        <v>4</v>
      </c>
      <c r="F108" s="438">
        <v>0</v>
      </c>
      <c r="G108" s="44">
        <f>ROUND(E108*F108,2)</f>
        <v>0</v>
      </c>
      <c r="H108" s="43"/>
      <c r="I108" s="44">
        <f>ROUND(E108*H108,2)</f>
        <v>0</v>
      </c>
      <c r="J108" s="43"/>
      <c r="K108" s="44">
        <f>ROUND(E108*J108,2)</f>
        <v>0</v>
      </c>
      <c r="L108" s="44">
        <v>21</v>
      </c>
      <c r="M108" s="44">
        <f>G108*(1+L108/100)</f>
        <v>0</v>
      </c>
      <c r="N108" s="42">
        <v>0</v>
      </c>
      <c r="O108" s="42">
        <f>ROUND(E108*N108,2)</f>
        <v>0</v>
      </c>
      <c r="P108" s="42">
        <v>4.5999999999999999E-2</v>
      </c>
      <c r="Q108" s="42">
        <f>ROUND(E108*P108,2)</f>
        <v>0.18</v>
      </c>
      <c r="R108" s="44"/>
      <c r="S108" s="44" t="s">
        <v>106</v>
      </c>
      <c r="T108" s="45" t="s">
        <v>106</v>
      </c>
      <c r="U108" s="28">
        <v>0.26</v>
      </c>
      <c r="V108" s="28">
        <f>ROUND(E108*U108,2)</f>
        <v>1.04</v>
      </c>
      <c r="W108" s="28"/>
      <c r="X108" s="28" t="s">
        <v>107</v>
      </c>
      <c r="Y108" s="28" t="s">
        <v>108</v>
      </c>
      <c r="Z108" s="17"/>
      <c r="AA108" s="17"/>
      <c r="AB108" s="17"/>
      <c r="AC108" s="17"/>
      <c r="AD108" s="17"/>
      <c r="AE108" s="17"/>
      <c r="AF108" s="17"/>
      <c r="AG108" s="17" t="s">
        <v>109</v>
      </c>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row>
    <row r="109" spans="1:60" outlineLevel="2" x14ac:dyDescent="0.2">
      <c r="A109" s="24"/>
      <c r="B109" s="25"/>
      <c r="C109" s="55" t="s">
        <v>159</v>
      </c>
      <c r="D109" s="30"/>
      <c r="E109" s="61">
        <v>4</v>
      </c>
      <c r="F109" s="28"/>
      <c r="G109" s="28"/>
      <c r="H109" s="28"/>
      <c r="I109" s="28"/>
      <c r="J109" s="28"/>
      <c r="K109" s="28"/>
      <c r="L109" s="28"/>
      <c r="M109" s="28"/>
      <c r="N109" s="27"/>
      <c r="O109" s="27"/>
      <c r="P109" s="27"/>
      <c r="Q109" s="27"/>
      <c r="R109" s="28"/>
      <c r="S109" s="28"/>
      <c r="T109" s="28"/>
      <c r="U109" s="28"/>
      <c r="V109" s="28"/>
      <c r="W109" s="28"/>
      <c r="X109" s="28"/>
      <c r="Y109" s="28"/>
      <c r="Z109" s="17"/>
      <c r="AA109" s="17"/>
      <c r="AB109" s="17"/>
      <c r="AC109" s="17"/>
      <c r="AD109" s="17"/>
      <c r="AE109" s="17"/>
      <c r="AF109" s="17"/>
      <c r="AG109" s="17" t="s">
        <v>111</v>
      </c>
      <c r="AH109" s="17">
        <v>0</v>
      </c>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row>
    <row r="110" spans="1:60" outlineLevel="1" x14ac:dyDescent="0.2">
      <c r="A110" s="39">
        <v>31</v>
      </c>
      <c r="B110" s="40" t="s">
        <v>205</v>
      </c>
      <c r="C110" s="54" t="s">
        <v>206</v>
      </c>
      <c r="D110" s="41" t="s">
        <v>124</v>
      </c>
      <c r="E110" s="42">
        <v>17.07</v>
      </c>
      <c r="F110" s="438">
        <v>0</v>
      </c>
      <c r="G110" s="44">
        <f>ROUND(E110*F110,2)</f>
        <v>0</v>
      </c>
      <c r="H110" s="43"/>
      <c r="I110" s="44">
        <f>ROUND(E110*H110,2)</f>
        <v>0</v>
      </c>
      <c r="J110" s="43"/>
      <c r="K110" s="44">
        <f>ROUND(E110*J110,2)</f>
        <v>0</v>
      </c>
      <c r="L110" s="44">
        <v>21</v>
      </c>
      <c r="M110" s="44">
        <f>G110*(1+L110/100)</f>
        <v>0</v>
      </c>
      <c r="N110" s="42">
        <v>0</v>
      </c>
      <c r="O110" s="42">
        <f>ROUND(E110*N110,2)</f>
        <v>0</v>
      </c>
      <c r="P110" s="42">
        <v>2.4649999999999998E-2</v>
      </c>
      <c r="Q110" s="42">
        <f>ROUND(E110*P110,2)</f>
        <v>0.42</v>
      </c>
      <c r="R110" s="44"/>
      <c r="S110" s="44" t="s">
        <v>106</v>
      </c>
      <c r="T110" s="45" t="s">
        <v>106</v>
      </c>
      <c r="U110" s="28">
        <v>0.25</v>
      </c>
      <c r="V110" s="28">
        <f>ROUND(E110*U110,2)</f>
        <v>4.2699999999999996</v>
      </c>
      <c r="W110" s="28"/>
      <c r="X110" s="28" t="s">
        <v>107</v>
      </c>
      <c r="Y110" s="28" t="s">
        <v>108</v>
      </c>
      <c r="Z110" s="17"/>
      <c r="AA110" s="17"/>
      <c r="AB110" s="17"/>
      <c r="AC110" s="17"/>
      <c r="AD110" s="17"/>
      <c r="AE110" s="17"/>
      <c r="AF110" s="17"/>
      <c r="AG110" s="17" t="s">
        <v>109</v>
      </c>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row>
    <row r="111" spans="1:60" outlineLevel="2" x14ac:dyDescent="0.2">
      <c r="A111" s="24"/>
      <c r="B111" s="25"/>
      <c r="C111" s="55" t="s">
        <v>207</v>
      </c>
      <c r="D111" s="30"/>
      <c r="E111" s="61">
        <v>17.07</v>
      </c>
      <c r="F111" s="28"/>
      <c r="G111" s="28"/>
      <c r="H111" s="28"/>
      <c r="I111" s="28"/>
      <c r="J111" s="28"/>
      <c r="K111" s="28"/>
      <c r="L111" s="28"/>
      <c r="M111" s="28"/>
      <c r="N111" s="27"/>
      <c r="O111" s="27"/>
      <c r="P111" s="27"/>
      <c r="Q111" s="27"/>
      <c r="R111" s="28"/>
      <c r="S111" s="28"/>
      <c r="T111" s="28"/>
      <c r="U111" s="28"/>
      <c r="V111" s="28"/>
      <c r="W111" s="28"/>
      <c r="X111" s="28"/>
      <c r="Y111" s="28"/>
      <c r="Z111" s="17"/>
      <c r="AA111" s="17"/>
      <c r="AB111" s="17"/>
      <c r="AC111" s="17"/>
      <c r="AD111" s="17"/>
      <c r="AE111" s="17"/>
      <c r="AF111" s="17"/>
      <c r="AG111" s="17" t="s">
        <v>111</v>
      </c>
      <c r="AH111" s="17">
        <v>0</v>
      </c>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row>
    <row r="112" spans="1:60" outlineLevel="1" x14ac:dyDescent="0.2">
      <c r="A112" s="39">
        <v>32</v>
      </c>
      <c r="B112" s="40" t="s">
        <v>208</v>
      </c>
      <c r="C112" s="54" t="s">
        <v>209</v>
      </c>
      <c r="D112" s="41" t="s">
        <v>124</v>
      </c>
      <c r="E112" s="42">
        <v>17.07</v>
      </c>
      <c r="F112" s="438">
        <v>0</v>
      </c>
      <c r="G112" s="44">
        <f>ROUND(E112*F112,2)</f>
        <v>0</v>
      </c>
      <c r="H112" s="43"/>
      <c r="I112" s="44">
        <f>ROUND(E112*H112,2)</f>
        <v>0</v>
      </c>
      <c r="J112" s="43"/>
      <c r="K112" s="44">
        <f>ROUND(E112*J112,2)</f>
        <v>0</v>
      </c>
      <c r="L112" s="44">
        <v>21</v>
      </c>
      <c r="M112" s="44">
        <f>G112*(1+L112/100)</f>
        <v>0</v>
      </c>
      <c r="N112" s="42">
        <v>0</v>
      </c>
      <c r="O112" s="42">
        <f>ROUND(E112*N112,2)</f>
        <v>0</v>
      </c>
      <c r="P112" s="42">
        <v>8.0000000000000002E-3</v>
      </c>
      <c r="Q112" s="42">
        <f>ROUND(E112*P112,2)</f>
        <v>0.14000000000000001</v>
      </c>
      <c r="R112" s="44"/>
      <c r="S112" s="44" t="s">
        <v>106</v>
      </c>
      <c r="T112" s="45" t="s">
        <v>106</v>
      </c>
      <c r="U112" s="28">
        <v>7.0000000000000007E-2</v>
      </c>
      <c r="V112" s="28">
        <f>ROUND(E112*U112,2)</f>
        <v>1.19</v>
      </c>
      <c r="W112" s="28"/>
      <c r="X112" s="28" t="s">
        <v>107</v>
      </c>
      <c r="Y112" s="28" t="s">
        <v>108</v>
      </c>
      <c r="Z112" s="17"/>
      <c r="AA112" s="17"/>
      <c r="AB112" s="17"/>
      <c r="AC112" s="17"/>
      <c r="AD112" s="17"/>
      <c r="AE112" s="17"/>
      <c r="AF112" s="17"/>
      <c r="AG112" s="17" t="s">
        <v>109</v>
      </c>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row>
    <row r="113" spans="1:60" outlineLevel="2" x14ac:dyDescent="0.2">
      <c r="A113" s="24"/>
      <c r="B113" s="25"/>
      <c r="C113" s="55" t="s">
        <v>207</v>
      </c>
      <c r="D113" s="30"/>
      <c r="E113" s="61">
        <v>17.07</v>
      </c>
      <c r="F113" s="28"/>
      <c r="G113" s="28"/>
      <c r="H113" s="28"/>
      <c r="I113" s="28"/>
      <c r="J113" s="28"/>
      <c r="K113" s="28"/>
      <c r="L113" s="28"/>
      <c r="M113" s="28"/>
      <c r="N113" s="27"/>
      <c r="O113" s="27"/>
      <c r="P113" s="27"/>
      <c r="Q113" s="27"/>
      <c r="R113" s="28"/>
      <c r="S113" s="28"/>
      <c r="T113" s="28"/>
      <c r="U113" s="28"/>
      <c r="V113" s="28"/>
      <c r="W113" s="28"/>
      <c r="X113" s="28"/>
      <c r="Y113" s="28"/>
      <c r="Z113" s="17"/>
      <c r="AA113" s="17"/>
      <c r="AB113" s="17"/>
      <c r="AC113" s="17"/>
      <c r="AD113" s="17"/>
      <c r="AE113" s="17"/>
      <c r="AF113" s="17"/>
      <c r="AG113" s="17" t="s">
        <v>111</v>
      </c>
      <c r="AH113" s="17">
        <v>0</v>
      </c>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row>
    <row r="114" spans="1:60" outlineLevel="1" x14ac:dyDescent="0.2">
      <c r="A114" s="39">
        <v>33</v>
      </c>
      <c r="B114" s="40" t="s">
        <v>210</v>
      </c>
      <c r="C114" s="54" t="s">
        <v>211</v>
      </c>
      <c r="D114" s="41" t="s">
        <v>124</v>
      </c>
      <c r="E114" s="42">
        <v>33.258499999999998</v>
      </c>
      <c r="F114" s="438">
        <v>0</v>
      </c>
      <c r="G114" s="44">
        <f>ROUND(E114*F114,2)</f>
        <v>0</v>
      </c>
      <c r="H114" s="43"/>
      <c r="I114" s="44">
        <f>ROUND(E114*H114,2)</f>
        <v>0</v>
      </c>
      <c r="J114" s="43"/>
      <c r="K114" s="44">
        <f>ROUND(E114*J114,2)</f>
        <v>0</v>
      </c>
      <c r="L114" s="44">
        <v>21</v>
      </c>
      <c r="M114" s="44">
        <f>G114*(1+L114/100)</f>
        <v>0</v>
      </c>
      <c r="N114" s="42">
        <v>0</v>
      </c>
      <c r="O114" s="42">
        <f>ROUND(E114*N114,2)</f>
        <v>0</v>
      </c>
      <c r="P114" s="42">
        <v>8.9999999999999998E-4</v>
      </c>
      <c r="Q114" s="42">
        <f>ROUND(E114*P114,2)</f>
        <v>0.03</v>
      </c>
      <c r="R114" s="44"/>
      <c r="S114" s="44" t="s">
        <v>106</v>
      </c>
      <c r="T114" s="45" t="s">
        <v>106</v>
      </c>
      <c r="U114" s="28">
        <v>0.08</v>
      </c>
      <c r="V114" s="28">
        <f>ROUND(E114*U114,2)</f>
        <v>2.66</v>
      </c>
      <c r="W114" s="28"/>
      <c r="X114" s="28" t="s">
        <v>107</v>
      </c>
      <c r="Y114" s="28" t="s">
        <v>108</v>
      </c>
      <c r="Z114" s="17"/>
      <c r="AA114" s="17"/>
      <c r="AB114" s="17"/>
      <c r="AC114" s="17"/>
      <c r="AD114" s="17"/>
      <c r="AE114" s="17"/>
      <c r="AF114" s="17"/>
      <c r="AG114" s="17" t="s">
        <v>109</v>
      </c>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row>
    <row r="115" spans="1:60" outlineLevel="2" x14ac:dyDescent="0.2">
      <c r="A115" s="24"/>
      <c r="B115" s="25"/>
      <c r="C115" s="55" t="s">
        <v>212</v>
      </c>
      <c r="D115" s="30"/>
      <c r="E115" s="61">
        <v>25.48</v>
      </c>
      <c r="F115" s="28"/>
      <c r="G115" s="28"/>
      <c r="H115" s="28"/>
      <c r="I115" s="28"/>
      <c r="J115" s="28"/>
      <c r="K115" s="28"/>
      <c r="L115" s="28"/>
      <c r="M115" s="28"/>
      <c r="N115" s="27"/>
      <c r="O115" s="27"/>
      <c r="P115" s="27"/>
      <c r="Q115" s="27"/>
      <c r="R115" s="28"/>
      <c r="S115" s="28"/>
      <c r="T115" s="28"/>
      <c r="U115" s="28"/>
      <c r="V115" s="28"/>
      <c r="W115" s="28"/>
      <c r="X115" s="28"/>
      <c r="Y115" s="28"/>
      <c r="Z115" s="17"/>
      <c r="AA115" s="17"/>
      <c r="AB115" s="17"/>
      <c r="AC115" s="17"/>
      <c r="AD115" s="17"/>
      <c r="AE115" s="17"/>
      <c r="AF115" s="17"/>
      <c r="AG115" s="17" t="s">
        <v>111</v>
      </c>
      <c r="AH115" s="17">
        <v>0</v>
      </c>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row>
    <row r="116" spans="1:60" outlineLevel="3" x14ac:dyDescent="0.2">
      <c r="A116" s="24"/>
      <c r="B116" s="25"/>
      <c r="C116" s="55" t="s">
        <v>137</v>
      </c>
      <c r="D116" s="30"/>
      <c r="E116" s="61">
        <v>-2.15</v>
      </c>
      <c r="F116" s="28"/>
      <c r="G116" s="28"/>
      <c r="H116" s="28"/>
      <c r="I116" s="28"/>
      <c r="J116" s="28"/>
      <c r="K116" s="28"/>
      <c r="L116" s="28"/>
      <c r="M116" s="28"/>
      <c r="N116" s="27"/>
      <c r="O116" s="27"/>
      <c r="P116" s="27"/>
      <c r="Q116" s="27"/>
      <c r="R116" s="28"/>
      <c r="S116" s="28"/>
      <c r="T116" s="28"/>
      <c r="U116" s="28"/>
      <c r="V116" s="28"/>
      <c r="W116" s="28"/>
      <c r="X116" s="28"/>
      <c r="Y116" s="28"/>
      <c r="Z116" s="17"/>
      <c r="AA116" s="17"/>
      <c r="AB116" s="17"/>
      <c r="AC116" s="17"/>
      <c r="AD116" s="17"/>
      <c r="AE116" s="17"/>
      <c r="AF116" s="17"/>
      <c r="AG116" s="17" t="s">
        <v>111</v>
      </c>
      <c r="AH116" s="17">
        <v>0</v>
      </c>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row>
    <row r="117" spans="1:60" outlineLevel="3" x14ac:dyDescent="0.2">
      <c r="A117" s="24"/>
      <c r="B117" s="25"/>
      <c r="C117" s="55" t="s">
        <v>138</v>
      </c>
      <c r="D117" s="30"/>
      <c r="E117" s="61">
        <v>-2</v>
      </c>
      <c r="F117" s="28"/>
      <c r="G117" s="28"/>
      <c r="H117" s="28"/>
      <c r="I117" s="28"/>
      <c r="J117" s="28"/>
      <c r="K117" s="28"/>
      <c r="L117" s="28"/>
      <c r="M117" s="28"/>
      <c r="N117" s="27"/>
      <c r="O117" s="27"/>
      <c r="P117" s="27"/>
      <c r="Q117" s="27"/>
      <c r="R117" s="28"/>
      <c r="S117" s="28"/>
      <c r="T117" s="28"/>
      <c r="U117" s="28"/>
      <c r="V117" s="28"/>
      <c r="W117" s="28"/>
      <c r="X117" s="28"/>
      <c r="Y117" s="28"/>
      <c r="Z117" s="17"/>
      <c r="AA117" s="17"/>
      <c r="AB117" s="17"/>
      <c r="AC117" s="17"/>
      <c r="AD117" s="17"/>
      <c r="AE117" s="17"/>
      <c r="AF117" s="17"/>
      <c r="AG117" s="17" t="s">
        <v>111</v>
      </c>
      <c r="AH117" s="17">
        <v>0</v>
      </c>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row>
    <row r="118" spans="1:60" outlineLevel="3" x14ac:dyDescent="0.2">
      <c r="A118" s="24"/>
      <c r="B118" s="25"/>
      <c r="C118" s="55" t="s">
        <v>139</v>
      </c>
      <c r="D118" s="30"/>
      <c r="E118" s="61">
        <v>-1.6</v>
      </c>
      <c r="F118" s="28"/>
      <c r="G118" s="28"/>
      <c r="H118" s="28"/>
      <c r="I118" s="28"/>
      <c r="J118" s="28"/>
      <c r="K118" s="28"/>
      <c r="L118" s="28"/>
      <c r="M118" s="28"/>
      <c r="N118" s="27"/>
      <c r="O118" s="27"/>
      <c r="P118" s="27"/>
      <c r="Q118" s="27"/>
      <c r="R118" s="28"/>
      <c r="S118" s="28"/>
      <c r="T118" s="28"/>
      <c r="U118" s="28"/>
      <c r="V118" s="28"/>
      <c r="W118" s="28"/>
      <c r="X118" s="28"/>
      <c r="Y118" s="28"/>
      <c r="Z118" s="17"/>
      <c r="AA118" s="17"/>
      <c r="AB118" s="17"/>
      <c r="AC118" s="17"/>
      <c r="AD118" s="17"/>
      <c r="AE118" s="17"/>
      <c r="AF118" s="17"/>
      <c r="AG118" s="17" t="s">
        <v>111</v>
      </c>
      <c r="AH118" s="17">
        <v>0</v>
      </c>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row>
    <row r="119" spans="1:60" outlineLevel="3" x14ac:dyDescent="0.2">
      <c r="A119" s="24"/>
      <c r="B119" s="25"/>
      <c r="C119" s="55" t="s">
        <v>140</v>
      </c>
      <c r="D119" s="30"/>
      <c r="E119" s="61">
        <v>-3.472</v>
      </c>
      <c r="F119" s="28"/>
      <c r="G119" s="28"/>
      <c r="H119" s="28"/>
      <c r="I119" s="28"/>
      <c r="J119" s="28"/>
      <c r="K119" s="28"/>
      <c r="L119" s="28"/>
      <c r="M119" s="28"/>
      <c r="N119" s="27"/>
      <c r="O119" s="27"/>
      <c r="P119" s="27"/>
      <c r="Q119" s="27"/>
      <c r="R119" s="28"/>
      <c r="S119" s="28"/>
      <c r="T119" s="28"/>
      <c r="U119" s="28"/>
      <c r="V119" s="28"/>
      <c r="W119" s="28"/>
      <c r="X119" s="28"/>
      <c r="Y119" s="28"/>
      <c r="Z119" s="17"/>
      <c r="AA119" s="17"/>
      <c r="AB119" s="17"/>
      <c r="AC119" s="17"/>
      <c r="AD119" s="17"/>
      <c r="AE119" s="17"/>
      <c r="AF119" s="17"/>
      <c r="AG119" s="17" t="s">
        <v>111</v>
      </c>
      <c r="AH119" s="17">
        <v>0</v>
      </c>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row>
    <row r="120" spans="1:60" outlineLevel="3" x14ac:dyDescent="0.2">
      <c r="A120" s="24"/>
      <c r="B120" s="25"/>
      <c r="C120" s="55" t="s">
        <v>141</v>
      </c>
      <c r="D120" s="30"/>
      <c r="E120" s="61">
        <v>17.000499999999999</v>
      </c>
      <c r="F120" s="28"/>
      <c r="G120" s="28"/>
      <c r="H120" s="28"/>
      <c r="I120" s="28"/>
      <c r="J120" s="28"/>
      <c r="K120" s="28"/>
      <c r="L120" s="28"/>
      <c r="M120" s="28"/>
      <c r="N120" s="27"/>
      <c r="O120" s="27"/>
      <c r="P120" s="27"/>
      <c r="Q120" s="27"/>
      <c r="R120" s="28"/>
      <c r="S120" s="28"/>
      <c r="T120" s="28"/>
      <c r="U120" s="28"/>
      <c r="V120" s="28"/>
      <c r="W120" s="28"/>
      <c r="X120" s="28"/>
      <c r="Y120" s="28"/>
      <c r="Z120" s="17"/>
      <c r="AA120" s="17"/>
      <c r="AB120" s="17"/>
      <c r="AC120" s="17"/>
      <c r="AD120" s="17"/>
      <c r="AE120" s="17"/>
      <c r="AF120" s="17"/>
      <c r="AG120" s="17" t="s">
        <v>111</v>
      </c>
      <c r="AH120" s="17">
        <v>0</v>
      </c>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row>
    <row r="121" spans="1:60" x14ac:dyDescent="0.2">
      <c r="A121" s="32" t="s">
        <v>101</v>
      </c>
      <c r="B121" s="33" t="s">
        <v>46</v>
      </c>
      <c r="C121" s="53" t="s">
        <v>47</v>
      </c>
      <c r="D121" s="34"/>
      <c r="E121" s="35"/>
      <c r="F121" s="36"/>
      <c r="G121" s="36">
        <f>SUMIF(AG122:AG123,"&lt;&gt;NOR",G122:G123)</f>
        <v>0</v>
      </c>
      <c r="H121" s="36"/>
      <c r="I121" s="36">
        <f>SUM(I122:I123)</f>
        <v>0</v>
      </c>
      <c r="J121" s="36"/>
      <c r="K121" s="36">
        <f>SUM(K122:K123)</f>
        <v>0</v>
      </c>
      <c r="L121" s="36"/>
      <c r="M121" s="36">
        <f>SUM(M122:M123)</f>
        <v>0</v>
      </c>
      <c r="N121" s="35"/>
      <c r="O121" s="35">
        <f>SUM(O122:O123)</f>
        <v>0</v>
      </c>
      <c r="P121" s="35"/>
      <c r="Q121" s="35">
        <f>SUM(Q122:Q123)</f>
        <v>0</v>
      </c>
      <c r="R121" s="36"/>
      <c r="S121" s="36"/>
      <c r="T121" s="37"/>
      <c r="U121" s="31"/>
      <c r="V121" s="31">
        <f>SUM(V122:V123)</f>
        <v>0.51</v>
      </c>
      <c r="W121" s="31"/>
      <c r="X121" s="31"/>
      <c r="Y121" s="31"/>
      <c r="AG121" t="s">
        <v>102</v>
      </c>
    </row>
    <row r="122" spans="1:60" outlineLevel="1" x14ac:dyDescent="0.2">
      <c r="A122" s="46">
        <v>34</v>
      </c>
      <c r="B122" s="47" t="s">
        <v>213</v>
      </c>
      <c r="C122" s="56" t="s">
        <v>214</v>
      </c>
      <c r="D122" s="48" t="s">
        <v>114</v>
      </c>
      <c r="E122" s="49">
        <v>1.64496</v>
      </c>
      <c r="F122" s="438">
        <v>0</v>
      </c>
      <c r="G122" s="51">
        <f>ROUND(E122*F122,2)</f>
        <v>0</v>
      </c>
      <c r="H122" s="50"/>
      <c r="I122" s="51">
        <f>ROUND(E122*H122,2)</f>
        <v>0</v>
      </c>
      <c r="J122" s="50"/>
      <c r="K122" s="51">
        <f>ROUND(E122*J122,2)</f>
        <v>0</v>
      </c>
      <c r="L122" s="51">
        <v>21</v>
      </c>
      <c r="M122" s="51">
        <f>G122*(1+L122/100)</f>
        <v>0</v>
      </c>
      <c r="N122" s="49">
        <v>0</v>
      </c>
      <c r="O122" s="49">
        <f>ROUND(E122*N122,2)</f>
        <v>0</v>
      </c>
      <c r="P122" s="49">
        <v>0</v>
      </c>
      <c r="Q122" s="49">
        <f>ROUND(E122*P122,2)</f>
        <v>0</v>
      </c>
      <c r="R122" s="51"/>
      <c r="S122" s="51" t="s">
        <v>106</v>
      </c>
      <c r="T122" s="52" t="s">
        <v>106</v>
      </c>
      <c r="U122" s="28">
        <v>0.307</v>
      </c>
      <c r="V122" s="28">
        <f>ROUND(E122*U122,2)</f>
        <v>0.51</v>
      </c>
      <c r="W122" s="28"/>
      <c r="X122" s="28" t="s">
        <v>215</v>
      </c>
      <c r="Y122" s="28" t="s">
        <v>108</v>
      </c>
      <c r="Z122" s="17"/>
      <c r="AA122" s="17"/>
      <c r="AB122" s="17"/>
      <c r="AC122" s="17"/>
      <c r="AD122" s="17"/>
      <c r="AE122" s="17"/>
      <c r="AF122" s="17"/>
      <c r="AG122" s="17" t="s">
        <v>216</v>
      </c>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row>
    <row r="123" spans="1:60" outlineLevel="1" x14ac:dyDescent="0.2">
      <c r="A123" s="46">
        <v>35</v>
      </c>
      <c r="B123" s="47" t="s">
        <v>217</v>
      </c>
      <c r="C123" s="56" t="s">
        <v>218</v>
      </c>
      <c r="D123" s="48" t="s">
        <v>114</v>
      </c>
      <c r="E123" s="49">
        <v>1.64496</v>
      </c>
      <c r="F123" s="438">
        <v>0</v>
      </c>
      <c r="G123" s="51">
        <f>ROUND(E123*F123,2)</f>
        <v>0</v>
      </c>
      <c r="H123" s="50"/>
      <c r="I123" s="51">
        <f>ROUND(E123*H123,2)</f>
        <v>0</v>
      </c>
      <c r="J123" s="50"/>
      <c r="K123" s="51">
        <f>ROUND(E123*J123,2)</f>
        <v>0</v>
      </c>
      <c r="L123" s="51">
        <v>21</v>
      </c>
      <c r="M123" s="51">
        <f>G123*(1+L123/100)</f>
        <v>0</v>
      </c>
      <c r="N123" s="49">
        <v>0</v>
      </c>
      <c r="O123" s="49">
        <f>ROUND(E123*N123,2)</f>
        <v>0</v>
      </c>
      <c r="P123" s="49">
        <v>0</v>
      </c>
      <c r="Q123" s="49">
        <f>ROUND(E123*P123,2)</f>
        <v>0</v>
      </c>
      <c r="R123" s="51"/>
      <c r="S123" s="51" t="s">
        <v>132</v>
      </c>
      <c r="T123" s="52" t="s">
        <v>133</v>
      </c>
      <c r="U123" s="28">
        <v>0</v>
      </c>
      <c r="V123" s="28">
        <f>ROUND(E123*U123,2)</f>
        <v>0</v>
      </c>
      <c r="W123" s="28"/>
      <c r="X123" s="28" t="s">
        <v>215</v>
      </c>
      <c r="Y123" s="28" t="s">
        <v>108</v>
      </c>
      <c r="Z123" s="17"/>
      <c r="AA123" s="17"/>
      <c r="AB123" s="17"/>
      <c r="AC123" s="17"/>
      <c r="AD123" s="17"/>
      <c r="AE123" s="17"/>
      <c r="AF123" s="17"/>
      <c r="AG123" s="17" t="s">
        <v>216</v>
      </c>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row>
    <row r="124" spans="1:60" x14ac:dyDescent="0.2">
      <c r="A124" s="32" t="s">
        <v>101</v>
      </c>
      <c r="B124" s="33" t="s">
        <v>62</v>
      </c>
      <c r="C124" s="53" t="s">
        <v>63</v>
      </c>
      <c r="D124" s="34"/>
      <c r="E124" s="35"/>
      <c r="F124" s="36"/>
      <c r="G124" s="36">
        <f>SUMIF(AG125:AG146,"&lt;&gt;NOR",G125:G146)</f>
        <v>0</v>
      </c>
      <c r="H124" s="36"/>
      <c r="I124" s="36">
        <f>SUM(I125:I146)</f>
        <v>0</v>
      </c>
      <c r="J124" s="36"/>
      <c r="K124" s="36">
        <f>SUM(K125:K146)</f>
        <v>0</v>
      </c>
      <c r="L124" s="36"/>
      <c r="M124" s="36">
        <f>SUM(M125:M146)</f>
        <v>0</v>
      </c>
      <c r="N124" s="35"/>
      <c r="O124" s="35">
        <f>SUM(O125:O146)</f>
        <v>0.56000000000000005</v>
      </c>
      <c r="P124" s="35"/>
      <c r="Q124" s="35">
        <f>SUM(Q125:Q146)</f>
        <v>0</v>
      </c>
      <c r="R124" s="36"/>
      <c r="S124" s="36"/>
      <c r="T124" s="37"/>
      <c r="U124" s="31"/>
      <c r="V124" s="31">
        <f>SUM(V125:V146)</f>
        <v>25.419999999999998</v>
      </c>
      <c r="W124" s="31"/>
      <c r="X124" s="31"/>
      <c r="Y124" s="31"/>
      <c r="AG124" t="s">
        <v>102</v>
      </c>
    </row>
    <row r="125" spans="1:60" outlineLevel="1" x14ac:dyDescent="0.2">
      <c r="A125" s="39">
        <v>36</v>
      </c>
      <c r="B125" s="40" t="s">
        <v>219</v>
      </c>
      <c r="C125" s="54" t="s">
        <v>220</v>
      </c>
      <c r="D125" s="41" t="s">
        <v>124</v>
      </c>
      <c r="E125" s="42">
        <v>20.1265</v>
      </c>
      <c r="F125" s="438">
        <v>0</v>
      </c>
      <c r="G125" s="44">
        <f>ROUND(E125*F125,2)</f>
        <v>0</v>
      </c>
      <c r="H125" s="43"/>
      <c r="I125" s="44">
        <f>ROUND(E125*H125,2)</f>
        <v>0</v>
      </c>
      <c r="J125" s="43"/>
      <c r="K125" s="44">
        <f>ROUND(E125*J125,2)</f>
        <v>0</v>
      </c>
      <c r="L125" s="44">
        <v>21</v>
      </c>
      <c r="M125" s="44">
        <f>G125*(1+L125/100)</f>
        <v>0</v>
      </c>
      <c r="N125" s="42">
        <v>2.1000000000000001E-4</v>
      </c>
      <c r="O125" s="42">
        <f>ROUND(E125*N125,2)</f>
        <v>0</v>
      </c>
      <c r="P125" s="42">
        <v>0</v>
      </c>
      <c r="Q125" s="42">
        <f>ROUND(E125*P125,2)</f>
        <v>0</v>
      </c>
      <c r="R125" s="44"/>
      <c r="S125" s="44" t="s">
        <v>106</v>
      </c>
      <c r="T125" s="45" t="s">
        <v>133</v>
      </c>
      <c r="U125" s="28">
        <v>0.05</v>
      </c>
      <c r="V125" s="28">
        <f>ROUND(E125*U125,2)</f>
        <v>1.01</v>
      </c>
      <c r="W125" s="28"/>
      <c r="X125" s="28" t="s">
        <v>107</v>
      </c>
      <c r="Y125" s="28" t="s">
        <v>108</v>
      </c>
      <c r="Z125" s="17"/>
      <c r="AA125" s="17"/>
      <c r="AB125" s="17"/>
      <c r="AC125" s="17"/>
      <c r="AD125" s="17"/>
      <c r="AE125" s="17"/>
      <c r="AF125" s="17"/>
      <c r="AG125" s="17" t="s">
        <v>109</v>
      </c>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row>
    <row r="126" spans="1:60" outlineLevel="2" x14ac:dyDescent="0.2">
      <c r="A126" s="24"/>
      <c r="B126" s="25"/>
      <c r="C126" s="55" t="s">
        <v>221</v>
      </c>
      <c r="D126" s="30"/>
      <c r="E126" s="61">
        <v>1.6060000000000001</v>
      </c>
      <c r="F126" s="28"/>
      <c r="G126" s="28"/>
      <c r="H126" s="28"/>
      <c r="I126" s="28"/>
      <c r="J126" s="28"/>
      <c r="K126" s="28"/>
      <c r="L126" s="28"/>
      <c r="M126" s="28"/>
      <c r="N126" s="27"/>
      <c r="O126" s="27"/>
      <c r="P126" s="27"/>
      <c r="Q126" s="27"/>
      <c r="R126" s="28"/>
      <c r="S126" s="28"/>
      <c r="T126" s="28"/>
      <c r="U126" s="28"/>
      <c r="V126" s="28"/>
      <c r="W126" s="28"/>
      <c r="X126" s="28"/>
      <c r="Y126" s="28"/>
      <c r="Z126" s="17"/>
      <c r="AA126" s="17"/>
      <c r="AB126" s="17"/>
      <c r="AC126" s="17"/>
      <c r="AD126" s="17"/>
      <c r="AE126" s="17"/>
      <c r="AF126" s="17"/>
      <c r="AG126" s="17" t="s">
        <v>111</v>
      </c>
      <c r="AH126" s="17">
        <v>0</v>
      </c>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row>
    <row r="127" spans="1:60" outlineLevel="3" x14ac:dyDescent="0.2">
      <c r="A127" s="24"/>
      <c r="B127" s="25"/>
      <c r="C127" s="55" t="s">
        <v>222</v>
      </c>
      <c r="D127" s="30"/>
      <c r="E127" s="61">
        <v>18.520499999999998</v>
      </c>
      <c r="F127" s="28"/>
      <c r="G127" s="28"/>
      <c r="H127" s="28"/>
      <c r="I127" s="28"/>
      <c r="J127" s="28"/>
      <c r="K127" s="28"/>
      <c r="L127" s="28"/>
      <c r="M127" s="28"/>
      <c r="N127" s="27"/>
      <c r="O127" s="27"/>
      <c r="P127" s="27"/>
      <c r="Q127" s="27"/>
      <c r="R127" s="28"/>
      <c r="S127" s="28"/>
      <c r="T127" s="28"/>
      <c r="U127" s="28"/>
      <c r="V127" s="28"/>
      <c r="W127" s="28"/>
      <c r="X127" s="28"/>
      <c r="Y127" s="28"/>
      <c r="Z127" s="17"/>
      <c r="AA127" s="17"/>
      <c r="AB127" s="17"/>
      <c r="AC127" s="17"/>
      <c r="AD127" s="17"/>
      <c r="AE127" s="17"/>
      <c r="AF127" s="17"/>
      <c r="AG127" s="17" t="s">
        <v>111</v>
      </c>
      <c r="AH127" s="17">
        <v>0</v>
      </c>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row>
    <row r="128" spans="1:60" ht="22.5" outlineLevel="1" x14ac:dyDescent="0.2">
      <c r="A128" s="39">
        <v>37</v>
      </c>
      <c r="B128" s="40" t="s">
        <v>223</v>
      </c>
      <c r="C128" s="54" t="s">
        <v>224</v>
      </c>
      <c r="D128" s="41" t="s">
        <v>151</v>
      </c>
      <c r="E128" s="42">
        <v>16.059999999999999</v>
      </c>
      <c r="F128" s="438">
        <v>0</v>
      </c>
      <c r="G128" s="44">
        <f>ROUND(E128*F128,2)</f>
        <v>0</v>
      </c>
      <c r="H128" s="43"/>
      <c r="I128" s="44">
        <f>ROUND(E128*H128,2)</f>
        <v>0</v>
      </c>
      <c r="J128" s="43"/>
      <c r="K128" s="44">
        <f>ROUND(E128*J128,2)</f>
        <v>0</v>
      </c>
      <c r="L128" s="44">
        <v>21</v>
      </c>
      <c r="M128" s="44">
        <f>G128*(1+L128/100)</f>
        <v>0</v>
      </c>
      <c r="N128" s="42">
        <v>3.2000000000000003E-4</v>
      </c>
      <c r="O128" s="42">
        <f>ROUND(E128*N128,2)</f>
        <v>0.01</v>
      </c>
      <c r="P128" s="42">
        <v>0</v>
      </c>
      <c r="Q128" s="42">
        <f>ROUND(E128*P128,2)</f>
        <v>0</v>
      </c>
      <c r="R128" s="44"/>
      <c r="S128" s="44" t="s">
        <v>106</v>
      </c>
      <c r="T128" s="45" t="s">
        <v>106</v>
      </c>
      <c r="U128" s="28">
        <v>0.23599999999999999</v>
      </c>
      <c r="V128" s="28">
        <f>ROUND(E128*U128,2)</f>
        <v>3.79</v>
      </c>
      <c r="W128" s="28"/>
      <c r="X128" s="28" t="s">
        <v>107</v>
      </c>
      <c r="Y128" s="28" t="s">
        <v>108</v>
      </c>
      <c r="Z128" s="17"/>
      <c r="AA128" s="17"/>
      <c r="AB128" s="17"/>
      <c r="AC128" s="17"/>
      <c r="AD128" s="17"/>
      <c r="AE128" s="17"/>
      <c r="AF128" s="17"/>
      <c r="AG128" s="17" t="s">
        <v>109</v>
      </c>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row>
    <row r="129" spans="1:60" outlineLevel="2" x14ac:dyDescent="0.2">
      <c r="A129" s="24"/>
      <c r="B129" s="25"/>
      <c r="C129" s="55" t="s">
        <v>194</v>
      </c>
      <c r="D129" s="30"/>
      <c r="E129" s="61">
        <v>16.059999999999999</v>
      </c>
      <c r="F129" s="28"/>
      <c r="G129" s="28"/>
      <c r="H129" s="28"/>
      <c r="I129" s="28"/>
      <c r="J129" s="28"/>
      <c r="K129" s="28"/>
      <c r="L129" s="28"/>
      <c r="M129" s="28"/>
      <c r="N129" s="27"/>
      <c r="O129" s="27"/>
      <c r="P129" s="27"/>
      <c r="Q129" s="27"/>
      <c r="R129" s="28"/>
      <c r="S129" s="28"/>
      <c r="T129" s="28"/>
      <c r="U129" s="28"/>
      <c r="V129" s="28"/>
      <c r="W129" s="28"/>
      <c r="X129" s="28"/>
      <c r="Y129" s="28"/>
      <c r="Z129" s="17"/>
      <c r="AA129" s="17"/>
      <c r="AB129" s="17"/>
      <c r="AC129" s="17"/>
      <c r="AD129" s="17"/>
      <c r="AE129" s="17"/>
      <c r="AF129" s="17"/>
      <c r="AG129" s="17" t="s">
        <v>111</v>
      </c>
      <c r="AH129" s="17">
        <v>0</v>
      </c>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row>
    <row r="130" spans="1:60" outlineLevel="1" x14ac:dyDescent="0.2">
      <c r="A130" s="39">
        <v>38</v>
      </c>
      <c r="B130" s="40" t="s">
        <v>225</v>
      </c>
      <c r="C130" s="54" t="s">
        <v>226</v>
      </c>
      <c r="D130" s="41" t="s">
        <v>151</v>
      </c>
      <c r="E130" s="42">
        <v>16.059999999999999</v>
      </c>
      <c r="F130" s="438">
        <v>0</v>
      </c>
      <c r="G130" s="44">
        <f>ROUND(E130*F130,2)</f>
        <v>0</v>
      </c>
      <c r="H130" s="43"/>
      <c r="I130" s="44">
        <f>ROUND(E130*H130,2)</f>
        <v>0</v>
      </c>
      <c r="J130" s="43"/>
      <c r="K130" s="44">
        <f>ROUND(E130*J130,2)</f>
        <v>0</v>
      </c>
      <c r="L130" s="44">
        <v>21</v>
      </c>
      <c r="M130" s="44">
        <f>G130*(1+L130/100)</f>
        <v>0</v>
      </c>
      <c r="N130" s="42">
        <v>0</v>
      </c>
      <c r="O130" s="42">
        <f>ROUND(E130*N130,2)</f>
        <v>0</v>
      </c>
      <c r="P130" s="42">
        <v>0</v>
      </c>
      <c r="Q130" s="42">
        <f>ROUND(E130*P130,2)</f>
        <v>0</v>
      </c>
      <c r="R130" s="44"/>
      <c r="S130" s="44" t="s">
        <v>106</v>
      </c>
      <c r="T130" s="45" t="s">
        <v>106</v>
      </c>
      <c r="U130" s="28">
        <v>0.154</v>
      </c>
      <c r="V130" s="28">
        <f>ROUND(E130*U130,2)</f>
        <v>2.4700000000000002</v>
      </c>
      <c r="W130" s="28"/>
      <c r="X130" s="28" t="s">
        <v>107</v>
      </c>
      <c r="Y130" s="28" t="s">
        <v>108</v>
      </c>
      <c r="Z130" s="17"/>
      <c r="AA130" s="17"/>
      <c r="AB130" s="17"/>
      <c r="AC130" s="17"/>
      <c r="AD130" s="17"/>
      <c r="AE130" s="17"/>
      <c r="AF130" s="17"/>
      <c r="AG130" s="17" t="s">
        <v>109</v>
      </c>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row>
    <row r="131" spans="1:60" outlineLevel="2" x14ac:dyDescent="0.2">
      <c r="A131" s="24"/>
      <c r="B131" s="25"/>
      <c r="C131" s="55" t="s">
        <v>227</v>
      </c>
      <c r="D131" s="30"/>
      <c r="E131" s="61">
        <v>16.059999999999999</v>
      </c>
      <c r="F131" s="28"/>
      <c r="G131" s="28"/>
      <c r="H131" s="28"/>
      <c r="I131" s="28"/>
      <c r="J131" s="28"/>
      <c r="K131" s="28"/>
      <c r="L131" s="28"/>
      <c r="M131" s="28"/>
      <c r="N131" s="27"/>
      <c r="O131" s="27"/>
      <c r="P131" s="27"/>
      <c r="Q131" s="27"/>
      <c r="R131" s="28"/>
      <c r="S131" s="28"/>
      <c r="T131" s="28"/>
      <c r="U131" s="28"/>
      <c r="V131" s="28"/>
      <c r="W131" s="28"/>
      <c r="X131" s="28"/>
      <c r="Y131" s="28"/>
      <c r="Z131" s="17"/>
      <c r="AA131" s="17"/>
      <c r="AB131" s="17"/>
      <c r="AC131" s="17"/>
      <c r="AD131" s="17"/>
      <c r="AE131" s="17"/>
      <c r="AF131" s="17"/>
      <c r="AG131" s="17" t="s">
        <v>111</v>
      </c>
      <c r="AH131" s="17">
        <v>0</v>
      </c>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row>
    <row r="132" spans="1:60" ht="33.75" outlineLevel="1" x14ac:dyDescent="0.2">
      <c r="A132" s="39">
        <v>39</v>
      </c>
      <c r="B132" s="40" t="s">
        <v>228</v>
      </c>
      <c r="C132" s="54" t="s">
        <v>229</v>
      </c>
      <c r="D132" s="41" t="s">
        <v>124</v>
      </c>
      <c r="E132" s="42">
        <v>18.520499999999998</v>
      </c>
      <c r="F132" s="438">
        <v>0</v>
      </c>
      <c r="G132" s="44">
        <f>ROUND(E132*F132,2)</f>
        <v>0</v>
      </c>
      <c r="H132" s="43"/>
      <c r="I132" s="44">
        <f>ROUND(E132*H132,2)</f>
        <v>0</v>
      </c>
      <c r="J132" s="43"/>
      <c r="K132" s="44">
        <f>ROUND(E132*J132,2)</f>
        <v>0</v>
      </c>
      <c r="L132" s="44">
        <v>21</v>
      </c>
      <c r="M132" s="44">
        <f>G132*(1+L132/100)</f>
        <v>0</v>
      </c>
      <c r="N132" s="42">
        <v>5.0400000000000002E-3</v>
      </c>
      <c r="O132" s="42">
        <f>ROUND(E132*N132,2)</f>
        <v>0.09</v>
      </c>
      <c r="P132" s="42">
        <v>0</v>
      </c>
      <c r="Q132" s="42">
        <f>ROUND(E132*P132,2)</f>
        <v>0</v>
      </c>
      <c r="R132" s="44"/>
      <c r="S132" s="44" t="s">
        <v>106</v>
      </c>
      <c r="T132" s="45" t="s">
        <v>106</v>
      </c>
      <c r="U132" s="28">
        <v>0.98</v>
      </c>
      <c r="V132" s="28">
        <f>ROUND(E132*U132,2)</f>
        <v>18.149999999999999</v>
      </c>
      <c r="W132" s="28"/>
      <c r="X132" s="28" t="s">
        <v>107</v>
      </c>
      <c r="Y132" s="28" t="s">
        <v>108</v>
      </c>
      <c r="Z132" s="17"/>
      <c r="AA132" s="17"/>
      <c r="AB132" s="17"/>
      <c r="AC132" s="17"/>
      <c r="AD132" s="17"/>
      <c r="AE132" s="17"/>
      <c r="AF132" s="17"/>
      <c r="AG132" s="17" t="s">
        <v>109</v>
      </c>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row>
    <row r="133" spans="1:60" outlineLevel="2" x14ac:dyDescent="0.2">
      <c r="A133" s="24"/>
      <c r="B133" s="25"/>
      <c r="C133" s="55" t="s">
        <v>141</v>
      </c>
      <c r="D133" s="30"/>
      <c r="E133" s="61">
        <v>17.000499999999999</v>
      </c>
      <c r="F133" s="28"/>
      <c r="G133" s="28"/>
      <c r="H133" s="28"/>
      <c r="I133" s="28"/>
      <c r="J133" s="28"/>
      <c r="K133" s="28"/>
      <c r="L133" s="28"/>
      <c r="M133" s="28"/>
      <c r="N133" s="27"/>
      <c r="O133" s="27"/>
      <c r="P133" s="27"/>
      <c r="Q133" s="27"/>
      <c r="R133" s="28"/>
      <c r="S133" s="28"/>
      <c r="T133" s="28"/>
      <c r="U133" s="28"/>
      <c r="V133" s="28"/>
      <c r="W133" s="28"/>
      <c r="X133" s="28"/>
      <c r="Y133" s="28"/>
      <c r="Z133" s="17"/>
      <c r="AA133" s="17"/>
      <c r="AB133" s="17"/>
      <c r="AC133" s="17"/>
      <c r="AD133" s="17"/>
      <c r="AE133" s="17"/>
      <c r="AF133" s="17"/>
      <c r="AG133" s="17" t="s">
        <v>111</v>
      </c>
      <c r="AH133" s="17">
        <v>0</v>
      </c>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row>
    <row r="134" spans="1:60" outlineLevel="3" x14ac:dyDescent="0.2">
      <c r="A134" s="24"/>
      <c r="B134" s="25"/>
      <c r="C134" s="55" t="s">
        <v>173</v>
      </c>
      <c r="D134" s="30"/>
      <c r="E134" s="61">
        <v>0.52</v>
      </c>
      <c r="F134" s="28"/>
      <c r="G134" s="28"/>
      <c r="H134" s="28"/>
      <c r="I134" s="28"/>
      <c r="J134" s="28"/>
      <c r="K134" s="28"/>
      <c r="L134" s="28"/>
      <c r="M134" s="28"/>
      <c r="N134" s="27"/>
      <c r="O134" s="27"/>
      <c r="P134" s="27"/>
      <c r="Q134" s="27"/>
      <c r="R134" s="28"/>
      <c r="S134" s="28"/>
      <c r="T134" s="28"/>
      <c r="U134" s="28"/>
      <c r="V134" s="28"/>
      <c r="W134" s="28"/>
      <c r="X134" s="28"/>
      <c r="Y134" s="28"/>
      <c r="Z134" s="17"/>
      <c r="AA134" s="17"/>
      <c r="AB134" s="17"/>
      <c r="AC134" s="17"/>
      <c r="AD134" s="17"/>
      <c r="AE134" s="17"/>
      <c r="AF134" s="17"/>
      <c r="AG134" s="17" t="s">
        <v>111</v>
      </c>
      <c r="AH134" s="17">
        <v>0</v>
      </c>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row>
    <row r="135" spans="1:60" outlineLevel="3" x14ac:dyDescent="0.2">
      <c r="A135" s="24"/>
      <c r="B135" s="25"/>
      <c r="C135" s="55" t="s">
        <v>11</v>
      </c>
      <c r="D135" s="30"/>
      <c r="E135" s="61">
        <v>1</v>
      </c>
      <c r="F135" s="28"/>
      <c r="G135" s="28"/>
      <c r="H135" s="28"/>
      <c r="I135" s="28"/>
      <c r="J135" s="28"/>
      <c r="K135" s="28"/>
      <c r="L135" s="28"/>
      <c r="M135" s="28"/>
      <c r="N135" s="27"/>
      <c r="O135" s="27"/>
      <c r="P135" s="27"/>
      <c r="Q135" s="27"/>
      <c r="R135" s="28"/>
      <c r="S135" s="28"/>
      <c r="T135" s="28"/>
      <c r="U135" s="28"/>
      <c r="V135" s="28"/>
      <c r="W135" s="28"/>
      <c r="X135" s="28"/>
      <c r="Y135" s="28"/>
      <c r="Z135" s="17"/>
      <c r="AA135" s="17"/>
      <c r="AB135" s="17"/>
      <c r="AC135" s="17"/>
      <c r="AD135" s="17"/>
      <c r="AE135" s="17"/>
      <c r="AF135" s="17"/>
      <c r="AG135" s="17" t="s">
        <v>111</v>
      </c>
      <c r="AH135" s="17">
        <v>0</v>
      </c>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row>
    <row r="136" spans="1:60" outlineLevel="1" x14ac:dyDescent="0.2">
      <c r="A136" s="39">
        <v>40</v>
      </c>
      <c r="B136" s="40" t="s">
        <v>230</v>
      </c>
      <c r="C136" s="54" t="s">
        <v>231</v>
      </c>
      <c r="D136" s="41" t="s">
        <v>124</v>
      </c>
      <c r="E136" s="42">
        <v>20.1265</v>
      </c>
      <c r="F136" s="438">
        <v>0</v>
      </c>
      <c r="G136" s="44">
        <f>ROUND(E136*F136,2)</f>
        <v>0</v>
      </c>
      <c r="H136" s="43"/>
      <c r="I136" s="44">
        <f>ROUND(E136*H136,2)</f>
        <v>0</v>
      </c>
      <c r="J136" s="43"/>
      <c r="K136" s="44">
        <f>ROUND(E136*J136,2)</f>
        <v>0</v>
      </c>
      <c r="L136" s="44">
        <v>21</v>
      </c>
      <c r="M136" s="44">
        <f>G136*(1+L136/100)</f>
        <v>0</v>
      </c>
      <c r="N136" s="42">
        <v>8.0000000000000004E-4</v>
      </c>
      <c r="O136" s="42">
        <f>ROUND(E136*N136,2)</f>
        <v>0.02</v>
      </c>
      <c r="P136" s="42">
        <v>0</v>
      </c>
      <c r="Q136" s="42">
        <f>ROUND(E136*P136,2)</f>
        <v>0</v>
      </c>
      <c r="R136" s="44"/>
      <c r="S136" s="44" t="s">
        <v>132</v>
      </c>
      <c r="T136" s="45" t="s">
        <v>133</v>
      </c>
      <c r="U136" s="28">
        <v>0</v>
      </c>
      <c r="V136" s="28">
        <f>ROUND(E136*U136,2)</f>
        <v>0</v>
      </c>
      <c r="W136" s="28"/>
      <c r="X136" s="28" t="s">
        <v>107</v>
      </c>
      <c r="Y136" s="28" t="s">
        <v>108</v>
      </c>
      <c r="Z136" s="17"/>
      <c r="AA136" s="17"/>
      <c r="AB136" s="17"/>
      <c r="AC136" s="17"/>
      <c r="AD136" s="17"/>
      <c r="AE136" s="17"/>
      <c r="AF136" s="17"/>
      <c r="AG136" s="17" t="s">
        <v>109</v>
      </c>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row>
    <row r="137" spans="1:60" outlineLevel="2" x14ac:dyDescent="0.2">
      <c r="A137" s="24"/>
      <c r="B137" s="25"/>
      <c r="C137" s="55" t="s">
        <v>232</v>
      </c>
      <c r="D137" s="30"/>
      <c r="E137" s="61">
        <v>20.1265</v>
      </c>
      <c r="F137" s="28"/>
      <c r="G137" s="28"/>
      <c r="H137" s="28"/>
      <c r="I137" s="28"/>
      <c r="J137" s="28"/>
      <c r="K137" s="28"/>
      <c r="L137" s="28"/>
      <c r="M137" s="28"/>
      <c r="N137" s="27"/>
      <c r="O137" s="27"/>
      <c r="P137" s="27"/>
      <c r="Q137" s="27"/>
      <c r="R137" s="28"/>
      <c r="S137" s="28"/>
      <c r="T137" s="28"/>
      <c r="U137" s="28"/>
      <c r="V137" s="28"/>
      <c r="W137" s="28"/>
      <c r="X137" s="28"/>
      <c r="Y137" s="28"/>
      <c r="Z137" s="17"/>
      <c r="AA137" s="17"/>
      <c r="AB137" s="17"/>
      <c r="AC137" s="17"/>
      <c r="AD137" s="17"/>
      <c r="AE137" s="17"/>
      <c r="AF137" s="17"/>
      <c r="AG137" s="17" t="s">
        <v>111</v>
      </c>
      <c r="AH137" s="17">
        <v>0</v>
      </c>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row>
    <row r="138" spans="1:60" outlineLevel="1" x14ac:dyDescent="0.2">
      <c r="A138" s="39">
        <v>41</v>
      </c>
      <c r="B138" s="40" t="s">
        <v>233</v>
      </c>
      <c r="C138" s="54" t="s">
        <v>234</v>
      </c>
      <c r="D138" s="41" t="s">
        <v>151</v>
      </c>
      <c r="E138" s="42">
        <v>17</v>
      </c>
      <c r="F138" s="438">
        <v>0</v>
      </c>
      <c r="G138" s="44">
        <f>ROUND(E138*F138,2)</f>
        <v>0</v>
      </c>
      <c r="H138" s="43"/>
      <c r="I138" s="44">
        <f>ROUND(E138*H138,2)</f>
        <v>0</v>
      </c>
      <c r="J138" s="43"/>
      <c r="K138" s="44">
        <f>ROUND(E138*J138,2)</f>
        <v>0</v>
      </c>
      <c r="L138" s="44">
        <v>21</v>
      </c>
      <c r="M138" s="44">
        <f>G138*(1+L138/100)</f>
        <v>0</v>
      </c>
      <c r="N138" s="42">
        <v>8.0000000000000004E-4</v>
      </c>
      <c r="O138" s="42">
        <f>ROUND(E138*N138,2)</f>
        <v>0.01</v>
      </c>
      <c r="P138" s="42">
        <v>0</v>
      </c>
      <c r="Q138" s="42">
        <f>ROUND(E138*P138,2)</f>
        <v>0</v>
      </c>
      <c r="R138" s="44"/>
      <c r="S138" s="44" t="s">
        <v>132</v>
      </c>
      <c r="T138" s="45" t="s">
        <v>133</v>
      </c>
      <c r="U138" s="28">
        <v>0</v>
      </c>
      <c r="V138" s="28">
        <f>ROUND(E138*U138,2)</f>
        <v>0</v>
      </c>
      <c r="W138" s="28"/>
      <c r="X138" s="28" t="s">
        <v>107</v>
      </c>
      <c r="Y138" s="28" t="s">
        <v>108</v>
      </c>
      <c r="Z138" s="17"/>
      <c r="AA138" s="17"/>
      <c r="AB138" s="17"/>
      <c r="AC138" s="17"/>
      <c r="AD138" s="17"/>
      <c r="AE138" s="17"/>
      <c r="AF138" s="17"/>
      <c r="AG138" s="17" t="s">
        <v>109</v>
      </c>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row>
    <row r="139" spans="1:60" outlineLevel="2" x14ac:dyDescent="0.2">
      <c r="A139" s="24"/>
      <c r="B139" s="25"/>
      <c r="C139" s="55" t="s">
        <v>235</v>
      </c>
      <c r="D139" s="30"/>
      <c r="E139" s="61">
        <v>17</v>
      </c>
      <c r="F139" s="28"/>
      <c r="G139" s="28"/>
      <c r="H139" s="28"/>
      <c r="I139" s="28"/>
      <c r="J139" s="28"/>
      <c r="K139" s="28"/>
      <c r="L139" s="28"/>
      <c r="M139" s="28"/>
      <c r="N139" s="27"/>
      <c r="O139" s="27"/>
      <c r="P139" s="27"/>
      <c r="Q139" s="27"/>
      <c r="R139" s="28"/>
      <c r="S139" s="28"/>
      <c r="T139" s="28"/>
      <c r="U139" s="28"/>
      <c r="V139" s="28"/>
      <c r="W139" s="28"/>
      <c r="X139" s="28"/>
      <c r="Y139" s="28"/>
      <c r="Z139" s="17"/>
      <c r="AA139" s="17"/>
      <c r="AB139" s="17"/>
      <c r="AC139" s="17"/>
      <c r="AD139" s="17"/>
      <c r="AE139" s="17"/>
      <c r="AF139" s="17"/>
      <c r="AG139" s="17" t="s">
        <v>111</v>
      </c>
      <c r="AH139" s="17">
        <v>0</v>
      </c>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row>
    <row r="140" spans="1:60" outlineLevel="1" x14ac:dyDescent="0.2">
      <c r="A140" s="39">
        <v>42</v>
      </c>
      <c r="B140" s="40" t="s">
        <v>236</v>
      </c>
      <c r="C140" s="54" t="s">
        <v>237</v>
      </c>
      <c r="D140" s="41" t="s">
        <v>238</v>
      </c>
      <c r="E140" s="42">
        <v>2</v>
      </c>
      <c r="F140" s="438">
        <v>0</v>
      </c>
      <c r="G140" s="44">
        <f>ROUND(E140*F140,2)</f>
        <v>0</v>
      </c>
      <c r="H140" s="43"/>
      <c r="I140" s="44">
        <f>ROUND(E140*H140,2)</f>
        <v>0</v>
      </c>
      <c r="J140" s="43"/>
      <c r="K140" s="44">
        <f>ROUND(E140*J140,2)</f>
        <v>0</v>
      </c>
      <c r="L140" s="44">
        <v>21</v>
      </c>
      <c r="M140" s="44">
        <f>G140*(1+L140/100)</f>
        <v>0</v>
      </c>
      <c r="N140" s="42">
        <v>1E-3</v>
      </c>
      <c r="O140" s="42">
        <f>ROUND(E140*N140,2)</f>
        <v>0</v>
      </c>
      <c r="P140" s="42">
        <v>0</v>
      </c>
      <c r="Q140" s="42">
        <f>ROUND(E140*P140,2)</f>
        <v>0</v>
      </c>
      <c r="R140" s="44" t="s">
        <v>118</v>
      </c>
      <c r="S140" s="44" t="s">
        <v>106</v>
      </c>
      <c r="T140" s="45" t="s">
        <v>133</v>
      </c>
      <c r="U140" s="28">
        <v>0</v>
      </c>
      <c r="V140" s="28">
        <f>ROUND(E140*U140,2)</f>
        <v>0</v>
      </c>
      <c r="W140" s="28"/>
      <c r="X140" s="28" t="s">
        <v>119</v>
      </c>
      <c r="Y140" s="28" t="s">
        <v>108</v>
      </c>
      <c r="Z140" s="17"/>
      <c r="AA140" s="17"/>
      <c r="AB140" s="17"/>
      <c r="AC140" s="17"/>
      <c r="AD140" s="17"/>
      <c r="AE140" s="17"/>
      <c r="AF140" s="17"/>
      <c r="AG140" s="17" t="s">
        <v>120</v>
      </c>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row>
    <row r="141" spans="1:60" outlineLevel="2" x14ac:dyDescent="0.2">
      <c r="A141" s="24"/>
      <c r="B141" s="25"/>
      <c r="C141" s="55" t="s">
        <v>9</v>
      </c>
      <c r="D141" s="30"/>
      <c r="E141" s="61">
        <v>2</v>
      </c>
      <c r="F141" s="28"/>
      <c r="G141" s="28"/>
      <c r="H141" s="28"/>
      <c r="I141" s="28"/>
      <c r="J141" s="28"/>
      <c r="K141" s="28"/>
      <c r="L141" s="28"/>
      <c r="M141" s="28"/>
      <c r="N141" s="27"/>
      <c r="O141" s="27"/>
      <c r="P141" s="27"/>
      <c r="Q141" s="27"/>
      <c r="R141" s="28"/>
      <c r="S141" s="28"/>
      <c r="T141" s="28"/>
      <c r="U141" s="28"/>
      <c r="V141" s="28"/>
      <c r="W141" s="28"/>
      <c r="X141" s="28"/>
      <c r="Y141" s="28"/>
      <c r="Z141" s="17"/>
      <c r="AA141" s="17"/>
      <c r="AB141" s="17"/>
      <c r="AC141" s="17"/>
      <c r="AD141" s="17"/>
      <c r="AE141" s="17"/>
      <c r="AF141" s="17"/>
      <c r="AG141" s="17" t="s">
        <v>111</v>
      </c>
      <c r="AH141" s="17">
        <v>0</v>
      </c>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row>
    <row r="142" spans="1:60" ht="22.5" outlineLevel="1" x14ac:dyDescent="0.2">
      <c r="A142" s="39">
        <v>43</v>
      </c>
      <c r="B142" s="40" t="s">
        <v>239</v>
      </c>
      <c r="C142" s="54" t="s">
        <v>240</v>
      </c>
      <c r="D142" s="41" t="s">
        <v>124</v>
      </c>
      <c r="E142" s="42">
        <v>22.139150000000001</v>
      </c>
      <c r="F142" s="438">
        <v>0</v>
      </c>
      <c r="G142" s="44">
        <f>ROUND(E142*F142,2)</f>
        <v>0</v>
      </c>
      <c r="H142" s="43"/>
      <c r="I142" s="44">
        <f>ROUND(E142*H142,2)</f>
        <v>0</v>
      </c>
      <c r="J142" s="43"/>
      <c r="K142" s="44">
        <f>ROUND(E142*J142,2)</f>
        <v>0</v>
      </c>
      <c r="L142" s="44">
        <v>21</v>
      </c>
      <c r="M142" s="44">
        <f>G142*(1+L142/100)</f>
        <v>0</v>
      </c>
      <c r="N142" s="42">
        <v>1.9199999999999998E-2</v>
      </c>
      <c r="O142" s="42">
        <f>ROUND(E142*N142,2)</f>
        <v>0.43</v>
      </c>
      <c r="P142" s="42">
        <v>0</v>
      </c>
      <c r="Q142" s="42">
        <f>ROUND(E142*P142,2)</f>
        <v>0</v>
      </c>
      <c r="R142" s="44"/>
      <c r="S142" s="44" t="s">
        <v>132</v>
      </c>
      <c r="T142" s="45" t="s">
        <v>133</v>
      </c>
      <c r="U142" s="28">
        <v>0</v>
      </c>
      <c r="V142" s="28">
        <f>ROUND(E142*U142,2)</f>
        <v>0</v>
      </c>
      <c r="W142" s="28"/>
      <c r="X142" s="28" t="s">
        <v>119</v>
      </c>
      <c r="Y142" s="28" t="s">
        <v>108</v>
      </c>
      <c r="Z142" s="17"/>
      <c r="AA142" s="17"/>
      <c r="AB142" s="17"/>
      <c r="AC142" s="17"/>
      <c r="AD142" s="17"/>
      <c r="AE142" s="17"/>
      <c r="AF142" s="17"/>
      <c r="AG142" s="17" t="s">
        <v>120</v>
      </c>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row>
    <row r="143" spans="1:60" outlineLevel="2" x14ac:dyDescent="0.2">
      <c r="A143" s="24"/>
      <c r="B143" s="25"/>
      <c r="C143" s="55" t="s">
        <v>241</v>
      </c>
      <c r="D143" s="30"/>
      <c r="E143" s="61">
        <v>22.139150000000001</v>
      </c>
      <c r="F143" s="28"/>
      <c r="G143" s="28"/>
      <c r="H143" s="28"/>
      <c r="I143" s="28"/>
      <c r="J143" s="28"/>
      <c r="K143" s="28"/>
      <c r="L143" s="28"/>
      <c r="M143" s="28"/>
      <c r="N143" s="27"/>
      <c r="O143" s="27"/>
      <c r="P143" s="27"/>
      <c r="Q143" s="27"/>
      <c r="R143" s="28"/>
      <c r="S143" s="28"/>
      <c r="T143" s="28"/>
      <c r="U143" s="28"/>
      <c r="V143" s="28"/>
      <c r="W143" s="28"/>
      <c r="X143" s="28"/>
      <c r="Y143" s="28"/>
      <c r="Z143" s="17"/>
      <c r="AA143" s="17"/>
      <c r="AB143" s="17"/>
      <c r="AC143" s="17"/>
      <c r="AD143" s="17"/>
      <c r="AE143" s="17"/>
      <c r="AF143" s="17"/>
      <c r="AG143" s="17" t="s">
        <v>111</v>
      </c>
      <c r="AH143" s="17">
        <v>0</v>
      </c>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row>
    <row r="144" spans="1:60" ht="22.5" outlineLevel="1" x14ac:dyDescent="0.2">
      <c r="A144" s="39">
        <v>44</v>
      </c>
      <c r="B144" s="40" t="s">
        <v>242</v>
      </c>
      <c r="C144" s="54" t="s">
        <v>243</v>
      </c>
      <c r="D144" s="41" t="s">
        <v>151</v>
      </c>
      <c r="E144" s="42">
        <v>16.059999999999999</v>
      </c>
      <c r="F144" s="438">
        <v>0</v>
      </c>
      <c r="G144" s="44">
        <f>ROUND(E144*F144,2)</f>
        <v>0</v>
      </c>
      <c r="H144" s="43"/>
      <c r="I144" s="44">
        <f>ROUND(E144*H144,2)</f>
        <v>0</v>
      </c>
      <c r="J144" s="43"/>
      <c r="K144" s="44">
        <f>ROUND(E144*J144,2)</f>
        <v>0</v>
      </c>
      <c r="L144" s="44">
        <v>21</v>
      </c>
      <c r="M144" s="44">
        <f>G144*(1+L144/100)</f>
        <v>0</v>
      </c>
      <c r="N144" s="42">
        <v>0</v>
      </c>
      <c r="O144" s="42">
        <f>ROUND(E144*N144,2)</f>
        <v>0</v>
      </c>
      <c r="P144" s="42">
        <v>0</v>
      </c>
      <c r="Q144" s="42">
        <f>ROUND(E144*P144,2)</f>
        <v>0</v>
      </c>
      <c r="R144" s="44"/>
      <c r="S144" s="44" t="s">
        <v>132</v>
      </c>
      <c r="T144" s="45" t="s">
        <v>133</v>
      </c>
      <c r="U144" s="28">
        <v>0</v>
      </c>
      <c r="V144" s="28">
        <f>ROUND(E144*U144,2)</f>
        <v>0</v>
      </c>
      <c r="W144" s="28"/>
      <c r="X144" s="28" t="s">
        <v>119</v>
      </c>
      <c r="Y144" s="28" t="s">
        <v>108</v>
      </c>
      <c r="Z144" s="17"/>
      <c r="AA144" s="17"/>
      <c r="AB144" s="17"/>
      <c r="AC144" s="17"/>
      <c r="AD144" s="17"/>
      <c r="AE144" s="17"/>
      <c r="AF144" s="17"/>
      <c r="AG144" s="17" t="s">
        <v>120</v>
      </c>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row>
    <row r="145" spans="1:60" outlineLevel="2" x14ac:dyDescent="0.2">
      <c r="A145" s="308"/>
      <c r="B145" s="309"/>
      <c r="C145" s="310" t="s">
        <v>227</v>
      </c>
      <c r="D145" s="311"/>
      <c r="E145" s="312">
        <v>16.059999999999999</v>
      </c>
      <c r="F145" s="313"/>
      <c r="G145" s="313"/>
      <c r="H145" s="313"/>
      <c r="I145" s="313"/>
      <c r="J145" s="313"/>
      <c r="K145" s="313"/>
      <c r="L145" s="313"/>
      <c r="M145" s="313"/>
      <c r="N145" s="314"/>
      <c r="O145" s="314"/>
      <c r="P145" s="314"/>
      <c r="Q145" s="314"/>
      <c r="R145" s="313"/>
      <c r="S145" s="313"/>
      <c r="T145" s="28"/>
      <c r="U145" s="28"/>
      <c r="V145" s="28"/>
      <c r="W145" s="28"/>
      <c r="X145" s="28"/>
      <c r="Y145" s="28"/>
      <c r="Z145" s="17"/>
      <c r="AA145" s="17"/>
      <c r="AB145" s="17"/>
      <c r="AC145" s="17"/>
      <c r="AD145" s="17"/>
      <c r="AE145" s="17"/>
      <c r="AF145" s="17"/>
      <c r="AG145" s="17" t="s">
        <v>111</v>
      </c>
      <c r="AH145" s="17">
        <v>0</v>
      </c>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row>
    <row r="146" spans="1:60" outlineLevel="1" x14ac:dyDescent="0.2">
      <c r="A146" s="24">
        <v>45</v>
      </c>
      <c r="B146" s="25" t="s">
        <v>244</v>
      </c>
      <c r="C146" s="57" t="s">
        <v>245</v>
      </c>
      <c r="D146" s="26" t="s">
        <v>0</v>
      </c>
      <c r="E146" s="438">
        <v>0</v>
      </c>
      <c r="F146" s="438">
        <v>0</v>
      </c>
      <c r="G146" s="28">
        <f>ROUND(E146*F146,2)</f>
        <v>0</v>
      </c>
      <c r="H146" s="29"/>
      <c r="I146" s="28">
        <f>ROUND(E146*H146,2)</f>
        <v>0</v>
      </c>
      <c r="J146" s="29"/>
      <c r="K146" s="28">
        <f>ROUND(E146*J146,2)</f>
        <v>0</v>
      </c>
      <c r="L146" s="28">
        <v>21</v>
      </c>
      <c r="M146" s="28">
        <f>G146*(1+L146/100)</f>
        <v>0</v>
      </c>
      <c r="N146" s="27">
        <v>0</v>
      </c>
      <c r="O146" s="27">
        <f>ROUND(E146*N146,2)</f>
        <v>0</v>
      </c>
      <c r="P146" s="27">
        <v>0</v>
      </c>
      <c r="Q146" s="27">
        <f>ROUND(E146*P146,2)</f>
        <v>0</v>
      </c>
      <c r="R146" s="28"/>
      <c r="S146" s="28" t="s">
        <v>106</v>
      </c>
      <c r="T146" s="28" t="s">
        <v>106</v>
      </c>
      <c r="U146" s="28">
        <v>0</v>
      </c>
      <c r="V146" s="28">
        <f>ROUND(E146*U146,2)</f>
        <v>0</v>
      </c>
      <c r="W146" s="28"/>
      <c r="X146" s="28" t="s">
        <v>215</v>
      </c>
      <c r="Y146" s="28" t="s">
        <v>108</v>
      </c>
      <c r="Z146" s="17"/>
      <c r="AA146" s="17"/>
      <c r="AB146" s="17"/>
      <c r="AC146" s="17"/>
      <c r="AD146" s="17"/>
      <c r="AE146" s="17"/>
      <c r="AF146" s="17"/>
      <c r="AG146" s="17" t="s">
        <v>216</v>
      </c>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row>
    <row r="147" spans="1:60" x14ac:dyDescent="0.2">
      <c r="A147" s="32" t="s">
        <v>101</v>
      </c>
      <c r="B147" s="33" t="s">
        <v>68</v>
      </c>
      <c r="C147" s="53" t="s">
        <v>69</v>
      </c>
      <c r="D147" s="34"/>
      <c r="E147" s="35"/>
      <c r="F147" s="36"/>
      <c r="G147" s="36">
        <f>SUMIF(AG148:AG149,"&lt;&gt;NOR",G148:G149)</f>
        <v>0</v>
      </c>
      <c r="H147" s="36"/>
      <c r="I147" s="36">
        <f>SUM(I148:I149)</f>
        <v>0</v>
      </c>
      <c r="J147" s="36"/>
      <c r="K147" s="36">
        <f>SUM(K148:K149)</f>
        <v>0</v>
      </c>
      <c r="L147" s="36"/>
      <c r="M147" s="36">
        <f>SUM(M148:M149)</f>
        <v>0</v>
      </c>
      <c r="N147" s="35"/>
      <c r="O147" s="35">
        <f>SUM(O148:O149)</f>
        <v>0</v>
      </c>
      <c r="P147" s="35"/>
      <c r="Q147" s="35">
        <f>SUM(Q148:Q149)</f>
        <v>0</v>
      </c>
      <c r="R147" s="36"/>
      <c r="S147" s="36"/>
      <c r="T147" s="37"/>
      <c r="U147" s="31"/>
      <c r="V147" s="31">
        <f>SUM(V148:V149)</f>
        <v>0</v>
      </c>
      <c r="W147" s="31"/>
      <c r="X147" s="31"/>
      <c r="Y147" s="31"/>
      <c r="AG147" t="s">
        <v>102</v>
      </c>
    </row>
    <row r="148" spans="1:60" outlineLevel="1" x14ac:dyDescent="0.2">
      <c r="A148" s="39">
        <v>46</v>
      </c>
      <c r="B148" s="40" t="s">
        <v>246</v>
      </c>
      <c r="C148" s="54" t="s">
        <v>247</v>
      </c>
      <c r="D148" s="41" t="s">
        <v>248</v>
      </c>
      <c r="E148" s="42">
        <v>1</v>
      </c>
      <c r="F148" s="438">
        <v>0</v>
      </c>
      <c r="G148" s="44">
        <f>ROUND(E148*F148,2)</f>
        <v>0</v>
      </c>
      <c r="H148" s="43"/>
      <c r="I148" s="44">
        <f>ROUND(E148*H148,2)</f>
        <v>0</v>
      </c>
      <c r="J148" s="43"/>
      <c r="K148" s="44">
        <f>ROUND(E148*J148,2)</f>
        <v>0</v>
      </c>
      <c r="L148" s="44">
        <v>21</v>
      </c>
      <c r="M148" s="44">
        <f>G148*(1+L148/100)</f>
        <v>0</v>
      </c>
      <c r="N148" s="42">
        <v>0</v>
      </c>
      <c r="O148" s="42">
        <f>ROUND(E148*N148,2)</f>
        <v>0</v>
      </c>
      <c r="P148" s="42">
        <v>0</v>
      </c>
      <c r="Q148" s="42">
        <f>ROUND(E148*P148,2)</f>
        <v>0</v>
      </c>
      <c r="R148" s="44"/>
      <c r="S148" s="44" t="s">
        <v>132</v>
      </c>
      <c r="T148" s="45" t="s">
        <v>133</v>
      </c>
      <c r="U148" s="28">
        <v>0</v>
      </c>
      <c r="V148" s="28">
        <f>ROUND(E148*U148,2)</f>
        <v>0</v>
      </c>
      <c r="W148" s="28"/>
      <c r="X148" s="28" t="s">
        <v>107</v>
      </c>
      <c r="Y148" s="28" t="s">
        <v>108</v>
      </c>
      <c r="Z148" s="17"/>
      <c r="AA148" s="17"/>
      <c r="AB148" s="17"/>
      <c r="AC148" s="17"/>
      <c r="AD148" s="17"/>
      <c r="AE148" s="17"/>
      <c r="AF148" s="17"/>
      <c r="AG148" s="17" t="s">
        <v>109</v>
      </c>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row>
    <row r="149" spans="1:60" outlineLevel="2" x14ac:dyDescent="0.2">
      <c r="A149" s="24"/>
      <c r="B149" s="25"/>
      <c r="C149" s="55" t="s">
        <v>11</v>
      </c>
      <c r="D149" s="30"/>
      <c r="E149" s="61">
        <v>1</v>
      </c>
      <c r="F149" s="28"/>
      <c r="G149" s="28"/>
      <c r="H149" s="28"/>
      <c r="I149" s="28"/>
      <c r="J149" s="28"/>
      <c r="K149" s="28"/>
      <c r="L149" s="28"/>
      <c r="M149" s="28"/>
      <c r="N149" s="27"/>
      <c r="O149" s="27"/>
      <c r="P149" s="27"/>
      <c r="Q149" s="27"/>
      <c r="R149" s="28"/>
      <c r="S149" s="28"/>
      <c r="T149" s="28"/>
      <c r="U149" s="28"/>
      <c r="V149" s="28"/>
      <c r="W149" s="28"/>
      <c r="X149" s="28"/>
      <c r="Y149" s="28"/>
      <c r="Z149" s="17"/>
      <c r="AA149" s="17"/>
      <c r="AB149" s="17"/>
      <c r="AC149" s="17"/>
      <c r="AD149" s="17"/>
      <c r="AE149" s="17"/>
      <c r="AF149" s="17"/>
      <c r="AG149" s="17" t="s">
        <v>111</v>
      </c>
      <c r="AH149" s="17">
        <v>0</v>
      </c>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row>
    <row r="150" spans="1:60" x14ac:dyDescent="0.2">
      <c r="A150" s="32" t="s">
        <v>101</v>
      </c>
      <c r="B150" s="33" t="s">
        <v>70</v>
      </c>
      <c r="C150" s="53" t="s">
        <v>71</v>
      </c>
      <c r="D150" s="34"/>
      <c r="E150" s="35"/>
      <c r="F150" s="36"/>
      <c r="G150" s="36">
        <f>SUMIF(AG151:AG170,"&lt;&gt;NOR",G151:G170)</f>
        <v>0</v>
      </c>
      <c r="H150" s="36"/>
      <c r="I150" s="36">
        <f>SUM(I151:I170)</f>
        <v>0</v>
      </c>
      <c r="J150" s="36"/>
      <c r="K150" s="36">
        <f>SUM(K151:K170)</f>
        <v>0</v>
      </c>
      <c r="L150" s="36"/>
      <c r="M150" s="36">
        <f>SUM(M151:M170)</f>
        <v>0</v>
      </c>
      <c r="N150" s="35"/>
      <c r="O150" s="35">
        <f>SUM(O151:O170)</f>
        <v>0.02</v>
      </c>
      <c r="P150" s="35"/>
      <c r="Q150" s="35">
        <f>SUM(Q151:Q170)</f>
        <v>0</v>
      </c>
      <c r="R150" s="36"/>
      <c r="S150" s="36"/>
      <c r="T150" s="37"/>
      <c r="U150" s="31"/>
      <c r="V150" s="31">
        <f>SUM(V151:V170)</f>
        <v>9.75</v>
      </c>
      <c r="W150" s="31"/>
      <c r="X150" s="31"/>
      <c r="Y150" s="31"/>
      <c r="AG150" t="s">
        <v>102</v>
      </c>
    </row>
    <row r="151" spans="1:60" outlineLevel="1" x14ac:dyDescent="0.2">
      <c r="A151" s="39">
        <v>47</v>
      </c>
      <c r="B151" s="40" t="s">
        <v>249</v>
      </c>
      <c r="C151" s="54" t="s">
        <v>250</v>
      </c>
      <c r="D151" s="41" t="s">
        <v>124</v>
      </c>
      <c r="E151" s="42">
        <v>73.558499999999995</v>
      </c>
      <c r="F151" s="438">
        <v>0</v>
      </c>
      <c r="G151" s="44">
        <f>ROUND(E151*F151,2)</f>
        <v>0</v>
      </c>
      <c r="H151" s="43"/>
      <c r="I151" s="44">
        <f>ROUND(E151*H151,2)</f>
        <v>0</v>
      </c>
      <c r="J151" s="43"/>
      <c r="K151" s="44">
        <f>ROUND(E151*J151,2)</f>
        <v>0</v>
      </c>
      <c r="L151" s="44">
        <v>21</v>
      </c>
      <c r="M151" s="44">
        <f>G151*(1+L151/100)</f>
        <v>0</v>
      </c>
      <c r="N151" s="42">
        <v>6.9999999999999994E-5</v>
      </c>
      <c r="O151" s="42">
        <f>ROUND(E151*N151,2)</f>
        <v>0.01</v>
      </c>
      <c r="P151" s="42">
        <v>0</v>
      </c>
      <c r="Q151" s="42">
        <f>ROUND(E151*P151,2)</f>
        <v>0</v>
      </c>
      <c r="R151" s="44"/>
      <c r="S151" s="44" t="s">
        <v>106</v>
      </c>
      <c r="T151" s="45" t="s">
        <v>106</v>
      </c>
      <c r="U151" s="28">
        <v>3.2480000000000002E-2</v>
      </c>
      <c r="V151" s="28">
        <f>ROUND(E151*U151,2)</f>
        <v>2.39</v>
      </c>
      <c r="W151" s="28"/>
      <c r="X151" s="28" t="s">
        <v>107</v>
      </c>
      <c r="Y151" s="28" t="s">
        <v>108</v>
      </c>
      <c r="Z151" s="17"/>
      <c r="AA151" s="17"/>
      <c r="AB151" s="17"/>
      <c r="AC151" s="17"/>
      <c r="AD151" s="17"/>
      <c r="AE151" s="17"/>
      <c r="AF151" s="17"/>
      <c r="AG151" s="17" t="s">
        <v>109</v>
      </c>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row>
    <row r="152" spans="1:60" outlineLevel="2" x14ac:dyDescent="0.2">
      <c r="A152" s="24"/>
      <c r="B152" s="25"/>
      <c r="C152" s="55" t="s">
        <v>159</v>
      </c>
      <c r="D152" s="30"/>
      <c r="E152" s="61">
        <v>4</v>
      </c>
      <c r="F152" s="28"/>
      <c r="G152" s="28"/>
      <c r="H152" s="28"/>
      <c r="I152" s="28"/>
      <c r="J152" s="28"/>
      <c r="K152" s="28"/>
      <c r="L152" s="28"/>
      <c r="M152" s="28"/>
      <c r="N152" s="27"/>
      <c r="O152" s="27"/>
      <c r="P152" s="27"/>
      <c r="Q152" s="27"/>
      <c r="R152" s="28"/>
      <c r="S152" s="28"/>
      <c r="T152" s="28"/>
      <c r="U152" s="28"/>
      <c r="V152" s="28"/>
      <c r="W152" s="28"/>
      <c r="X152" s="28"/>
      <c r="Y152" s="28"/>
      <c r="Z152" s="17"/>
      <c r="AA152" s="17"/>
      <c r="AB152" s="17"/>
      <c r="AC152" s="17"/>
      <c r="AD152" s="17"/>
      <c r="AE152" s="17"/>
      <c r="AF152" s="17"/>
      <c r="AG152" s="17" t="s">
        <v>111</v>
      </c>
      <c r="AH152" s="17">
        <v>0</v>
      </c>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row>
    <row r="153" spans="1:60" outlineLevel="3" x14ac:dyDescent="0.2">
      <c r="A153" s="24"/>
      <c r="B153" s="25"/>
      <c r="C153" s="55" t="s">
        <v>251</v>
      </c>
      <c r="D153" s="30"/>
      <c r="E153" s="61">
        <v>9</v>
      </c>
      <c r="F153" s="28"/>
      <c r="G153" s="28"/>
      <c r="H153" s="28"/>
      <c r="I153" s="28"/>
      <c r="J153" s="28"/>
      <c r="K153" s="28"/>
      <c r="L153" s="28"/>
      <c r="M153" s="28"/>
      <c r="N153" s="27"/>
      <c r="O153" s="27"/>
      <c r="P153" s="27"/>
      <c r="Q153" s="27"/>
      <c r="R153" s="28"/>
      <c r="S153" s="28"/>
      <c r="T153" s="28"/>
      <c r="U153" s="28"/>
      <c r="V153" s="28"/>
      <c r="W153" s="28"/>
      <c r="X153" s="28"/>
      <c r="Y153" s="28"/>
      <c r="Z153" s="17"/>
      <c r="AA153" s="17"/>
      <c r="AB153" s="17"/>
      <c r="AC153" s="17"/>
      <c r="AD153" s="17"/>
      <c r="AE153" s="17"/>
      <c r="AF153" s="17"/>
      <c r="AG153" s="17" t="s">
        <v>111</v>
      </c>
      <c r="AH153" s="17">
        <v>0</v>
      </c>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row>
    <row r="154" spans="1:60" outlineLevel="3" x14ac:dyDescent="0.2">
      <c r="A154" s="24"/>
      <c r="B154" s="25"/>
      <c r="C154" s="55" t="s">
        <v>136</v>
      </c>
      <c r="D154" s="30"/>
      <c r="E154" s="61">
        <v>52.78</v>
      </c>
      <c r="F154" s="28"/>
      <c r="G154" s="28"/>
      <c r="H154" s="28"/>
      <c r="I154" s="28"/>
      <c r="J154" s="28"/>
      <c r="K154" s="28"/>
      <c r="L154" s="28"/>
      <c r="M154" s="28"/>
      <c r="N154" s="27"/>
      <c r="O154" s="27"/>
      <c r="P154" s="27"/>
      <c r="Q154" s="27"/>
      <c r="R154" s="28"/>
      <c r="S154" s="28"/>
      <c r="T154" s="28"/>
      <c r="U154" s="28"/>
      <c r="V154" s="28"/>
      <c r="W154" s="28"/>
      <c r="X154" s="28"/>
      <c r="Y154" s="28"/>
      <c r="Z154" s="17"/>
      <c r="AA154" s="17"/>
      <c r="AB154" s="17"/>
      <c r="AC154" s="17"/>
      <c r="AD154" s="17"/>
      <c r="AE154" s="17"/>
      <c r="AF154" s="17"/>
      <c r="AG154" s="17" t="s">
        <v>111</v>
      </c>
      <c r="AH154" s="17">
        <v>0</v>
      </c>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row>
    <row r="155" spans="1:60" outlineLevel="3" x14ac:dyDescent="0.2">
      <c r="A155" s="24"/>
      <c r="B155" s="25"/>
      <c r="C155" s="55" t="s">
        <v>137</v>
      </c>
      <c r="D155" s="30"/>
      <c r="E155" s="61">
        <v>-2.15</v>
      </c>
      <c r="F155" s="28"/>
      <c r="G155" s="28"/>
      <c r="H155" s="28"/>
      <c r="I155" s="28"/>
      <c r="J155" s="28"/>
      <c r="K155" s="28"/>
      <c r="L155" s="28"/>
      <c r="M155" s="28"/>
      <c r="N155" s="27"/>
      <c r="O155" s="27"/>
      <c r="P155" s="27"/>
      <c r="Q155" s="27"/>
      <c r="R155" s="28"/>
      <c r="S155" s="28"/>
      <c r="T155" s="28"/>
      <c r="U155" s="28"/>
      <c r="V155" s="28"/>
      <c r="W155" s="28"/>
      <c r="X155" s="28"/>
      <c r="Y155" s="28"/>
      <c r="Z155" s="17"/>
      <c r="AA155" s="17"/>
      <c r="AB155" s="17"/>
      <c r="AC155" s="17"/>
      <c r="AD155" s="17"/>
      <c r="AE155" s="17"/>
      <c r="AF155" s="17"/>
      <c r="AG155" s="17" t="s">
        <v>111</v>
      </c>
      <c r="AH155" s="17">
        <v>0</v>
      </c>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row>
    <row r="156" spans="1:60" outlineLevel="3" x14ac:dyDescent="0.2">
      <c r="A156" s="24"/>
      <c r="B156" s="25"/>
      <c r="C156" s="55" t="s">
        <v>138</v>
      </c>
      <c r="D156" s="30"/>
      <c r="E156" s="61">
        <v>-2</v>
      </c>
      <c r="F156" s="28"/>
      <c r="G156" s="28"/>
      <c r="H156" s="28"/>
      <c r="I156" s="28"/>
      <c r="J156" s="28"/>
      <c r="K156" s="28"/>
      <c r="L156" s="28"/>
      <c r="M156" s="28"/>
      <c r="N156" s="27"/>
      <c r="O156" s="27"/>
      <c r="P156" s="27"/>
      <c r="Q156" s="27"/>
      <c r="R156" s="28"/>
      <c r="S156" s="28"/>
      <c r="T156" s="28"/>
      <c r="U156" s="28"/>
      <c r="V156" s="28"/>
      <c r="W156" s="28"/>
      <c r="X156" s="28"/>
      <c r="Y156" s="28"/>
      <c r="Z156" s="17"/>
      <c r="AA156" s="17"/>
      <c r="AB156" s="17"/>
      <c r="AC156" s="17"/>
      <c r="AD156" s="17"/>
      <c r="AE156" s="17"/>
      <c r="AF156" s="17"/>
      <c r="AG156" s="17" t="s">
        <v>111</v>
      </c>
      <c r="AH156" s="17">
        <v>0</v>
      </c>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row>
    <row r="157" spans="1:60" outlineLevel="3" x14ac:dyDescent="0.2">
      <c r="A157" s="24"/>
      <c r="B157" s="25"/>
      <c r="C157" s="55" t="s">
        <v>139</v>
      </c>
      <c r="D157" s="30"/>
      <c r="E157" s="61">
        <v>-1.6</v>
      </c>
      <c r="F157" s="28"/>
      <c r="G157" s="28"/>
      <c r="H157" s="28"/>
      <c r="I157" s="28"/>
      <c r="J157" s="28"/>
      <c r="K157" s="28"/>
      <c r="L157" s="28"/>
      <c r="M157" s="28"/>
      <c r="N157" s="27"/>
      <c r="O157" s="27"/>
      <c r="P157" s="27"/>
      <c r="Q157" s="27"/>
      <c r="R157" s="28"/>
      <c r="S157" s="28"/>
      <c r="T157" s="28"/>
      <c r="U157" s="28"/>
      <c r="V157" s="28"/>
      <c r="W157" s="28"/>
      <c r="X157" s="28"/>
      <c r="Y157" s="28"/>
      <c r="Z157" s="17"/>
      <c r="AA157" s="17"/>
      <c r="AB157" s="17"/>
      <c r="AC157" s="17"/>
      <c r="AD157" s="17"/>
      <c r="AE157" s="17"/>
      <c r="AF157" s="17"/>
      <c r="AG157" s="17" t="s">
        <v>111</v>
      </c>
      <c r="AH157" s="17">
        <v>0</v>
      </c>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row>
    <row r="158" spans="1:60" outlineLevel="3" x14ac:dyDescent="0.2">
      <c r="A158" s="24"/>
      <c r="B158" s="25"/>
      <c r="C158" s="55" t="s">
        <v>140</v>
      </c>
      <c r="D158" s="30"/>
      <c r="E158" s="61">
        <v>-3.472</v>
      </c>
      <c r="F158" s="28"/>
      <c r="G158" s="28"/>
      <c r="H158" s="28"/>
      <c r="I158" s="28"/>
      <c r="J158" s="28"/>
      <c r="K158" s="28"/>
      <c r="L158" s="28"/>
      <c r="M158" s="28"/>
      <c r="N158" s="27"/>
      <c r="O158" s="27"/>
      <c r="P158" s="27"/>
      <c r="Q158" s="27"/>
      <c r="R158" s="28"/>
      <c r="S158" s="28"/>
      <c r="T158" s="28"/>
      <c r="U158" s="28"/>
      <c r="V158" s="28"/>
      <c r="W158" s="28"/>
      <c r="X158" s="28"/>
      <c r="Y158" s="28"/>
      <c r="Z158" s="17"/>
      <c r="AA158" s="17"/>
      <c r="AB158" s="17"/>
      <c r="AC158" s="17"/>
      <c r="AD158" s="17"/>
      <c r="AE158" s="17"/>
      <c r="AF158" s="17"/>
      <c r="AG158" s="17" t="s">
        <v>111</v>
      </c>
      <c r="AH158" s="17">
        <v>0</v>
      </c>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row>
    <row r="159" spans="1:60" outlineLevel="3" x14ac:dyDescent="0.2">
      <c r="A159" s="24"/>
      <c r="B159" s="25"/>
      <c r="C159" s="55" t="s">
        <v>141</v>
      </c>
      <c r="D159" s="30"/>
      <c r="E159" s="61">
        <v>17.000499999999999</v>
      </c>
      <c r="F159" s="28"/>
      <c r="G159" s="28"/>
      <c r="H159" s="28"/>
      <c r="I159" s="28"/>
      <c r="J159" s="28"/>
      <c r="K159" s="28"/>
      <c r="L159" s="28"/>
      <c r="M159" s="28"/>
      <c r="N159" s="27"/>
      <c r="O159" s="27"/>
      <c r="P159" s="27"/>
      <c r="Q159" s="27"/>
      <c r="R159" s="28"/>
      <c r="S159" s="28"/>
      <c r="T159" s="28"/>
      <c r="U159" s="28"/>
      <c r="V159" s="28"/>
      <c r="W159" s="28"/>
      <c r="X159" s="28"/>
      <c r="Y159" s="28"/>
      <c r="Z159" s="17"/>
      <c r="AA159" s="17"/>
      <c r="AB159" s="17"/>
      <c r="AC159" s="17"/>
      <c r="AD159" s="17"/>
      <c r="AE159" s="17"/>
      <c r="AF159" s="17"/>
      <c r="AG159" s="17" t="s">
        <v>111</v>
      </c>
      <c r="AH159" s="17">
        <v>0</v>
      </c>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row>
    <row r="160" spans="1:60" outlineLevel="1" x14ac:dyDescent="0.2">
      <c r="A160" s="39">
        <v>48</v>
      </c>
      <c r="B160" s="40" t="s">
        <v>252</v>
      </c>
      <c r="C160" s="54" t="s">
        <v>253</v>
      </c>
      <c r="D160" s="41" t="s">
        <v>124</v>
      </c>
      <c r="E160" s="42">
        <v>73.558499999999995</v>
      </c>
      <c r="F160" s="438">
        <v>0</v>
      </c>
      <c r="G160" s="44">
        <f>ROUND(E160*F160,2)</f>
        <v>0</v>
      </c>
      <c r="H160" s="43"/>
      <c r="I160" s="44">
        <f>ROUND(E160*H160,2)</f>
        <v>0</v>
      </c>
      <c r="J160" s="43"/>
      <c r="K160" s="44">
        <f>ROUND(E160*J160,2)</f>
        <v>0</v>
      </c>
      <c r="L160" s="44">
        <v>21</v>
      </c>
      <c r="M160" s="44">
        <f>G160*(1+L160/100)</f>
        <v>0</v>
      </c>
      <c r="N160" s="42">
        <v>1.3999999999999999E-4</v>
      </c>
      <c r="O160" s="42">
        <f>ROUND(E160*N160,2)</f>
        <v>0.01</v>
      </c>
      <c r="P160" s="42">
        <v>0</v>
      </c>
      <c r="Q160" s="42">
        <f>ROUND(E160*P160,2)</f>
        <v>0</v>
      </c>
      <c r="R160" s="44"/>
      <c r="S160" s="44" t="s">
        <v>106</v>
      </c>
      <c r="T160" s="45" t="s">
        <v>106</v>
      </c>
      <c r="U160" s="28">
        <v>0.1</v>
      </c>
      <c r="V160" s="28">
        <f>ROUND(E160*U160,2)</f>
        <v>7.36</v>
      </c>
      <c r="W160" s="28"/>
      <c r="X160" s="28" t="s">
        <v>107</v>
      </c>
      <c r="Y160" s="28" t="s">
        <v>108</v>
      </c>
      <c r="Z160" s="17"/>
      <c r="AA160" s="17"/>
      <c r="AB160" s="17"/>
      <c r="AC160" s="17"/>
      <c r="AD160" s="17"/>
      <c r="AE160" s="17"/>
      <c r="AF160" s="17"/>
      <c r="AG160" s="17" t="s">
        <v>109</v>
      </c>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row>
    <row r="161" spans="1:60" outlineLevel="2" x14ac:dyDescent="0.2">
      <c r="A161" s="24"/>
      <c r="B161" s="25"/>
      <c r="C161" s="55" t="s">
        <v>159</v>
      </c>
      <c r="D161" s="30"/>
      <c r="E161" s="61">
        <v>4</v>
      </c>
      <c r="F161" s="28"/>
      <c r="G161" s="28"/>
      <c r="H161" s="28"/>
      <c r="I161" s="28"/>
      <c r="J161" s="28"/>
      <c r="K161" s="28"/>
      <c r="L161" s="28"/>
      <c r="M161" s="28"/>
      <c r="N161" s="27"/>
      <c r="O161" s="27"/>
      <c r="P161" s="27"/>
      <c r="Q161" s="27"/>
      <c r="R161" s="28"/>
      <c r="S161" s="28"/>
      <c r="T161" s="28"/>
      <c r="U161" s="28"/>
      <c r="V161" s="28"/>
      <c r="W161" s="28"/>
      <c r="X161" s="28"/>
      <c r="Y161" s="28"/>
      <c r="Z161" s="17"/>
      <c r="AA161" s="17"/>
      <c r="AB161" s="17"/>
      <c r="AC161" s="17"/>
      <c r="AD161" s="17"/>
      <c r="AE161" s="17"/>
      <c r="AF161" s="17"/>
      <c r="AG161" s="17" t="s">
        <v>111</v>
      </c>
      <c r="AH161" s="17">
        <v>0</v>
      </c>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row>
    <row r="162" spans="1:60" outlineLevel="3" x14ac:dyDescent="0.2">
      <c r="A162" s="24"/>
      <c r="B162" s="25"/>
      <c r="C162" s="55" t="s">
        <v>251</v>
      </c>
      <c r="D162" s="30"/>
      <c r="E162" s="61">
        <v>9</v>
      </c>
      <c r="F162" s="28"/>
      <c r="G162" s="28"/>
      <c r="H162" s="28"/>
      <c r="I162" s="28"/>
      <c r="J162" s="28"/>
      <c r="K162" s="28"/>
      <c r="L162" s="28"/>
      <c r="M162" s="28"/>
      <c r="N162" s="27"/>
      <c r="O162" s="27"/>
      <c r="P162" s="27"/>
      <c r="Q162" s="27"/>
      <c r="R162" s="28"/>
      <c r="S162" s="28"/>
      <c r="T162" s="28"/>
      <c r="U162" s="28"/>
      <c r="V162" s="28"/>
      <c r="W162" s="28"/>
      <c r="X162" s="28"/>
      <c r="Y162" s="28"/>
      <c r="Z162" s="17"/>
      <c r="AA162" s="17"/>
      <c r="AB162" s="17"/>
      <c r="AC162" s="17"/>
      <c r="AD162" s="17"/>
      <c r="AE162" s="17"/>
      <c r="AF162" s="17"/>
      <c r="AG162" s="17" t="s">
        <v>111</v>
      </c>
      <c r="AH162" s="17">
        <v>0</v>
      </c>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row>
    <row r="163" spans="1:60" outlineLevel="3" x14ac:dyDescent="0.2">
      <c r="A163" s="24"/>
      <c r="B163" s="25"/>
      <c r="C163" s="55" t="s">
        <v>136</v>
      </c>
      <c r="D163" s="30"/>
      <c r="E163" s="61">
        <v>52.78</v>
      </c>
      <c r="F163" s="28"/>
      <c r="G163" s="28"/>
      <c r="H163" s="28"/>
      <c r="I163" s="28"/>
      <c r="J163" s="28"/>
      <c r="K163" s="28"/>
      <c r="L163" s="28"/>
      <c r="M163" s="28"/>
      <c r="N163" s="27"/>
      <c r="O163" s="27"/>
      <c r="P163" s="27"/>
      <c r="Q163" s="27"/>
      <c r="R163" s="28"/>
      <c r="S163" s="28"/>
      <c r="T163" s="28"/>
      <c r="U163" s="28"/>
      <c r="V163" s="28"/>
      <c r="W163" s="28"/>
      <c r="X163" s="28"/>
      <c r="Y163" s="28"/>
      <c r="Z163" s="17"/>
      <c r="AA163" s="17"/>
      <c r="AB163" s="17"/>
      <c r="AC163" s="17"/>
      <c r="AD163" s="17"/>
      <c r="AE163" s="17"/>
      <c r="AF163" s="17"/>
      <c r="AG163" s="17" t="s">
        <v>111</v>
      </c>
      <c r="AH163" s="17">
        <v>0</v>
      </c>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row>
    <row r="164" spans="1:60" outlineLevel="3" x14ac:dyDescent="0.2">
      <c r="A164" s="24"/>
      <c r="B164" s="25"/>
      <c r="C164" s="55" t="s">
        <v>137</v>
      </c>
      <c r="D164" s="30"/>
      <c r="E164" s="61">
        <v>-2.15</v>
      </c>
      <c r="F164" s="28"/>
      <c r="G164" s="28"/>
      <c r="H164" s="28"/>
      <c r="I164" s="28"/>
      <c r="J164" s="28"/>
      <c r="K164" s="28"/>
      <c r="L164" s="28"/>
      <c r="M164" s="28"/>
      <c r="N164" s="27"/>
      <c r="O164" s="27"/>
      <c r="P164" s="27"/>
      <c r="Q164" s="27"/>
      <c r="R164" s="28"/>
      <c r="S164" s="28"/>
      <c r="T164" s="28"/>
      <c r="U164" s="28"/>
      <c r="V164" s="28"/>
      <c r="W164" s="28"/>
      <c r="X164" s="28"/>
      <c r="Y164" s="28"/>
      <c r="Z164" s="17"/>
      <c r="AA164" s="17"/>
      <c r="AB164" s="17"/>
      <c r="AC164" s="17"/>
      <c r="AD164" s="17"/>
      <c r="AE164" s="17"/>
      <c r="AF164" s="17"/>
      <c r="AG164" s="17" t="s">
        <v>111</v>
      </c>
      <c r="AH164" s="17">
        <v>0</v>
      </c>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row>
    <row r="165" spans="1:60" outlineLevel="3" x14ac:dyDescent="0.2">
      <c r="A165" s="24"/>
      <c r="B165" s="25"/>
      <c r="C165" s="55" t="s">
        <v>138</v>
      </c>
      <c r="D165" s="30"/>
      <c r="E165" s="61">
        <v>-2</v>
      </c>
      <c r="F165" s="28"/>
      <c r="G165" s="28"/>
      <c r="H165" s="28"/>
      <c r="I165" s="28"/>
      <c r="J165" s="28"/>
      <c r="K165" s="28"/>
      <c r="L165" s="28"/>
      <c r="M165" s="28"/>
      <c r="N165" s="27"/>
      <c r="O165" s="27"/>
      <c r="P165" s="27"/>
      <c r="Q165" s="27"/>
      <c r="R165" s="28"/>
      <c r="S165" s="28"/>
      <c r="T165" s="28"/>
      <c r="U165" s="28"/>
      <c r="V165" s="28"/>
      <c r="W165" s="28"/>
      <c r="X165" s="28"/>
      <c r="Y165" s="28"/>
      <c r="Z165" s="17"/>
      <c r="AA165" s="17"/>
      <c r="AB165" s="17"/>
      <c r="AC165" s="17"/>
      <c r="AD165" s="17"/>
      <c r="AE165" s="17"/>
      <c r="AF165" s="17"/>
      <c r="AG165" s="17" t="s">
        <v>111</v>
      </c>
      <c r="AH165" s="17">
        <v>0</v>
      </c>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row>
    <row r="166" spans="1:60" outlineLevel="3" x14ac:dyDescent="0.2">
      <c r="A166" s="24"/>
      <c r="B166" s="25"/>
      <c r="C166" s="55" t="s">
        <v>139</v>
      </c>
      <c r="D166" s="30"/>
      <c r="E166" s="61">
        <v>-1.6</v>
      </c>
      <c r="F166" s="28"/>
      <c r="G166" s="28"/>
      <c r="H166" s="28"/>
      <c r="I166" s="28"/>
      <c r="J166" s="28"/>
      <c r="K166" s="28"/>
      <c r="L166" s="28"/>
      <c r="M166" s="28"/>
      <c r="N166" s="27"/>
      <c r="O166" s="27"/>
      <c r="P166" s="27"/>
      <c r="Q166" s="27"/>
      <c r="R166" s="28"/>
      <c r="S166" s="28"/>
      <c r="T166" s="28"/>
      <c r="U166" s="28"/>
      <c r="V166" s="28"/>
      <c r="W166" s="28"/>
      <c r="X166" s="28"/>
      <c r="Y166" s="28"/>
      <c r="Z166" s="17"/>
      <c r="AA166" s="17"/>
      <c r="AB166" s="17"/>
      <c r="AC166" s="17"/>
      <c r="AD166" s="17"/>
      <c r="AE166" s="17"/>
      <c r="AF166" s="17"/>
      <c r="AG166" s="17" t="s">
        <v>111</v>
      </c>
      <c r="AH166" s="17">
        <v>0</v>
      </c>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row>
    <row r="167" spans="1:60" outlineLevel="3" x14ac:dyDescent="0.2">
      <c r="A167" s="24"/>
      <c r="B167" s="25"/>
      <c r="C167" s="55" t="s">
        <v>140</v>
      </c>
      <c r="D167" s="30"/>
      <c r="E167" s="61">
        <v>-3.472</v>
      </c>
      <c r="F167" s="28"/>
      <c r="G167" s="28"/>
      <c r="H167" s="28"/>
      <c r="I167" s="28"/>
      <c r="J167" s="28"/>
      <c r="K167" s="28"/>
      <c r="L167" s="28"/>
      <c r="M167" s="28"/>
      <c r="N167" s="27"/>
      <c r="O167" s="27"/>
      <c r="P167" s="27"/>
      <c r="Q167" s="27"/>
      <c r="R167" s="28"/>
      <c r="S167" s="28"/>
      <c r="T167" s="28"/>
      <c r="U167" s="28"/>
      <c r="V167" s="28"/>
      <c r="W167" s="28"/>
      <c r="X167" s="28"/>
      <c r="Y167" s="28"/>
      <c r="Z167" s="17"/>
      <c r="AA167" s="17"/>
      <c r="AB167" s="17"/>
      <c r="AC167" s="17"/>
      <c r="AD167" s="17"/>
      <c r="AE167" s="17"/>
      <c r="AF167" s="17"/>
      <c r="AG167" s="17" t="s">
        <v>111</v>
      </c>
      <c r="AH167" s="17">
        <v>0</v>
      </c>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row>
    <row r="168" spans="1:60" outlineLevel="3" x14ac:dyDescent="0.2">
      <c r="A168" s="24"/>
      <c r="B168" s="25"/>
      <c r="C168" s="55" t="s">
        <v>141</v>
      </c>
      <c r="D168" s="30"/>
      <c r="E168" s="61">
        <v>17.000499999999999</v>
      </c>
      <c r="F168" s="28"/>
      <c r="G168" s="28"/>
      <c r="H168" s="28"/>
      <c r="I168" s="28"/>
      <c r="J168" s="28"/>
      <c r="K168" s="28"/>
      <c r="L168" s="28"/>
      <c r="M168" s="28"/>
      <c r="N168" s="27"/>
      <c r="O168" s="27"/>
      <c r="P168" s="27"/>
      <c r="Q168" s="27"/>
      <c r="R168" s="28"/>
      <c r="S168" s="28"/>
      <c r="T168" s="28"/>
      <c r="U168" s="28"/>
      <c r="V168" s="28"/>
      <c r="W168" s="28"/>
      <c r="X168" s="28"/>
      <c r="Y168" s="28"/>
      <c r="Z168" s="17"/>
      <c r="AA168" s="17"/>
      <c r="AB168" s="17"/>
      <c r="AC168" s="17"/>
      <c r="AD168" s="17"/>
      <c r="AE168" s="17"/>
      <c r="AF168" s="17"/>
      <c r="AG168" s="17" t="s">
        <v>111</v>
      </c>
      <c r="AH168" s="17">
        <v>0</v>
      </c>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row>
    <row r="169" spans="1:60" ht="22.5" outlineLevel="1" x14ac:dyDescent="0.2">
      <c r="A169" s="39">
        <v>49</v>
      </c>
      <c r="B169" s="40" t="s">
        <v>254</v>
      </c>
      <c r="C169" s="54" t="s">
        <v>255</v>
      </c>
      <c r="D169" s="41" t="s">
        <v>248</v>
      </c>
      <c r="E169" s="42">
        <v>1</v>
      </c>
      <c r="F169" s="438">
        <v>0</v>
      </c>
      <c r="G169" s="44">
        <f>ROUND(E169*F169,2)</f>
        <v>0</v>
      </c>
      <c r="H169" s="43"/>
      <c r="I169" s="44">
        <f>ROUND(E169*H169,2)</f>
        <v>0</v>
      </c>
      <c r="J169" s="43"/>
      <c r="K169" s="44">
        <f>ROUND(E169*J169,2)</f>
        <v>0</v>
      </c>
      <c r="L169" s="44">
        <v>21</v>
      </c>
      <c r="M169" s="44">
        <f>G169*(1+L169/100)</f>
        <v>0</v>
      </c>
      <c r="N169" s="42">
        <v>0</v>
      </c>
      <c r="O169" s="42">
        <f>ROUND(E169*N169,2)</f>
        <v>0</v>
      </c>
      <c r="P169" s="42">
        <v>0</v>
      </c>
      <c r="Q169" s="42">
        <f>ROUND(E169*P169,2)</f>
        <v>0</v>
      </c>
      <c r="R169" s="44"/>
      <c r="S169" s="44" t="s">
        <v>132</v>
      </c>
      <c r="T169" s="45" t="s">
        <v>133</v>
      </c>
      <c r="U169" s="28">
        <v>0</v>
      </c>
      <c r="V169" s="28">
        <f>ROUND(E169*U169,2)</f>
        <v>0</v>
      </c>
      <c r="W169" s="28"/>
      <c r="X169" s="28" t="s">
        <v>119</v>
      </c>
      <c r="Y169" s="28" t="s">
        <v>108</v>
      </c>
      <c r="Z169" s="17"/>
      <c r="AA169" s="17"/>
      <c r="AB169" s="17"/>
      <c r="AC169" s="17"/>
      <c r="AD169" s="17"/>
      <c r="AE169" s="17"/>
      <c r="AF169" s="17"/>
      <c r="AG169" s="17" t="s">
        <v>120</v>
      </c>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row>
    <row r="170" spans="1:60" outlineLevel="2" x14ac:dyDescent="0.2">
      <c r="A170" s="24"/>
      <c r="B170" s="25"/>
      <c r="C170" s="55" t="s">
        <v>11</v>
      </c>
      <c r="D170" s="30"/>
      <c r="E170" s="61">
        <v>1</v>
      </c>
      <c r="F170" s="28"/>
      <c r="G170" s="28"/>
      <c r="H170" s="28"/>
      <c r="I170" s="28"/>
      <c r="J170" s="28"/>
      <c r="K170" s="28"/>
      <c r="L170" s="28"/>
      <c r="M170" s="28"/>
      <c r="N170" s="27"/>
      <c r="O170" s="27"/>
      <c r="P170" s="27"/>
      <c r="Q170" s="27"/>
      <c r="R170" s="28"/>
      <c r="S170" s="28"/>
      <c r="T170" s="28"/>
      <c r="U170" s="28"/>
      <c r="V170" s="28"/>
      <c r="W170" s="28"/>
      <c r="X170" s="28"/>
      <c r="Y170" s="28"/>
      <c r="Z170" s="17"/>
      <c r="AA170" s="17"/>
      <c r="AB170" s="17"/>
      <c r="AC170" s="17"/>
      <c r="AD170" s="17"/>
      <c r="AE170" s="17"/>
      <c r="AF170" s="17"/>
      <c r="AG170" s="17" t="s">
        <v>111</v>
      </c>
      <c r="AH170" s="17">
        <v>0</v>
      </c>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row>
    <row r="171" spans="1:60" x14ac:dyDescent="0.2">
      <c r="A171" s="32" t="s">
        <v>101</v>
      </c>
      <c r="B171" s="33" t="s">
        <v>72</v>
      </c>
      <c r="C171" s="53" t="s">
        <v>73</v>
      </c>
      <c r="D171" s="34"/>
      <c r="E171" s="35"/>
      <c r="F171" s="36"/>
      <c r="G171" s="36">
        <f>SUMIF(AG172:AG176,"&lt;&gt;NOR",G172:G176)</f>
        <v>0</v>
      </c>
      <c r="H171" s="36"/>
      <c r="I171" s="36">
        <f>SUM(I172:I176)</f>
        <v>0</v>
      </c>
      <c r="J171" s="36"/>
      <c r="K171" s="36">
        <f>SUM(K172:K176)</f>
        <v>0</v>
      </c>
      <c r="L171" s="36"/>
      <c r="M171" s="36">
        <f>SUM(M172:M176)</f>
        <v>0</v>
      </c>
      <c r="N171" s="35"/>
      <c r="O171" s="35">
        <f>SUM(O172:O176)</f>
        <v>0</v>
      </c>
      <c r="P171" s="35"/>
      <c r="Q171" s="35">
        <f>SUM(Q172:Q176)</f>
        <v>0</v>
      </c>
      <c r="R171" s="36"/>
      <c r="S171" s="36"/>
      <c r="T171" s="37"/>
      <c r="U171" s="31"/>
      <c r="V171" s="31">
        <f>SUM(V172:V176)</f>
        <v>12.629999999999999</v>
      </c>
      <c r="W171" s="31"/>
      <c r="X171" s="31"/>
      <c r="Y171" s="31"/>
      <c r="AG171" t="s">
        <v>102</v>
      </c>
    </row>
    <row r="172" spans="1:60" outlineLevel="1" x14ac:dyDescent="0.2">
      <c r="A172" s="46">
        <v>50</v>
      </c>
      <c r="B172" s="47" t="s">
        <v>256</v>
      </c>
      <c r="C172" s="56" t="s">
        <v>257</v>
      </c>
      <c r="D172" s="48" t="s">
        <v>114</v>
      </c>
      <c r="E172" s="49">
        <v>1.99081</v>
      </c>
      <c r="F172" s="438">
        <v>0</v>
      </c>
      <c r="G172" s="51">
        <f>ROUND(E172*F172,2)</f>
        <v>0</v>
      </c>
      <c r="H172" s="50"/>
      <c r="I172" s="51">
        <f>ROUND(E172*H172,2)</f>
        <v>0</v>
      </c>
      <c r="J172" s="50"/>
      <c r="K172" s="51">
        <f>ROUND(E172*J172,2)</f>
        <v>0</v>
      </c>
      <c r="L172" s="51">
        <v>21</v>
      </c>
      <c r="M172" s="51">
        <f>G172*(1+L172/100)</f>
        <v>0</v>
      </c>
      <c r="N172" s="49">
        <v>0</v>
      </c>
      <c r="O172" s="49">
        <f>ROUND(E172*N172,2)</f>
        <v>0</v>
      </c>
      <c r="P172" s="49">
        <v>0</v>
      </c>
      <c r="Q172" s="49">
        <f>ROUND(E172*P172,2)</f>
        <v>0</v>
      </c>
      <c r="R172" s="51"/>
      <c r="S172" s="51" t="s">
        <v>106</v>
      </c>
      <c r="T172" s="52" t="s">
        <v>106</v>
      </c>
      <c r="U172" s="28">
        <v>0.16400000000000001</v>
      </c>
      <c r="V172" s="28">
        <f>ROUND(E172*U172,2)</f>
        <v>0.33</v>
      </c>
      <c r="W172" s="28"/>
      <c r="X172" s="28" t="s">
        <v>258</v>
      </c>
      <c r="Y172" s="28" t="s">
        <v>108</v>
      </c>
      <c r="Z172" s="17"/>
      <c r="AA172" s="17"/>
      <c r="AB172" s="17"/>
      <c r="AC172" s="17"/>
      <c r="AD172" s="17"/>
      <c r="AE172" s="17"/>
      <c r="AF172" s="17"/>
      <c r="AG172" s="17" t="s">
        <v>259</v>
      </c>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row>
    <row r="173" spans="1:60" outlineLevel="1" x14ac:dyDescent="0.2">
      <c r="A173" s="46">
        <v>51</v>
      </c>
      <c r="B173" s="47" t="s">
        <v>260</v>
      </c>
      <c r="C173" s="56" t="s">
        <v>261</v>
      </c>
      <c r="D173" s="48" t="s">
        <v>114</v>
      </c>
      <c r="E173" s="49">
        <v>1.99081</v>
      </c>
      <c r="F173" s="438">
        <v>0</v>
      </c>
      <c r="G173" s="51">
        <f>ROUND(E173*F173,2)</f>
        <v>0</v>
      </c>
      <c r="H173" s="50"/>
      <c r="I173" s="51">
        <f>ROUND(E173*H173,2)</f>
        <v>0</v>
      </c>
      <c r="J173" s="50"/>
      <c r="K173" s="51">
        <f>ROUND(E173*J173,2)</f>
        <v>0</v>
      </c>
      <c r="L173" s="51">
        <v>21</v>
      </c>
      <c r="M173" s="51">
        <f>G173*(1+L173/100)</f>
        <v>0</v>
      </c>
      <c r="N173" s="49">
        <v>0</v>
      </c>
      <c r="O173" s="49">
        <f>ROUND(E173*N173,2)</f>
        <v>0</v>
      </c>
      <c r="P173" s="49">
        <v>0</v>
      </c>
      <c r="Q173" s="49">
        <f>ROUND(E173*P173,2)</f>
        <v>0</v>
      </c>
      <c r="R173" s="51"/>
      <c r="S173" s="51" t="s">
        <v>106</v>
      </c>
      <c r="T173" s="52" t="s">
        <v>106</v>
      </c>
      <c r="U173" s="28">
        <v>3.92</v>
      </c>
      <c r="V173" s="28">
        <f>ROUND(E173*U173,2)</f>
        <v>7.8</v>
      </c>
      <c r="W173" s="28"/>
      <c r="X173" s="28" t="s">
        <v>258</v>
      </c>
      <c r="Y173" s="28" t="s">
        <v>108</v>
      </c>
      <c r="Z173" s="17"/>
      <c r="AA173" s="17"/>
      <c r="AB173" s="17"/>
      <c r="AC173" s="17"/>
      <c r="AD173" s="17"/>
      <c r="AE173" s="17"/>
      <c r="AF173" s="17"/>
      <c r="AG173" s="17" t="s">
        <v>259</v>
      </c>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row>
    <row r="174" spans="1:60" outlineLevel="1" x14ac:dyDescent="0.2">
      <c r="A174" s="46">
        <v>52</v>
      </c>
      <c r="B174" s="47" t="s">
        <v>262</v>
      </c>
      <c r="C174" s="56" t="s">
        <v>263</v>
      </c>
      <c r="D174" s="48" t="s">
        <v>114</v>
      </c>
      <c r="E174" s="49">
        <v>13.93567</v>
      </c>
      <c r="F174" s="438">
        <v>0</v>
      </c>
      <c r="G174" s="51">
        <f>ROUND(E174*F174,2)</f>
        <v>0</v>
      </c>
      <c r="H174" s="50"/>
      <c r="I174" s="51">
        <f>ROUND(E174*H174,2)</f>
        <v>0</v>
      </c>
      <c r="J174" s="50"/>
      <c r="K174" s="51">
        <f>ROUND(E174*J174,2)</f>
        <v>0</v>
      </c>
      <c r="L174" s="51">
        <v>21</v>
      </c>
      <c r="M174" s="51">
        <f>G174*(1+L174/100)</f>
        <v>0</v>
      </c>
      <c r="N174" s="49">
        <v>0</v>
      </c>
      <c r="O174" s="49">
        <f>ROUND(E174*N174,2)</f>
        <v>0</v>
      </c>
      <c r="P174" s="49">
        <v>0</v>
      </c>
      <c r="Q174" s="49">
        <f>ROUND(E174*P174,2)</f>
        <v>0</v>
      </c>
      <c r="R174" s="51"/>
      <c r="S174" s="51" t="s">
        <v>106</v>
      </c>
      <c r="T174" s="52" t="s">
        <v>106</v>
      </c>
      <c r="U174" s="28">
        <v>0</v>
      </c>
      <c r="V174" s="28">
        <f>ROUND(E174*U174,2)</f>
        <v>0</v>
      </c>
      <c r="W174" s="28"/>
      <c r="X174" s="28" t="s">
        <v>258</v>
      </c>
      <c r="Y174" s="28" t="s">
        <v>108</v>
      </c>
      <c r="Z174" s="17"/>
      <c r="AA174" s="17"/>
      <c r="AB174" s="17"/>
      <c r="AC174" s="17"/>
      <c r="AD174" s="17"/>
      <c r="AE174" s="17"/>
      <c r="AF174" s="17"/>
      <c r="AG174" s="17" t="s">
        <v>259</v>
      </c>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row>
    <row r="175" spans="1:60" outlineLevel="1" x14ac:dyDescent="0.2">
      <c r="A175" s="46">
        <v>53</v>
      </c>
      <c r="B175" s="47" t="s">
        <v>264</v>
      </c>
      <c r="C175" s="56" t="s">
        <v>265</v>
      </c>
      <c r="D175" s="48" t="s">
        <v>114</v>
      </c>
      <c r="E175" s="49">
        <v>0.59723999999999999</v>
      </c>
      <c r="F175" s="438">
        <v>0</v>
      </c>
      <c r="G175" s="51">
        <f>ROUND(E175*F175,2)</f>
        <v>0</v>
      </c>
      <c r="H175" s="50"/>
      <c r="I175" s="51">
        <f>ROUND(E175*H175,2)</f>
        <v>0</v>
      </c>
      <c r="J175" s="50"/>
      <c r="K175" s="51">
        <f>ROUND(E175*J175,2)</f>
        <v>0</v>
      </c>
      <c r="L175" s="51">
        <v>21</v>
      </c>
      <c r="M175" s="51">
        <f>G175*(1+L175/100)</f>
        <v>0</v>
      </c>
      <c r="N175" s="49">
        <v>0</v>
      </c>
      <c r="O175" s="49">
        <f>ROUND(E175*N175,2)</f>
        <v>0</v>
      </c>
      <c r="P175" s="49">
        <v>0</v>
      </c>
      <c r="Q175" s="49">
        <f>ROUND(E175*P175,2)</f>
        <v>0</v>
      </c>
      <c r="R175" s="51"/>
      <c r="S175" s="51" t="s">
        <v>106</v>
      </c>
      <c r="T175" s="52" t="s">
        <v>106</v>
      </c>
      <c r="U175" s="28">
        <v>7.5359999999999996</v>
      </c>
      <c r="V175" s="28">
        <f>ROUND(E175*U175,2)</f>
        <v>4.5</v>
      </c>
      <c r="W175" s="28"/>
      <c r="X175" s="28" t="s">
        <v>258</v>
      </c>
      <c r="Y175" s="28" t="s">
        <v>108</v>
      </c>
      <c r="Z175" s="17"/>
      <c r="AA175" s="17"/>
      <c r="AB175" s="17"/>
      <c r="AC175" s="17"/>
      <c r="AD175" s="17"/>
      <c r="AE175" s="17"/>
      <c r="AF175" s="17"/>
      <c r="AG175" s="17" t="s">
        <v>259</v>
      </c>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row>
    <row r="176" spans="1:60" ht="22.5" outlineLevel="1" x14ac:dyDescent="0.2">
      <c r="A176" s="46">
        <v>54</v>
      </c>
      <c r="B176" s="47" t="s">
        <v>266</v>
      </c>
      <c r="C176" s="56" t="s">
        <v>267</v>
      </c>
      <c r="D176" s="48" t="s">
        <v>114</v>
      </c>
      <c r="E176" s="49">
        <v>1.99081</v>
      </c>
      <c r="F176" s="438">
        <v>0</v>
      </c>
      <c r="G176" s="51">
        <f>ROUND(E176*F176,2)</f>
        <v>0</v>
      </c>
      <c r="H176" s="50"/>
      <c r="I176" s="51">
        <f>ROUND(E176*H176,2)</f>
        <v>0</v>
      </c>
      <c r="J176" s="50"/>
      <c r="K176" s="51">
        <f>ROUND(E176*J176,2)</f>
        <v>0</v>
      </c>
      <c r="L176" s="51">
        <v>21</v>
      </c>
      <c r="M176" s="51">
        <f>G176*(1+L176/100)</f>
        <v>0</v>
      </c>
      <c r="N176" s="49">
        <v>0</v>
      </c>
      <c r="O176" s="49">
        <f>ROUND(E176*N176,2)</f>
        <v>0</v>
      </c>
      <c r="P176" s="49">
        <v>0</v>
      </c>
      <c r="Q176" s="49">
        <f>ROUND(E176*P176,2)</f>
        <v>0</v>
      </c>
      <c r="R176" s="51"/>
      <c r="S176" s="51" t="s">
        <v>106</v>
      </c>
      <c r="T176" s="52" t="s">
        <v>133</v>
      </c>
      <c r="U176" s="28">
        <v>0</v>
      </c>
      <c r="V176" s="28">
        <f>ROUND(E176*U176,2)</f>
        <v>0</v>
      </c>
      <c r="W176" s="28"/>
      <c r="X176" s="28" t="s">
        <v>258</v>
      </c>
      <c r="Y176" s="28" t="s">
        <v>108</v>
      </c>
      <c r="Z176" s="17"/>
      <c r="AA176" s="17"/>
      <c r="AB176" s="17"/>
      <c r="AC176" s="17"/>
      <c r="AD176" s="17"/>
      <c r="AE176" s="17"/>
      <c r="AF176" s="17"/>
      <c r="AG176" s="17" t="s">
        <v>259</v>
      </c>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row>
    <row r="177" spans="1:60" x14ac:dyDescent="0.2">
      <c r="A177" s="32" t="s">
        <v>101</v>
      </c>
      <c r="B177" s="33" t="s">
        <v>74</v>
      </c>
      <c r="C177" s="53" t="s">
        <v>5</v>
      </c>
      <c r="D177" s="34"/>
      <c r="E177" s="35"/>
      <c r="F177" s="36"/>
      <c r="G177" s="36">
        <f>SUMIF(AG178:AG183,"&lt;&gt;NOR",G178:G183)</f>
        <v>0</v>
      </c>
      <c r="H177" s="36"/>
      <c r="I177" s="36">
        <f>SUM(I178:I183)</f>
        <v>0</v>
      </c>
      <c r="J177" s="36"/>
      <c r="K177" s="36">
        <f>SUM(K178:K183)</f>
        <v>0</v>
      </c>
      <c r="L177" s="36"/>
      <c r="M177" s="36">
        <f>SUM(M178:M183)</f>
        <v>0</v>
      </c>
      <c r="N177" s="35"/>
      <c r="O177" s="35">
        <f>SUM(O178:O183)</f>
        <v>0</v>
      </c>
      <c r="P177" s="35"/>
      <c r="Q177" s="35">
        <f>SUM(Q178:Q183)</f>
        <v>0</v>
      </c>
      <c r="R177" s="36"/>
      <c r="S177" s="36"/>
      <c r="T177" s="37"/>
      <c r="U177" s="31"/>
      <c r="V177" s="31">
        <f>SUM(V178:V183)</f>
        <v>0</v>
      </c>
      <c r="W177" s="31"/>
      <c r="X177" s="31"/>
      <c r="Y177" s="31"/>
      <c r="AG177" t="s">
        <v>102</v>
      </c>
    </row>
    <row r="178" spans="1:60" ht="22.5" outlineLevel="1" x14ac:dyDescent="0.2">
      <c r="A178" s="39">
        <v>55</v>
      </c>
      <c r="B178" s="40" t="s">
        <v>268</v>
      </c>
      <c r="C178" s="54" t="s">
        <v>269</v>
      </c>
      <c r="D178" s="41" t="s">
        <v>124</v>
      </c>
      <c r="E178" s="42">
        <v>8</v>
      </c>
      <c r="F178" s="438">
        <v>0</v>
      </c>
      <c r="G178" s="44">
        <f>ROUND(E178*F178,2)</f>
        <v>0</v>
      </c>
      <c r="H178" s="43"/>
      <c r="I178" s="44">
        <f>ROUND(E178*H178,2)</f>
        <v>0</v>
      </c>
      <c r="J178" s="43"/>
      <c r="K178" s="44">
        <f>ROUND(E178*J178,2)</f>
        <v>0</v>
      </c>
      <c r="L178" s="44">
        <v>21</v>
      </c>
      <c r="M178" s="44">
        <f>G178*(1+L178/100)</f>
        <v>0</v>
      </c>
      <c r="N178" s="42">
        <v>0</v>
      </c>
      <c r="O178" s="42">
        <f>ROUND(E178*N178,2)</f>
        <v>0</v>
      </c>
      <c r="P178" s="42">
        <v>0</v>
      </c>
      <c r="Q178" s="42">
        <f>ROUND(E178*P178,2)</f>
        <v>0</v>
      </c>
      <c r="R178" s="44"/>
      <c r="S178" s="44" t="s">
        <v>132</v>
      </c>
      <c r="T178" s="45" t="s">
        <v>133</v>
      </c>
      <c r="U178" s="28">
        <v>0</v>
      </c>
      <c r="V178" s="28">
        <f>ROUND(E178*U178,2)</f>
        <v>0</v>
      </c>
      <c r="W178" s="28"/>
      <c r="X178" s="28" t="s">
        <v>107</v>
      </c>
      <c r="Y178" s="28" t="s">
        <v>108</v>
      </c>
      <c r="Z178" s="17"/>
      <c r="AA178" s="17"/>
      <c r="AB178" s="17"/>
      <c r="AC178" s="17"/>
      <c r="AD178" s="17"/>
      <c r="AE178" s="17"/>
      <c r="AF178" s="17"/>
      <c r="AG178" s="17" t="s">
        <v>109</v>
      </c>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row>
    <row r="179" spans="1:60" outlineLevel="2" x14ac:dyDescent="0.2">
      <c r="A179" s="24"/>
      <c r="B179" s="25"/>
      <c r="C179" s="55" t="s">
        <v>270</v>
      </c>
      <c r="D179" s="30"/>
      <c r="E179" s="61">
        <v>8</v>
      </c>
      <c r="F179" s="28"/>
      <c r="G179" s="28"/>
      <c r="H179" s="28"/>
      <c r="I179" s="28"/>
      <c r="J179" s="28"/>
      <c r="K179" s="28"/>
      <c r="L179" s="28"/>
      <c r="M179" s="28"/>
      <c r="N179" s="27"/>
      <c r="O179" s="27"/>
      <c r="P179" s="27"/>
      <c r="Q179" s="27"/>
      <c r="R179" s="28"/>
      <c r="S179" s="28"/>
      <c r="T179" s="28"/>
      <c r="U179" s="28"/>
      <c r="V179" s="28"/>
      <c r="W179" s="28"/>
      <c r="X179" s="28"/>
      <c r="Y179" s="28"/>
      <c r="Z179" s="17"/>
      <c r="AA179" s="17"/>
      <c r="AB179" s="17"/>
      <c r="AC179" s="17"/>
      <c r="AD179" s="17"/>
      <c r="AE179" s="17"/>
      <c r="AF179" s="17"/>
      <c r="AG179" s="17" t="s">
        <v>111</v>
      </c>
      <c r="AH179" s="17">
        <v>0</v>
      </c>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row>
    <row r="180" spans="1:60" ht="22.5" outlineLevel="1" x14ac:dyDescent="0.2">
      <c r="A180" s="39">
        <v>56</v>
      </c>
      <c r="B180" s="40" t="s">
        <v>271</v>
      </c>
      <c r="C180" s="54" t="s">
        <v>272</v>
      </c>
      <c r="D180" s="41" t="s">
        <v>170</v>
      </c>
      <c r="E180" s="42">
        <v>10.15</v>
      </c>
      <c r="F180" s="438">
        <v>0</v>
      </c>
      <c r="G180" s="44">
        <f>ROUND(E180*F180,2)</f>
        <v>0</v>
      </c>
      <c r="H180" s="43"/>
      <c r="I180" s="44">
        <f>ROUND(E180*H180,2)</f>
        <v>0</v>
      </c>
      <c r="J180" s="43"/>
      <c r="K180" s="44">
        <f>ROUND(E180*J180,2)</f>
        <v>0</v>
      </c>
      <c r="L180" s="44">
        <v>21</v>
      </c>
      <c r="M180" s="44">
        <f>G180*(1+L180/100)</f>
        <v>0</v>
      </c>
      <c r="N180" s="42">
        <v>0</v>
      </c>
      <c r="O180" s="42">
        <f>ROUND(E180*N180,2)</f>
        <v>0</v>
      </c>
      <c r="P180" s="42">
        <v>0</v>
      </c>
      <c r="Q180" s="42">
        <f>ROUND(E180*P180,2)</f>
        <v>0</v>
      </c>
      <c r="R180" s="44"/>
      <c r="S180" s="44" t="s">
        <v>132</v>
      </c>
      <c r="T180" s="45" t="s">
        <v>133</v>
      </c>
      <c r="U180" s="28">
        <v>0</v>
      </c>
      <c r="V180" s="28">
        <f>ROUND(E180*U180,2)</f>
        <v>0</v>
      </c>
      <c r="W180" s="28"/>
      <c r="X180" s="28" t="s">
        <v>107</v>
      </c>
      <c r="Y180" s="28" t="s">
        <v>108</v>
      </c>
      <c r="Z180" s="17"/>
      <c r="AA180" s="17"/>
      <c r="AB180" s="17"/>
      <c r="AC180" s="17"/>
      <c r="AD180" s="17"/>
      <c r="AE180" s="17"/>
      <c r="AF180" s="17"/>
      <c r="AG180" s="17" t="s">
        <v>109</v>
      </c>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row>
    <row r="181" spans="1:60" outlineLevel="2" x14ac:dyDescent="0.2">
      <c r="A181" s="24"/>
      <c r="B181" s="25"/>
      <c r="C181" s="55" t="s">
        <v>273</v>
      </c>
      <c r="D181" s="30"/>
      <c r="E181" s="61">
        <v>10.15</v>
      </c>
      <c r="F181" s="28"/>
      <c r="G181" s="28"/>
      <c r="H181" s="28"/>
      <c r="I181" s="28"/>
      <c r="J181" s="28"/>
      <c r="K181" s="28"/>
      <c r="L181" s="28"/>
      <c r="M181" s="28"/>
      <c r="N181" s="27"/>
      <c r="O181" s="27"/>
      <c r="P181" s="27"/>
      <c r="Q181" s="27"/>
      <c r="R181" s="28"/>
      <c r="S181" s="28"/>
      <c r="T181" s="28"/>
      <c r="U181" s="28"/>
      <c r="V181" s="28"/>
      <c r="W181" s="28"/>
      <c r="X181" s="28"/>
      <c r="Y181" s="28"/>
      <c r="Z181" s="17"/>
      <c r="AA181" s="17"/>
      <c r="AB181" s="17"/>
      <c r="AC181" s="17"/>
      <c r="AD181" s="17"/>
      <c r="AE181" s="17"/>
      <c r="AF181" s="17"/>
      <c r="AG181" s="17" t="s">
        <v>111</v>
      </c>
      <c r="AH181" s="17">
        <v>0</v>
      </c>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row>
    <row r="182" spans="1:60" ht="22.5" outlineLevel="1" x14ac:dyDescent="0.2">
      <c r="A182" s="39">
        <v>57</v>
      </c>
      <c r="B182" s="40" t="s">
        <v>274</v>
      </c>
      <c r="C182" s="54" t="s">
        <v>275</v>
      </c>
      <c r="D182" s="41" t="s">
        <v>276</v>
      </c>
      <c r="E182" s="42">
        <v>10</v>
      </c>
      <c r="F182" s="438">
        <v>0</v>
      </c>
      <c r="G182" s="44">
        <f>ROUND(E182*F182,2)</f>
        <v>0</v>
      </c>
      <c r="H182" s="43"/>
      <c r="I182" s="44">
        <f>ROUND(E182*H182,2)</f>
        <v>0</v>
      </c>
      <c r="J182" s="43"/>
      <c r="K182" s="44">
        <f>ROUND(E182*J182,2)</f>
        <v>0</v>
      </c>
      <c r="L182" s="44">
        <v>21</v>
      </c>
      <c r="M182" s="44">
        <f>G182*(1+L182/100)</f>
        <v>0</v>
      </c>
      <c r="N182" s="42">
        <v>0</v>
      </c>
      <c r="O182" s="42">
        <f>ROUND(E182*N182,2)</f>
        <v>0</v>
      </c>
      <c r="P182" s="42">
        <v>0</v>
      </c>
      <c r="Q182" s="42">
        <f>ROUND(E182*P182,2)</f>
        <v>0</v>
      </c>
      <c r="R182" s="44" t="s">
        <v>277</v>
      </c>
      <c r="S182" s="44" t="s">
        <v>106</v>
      </c>
      <c r="T182" s="45" t="s">
        <v>133</v>
      </c>
      <c r="U182" s="28">
        <v>0</v>
      </c>
      <c r="V182" s="28">
        <f>ROUND(E182*U182,2)</f>
        <v>0</v>
      </c>
      <c r="W182" s="28"/>
      <c r="X182" s="28" t="s">
        <v>278</v>
      </c>
      <c r="Y182" s="28" t="s">
        <v>108</v>
      </c>
      <c r="Z182" s="17"/>
      <c r="AA182" s="17"/>
      <c r="AB182" s="17"/>
      <c r="AC182" s="17"/>
      <c r="AD182" s="17"/>
      <c r="AE182" s="17"/>
      <c r="AF182" s="17"/>
      <c r="AG182" s="17" t="s">
        <v>279</v>
      </c>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row>
    <row r="183" spans="1:60" outlineLevel="2" x14ac:dyDescent="0.2">
      <c r="A183" s="24"/>
      <c r="B183" s="25"/>
      <c r="C183" s="55" t="s">
        <v>280</v>
      </c>
      <c r="D183" s="30"/>
      <c r="E183" s="61">
        <v>10</v>
      </c>
      <c r="F183" s="28"/>
      <c r="G183" s="28"/>
      <c r="H183" s="28"/>
      <c r="I183" s="28"/>
      <c r="J183" s="28"/>
      <c r="K183" s="28"/>
      <c r="L183" s="28"/>
      <c r="M183" s="28"/>
      <c r="N183" s="27"/>
      <c r="O183" s="27"/>
      <c r="P183" s="27"/>
      <c r="Q183" s="27"/>
      <c r="R183" s="28"/>
      <c r="S183" s="28"/>
      <c r="T183" s="28"/>
      <c r="U183" s="28"/>
      <c r="V183" s="28"/>
      <c r="W183" s="28"/>
      <c r="X183" s="28"/>
      <c r="Y183" s="28"/>
      <c r="Z183" s="17"/>
      <c r="AA183" s="17"/>
      <c r="AB183" s="17"/>
      <c r="AC183" s="17"/>
      <c r="AD183" s="17"/>
      <c r="AE183" s="17"/>
      <c r="AF183" s="17"/>
      <c r="AG183" s="17" t="s">
        <v>111</v>
      </c>
      <c r="AH183" s="17">
        <v>0</v>
      </c>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row>
    <row r="184" spans="1:60" x14ac:dyDescent="0.2">
      <c r="A184" s="1"/>
      <c r="B184" s="2"/>
      <c r="C184" s="58"/>
      <c r="D184" s="4"/>
      <c r="E184" s="1"/>
      <c r="F184" s="1"/>
      <c r="G184" s="1"/>
      <c r="H184" s="1"/>
      <c r="I184" s="1"/>
      <c r="J184" s="1"/>
      <c r="K184" s="1"/>
      <c r="L184" s="1"/>
      <c r="M184" s="1"/>
      <c r="N184" s="1"/>
      <c r="O184" s="1"/>
      <c r="P184" s="1"/>
      <c r="Q184" s="1"/>
      <c r="R184" s="1"/>
      <c r="S184" s="1"/>
      <c r="T184" s="1"/>
      <c r="U184" s="1"/>
      <c r="V184" s="1"/>
      <c r="W184" s="1"/>
      <c r="X184" s="1"/>
      <c r="Y184" s="1"/>
      <c r="AE184">
        <v>12</v>
      </c>
      <c r="AF184">
        <v>21</v>
      </c>
      <c r="AG184" t="s">
        <v>87</v>
      </c>
    </row>
    <row r="185" spans="1:60" x14ac:dyDescent="0.2">
      <c r="A185" s="20"/>
      <c r="B185" s="21" t="s">
        <v>6</v>
      </c>
      <c r="C185" s="59"/>
      <c r="D185" s="22"/>
      <c r="E185" s="23"/>
      <c r="F185" s="23"/>
      <c r="G185" s="38">
        <f>G8+G15+G20+G23+G55+G59+G64+G69+G82+G121+G124+G147+G150+G171+G177</f>
        <v>0</v>
      </c>
      <c r="H185" s="1"/>
      <c r="I185" s="1"/>
      <c r="J185" s="1"/>
      <c r="K185" s="1"/>
      <c r="L185" s="1"/>
      <c r="M185" s="1"/>
      <c r="N185" s="1"/>
      <c r="O185" s="1"/>
      <c r="P185" s="1"/>
      <c r="Q185" s="1"/>
      <c r="R185" s="1"/>
      <c r="S185" s="1"/>
      <c r="T185" s="1"/>
      <c r="U185" s="1"/>
      <c r="V185" s="1"/>
      <c r="W185" s="1"/>
      <c r="X185" s="1"/>
      <c r="Y185" s="1"/>
      <c r="AE185">
        <f>SUMIF(L7:L183,AE184,G7:G183)</f>
        <v>0</v>
      </c>
      <c r="AF185">
        <f>SUMIF(L7:L183,AF184,G7:G183)</f>
        <v>0</v>
      </c>
      <c r="AG185" t="s">
        <v>281</v>
      </c>
    </row>
    <row r="186" spans="1:60" x14ac:dyDescent="0.2">
      <c r="A186" s="1"/>
      <c r="B186" s="2"/>
      <c r="C186" s="58"/>
      <c r="D186" s="4"/>
      <c r="E186" s="1"/>
      <c r="F186" s="1"/>
      <c r="G186" s="1"/>
      <c r="H186" s="1"/>
      <c r="I186" s="1"/>
      <c r="J186" s="1"/>
      <c r="K186" s="1"/>
      <c r="L186" s="1"/>
      <c r="M186" s="1"/>
      <c r="N186" s="1"/>
      <c r="O186" s="1"/>
      <c r="P186" s="1"/>
      <c r="Q186" s="1"/>
      <c r="R186" s="1"/>
      <c r="S186" s="1"/>
      <c r="T186" s="1"/>
      <c r="U186" s="1"/>
      <c r="V186" s="1"/>
      <c r="W186" s="1"/>
      <c r="X186" s="1"/>
      <c r="Y186" s="1"/>
    </row>
    <row r="187" spans="1:60" x14ac:dyDescent="0.2">
      <c r="A187" s="1"/>
      <c r="B187" s="2"/>
      <c r="C187" s="58"/>
      <c r="D187" s="4"/>
      <c r="E187" s="1"/>
      <c r="F187" s="1"/>
      <c r="G187" s="1"/>
      <c r="H187" s="1"/>
      <c r="I187" s="1"/>
      <c r="J187" s="1"/>
      <c r="K187" s="1"/>
      <c r="L187" s="1"/>
      <c r="M187" s="1"/>
      <c r="N187" s="1"/>
      <c r="O187" s="1"/>
      <c r="P187" s="1"/>
      <c r="Q187" s="1"/>
      <c r="R187" s="1"/>
      <c r="S187" s="1"/>
      <c r="T187" s="1"/>
      <c r="U187" s="1"/>
      <c r="V187" s="1"/>
      <c r="W187" s="1"/>
      <c r="X187" s="1"/>
      <c r="Y187" s="1"/>
    </row>
    <row r="188" spans="1:60" x14ac:dyDescent="0.2">
      <c r="A188" s="509" t="s">
        <v>282</v>
      </c>
      <c r="B188" s="509"/>
      <c r="C188" s="510"/>
      <c r="D188" s="4"/>
      <c r="E188" s="1"/>
      <c r="F188" s="1"/>
      <c r="G188" s="1"/>
      <c r="H188" s="1"/>
      <c r="I188" s="1"/>
      <c r="J188" s="1"/>
      <c r="K188" s="1"/>
      <c r="L188" s="1"/>
      <c r="M188" s="1"/>
      <c r="N188" s="1"/>
      <c r="O188" s="1"/>
      <c r="P188" s="1"/>
      <c r="Q188" s="1"/>
      <c r="R188" s="1"/>
      <c r="S188" s="1"/>
      <c r="T188" s="1"/>
      <c r="U188" s="1"/>
      <c r="V188" s="1"/>
      <c r="W188" s="1"/>
      <c r="X188" s="1"/>
      <c r="Y188" s="1"/>
    </row>
    <row r="189" spans="1:60" x14ac:dyDescent="0.2">
      <c r="A189" s="494"/>
      <c r="B189" s="495"/>
      <c r="C189" s="496"/>
      <c r="D189" s="495"/>
      <c r="E189" s="495"/>
      <c r="F189" s="495"/>
      <c r="G189" s="497"/>
      <c r="H189" s="1"/>
      <c r="I189" s="1"/>
      <c r="J189" s="1"/>
      <c r="K189" s="1"/>
      <c r="L189" s="1"/>
      <c r="M189" s="1"/>
      <c r="N189" s="1"/>
      <c r="O189" s="1"/>
      <c r="P189" s="1"/>
      <c r="Q189" s="1"/>
      <c r="R189" s="1"/>
      <c r="S189" s="1"/>
      <c r="T189" s="1"/>
      <c r="U189" s="1"/>
      <c r="V189" s="1"/>
      <c r="W189" s="1"/>
      <c r="X189" s="1"/>
      <c r="Y189" s="1"/>
      <c r="AG189" t="s">
        <v>283</v>
      </c>
    </row>
    <row r="190" spans="1:60" x14ac:dyDescent="0.2">
      <c r="A190" s="498"/>
      <c r="B190" s="499"/>
      <c r="C190" s="500"/>
      <c r="D190" s="499"/>
      <c r="E190" s="499"/>
      <c r="F190" s="499"/>
      <c r="G190" s="501"/>
      <c r="H190" s="1"/>
      <c r="I190" s="1"/>
      <c r="J190" s="1"/>
      <c r="K190" s="1"/>
      <c r="L190" s="1"/>
      <c r="M190" s="1"/>
      <c r="N190" s="1"/>
      <c r="O190" s="1"/>
      <c r="P190" s="1"/>
      <c r="Q190" s="1"/>
      <c r="R190" s="1"/>
      <c r="S190" s="1"/>
      <c r="T190" s="1"/>
      <c r="U190" s="1"/>
      <c r="V190" s="1"/>
      <c r="W190" s="1"/>
      <c r="X190" s="1"/>
      <c r="Y190" s="1"/>
    </row>
    <row r="191" spans="1:60" x14ac:dyDescent="0.2">
      <c r="A191" s="498"/>
      <c r="B191" s="499"/>
      <c r="C191" s="500"/>
      <c r="D191" s="499"/>
      <c r="E191" s="499"/>
      <c r="F191" s="499"/>
      <c r="G191" s="501"/>
      <c r="H191" s="1"/>
      <c r="I191" s="1"/>
      <c r="J191" s="1"/>
      <c r="K191" s="1"/>
      <c r="L191" s="1"/>
      <c r="M191" s="1"/>
      <c r="N191" s="1"/>
      <c r="O191" s="1"/>
      <c r="P191" s="1"/>
      <c r="Q191" s="1"/>
      <c r="R191" s="1"/>
      <c r="S191" s="1"/>
      <c r="T191" s="1"/>
      <c r="U191" s="1"/>
      <c r="V191" s="1"/>
      <c r="W191" s="1"/>
      <c r="X191" s="1"/>
      <c r="Y191" s="1"/>
    </row>
    <row r="192" spans="1:60" x14ac:dyDescent="0.2">
      <c r="A192" s="498"/>
      <c r="B192" s="499"/>
      <c r="C192" s="500"/>
      <c r="D192" s="499"/>
      <c r="E192" s="499"/>
      <c r="F192" s="499"/>
      <c r="G192" s="501"/>
      <c r="H192" s="1"/>
      <c r="I192" s="1"/>
      <c r="J192" s="1"/>
      <c r="K192" s="1"/>
      <c r="L192" s="1"/>
      <c r="M192" s="1"/>
      <c r="N192" s="1"/>
      <c r="O192" s="1"/>
      <c r="P192" s="1"/>
      <c r="Q192" s="1"/>
      <c r="R192" s="1"/>
      <c r="S192" s="1"/>
      <c r="T192" s="1"/>
      <c r="U192" s="1"/>
      <c r="V192" s="1"/>
      <c r="W192" s="1"/>
      <c r="X192" s="1"/>
      <c r="Y192" s="1"/>
    </row>
    <row r="193" spans="1:33" x14ac:dyDescent="0.2">
      <c r="A193" s="502"/>
      <c r="B193" s="503"/>
      <c r="C193" s="504"/>
      <c r="D193" s="503"/>
      <c r="E193" s="503"/>
      <c r="F193" s="503"/>
      <c r="G193" s="505"/>
      <c r="H193" s="1"/>
      <c r="I193" s="1"/>
      <c r="J193" s="1"/>
      <c r="K193" s="1"/>
      <c r="L193" s="1"/>
      <c r="M193" s="1"/>
      <c r="N193" s="1"/>
      <c r="O193" s="1"/>
      <c r="P193" s="1"/>
      <c r="Q193" s="1"/>
      <c r="R193" s="1"/>
      <c r="S193" s="1"/>
      <c r="T193" s="1"/>
      <c r="U193" s="1"/>
      <c r="V193" s="1"/>
      <c r="W193" s="1"/>
      <c r="X193" s="1"/>
      <c r="Y193" s="1"/>
    </row>
    <row r="194" spans="1:33" x14ac:dyDescent="0.2">
      <c r="A194" s="1"/>
      <c r="B194" s="2"/>
      <c r="C194" s="58"/>
      <c r="D194" s="4"/>
      <c r="E194" s="1"/>
      <c r="F194" s="1"/>
      <c r="G194" s="1"/>
      <c r="H194" s="1"/>
      <c r="I194" s="1"/>
      <c r="J194" s="1"/>
      <c r="K194" s="1"/>
      <c r="L194" s="1"/>
      <c r="M194" s="1"/>
      <c r="N194" s="1"/>
      <c r="O194" s="1"/>
      <c r="P194" s="1"/>
      <c r="Q194" s="1"/>
      <c r="R194" s="1"/>
      <c r="S194" s="1"/>
      <c r="T194" s="1"/>
      <c r="U194" s="1"/>
      <c r="V194" s="1"/>
      <c r="W194" s="1"/>
      <c r="X194" s="1"/>
      <c r="Y194" s="1"/>
    </row>
    <row r="195" spans="1:33" x14ac:dyDescent="0.2">
      <c r="C195" s="60"/>
      <c r="D195" s="6"/>
      <c r="AG195" t="s">
        <v>284</v>
      </c>
    </row>
    <row r="196" spans="1:33" x14ac:dyDescent="0.2">
      <c r="D196" s="6"/>
    </row>
    <row r="197" spans="1:33" x14ac:dyDescent="0.2">
      <c r="D197" s="6"/>
    </row>
    <row r="198" spans="1:33" x14ac:dyDescent="0.2">
      <c r="D198" s="6"/>
    </row>
    <row r="199" spans="1:33" x14ac:dyDescent="0.2">
      <c r="D199" s="6"/>
    </row>
    <row r="200" spans="1:33" x14ac:dyDescent="0.2">
      <c r="D200" s="6"/>
    </row>
    <row r="201" spans="1:33" x14ac:dyDescent="0.2">
      <c r="D201" s="6"/>
    </row>
    <row r="202" spans="1:33" x14ac:dyDescent="0.2">
      <c r="D202" s="6"/>
    </row>
    <row r="203" spans="1:33" x14ac:dyDescent="0.2">
      <c r="D203" s="6"/>
    </row>
    <row r="204" spans="1:33" x14ac:dyDescent="0.2">
      <c r="D204" s="6"/>
    </row>
    <row r="205" spans="1:33" x14ac:dyDescent="0.2">
      <c r="D205" s="6"/>
    </row>
    <row r="206" spans="1:33" x14ac:dyDescent="0.2">
      <c r="D206" s="6"/>
    </row>
    <row r="207" spans="1:33" x14ac:dyDescent="0.2">
      <c r="D207" s="6"/>
    </row>
    <row r="208" spans="1:33"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mergeCells count="6">
    <mergeCell ref="A189:G193"/>
    <mergeCell ref="A1:G1"/>
    <mergeCell ref="C2:G2"/>
    <mergeCell ref="C3:G3"/>
    <mergeCell ref="C4:G4"/>
    <mergeCell ref="A188:C18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FC5D-76E8-45E5-960C-4FF9E37C9755}">
  <sheetPr>
    <outlinePr summaryBelow="0"/>
  </sheetPr>
  <dimension ref="A1:BH5000"/>
  <sheetViews>
    <sheetView workbookViewId="0">
      <pane ySplit="7" topLeftCell="A197" activePane="bottomLeft" state="frozen"/>
      <selection pane="bottomLeft" activeCell="E138" sqref="E138"/>
    </sheetView>
  </sheetViews>
  <sheetFormatPr defaultRowHeight="12.75" outlineLevelRow="3"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18" width="0" hidden="1" customWidth="1"/>
    <col min="20" max="26"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9</v>
      </c>
      <c r="C4" s="506" t="s">
        <v>14</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15</v>
      </c>
      <c r="C8" s="53" t="s">
        <v>22</v>
      </c>
      <c r="D8" s="34"/>
      <c r="E8" s="35"/>
      <c r="F8" s="36"/>
      <c r="G8" s="36">
        <f>SUMIF(AG9:AG22,"&lt;&gt;NOR",G9:G22)</f>
        <v>0</v>
      </c>
      <c r="H8" s="36"/>
      <c r="I8" s="36">
        <f>SUM(I9:I22)</f>
        <v>0</v>
      </c>
      <c r="J8" s="36"/>
      <c r="K8" s="36">
        <f>SUM(K9:K22)</f>
        <v>0</v>
      </c>
      <c r="L8" s="36"/>
      <c r="M8" s="36">
        <f>SUM(M9:M22)</f>
        <v>0</v>
      </c>
      <c r="N8" s="35"/>
      <c r="O8" s="35">
        <f>SUM(O9:O22)</f>
        <v>0.42999999999999994</v>
      </c>
      <c r="P8" s="35"/>
      <c r="Q8" s="35">
        <f>SUM(Q9:Q22)</f>
        <v>0</v>
      </c>
      <c r="R8" s="36"/>
      <c r="S8" s="36"/>
      <c r="T8" s="37"/>
      <c r="U8" s="31"/>
      <c r="V8" s="31">
        <f>SUM(V9:V22)</f>
        <v>2.74</v>
      </c>
      <c r="W8" s="31"/>
      <c r="X8" s="31"/>
      <c r="Y8" s="31"/>
      <c r="AG8" t="s">
        <v>102</v>
      </c>
    </row>
    <row r="9" spans="1:60" ht="22.5" outlineLevel="1" x14ac:dyDescent="0.2">
      <c r="A9" s="39">
        <v>1</v>
      </c>
      <c r="B9" s="40" t="s">
        <v>103</v>
      </c>
      <c r="C9" s="54" t="s">
        <v>104</v>
      </c>
      <c r="D9" s="41" t="s">
        <v>105</v>
      </c>
      <c r="E9" s="42">
        <v>9.8000000000000004E-2</v>
      </c>
      <c r="F9" s="438">
        <v>0</v>
      </c>
      <c r="G9" s="44">
        <f>ROUND(E9*F9,2)</f>
        <v>0</v>
      </c>
      <c r="H9" s="43"/>
      <c r="I9" s="44">
        <f>ROUND(E9*H9,2)</f>
        <v>0</v>
      </c>
      <c r="J9" s="43"/>
      <c r="K9" s="44">
        <f>ROUND(E9*J9,2)</f>
        <v>0</v>
      </c>
      <c r="L9" s="44">
        <v>21</v>
      </c>
      <c r="M9" s="44">
        <f>G9*(1+L9/100)</f>
        <v>0</v>
      </c>
      <c r="N9" s="42">
        <v>1.9535199999999999</v>
      </c>
      <c r="O9" s="42">
        <f>ROUND(E9*N9,2)</f>
        <v>0.19</v>
      </c>
      <c r="P9" s="42">
        <v>0</v>
      </c>
      <c r="Q9" s="42">
        <f>ROUND(E9*P9,2)</f>
        <v>0</v>
      </c>
      <c r="R9" s="44"/>
      <c r="S9" s="44" t="s">
        <v>106</v>
      </c>
      <c r="T9" s="45" t="s">
        <v>106</v>
      </c>
      <c r="U9" s="28">
        <v>3.69</v>
      </c>
      <c r="V9" s="28">
        <f>ROUND(E9*U9,2)</f>
        <v>0.36</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outlineLevel="2" x14ac:dyDescent="0.2">
      <c r="A10" s="24"/>
      <c r="B10" s="25"/>
      <c r="C10" s="55" t="s">
        <v>285</v>
      </c>
      <c r="D10" s="30"/>
      <c r="E10" s="61">
        <v>9.8000000000000004E-2</v>
      </c>
      <c r="F10" s="28"/>
      <c r="G10" s="28"/>
      <c r="H10" s="28"/>
      <c r="I10" s="28"/>
      <c r="J10" s="28"/>
      <c r="K10" s="28"/>
      <c r="L10" s="28"/>
      <c r="M10" s="28"/>
      <c r="N10" s="27"/>
      <c r="O10" s="27"/>
      <c r="P10" s="27"/>
      <c r="Q10" s="27"/>
      <c r="R10" s="28"/>
      <c r="S10" s="28"/>
      <c r="T10" s="28"/>
      <c r="U10" s="28"/>
      <c r="V10" s="28"/>
      <c r="W10" s="28"/>
      <c r="X10" s="28"/>
      <c r="Y10" s="28"/>
      <c r="Z10" s="17"/>
      <c r="AA10" s="17"/>
      <c r="AB10" s="17"/>
      <c r="AC10" s="17"/>
      <c r="AD10" s="17"/>
      <c r="AE10" s="17"/>
      <c r="AF10" s="17"/>
      <c r="AG10" s="17" t="s">
        <v>111</v>
      </c>
      <c r="AH10" s="17">
        <v>0</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outlineLevel="1" x14ac:dyDescent="0.2">
      <c r="A11" s="39">
        <v>2</v>
      </c>
      <c r="B11" s="40" t="s">
        <v>286</v>
      </c>
      <c r="C11" s="54" t="s">
        <v>287</v>
      </c>
      <c r="D11" s="41" t="s">
        <v>105</v>
      </c>
      <c r="E11" s="42">
        <v>0.06</v>
      </c>
      <c r="F11" s="438">
        <v>0</v>
      </c>
      <c r="G11" s="44">
        <f>ROUND(E11*F11,2)</f>
        <v>0</v>
      </c>
      <c r="H11" s="43"/>
      <c r="I11" s="44">
        <f>ROUND(E11*H11,2)</f>
        <v>0</v>
      </c>
      <c r="J11" s="43"/>
      <c r="K11" s="44">
        <f>ROUND(E11*J11,2)</f>
        <v>0</v>
      </c>
      <c r="L11" s="44">
        <v>21</v>
      </c>
      <c r="M11" s="44">
        <f>G11*(1+L11/100)</f>
        <v>0</v>
      </c>
      <c r="N11" s="42">
        <v>2.5276700000000001</v>
      </c>
      <c r="O11" s="42">
        <f>ROUND(E11*N11,2)</f>
        <v>0.15</v>
      </c>
      <c r="P11" s="42">
        <v>0</v>
      </c>
      <c r="Q11" s="42">
        <f>ROUND(E11*P11,2)</f>
        <v>0</v>
      </c>
      <c r="R11" s="44"/>
      <c r="S11" s="44" t="s">
        <v>106</v>
      </c>
      <c r="T11" s="45" t="s">
        <v>106</v>
      </c>
      <c r="U11" s="28">
        <v>1.0900000000000001</v>
      </c>
      <c r="V11" s="28">
        <f>ROUND(E11*U11,2)</f>
        <v>7.0000000000000007E-2</v>
      </c>
      <c r="W11" s="28"/>
      <c r="X11" s="28" t="s">
        <v>107</v>
      </c>
      <c r="Y11" s="28" t="s">
        <v>108</v>
      </c>
      <c r="Z11" s="17"/>
      <c r="AA11" s="17"/>
      <c r="AB11" s="17"/>
      <c r="AC11" s="17"/>
      <c r="AD11" s="17"/>
      <c r="AE11" s="17"/>
      <c r="AF11" s="17"/>
      <c r="AG11" s="17" t="s">
        <v>109</v>
      </c>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row>
    <row r="12" spans="1:60" outlineLevel="2" x14ac:dyDescent="0.2">
      <c r="A12" s="24"/>
      <c r="B12" s="25"/>
      <c r="C12" s="55" t="s">
        <v>288</v>
      </c>
      <c r="D12" s="30"/>
      <c r="E12" s="61">
        <v>0.06</v>
      </c>
      <c r="F12" s="28"/>
      <c r="G12" s="28"/>
      <c r="H12" s="28"/>
      <c r="I12" s="28"/>
      <c r="J12" s="28"/>
      <c r="K12" s="28"/>
      <c r="L12" s="28"/>
      <c r="M12" s="28"/>
      <c r="N12" s="27"/>
      <c r="O12" s="27"/>
      <c r="P12" s="27"/>
      <c r="Q12" s="27"/>
      <c r="R12" s="28"/>
      <c r="S12" s="28"/>
      <c r="T12" s="28"/>
      <c r="U12" s="28"/>
      <c r="V12" s="28"/>
      <c r="W12" s="28"/>
      <c r="X12" s="28"/>
      <c r="Y12" s="28"/>
      <c r="Z12" s="17"/>
      <c r="AA12" s="17"/>
      <c r="AB12" s="17"/>
      <c r="AC12" s="17"/>
      <c r="AD12" s="17"/>
      <c r="AE12" s="17"/>
      <c r="AF12" s="17"/>
      <c r="AG12" s="17" t="s">
        <v>111</v>
      </c>
      <c r="AH12" s="17">
        <v>0</v>
      </c>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outlineLevel="1" x14ac:dyDescent="0.2">
      <c r="A13" s="39">
        <v>3</v>
      </c>
      <c r="B13" s="40" t="s">
        <v>289</v>
      </c>
      <c r="C13" s="54" t="s">
        <v>290</v>
      </c>
      <c r="D13" s="41" t="s">
        <v>124</v>
      </c>
      <c r="E13" s="42">
        <v>1.5</v>
      </c>
      <c r="F13" s="438">
        <v>0</v>
      </c>
      <c r="G13" s="44">
        <f>ROUND(E13*F13,2)</f>
        <v>0</v>
      </c>
      <c r="H13" s="43"/>
      <c r="I13" s="44">
        <f>ROUND(E13*H13,2)</f>
        <v>0</v>
      </c>
      <c r="J13" s="43"/>
      <c r="K13" s="44">
        <f>ROUND(E13*J13,2)</f>
        <v>0</v>
      </c>
      <c r="L13" s="44">
        <v>21</v>
      </c>
      <c r="M13" s="44">
        <f>G13*(1+L13/100)</f>
        <v>0</v>
      </c>
      <c r="N13" s="42">
        <v>3.5249999999999997E-2</v>
      </c>
      <c r="O13" s="42">
        <f>ROUND(E13*N13,2)</f>
        <v>0.05</v>
      </c>
      <c r="P13" s="42">
        <v>0</v>
      </c>
      <c r="Q13" s="42">
        <f>ROUND(E13*P13,2)</f>
        <v>0</v>
      </c>
      <c r="R13" s="44"/>
      <c r="S13" s="44" t="s">
        <v>106</v>
      </c>
      <c r="T13" s="45" t="s">
        <v>106</v>
      </c>
      <c r="U13" s="28">
        <v>0.74</v>
      </c>
      <c r="V13" s="28">
        <f>ROUND(E13*U13,2)</f>
        <v>1.1100000000000001</v>
      </c>
      <c r="W13" s="28"/>
      <c r="X13" s="28" t="s">
        <v>107</v>
      </c>
      <c r="Y13" s="28" t="s">
        <v>108</v>
      </c>
      <c r="Z13" s="17"/>
      <c r="AA13" s="17"/>
      <c r="AB13" s="17"/>
      <c r="AC13" s="17"/>
      <c r="AD13" s="17"/>
      <c r="AE13" s="17"/>
      <c r="AF13" s="17"/>
      <c r="AG13" s="17" t="s">
        <v>109</v>
      </c>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outlineLevel="2" x14ac:dyDescent="0.2">
      <c r="A14" s="24"/>
      <c r="B14" s="25"/>
      <c r="C14" s="55" t="s">
        <v>291</v>
      </c>
      <c r="D14" s="30"/>
      <c r="E14" s="61">
        <v>1.5</v>
      </c>
      <c r="F14" s="28"/>
      <c r="G14" s="28"/>
      <c r="H14" s="28"/>
      <c r="I14" s="28"/>
      <c r="J14" s="28"/>
      <c r="K14" s="28"/>
      <c r="L14" s="28"/>
      <c r="M14" s="28"/>
      <c r="N14" s="27"/>
      <c r="O14" s="27"/>
      <c r="P14" s="27"/>
      <c r="Q14" s="27"/>
      <c r="R14" s="28"/>
      <c r="S14" s="28"/>
      <c r="T14" s="28"/>
      <c r="U14" s="28"/>
      <c r="V14" s="28"/>
      <c r="W14" s="28"/>
      <c r="X14" s="28"/>
      <c r="Y14" s="28"/>
      <c r="Z14" s="17"/>
      <c r="AA14" s="17"/>
      <c r="AB14" s="17"/>
      <c r="AC14" s="17"/>
      <c r="AD14" s="17"/>
      <c r="AE14" s="17"/>
      <c r="AF14" s="17"/>
      <c r="AG14" s="17" t="s">
        <v>111</v>
      </c>
      <c r="AH14" s="17">
        <v>0</v>
      </c>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ht="22.5" outlineLevel="1" x14ac:dyDescent="0.2">
      <c r="A15" s="39">
        <v>4</v>
      </c>
      <c r="B15" s="40" t="s">
        <v>292</v>
      </c>
      <c r="C15" s="54" t="s">
        <v>293</v>
      </c>
      <c r="D15" s="41" t="s">
        <v>124</v>
      </c>
      <c r="E15" s="42">
        <v>1.5</v>
      </c>
      <c r="F15" s="438">
        <v>0</v>
      </c>
      <c r="G15" s="44">
        <f>ROUND(E15*F15,2)</f>
        <v>0</v>
      </c>
      <c r="H15" s="43"/>
      <c r="I15" s="44">
        <f>ROUND(E15*H15,2)</f>
        <v>0</v>
      </c>
      <c r="J15" s="43"/>
      <c r="K15" s="44">
        <f>ROUND(E15*J15,2)</f>
        <v>0</v>
      </c>
      <c r="L15" s="44">
        <v>21</v>
      </c>
      <c r="M15" s="44">
        <f>G15*(1+L15/100)</f>
        <v>0</v>
      </c>
      <c r="N15" s="42">
        <v>0</v>
      </c>
      <c r="O15" s="42">
        <f>ROUND(E15*N15,2)</f>
        <v>0</v>
      </c>
      <c r="P15" s="42">
        <v>0</v>
      </c>
      <c r="Q15" s="42">
        <f>ROUND(E15*P15,2)</f>
        <v>0</v>
      </c>
      <c r="R15" s="44"/>
      <c r="S15" s="44" t="s">
        <v>106</v>
      </c>
      <c r="T15" s="45" t="s">
        <v>106</v>
      </c>
      <c r="U15" s="28">
        <v>0.35</v>
      </c>
      <c r="V15" s="28">
        <f>ROUND(E15*U15,2)</f>
        <v>0.53</v>
      </c>
      <c r="W15" s="28"/>
      <c r="X15" s="28" t="s">
        <v>107</v>
      </c>
      <c r="Y15" s="28" t="s">
        <v>108</v>
      </c>
      <c r="Z15" s="17"/>
      <c r="AA15" s="17"/>
      <c r="AB15" s="17"/>
      <c r="AC15" s="17"/>
      <c r="AD15" s="17"/>
      <c r="AE15" s="17"/>
      <c r="AF15" s="17"/>
      <c r="AG15" s="17" t="s">
        <v>109</v>
      </c>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row>
    <row r="16" spans="1:60" outlineLevel="2" x14ac:dyDescent="0.2">
      <c r="A16" s="24"/>
      <c r="B16" s="25"/>
      <c r="C16" s="55" t="s">
        <v>291</v>
      </c>
      <c r="D16" s="30"/>
      <c r="E16" s="61">
        <v>1.5</v>
      </c>
      <c r="F16" s="28"/>
      <c r="G16" s="28"/>
      <c r="H16" s="28"/>
      <c r="I16" s="28"/>
      <c r="J16" s="28"/>
      <c r="K16" s="28"/>
      <c r="L16" s="28"/>
      <c r="M16" s="28"/>
      <c r="N16" s="27"/>
      <c r="O16" s="27"/>
      <c r="P16" s="27"/>
      <c r="Q16" s="27"/>
      <c r="R16" s="28"/>
      <c r="S16" s="28"/>
      <c r="T16" s="28"/>
      <c r="U16" s="28"/>
      <c r="V16" s="28"/>
      <c r="W16" s="28"/>
      <c r="X16" s="28"/>
      <c r="Y16" s="28"/>
      <c r="Z16" s="17"/>
      <c r="AA16" s="17"/>
      <c r="AB16" s="17"/>
      <c r="AC16" s="17"/>
      <c r="AD16" s="17"/>
      <c r="AE16" s="17"/>
      <c r="AF16" s="17"/>
      <c r="AG16" s="17" t="s">
        <v>111</v>
      </c>
      <c r="AH16" s="17">
        <v>0</v>
      </c>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row>
    <row r="17" spans="1:60" ht="22.5" outlineLevel="1" x14ac:dyDescent="0.2">
      <c r="A17" s="39">
        <v>5</v>
      </c>
      <c r="B17" s="40" t="s">
        <v>294</v>
      </c>
      <c r="C17" s="54" t="s">
        <v>295</v>
      </c>
      <c r="D17" s="41" t="s">
        <v>114</v>
      </c>
      <c r="E17" s="42">
        <v>1.2E-2</v>
      </c>
      <c r="F17" s="438">
        <v>0</v>
      </c>
      <c r="G17" s="44">
        <f>ROUND(E17*F17,2)</f>
        <v>0</v>
      </c>
      <c r="H17" s="43"/>
      <c r="I17" s="44">
        <f>ROUND(E17*H17,2)</f>
        <v>0</v>
      </c>
      <c r="J17" s="43"/>
      <c r="K17" s="44">
        <f>ROUND(E17*J17,2)</f>
        <v>0</v>
      </c>
      <c r="L17" s="44">
        <v>21</v>
      </c>
      <c r="M17" s="44">
        <f>G17*(1+L17/100)</f>
        <v>0</v>
      </c>
      <c r="N17" s="42">
        <v>1.0573600000000001</v>
      </c>
      <c r="O17" s="42">
        <f>ROUND(E17*N17,2)</f>
        <v>0.01</v>
      </c>
      <c r="P17" s="42">
        <v>0</v>
      </c>
      <c r="Q17" s="42">
        <f>ROUND(E17*P17,2)</f>
        <v>0</v>
      </c>
      <c r="R17" s="44"/>
      <c r="S17" s="44" t="s">
        <v>106</v>
      </c>
      <c r="T17" s="45" t="s">
        <v>106</v>
      </c>
      <c r="U17" s="28">
        <v>15.23</v>
      </c>
      <c r="V17" s="28">
        <f>ROUND(E17*U17,2)</f>
        <v>0.18</v>
      </c>
      <c r="W17" s="28"/>
      <c r="X17" s="28" t="s">
        <v>107</v>
      </c>
      <c r="Y17" s="28" t="s">
        <v>108</v>
      </c>
      <c r="Z17" s="17"/>
      <c r="AA17" s="17"/>
      <c r="AB17" s="17"/>
      <c r="AC17" s="17"/>
      <c r="AD17" s="17"/>
      <c r="AE17" s="17"/>
      <c r="AF17" s="17"/>
      <c r="AG17" s="17" t="s">
        <v>109</v>
      </c>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row>
    <row r="18" spans="1:60" outlineLevel="2" x14ac:dyDescent="0.2">
      <c r="A18" s="24"/>
      <c r="B18" s="25"/>
      <c r="C18" s="55" t="s">
        <v>296</v>
      </c>
      <c r="D18" s="30"/>
      <c r="E18" s="61">
        <v>1.2E-2</v>
      </c>
      <c r="F18" s="28"/>
      <c r="G18" s="28"/>
      <c r="H18" s="28"/>
      <c r="I18" s="28"/>
      <c r="J18" s="28"/>
      <c r="K18" s="28"/>
      <c r="L18" s="28"/>
      <c r="M18" s="28"/>
      <c r="N18" s="27"/>
      <c r="O18" s="27"/>
      <c r="P18" s="27"/>
      <c r="Q18" s="27"/>
      <c r="R18" s="28"/>
      <c r="S18" s="28"/>
      <c r="T18" s="28"/>
      <c r="U18" s="28"/>
      <c r="V18" s="28"/>
      <c r="W18" s="28"/>
      <c r="X18" s="28"/>
      <c r="Y18" s="28"/>
      <c r="Z18" s="17"/>
      <c r="AA18" s="17"/>
      <c r="AB18" s="17"/>
      <c r="AC18" s="17"/>
      <c r="AD18" s="17"/>
      <c r="AE18" s="17"/>
      <c r="AF18" s="17"/>
      <c r="AG18" s="17" t="s">
        <v>111</v>
      </c>
      <c r="AH18" s="17">
        <v>0</v>
      </c>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row>
    <row r="19" spans="1:60" outlineLevel="1" x14ac:dyDescent="0.2">
      <c r="A19" s="39">
        <v>6</v>
      </c>
      <c r="B19" s="40" t="s">
        <v>297</v>
      </c>
      <c r="C19" s="54" t="s">
        <v>298</v>
      </c>
      <c r="D19" s="41" t="s">
        <v>114</v>
      </c>
      <c r="E19" s="42">
        <v>2.7040000000000002E-2</v>
      </c>
      <c r="F19" s="438">
        <v>0</v>
      </c>
      <c r="G19" s="44">
        <f>ROUND(E19*F19,2)</f>
        <v>0</v>
      </c>
      <c r="H19" s="43"/>
      <c r="I19" s="44">
        <f>ROUND(E19*H19,2)</f>
        <v>0</v>
      </c>
      <c r="J19" s="43"/>
      <c r="K19" s="44">
        <f>ROUND(E19*J19,2)</f>
        <v>0</v>
      </c>
      <c r="L19" s="44">
        <v>21</v>
      </c>
      <c r="M19" s="44">
        <f>G19*(1+L19/100)</f>
        <v>0</v>
      </c>
      <c r="N19" s="42">
        <v>1.9539999999999998E-2</v>
      </c>
      <c r="O19" s="42">
        <f>ROUND(E19*N19,2)</f>
        <v>0</v>
      </c>
      <c r="P19" s="42">
        <v>0</v>
      </c>
      <c r="Q19" s="42">
        <f>ROUND(E19*P19,2)</f>
        <v>0</v>
      </c>
      <c r="R19" s="44"/>
      <c r="S19" s="44" t="s">
        <v>106</v>
      </c>
      <c r="T19" s="45" t="s">
        <v>106</v>
      </c>
      <c r="U19" s="28">
        <v>18.175000000000001</v>
      </c>
      <c r="V19" s="28">
        <f>ROUND(E19*U19,2)</f>
        <v>0.49</v>
      </c>
      <c r="W19" s="28"/>
      <c r="X19" s="28" t="s">
        <v>107</v>
      </c>
      <c r="Y19" s="28" t="s">
        <v>108</v>
      </c>
      <c r="Z19" s="17"/>
      <c r="AA19" s="17"/>
      <c r="AB19" s="17"/>
      <c r="AC19" s="17"/>
      <c r="AD19" s="17"/>
      <c r="AE19" s="17"/>
      <c r="AF19" s="17"/>
      <c r="AG19" s="17" t="s">
        <v>109</v>
      </c>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row>
    <row r="20" spans="1:60" outlineLevel="2" x14ac:dyDescent="0.2">
      <c r="A20" s="24"/>
      <c r="B20" s="25"/>
      <c r="C20" s="55" t="s">
        <v>299</v>
      </c>
      <c r="D20" s="30"/>
      <c r="E20" s="61">
        <v>2.7040000000000002E-2</v>
      </c>
      <c r="F20" s="28"/>
      <c r="G20" s="28"/>
      <c r="H20" s="28"/>
      <c r="I20" s="28"/>
      <c r="J20" s="28"/>
      <c r="K20" s="28"/>
      <c r="L20" s="28"/>
      <c r="M20" s="28"/>
      <c r="N20" s="27"/>
      <c r="O20" s="27"/>
      <c r="P20" s="27"/>
      <c r="Q20" s="27"/>
      <c r="R20" s="28"/>
      <c r="S20" s="28"/>
      <c r="T20" s="28"/>
      <c r="U20" s="28"/>
      <c r="V20" s="28"/>
      <c r="W20" s="28"/>
      <c r="X20" s="28"/>
      <c r="Y20" s="28"/>
      <c r="Z20" s="17"/>
      <c r="AA20" s="17"/>
      <c r="AB20" s="17"/>
      <c r="AC20" s="17"/>
      <c r="AD20" s="17"/>
      <c r="AE20" s="17"/>
      <c r="AF20" s="17"/>
      <c r="AG20" s="17" t="s">
        <v>111</v>
      </c>
      <c r="AH20" s="17">
        <v>0</v>
      </c>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row>
    <row r="21" spans="1:60" outlineLevel="1" x14ac:dyDescent="0.2">
      <c r="A21" s="39">
        <v>7</v>
      </c>
      <c r="B21" s="40" t="s">
        <v>300</v>
      </c>
      <c r="C21" s="54" t="s">
        <v>301</v>
      </c>
      <c r="D21" s="41" t="s">
        <v>114</v>
      </c>
      <c r="E21" s="42">
        <v>2.92E-2</v>
      </c>
      <c r="F21" s="438">
        <v>0</v>
      </c>
      <c r="G21" s="44">
        <f>ROUND(E21*F21,2)</f>
        <v>0</v>
      </c>
      <c r="H21" s="43"/>
      <c r="I21" s="44">
        <f>ROUND(E21*H21,2)</f>
        <v>0</v>
      </c>
      <c r="J21" s="43"/>
      <c r="K21" s="44">
        <f>ROUND(E21*J21,2)</f>
        <v>0</v>
      </c>
      <c r="L21" s="44">
        <v>21</v>
      </c>
      <c r="M21" s="44">
        <f>G21*(1+L21/100)</f>
        <v>0</v>
      </c>
      <c r="N21" s="42">
        <v>1</v>
      </c>
      <c r="O21" s="42">
        <f>ROUND(E21*N21,2)</f>
        <v>0.03</v>
      </c>
      <c r="P21" s="42">
        <v>0</v>
      </c>
      <c r="Q21" s="42">
        <f>ROUND(E21*P21,2)</f>
        <v>0</v>
      </c>
      <c r="R21" s="44" t="s">
        <v>118</v>
      </c>
      <c r="S21" s="44" t="s">
        <v>106</v>
      </c>
      <c r="T21" s="45" t="s">
        <v>106</v>
      </c>
      <c r="U21" s="28">
        <v>0</v>
      </c>
      <c r="V21" s="28">
        <f>ROUND(E21*U21,2)</f>
        <v>0</v>
      </c>
      <c r="W21" s="28"/>
      <c r="X21" s="28" t="s">
        <v>119</v>
      </c>
      <c r="Y21" s="28" t="s">
        <v>108</v>
      </c>
      <c r="Z21" s="17"/>
      <c r="AA21" s="17"/>
      <c r="AB21" s="17"/>
      <c r="AC21" s="17"/>
      <c r="AD21" s="17"/>
      <c r="AE21" s="17"/>
      <c r="AF21" s="17"/>
      <c r="AG21" s="17" t="s">
        <v>120</v>
      </c>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row>
    <row r="22" spans="1:60" outlineLevel="2" x14ac:dyDescent="0.2">
      <c r="A22" s="24"/>
      <c r="B22" s="25"/>
      <c r="C22" s="55" t="s">
        <v>302</v>
      </c>
      <c r="D22" s="30"/>
      <c r="E22" s="61">
        <v>2.92E-2</v>
      </c>
      <c r="F22" s="28"/>
      <c r="G22" s="28"/>
      <c r="H22" s="28"/>
      <c r="I22" s="28"/>
      <c r="J22" s="28"/>
      <c r="K22" s="28"/>
      <c r="L22" s="28"/>
      <c r="M22" s="28"/>
      <c r="N22" s="27"/>
      <c r="O22" s="27"/>
      <c r="P22" s="27"/>
      <c r="Q22" s="27"/>
      <c r="R22" s="28"/>
      <c r="S22" s="28"/>
      <c r="T22" s="28"/>
      <c r="U22" s="28"/>
      <c r="V22" s="28"/>
      <c r="W22" s="28"/>
      <c r="X22" s="28"/>
      <c r="Y22" s="28"/>
      <c r="Z22" s="17"/>
      <c r="AA22" s="17"/>
      <c r="AB22" s="17"/>
      <c r="AC22" s="17"/>
      <c r="AD22" s="17"/>
      <c r="AE22" s="17"/>
      <c r="AF22" s="17"/>
      <c r="AG22" s="17" t="s">
        <v>111</v>
      </c>
      <c r="AH22" s="17">
        <v>0</v>
      </c>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row>
    <row r="23" spans="1:60" x14ac:dyDescent="0.2">
      <c r="A23" s="32" t="s">
        <v>101</v>
      </c>
      <c r="B23" s="33" t="s">
        <v>23</v>
      </c>
      <c r="C23" s="53" t="s">
        <v>24</v>
      </c>
      <c r="D23" s="34"/>
      <c r="E23" s="35"/>
      <c r="F23" s="36"/>
      <c r="G23" s="36">
        <f>SUMIF(AG24:AG27,"&lt;&gt;NOR",G24:G27)</f>
        <v>0</v>
      </c>
      <c r="H23" s="36"/>
      <c r="I23" s="36">
        <f>SUM(I24:I27)</f>
        <v>0</v>
      </c>
      <c r="J23" s="36"/>
      <c r="K23" s="36">
        <f>SUM(K24:K27)</f>
        <v>0</v>
      </c>
      <c r="L23" s="36"/>
      <c r="M23" s="36">
        <f>SUM(M24:M27)</f>
        <v>0</v>
      </c>
      <c r="N23" s="35"/>
      <c r="O23" s="35">
        <f>SUM(O24:O27)</f>
        <v>0.12</v>
      </c>
      <c r="P23" s="35"/>
      <c r="Q23" s="35">
        <f>SUM(Q24:Q27)</f>
        <v>0</v>
      </c>
      <c r="R23" s="36"/>
      <c r="S23" s="36"/>
      <c r="T23" s="37"/>
      <c r="U23" s="31"/>
      <c r="V23" s="31">
        <f>SUM(V24:V27)</f>
        <v>1.46</v>
      </c>
      <c r="W23" s="31"/>
      <c r="X23" s="31"/>
      <c r="Y23" s="31"/>
      <c r="AG23" t="s">
        <v>102</v>
      </c>
    </row>
    <row r="24" spans="1:60" ht="22.5" outlineLevel="1" x14ac:dyDescent="0.2">
      <c r="A24" s="39">
        <v>8</v>
      </c>
      <c r="B24" s="40" t="s">
        <v>122</v>
      </c>
      <c r="C24" s="54" t="s">
        <v>123</v>
      </c>
      <c r="D24" s="41" t="s">
        <v>124</v>
      </c>
      <c r="E24" s="42">
        <v>0.58499999999999996</v>
      </c>
      <c r="F24" s="438">
        <v>0</v>
      </c>
      <c r="G24" s="44">
        <f>ROUND(E24*F24,2)</f>
        <v>0</v>
      </c>
      <c r="H24" s="43"/>
      <c r="I24" s="44">
        <f>ROUND(E24*H24,2)</f>
        <v>0</v>
      </c>
      <c r="J24" s="43"/>
      <c r="K24" s="44">
        <f>ROUND(E24*J24,2)</f>
        <v>0</v>
      </c>
      <c r="L24" s="44">
        <v>21</v>
      </c>
      <c r="M24" s="44">
        <f>G24*(1+L24/100)</f>
        <v>0</v>
      </c>
      <c r="N24" s="42">
        <v>0.18323999999999999</v>
      </c>
      <c r="O24" s="42">
        <f>ROUND(E24*N24,2)</f>
        <v>0.11</v>
      </c>
      <c r="P24" s="42">
        <v>0</v>
      </c>
      <c r="Q24" s="42">
        <f>ROUND(E24*P24,2)</f>
        <v>0</v>
      </c>
      <c r="R24" s="44"/>
      <c r="S24" s="44" t="s">
        <v>106</v>
      </c>
      <c r="T24" s="45" t="s">
        <v>106</v>
      </c>
      <c r="U24" s="28">
        <v>1.21</v>
      </c>
      <c r="V24" s="28">
        <f>ROUND(E24*U24,2)</f>
        <v>0.71</v>
      </c>
      <c r="W24" s="28"/>
      <c r="X24" s="28" t="s">
        <v>107</v>
      </c>
      <c r="Y24" s="28" t="s">
        <v>108</v>
      </c>
      <c r="Z24" s="17"/>
      <c r="AA24" s="17"/>
      <c r="AB24" s="17"/>
      <c r="AC24" s="17"/>
      <c r="AD24" s="17"/>
      <c r="AE24" s="17"/>
      <c r="AF24" s="17"/>
      <c r="AG24" s="17" t="s">
        <v>109</v>
      </c>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row>
    <row r="25" spans="1:60" outlineLevel="2" x14ac:dyDescent="0.2">
      <c r="A25" s="24"/>
      <c r="B25" s="25"/>
      <c r="C25" s="55" t="s">
        <v>303</v>
      </c>
      <c r="D25" s="30"/>
      <c r="E25" s="61">
        <v>0.58499999999999996</v>
      </c>
      <c r="F25" s="28"/>
      <c r="G25" s="28"/>
      <c r="H25" s="28"/>
      <c r="I25" s="28"/>
      <c r="J25" s="28"/>
      <c r="K25" s="28"/>
      <c r="L25" s="28"/>
      <c r="M25" s="28"/>
      <c r="N25" s="27"/>
      <c r="O25" s="27"/>
      <c r="P25" s="27"/>
      <c r="Q25" s="27"/>
      <c r="R25" s="28"/>
      <c r="S25" s="28"/>
      <c r="T25" s="28"/>
      <c r="U25" s="28"/>
      <c r="V25" s="28"/>
      <c r="W25" s="28"/>
      <c r="X25" s="28"/>
      <c r="Y25" s="28"/>
      <c r="Z25" s="17"/>
      <c r="AA25" s="17"/>
      <c r="AB25" s="17"/>
      <c r="AC25" s="17"/>
      <c r="AD25" s="17"/>
      <c r="AE25" s="17"/>
      <c r="AF25" s="17"/>
      <c r="AG25" s="17" t="s">
        <v>111</v>
      </c>
      <c r="AH25" s="17">
        <v>0</v>
      </c>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row>
    <row r="26" spans="1:60" outlineLevel="1" x14ac:dyDescent="0.2">
      <c r="A26" s="39">
        <v>9</v>
      </c>
      <c r="B26" s="40" t="s">
        <v>126</v>
      </c>
      <c r="C26" s="54" t="s">
        <v>127</v>
      </c>
      <c r="D26" s="41" t="s">
        <v>124</v>
      </c>
      <c r="E26" s="42">
        <v>0.84499999999999997</v>
      </c>
      <c r="F26" s="438">
        <v>0</v>
      </c>
      <c r="G26" s="44">
        <f>ROUND(E26*F26,2)</f>
        <v>0</v>
      </c>
      <c r="H26" s="43"/>
      <c r="I26" s="44">
        <f>ROUND(E26*H26,2)</f>
        <v>0</v>
      </c>
      <c r="J26" s="43"/>
      <c r="K26" s="44">
        <f>ROUND(E26*J26,2)</f>
        <v>0</v>
      </c>
      <c r="L26" s="44">
        <v>21</v>
      </c>
      <c r="M26" s="44">
        <f>G26*(1+L26/100)</f>
        <v>0</v>
      </c>
      <c r="N26" s="42">
        <v>8.4600000000000005E-3</v>
      </c>
      <c r="O26" s="42">
        <f>ROUND(E26*N26,2)</f>
        <v>0.01</v>
      </c>
      <c r="P26" s="42">
        <v>0</v>
      </c>
      <c r="Q26" s="42">
        <f>ROUND(E26*P26,2)</f>
        <v>0</v>
      </c>
      <c r="R26" s="44"/>
      <c r="S26" s="44" t="s">
        <v>106</v>
      </c>
      <c r="T26" s="45" t="s">
        <v>106</v>
      </c>
      <c r="U26" s="28">
        <v>0.89100000000000001</v>
      </c>
      <c r="V26" s="28">
        <f>ROUND(E26*U26,2)</f>
        <v>0.75</v>
      </c>
      <c r="W26" s="28"/>
      <c r="X26" s="28" t="s">
        <v>107</v>
      </c>
      <c r="Y26" s="28" t="s">
        <v>108</v>
      </c>
      <c r="Z26" s="17"/>
      <c r="AA26" s="17"/>
      <c r="AB26" s="17"/>
      <c r="AC26" s="17"/>
      <c r="AD26" s="17"/>
      <c r="AE26" s="17"/>
      <c r="AF26" s="17"/>
      <c r="AG26" s="17" t="s">
        <v>109</v>
      </c>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row>
    <row r="27" spans="1:60" outlineLevel="2" x14ac:dyDescent="0.2">
      <c r="A27" s="24"/>
      <c r="B27" s="25"/>
      <c r="C27" s="55" t="s">
        <v>304</v>
      </c>
      <c r="D27" s="30"/>
      <c r="E27" s="61">
        <v>0.84499999999999997</v>
      </c>
      <c r="F27" s="28"/>
      <c r="G27" s="28"/>
      <c r="H27" s="28"/>
      <c r="I27" s="28"/>
      <c r="J27" s="28"/>
      <c r="K27" s="28"/>
      <c r="L27" s="28"/>
      <c r="M27" s="28"/>
      <c r="N27" s="27"/>
      <c r="O27" s="27"/>
      <c r="P27" s="27"/>
      <c r="Q27" s="27"/>
      <c r="R27" s="28"/>
      <c r="S27" s="28"/>
      <c r="T27" s="28"/>
      <c r="U27" s="28"/>
      <c r="V27" s="28"/>
      <c r="W27" s="28"/>
      <c r="X27" s="28"/>
      <c r="Y27" s="28"/>
      <c r="Z27" s="17"/>
      <c r="AA27" s="17"/>
      <c r="AB27" s="17"/>
      <c r="AC27" s="17"/>
      <c r="AD27" s="17"/>
      <c r="AE27" s="17"/>
      <c r="AF27" s="17"/>
      <c r="AG27" s="17" t="s">
        <v>111</v>
      </c>
      <c r="AH27" s="17">
        <v>0</v>
      </c>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row>
    <row r="28" spans="1:60" x14ac:dyDescent="0.2">
      <c r="A28" s="32" t="s">
        <v>101</v>
      </c>
      <c r="B28" s="33" t="s">
        <v>25</v>
      </c>
      <c r="C28" s="53" t="s">
        <v>26</v>
      </c>
      <c r="D28" s="34"/>
      <c r="E28" s="35"/>
      <c r="F28" s="36"/>
      <c r="G28" s="36">
        <f>SUMIF(AG29:AG30,"&lt;&gt;NOR",G29:G30)</f>
        <v>0</v>
      </c>
      <c r="H28" s="36"/>
      <c r="I28" s="36">
        <f>SUM(I29:I30)</f>
        <v>0</v>
      </c>
      <c r="J28" s="36"/>
      <c r="K28" s="36">
        <f>SUM(K29:K30)</f>
        <v>0</v>
      </c>
      <c r="L28" s="36"/>
      <c r="M28" s="36">
        <f>SUM(M29:M30)</f>
        <v>0</v>
      </c>
      <c r="N28" s="35"/>
      <c r="O28" s="35">
        <f>SUM(O29:O30)</f>
        <v>0</v>
      </c>
      <c r="P28" s="35"/>
      <c r="Q28" s="35">
        <f>SUM(Q29:Q30)</f>
        <v>0</v>
      </c>
      <c r="R28" s="36"/>
      <c r="S28" s="36"/>
      <c r="T28" s="37"/>
      <c r="U28" s="31"/>
      <c r="V28" s="31">
        <f>SUM(V29:V30)</f>
        <v>0</v>
      </c>
      <c r="W28" s="31"/>
      <c r="X28" s="31"/>
      <c r="Y28" s="31"/>
      <c r="AG28" t="s">
        <v>102</v>
      </c>
    </row>
    <row r="29" spans="1:60" ht="33.75" outlineLevel="1" x14ac:dyDescent="0.2">
      <c r="A29" s="39">
        <v>10</v>
      </c>
      <c r="B29" s="40" t="s">
        <v>129</v>
      </c>
      <c r="C29" s="54" t="s">
        <v>130</v>
      </c>
      <c r="D29" s="41" t="s">
        <v>131</v>
      </c>
      <c r="E29" s="42">
        <v>1</v>
      </c>
      <c r="F29" s="438">
        <v>0</v>
      </c>
      <c r="G29" s="44">
        <f>ROUND(E29*F29,2)</f>
        <v>0</v>
      </c>
      <c r="H29" s="43"/>
      <c r="I29" s="44">
        <f>ROUND(E29*H29,2)</f>
        <v>0</v>
      </c>
      <c r="J29" s="43"/>
      <c r="K29" s="44">
        <f>ROUND(E29*J29,2)</f>
        <v>0</v>
      </c>
      <c r="L29" s="44">
        <v>21</v>
      </c>
      <c r="M29" s="44">
        <f>G29*(1+L29/100)</f>
        <v>0</v>
      </c>
      <c r="N29" s="42">
        <v>0</v>
      </c>
      <c r="O29" s="42">
        <f>ROUND(E29*N29,2)</f>
        <v>0</v>
      </c>
      <c r="P29" s="42">
        <v>0</v>
      </c>
      <c r="Q29" s="42">
        <f>ROUND(E29*P29,2)</f>
        <v>0</v>
      </c>
      <c r="R29" s="44"/>
      <c r="S29" s="44" t="s">
        <v>132</v>
      </c>
      <c r="T29" s="45" t="s">
        <v>133</v>
      </c>
      <c r="U29" s="28">
        <v>0</v>
      </c>
      <c r="V29" s="28">
        <f>ROUND(E29*U29,2)</f>
        <v>0</v>
      </c>
      <c r="W29" s="28"/>
      <c r="X29" s="28" t="s">
        <v>107</v>
      </c>
      <c r="Y29" s="28" t="s">
        <v>108</v>
      </c>
      <c r="Z29" s="17"/>
      <c r="AA29" s="17"/>
      <c r="AB29" s="17"/>
      <c r="AC29" s="17"/>
      <c r="AD29" s="17"/>
      <c r="AE29" s="17"/>
      <c r="AF29" s="17"/>
      <c r="AG29" s="17" t="s">
        <v>109</v>
      </c>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row>
    <row r="30" spans="1:60" outlineLevel="2" x14ac:dyDescent="0.2">
      <c r="A30" s="24"/>
      <c r="B30" s="25"/>
      <c r="C30" s="55" t="s">
        <v>11</v>
      </c>
      <c r="D30" s="30"/>
      <c r="E30" s="61">
        <v>1</v>
      </c>
      <c r="F30" s="28"/>
      <c r="G30" s="28"/>
      <c r="H30" s="28"/>
      <c r="I30" s="28"/>
      <c r="J30" s="28"/>
      <c r="K30" s="28"/>
      <c r="L30" s="28"/>
      <c r="M30" s="28"/>
      <c r="N30" s="27"/>
      <c r="O30" s="27"/>
      <c r="P30" s="27"/>
      <c r="Q30" s="27"/>
      <c r="R30" s="28"/>
      <c r="S30" s="28"/>
      <c r="T30" s="28"/>
      <c r="U30" s="28"/>
      <c r="V30" s="28"/>
      <c r="W30" s="28"/>
      <c r="X30" s="28"/>
      <c r="Y30" s="28"/>
      <c r="Z30" s="17"/>
      <c r="AA30" s="17"/>
      <c r="AB30" s="17"/>
      <c r="AC30" s="17"/>
      <c r="AD30" s="17"/>
      <c r="AE30" s="17"/>
      <c r="AF30" s="17"/>
      <c r="AG30" s="17" t="s">
        <v>111</v>
      </c>
      <c r="AH30" s="17">
        <v>0</v>
      </c>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row>
    <row r="31" spans="1:60" x14ac:dyDescent="0.2">
      <c r="A31" s="32" t="s">
        <v>101</v>
      </c>
      <c r="B31" s="33" t="s">
        <v>32</v>
      </c>
      <c r="C31" s="53" t="s">
        <v>33</v>
      </c>
      <c r="D31" s="34"/>
      <c r="E31" s="35"/>
      <c r="F31" s="36"/>
      <c r="G31" s="36">
        <f>SUMIF(AG32:AG66,"&lt;&gt;NOR",G32:G66)</f>
        <v>0</v>
      </c>
      <c r="H31" s="36"/>
      <c r="I31" s="36">
        <f>SUM(I32:I66)</f>
        <v>0</v>
      </c>
      <c r="J31" s="36"/>
      <c r="K31" s="36">
        <f>SUM(K32:K66)</f>
        <v>0</v>
      </c>
      <c r="L31" s="36"/>
      <c r="M31" s="36">
        <f>SUM(M32:M66)</f>
        <v>0</v>
      </c>
      <c r="N31" s="35"/>
      <c r="O31" s="35">
        <f>SUM(O32:O66)</f>
        <v>2.4099999999999997</v>
      </c>
      <c r="P31" s="35"/>
      <c r="Q31" s="35">
        <f>SUM(Q32:Q66)</f>
        <v>0</v>
      </c>
      <c r="R31" s="36"/>
      <c r="S31" s="36"/>
      <c r="T31" s="37"/>
      <c r="U31" s="31"/>
      <c r="V31" s="31">
        <f>SUM(V32:V66)</f>
        <v>111.82</v>
      </c>
      <c r="W31" s="31"/>
      <c r="X31" s="31"/>
      <c r="Y31" s="31"/>
      <c r="AG31" t="s">
        <v>102</v>
      </c>
    </row>
    <row r="32" spans="1:60" outlineLevel="1" x14ac:dyDescent="0.2">
      <c r="A32" s="39">
        <v>11</v>
      </c>
      <c r="B32" s="40" t="s">
        <v>134</v>
      </c>
      <c r="C32" s="54" t="s">
        <v>135</v>
      </c>
      <c r="D32" s="41" t="s">
        <v>124</v>
      </c>
      <c r="E32" s="42">
        <v>231.08</v>
      </c>
      <c r="F32" s="438">
        <v>0</v>
      </c>
      <c r="G32" s="44">
        <f>ROUND(E32*F32,2)</f>
        <v>0</v>
      </c>
      <c r="H32" s="43"/>
      <c r="I32" s="44">
        <f>ROUND(E32*H32,2)</f>
        <v>0</v>
      </c>
      <c r="J32" s="43"/>
      <c r="K32" s="44">
        <f>ROUND(E32*J32,2)</f>
        <v>0</v>
      </c>
      <c r="L32" s="44">
        <v>21</v>
      </c>
      <c r="M32" s="44">
        <f>G32*(1+L32/100)</f>
        <v>0</v>
      </c>
      <c r="N32" s="42">
        <v>3.0000000000000001E-3</v>
      </c>
      <c r="O32" s="42">
        <f>ROUND(E32*N32,2)</f>
        <v>0.69</v>
      </c>
      <c r="P32" s="42">
        <v>0</v>
      </c>
      <c r="Q32" s="42">
        <f>ROUND(E32*P32,2)</f>
        <v>0</v>
      </c>
      <c r="R32" s="44"/>
      <c r="S32" s="44" t="s">
        <v>106</v>
      </c>
      <c r="T32" s="45" t="s">
        <v>133</v>
      </c>
      <c r="U32" s="28">
        <v>0.24</v>
      </c>
      <c r="V32" s="28">
        <f>ROUND(E32*U32,2)</f>
        <v>55.46</v>
      </c>
      <c r="W32" s="28"/>
      <c r="X32" s="28" t="s">
        <v>107</v>
      </c>
      <c r="Y32" s="28" t="s">
        <v>108</v>
      </c>
      <c r="Z32" s="17"/>
      <c r="AA32" s="17"/>
      <c r="AB32" s="17"/>
      <c r="AC32" s="17"/>
      <c r="AD32" s="17"/>
      <c r="AE32" s="17"/>
      <c r="AF32" s="17"/>
      <c r="AG32" s="17" t="s">
        <v>109</v>
      </c>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row>
    <row r="33" spans="1:60" outlineLevel="2" x14ac:dyDescent="0.2">
      <c r="A33" s="24"/>
      <c r="B33" s="25"/>
      <c r="C33" s="55" t="s">
        <v>305</v>
      </c>
      <c r="D33" s="30"/>
      <c r="E33" s="61">
        <v>33.799999999999997</v>
      </c>
      <c r="F33" s="28"/>
      <c r="G33" s="28"/>
      <c r="H33" s="28"/>
      <c r="I33" s="28"/>
      <c r="J33" s="28"/>
      <c r="K33" s="28"/>
      <c r="L33" s="28"/>
      <c r="M33" s="28"/>
      <c r="N33" s="27"/>
      <c r="O33" s="27"/>
      <c r="P33" s="27"/>
      <c r="Q33" s="27"/>
      <c r="R33" s="28"/>
      <c r="S33" s="28"/>
      <c r="T33" s="28"/>
      <c r="U33" s="28"/>
      <c r="V33" s="28"/>
      <c r="W33" s="28"/>
      <c r="X33" s="28"/>
      <c r="Y33" s="28"/>
      <c r="Z33" s="17"/>
      <c r="AA33" s="17"/>
      <c r="AB33" s="17"/>
      <c r="AC33" s="17"/>
      <c r="AD33" s="17"/>
      <c r="AE33" s="17"/>
      <c r="AF33" s="17"/>
      <c r="AG33" s="17" t="s">
        <v>111</v>
      </c>
      <c r="AH33" s="17">
        <v>0</v>
      </c>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row>
    <row r="34" spans="1:60" outlineLevel="3" x14ac:dyDescent="0.2">
      <c r="A34" s="24"/>
      <c r="B34" s="25"/>
      <c r="C34" s="55" t="s">
        <v>306</v>
      </c>
      <c r="D34" s="30"/>
      <c r="E34" s="61">
        <v>91.46</v>
      </c>
      <c r="F34" s="28"/>
      <c r="G34" s="28"/>
      <c r="H34" s="28"/>
      <c r="I34" s="28"/>
      <c r="J34" s="28"/>
      <c r="K34" s="28"/>
      <c r="L34" s="28"/>
      <c r="M34" s="28"/>
      <c r="N34" s="27"/>
      <c r="O34" s="27"/>
      <c r="P34" s="27"/>
      <c r="Q34" s="27"/>
      <c r="R34" s="28"/>
      <c r="S34" s="28"/>
      <c r="T34" s="28"/>
      <c r="U34" s="28"/>
      <c r="V34" s="28"/>
      <c r="W34" s="28"/>
      <c r="X34" s="28"/>
      <c r="Y34" s="28"/>
      <c r="Z34" s="17"/>
      <c r="AA34" s="17"/>
      <c r="AB34" s="17"/>
      <c r="AC34" s="17"/>
      <c r="AD34" s="17"/>
      <c r="AE34" s="17"/>
      <c r="AF34" s="17"/>
      <c r="AG34" s="17" t="s">
        <v>111</v>
      </c>
      <c r="AH34" s="17">
        <v>0</v>
      </c>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row>
    <row r="35" spans="1:60" outlineLevel="3" x14ac:dyDescent="0.2">
      <c r="A35" s="24"/>
      <c r="B35" s="25"/>
      <c r="C35" s="55" t="s">
        <v>307</v>
      </c>
      <c r="D35" s="30"/>
      <c r="E35" s="61">
        <v>68</v>
      </c>
      <c r="F35" s="28"/>
      <c r="G35" s="28"/>
      <c r="H35" s="28"/>
      <c r="I35" s="28"/>
      <c r="J35" s="28"/>
      <c r="K35" s="28"/>
      <c r="L35" s="28"/>
      <c r="M35" s="28"/>
      <c r="N35" s="27"/>
      <c r="O35" s="27"/>
      <c r="P35" s="27"/>
      <c r="Q35" s="27"/>
      <c r="R35" s="28"/>
      <c r="S35" s="28"/>
      <c r="T35" s="28"/>
      <c r="U35" s="28"/>
      <c r="V35" s="28"/>
      <c r="W35" s="28"/>
      <c r="X35" s="28"/>
      <c r="Y35" s="28"/>
      <c r="Z35" s="17"/>
      <c r="AA35" s="17"/>
      <c r="AB35" s="17"/>
      <c r="AC35" s="17"/>
      <c r="AD35" s="17"/>
      <c r="AE35" s="17"/>
      <c r="AF35" s="17"/>
      <c r="AG35" s="17" t="s">
        <v>111</v>
      </c>
      <c r="AH35" s="17">
        <v>0</v>
      </c>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row>
    <row r="36" spans="1:60" outlineLevel="3" x14ac:dyDescent="0.2">
      <c r="A36" s="24"/>
      <c r="B36" s="25"/>
      <c r="C36" s="55" t="s">
        <v>308</v>
      </c>
      <c r="D36" s="30"/>
      <c r="E36" s="61">
        <v>30.26</v>
      </c>
      <c r="F36" s="28"/>
      <c r="G36" s="28"/>
      <c r="H36" s="28"/>
      <c r="I36" s="28"/>
      <c r="J36" s="28"/>
      <c r="K36" s="28"/>
      <c r="L36" s="28"/>
      <c r="M36" s="28"/>
      <c r="N36" s="27"/>
      <c r="O36" s="27"/>
      <c r="P36" s="27"/>
      <c r="Q36" s="27"/>
      <c r="R36" s="28"/>
      <c r="S36" s="28"/>
      <c r="T36" s="28"/>
      <c r="U36" s="28"/>
      <c r="V36" s="28"/>
      <c r="W36" s="28"/>
      <c r="X36" s="28"/>
      <c r="Y36" s="28"/>
      <c r="Z36" s="17"/>
      <c r="AA36" s="17"/>
      <c r="AB36" s="17"/>
      <c r="AC36" s="17"/>
      <c r="AD36" s="17"/>
      <c r="AE36" s="17"/>
      <c r="AF36" s="17"/>
      <c r="AG36" s="17" t="s">
        <v>111</v>
      </c>
      <c r="AH36" s="17">
        <v>0</v>
      </c>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row>
    <row r="37" spans="1:60" outlineLevel="3" x14ac:dyDescent="0.2">
      <c r="A37" s="24"/>
      <c r="B37" s="25"/>
      <c r="C37" s="55" t="s">
        <v>309</v>
      </c>
      <c r="D37" s="30"/>
      <c r="E37" s="61">
        <v>14.96</v>
      </c>
      <c r="F37" s="28"/>
      <c r="G37" s="28"/>
      <c r="H37" s="28"/>
      <c r="I37" s="28"/>
      <c r="J37" s="28"/>
      <c r="K37" s="28"/>
      <c r="L37" s="28"/>
      <c r="M37" s="28"/>
      <c r="N37" s="27"/>
      <c r="O37" s="27"/>
      <c r="P37" s="27"/>
      <c r="Q37" s="27"/>
      <c r="R37" s="28"/>
      <c r="S37" s="28"/>
      <c r="T37" s="28"/>
      <c r="U37" s="28"/>
      <c r="V37" s="28"/>
      <c r="W37" s="28"/>
      <c r="X37" s="28"/>
      <c r="Y37" s="28"/>
      <c r="Z37" s="17"/>
      <c r="AA37" s="17"/>
      <c r="AB37" s="17"/>
      <c r="AC37" s="17"/>
      <c r="AD37" s="17"/>
      <c r="AE37" s="17"/>
      <c r="AF37" s="17"/>
      <c r="AG37" s="17" t="s">
        <v>111</v>
      </c>
      <c r="AH37" s="17">
        <v>0</v>
      </c>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row>
    <row r="38" spans="1:60" outlineLevel="3" x14ac:dyDescent="0.2">
      <c r="A38" s="24"/>
      <c r="B38" s="25"/>
      <c r="C38" s="55" t="s">
        <v>310</v>
      </c>
      <c r="D38" s="30"/>
      <c r="E38" s="61">
        <v>-5.6</v>
      </c>
      <c r="F38" s="28"/>
      <c r="G38" s="28"/>
      <c r="H38" s="28"/>
      <c r="I38" s="28"/>
      <c r="J38" s="28"/>
      <c r="K38" s="28"/>
      <c r="L38" s="28"/>
      <c r="M38" s="28"/>
      <c r="N38" s="27"/>
      <c r="O38" s="27"/>
      <c r="P38" s="27"/>
      <c r="Q38" s="27"/>
      <c r="R38" s="28"/>
      <c r="S38" s="28"/>
      <c r="T38" s="28"/>
      <c r="U38" s="28"/>
      <c r="V38" s="28"/>
      <c r="W38" s="28"/>
      <c r="X38" s="28"/>
      <c r="Y38" s="28"/>
      <c r="Z38" s="17"/>
      <c r="AA38" s="17"/>
      <c r="AB38" s="17"/>
      <c r="AC38" s="17"/>
      <c r="AD38" s="17"/>
      <c r="AE38" s="17"/>
      <c r="AF38" s="17"/>
      <c r="AG38" s="17" t="s">
        <v>111</v>
      </c>
      <c r="AH38" s="17">
        <v>0</v>
      </c>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row>
    <row r="39" spans="1:60" outlineLevel="3" x14ac:dyDescent="0.2">
      <c r="A39" s="24"/>
      <c r="B39" s="25"/>
      <c r="C39" s="55" t="s">
        <v>311</v>
      </c>
      <c r="D39" s="30"/>
      <c r="E39" s="61">
        <v>-1.8</v>
      </c>
      <c r="F39" s="28"/>
      <c r="G39" s="28"/>
      <c r="H39" s="28"/>
      <c r="I39" s="28"/>
      <c r="J39" s="28"/>
      <c r="K39" s="28"/>
      <c r="L39" s="28"/>
      <c r="M39" s="28"/>
      <c r="N39" s="27"/>
      <c r="O39" s="27"/>
      <c r="P39" s="27"/>
      <c r="Q39" s="27"/>
      <c r="R39" s="28"/>
      <c r="S39" s="28"/>
      <c r="T39" s="28"/>
      <c r="U39" s="28"/>
      <c r="V39" s="28"/>
      <c r="W39" s="28"/>
      <c r="X39" s="28"/>
      <c r="Y39" s="28"/>
      <c r="Z39" s="17"/>
      <c r="AA39" s="17"/>
      <c r="AB39" s="17"/>
      <c r="AC39" s="17"/>
      <c r="AD39" s="17"/>
      <c r="AE39" s="17"/>
      <c r="AF39" s="17"/>
      <c r="AG39" s="17" t="s">
        <v>111</v>
      </c>
      <c r="AH39" s="17">
        <v>0</v>
      </c>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row>
    <row r="40" spans="1:60" outlineLevel="1" x14ac:dyDescent="0.2">
      <c r="A40" s="39">
        <v>12</v>
      </c>
      <c r="B40" s="40" t="s">
        <v>142</v>
      </c>
      <c r="C40" s="54" t="s">
        <v>143</v>
      </c>
      <c r="D40" s="41" t="s">
        <v>124</v>
      </c>
      <c r="E40" s="42">
        <v>231.08</v>
      </c>
      <c r="F40" s="438">
        <v>0</v>
      </c>
      <c r="G40" s="44">
        <f>ROUND(E40*F40,2)</f>
        <v>0</v>
      </c>
      <c r="H40" s="43"/>
      <c r="I40" s="44">
        <f>ROUND(E40*H40,2)</f>
        <v>0</v>
      </c>
      <c r="J40" s="43"/>
      <c r="K40" s="44">
        <f>ROUND(E40*J40,2)</f>
        <v>0</v>
      </c>
      <c r="L40" s="44">
        <v>21</v>
      </c>
      <c r="M40" s="44">
        <f>G40*(1+L40/100)</f>
        <v>0</v>
      </c>
      <c r="N40" s="42">
        <v>3.2000000000000003E-4</v>
      </c>
      <c r="O40" s="42">
        <f>ROUND(E40*N40,2)</f>
        <v>7.0000000000000007E-2</v>
      </c>
      <c r="P40" s="42">
        <v>0</v>
      </c>
      <c r="Q40" s="42">
        <f>ROUND(E40*P40,2)</f>
        <v>0</v>
      </c>
      <c r="R40" s="44"/>
      <c r="S40" s="44" t="s">
        <v>106</v>
      </c>
      <c r="T40" s="45" t="s">
        <v>133</v>
      </c>
      <c r="U40" s="28">
        <v>7.0000000000000007E-2</v>
      </c>
      <c r="V40" s="28">
        <f>ROUND(E40*U40,2)</f>
        <v>16.18</v>
      </c>
      <c r="W40" s="28"/>
      <c r="X40" s="28" t="s">
        <v>107</v>
      </c>
      <c r="Y40" s="28" t="s">
        <v>108</v>
      </c>
      <c r="Z40" s="17"/>
      <c r="AA40" s="17"/>
      <c r="AB40" s="17"/>
      <c r="AC40" s="17"/>
      <c r="AD40" s="17"/>
      <c r="AE40" s="17"/>
      <c r="AF40" s="17"/>
      <c r="AG40" s="17" t="s">
        <v>109</v>
      </c>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row>
    <row r="41" spans="1:60" outlineLevel="2" x14ac:dyDescent="0.2">
      <c r="A41" s="24"/>
      <c r="B41" s="25"/>
      <c r="C41" s="55" t="s">
        <v>305</v>
      </c>
      <c r="D41" s="30"/>
      <c r="E41" s="61">
        <v>33.799999999999997</v>
      </c>
      <c r="F41" s="28"/>
      <c r="G41" s="28"/>
      <c r="H41" s="28"/>
      <c r="I41" s="28"/>
      <c r="J41" s="28"/>
      <c r="K41" s="28"/>
      <c r="L41" s="28"/>
      <c r="M41" s="28"/>
      <c r="N41" s="27"/>
      <c r="O41" s="27"/>
      <c r="P41" s="27"/>
      <c r="Q41" s="27"/>
      <c r="R41" s="28"/>
      <c r="S41" s="28"/>
      <c r="T41" s="28"/>
      <c r="U41" s="28"/>
      <c r="V41" s="28"/>
      <c r="W41" s="28"/>
      <c r="X41" s="28"/>
      <c r="Y41" s="28"/>
      <c r="Z41" s="17"/>
      <c r="AA41" s="17"/>
      <c r="AB41" s="17"/>
      <c r="AC41" s="17"/>
      <c r="AD41" s="17"/>
      <c r="AE41" s="17"/>
      <c r="AF41" s="17"/>
      <c r="AG41" s="17" t="s">
        <v>111</v>
      </c>
      <c r="AH41" s="17">
        <v>0</v>
      </c>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row>
    <row r="42" spans="1:60" outlineLevel="3" x14ac:dyDescent="0.2">
      <c r="A42" s="24"/>
      <c r="B42" s="25"/>
      <c r="C42" s="55" t="s">
        <v>306</v>
      </c>
      <c r="D42" s="30"/>
      <c r="E42" s="61">
        <v>91.46</v>
      </c>
      <c r="F42" s="28"/>
      <c r="G42" s="28"/>
      <c r="H42" s="28"/>
      <c r="I42" s="28"/>
      <c r="J42" s="28"/>
      <c r="K42" s="28"/>
      <c r="L42" s="28"/>
      <c r="M42" s="28"/>
      <c r="N42" s="27"/>
      <c r="O42" s="27"/>
      <c r="P42" s="27"/>
      <c r="Q42" s="27"/>
      <c r="R42" s="28"/>
      <c r="S42" s="28"/>
      <c r="T42" s="28"/>
      <c r="U42" s="28"/>
      <c r="V42" s="28"/>
      <c r="W42" s="28"/>
      <c r="X42" s="28"/>
      <c r="Y42" s="28"/>
      <c r="Z42" s="17"/>
      <c r="AA42" s="17"/>
      <c r="AB42" s="17"/>
      <c r="AC42" s="17"/>
      <c r="AD42" s="17"/>
      <c r="AE42" s="17"/>
      <c r="AF42" s="17"/>
      <c r="AG42" s="17" t="s">
        <v>111</v>
      </c>
      <c r="AH42" s="17">
        <v>0</v>
      </c>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row>
    <row r="43" spans="1:60" outlineLevel="3" x14ac:dyDescent="0.2">
      <c r="A43" s="24"/>
      <c r="B43" s="25"/>
      <c r="C43" s="55" t="s">
        <v>307</v>
      </c>
      <c r="D43" s="30"/>
      <c r="E43" s="61">
        <v>68</v>
      </c>
      <c r="F43" s="28"/>
      <c r="G43" s="28"/>
      <c r="H43" s="28"/>
      <c r="I43" s="28"/>
      <c r="J43" s="28"/>
      <c r="K43" s="28"/>
      <c r="L43" s="28"/>
      <c r="M43" s="28"/>
      <c r="N43" s="27"/>
      <c r="O43" s="27"/>
      <c r="P43" s="27"/>
      <c r="Q43" s="27"/>
      <c r="R43" s="28"/>
      <c r="S43" s="28"/>
      <c r="T43" s="28"/>
      <c r="U43" s="28"/>
      <c r="V43" s="28"/>
      <c r="W43" s="28"/>
      <c r="X43" s="28"/>
      <c r="Y43" s="28"/>
      <c r="Z43" s="17"/>
      <c r="AA43" s="17"/>
      <c r="AB43" s="17"/>
      <c r="AC43" s="17"/>
      <c r="AD43" s="17"/>
      <c r="AE43" s="17"/>
      <c r="AF43" s="17"/>
      <c r="AG43" s="17" t="s">
        <v>111</v>
      </c>
      <c r="AH43" s="17">
        <v>0</v>
      </c>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row>
    <row r="44" spans="1:60" outlineLevel="3" x14ac:dyDescent="0.2">
      <c r="A44" s="24"/>
      <c r="B44" s="25"/>
      <c r="C44" s="55" t="s">
        <v>308</v>
      </c>
      <c r="D44" s="30"/>
      <c r="E44" s="61">
        <v>30.26</v>
      </c>
      <c r="F44" s="28"/>
      <c r="G44" s="28"/>
      <c r="H44" s="28"/>
      <c r="I44" s="28"/>
      <c r="J44" s="28"/>
      <c r="K44" s="28"/>
      <c r="L44" s="28"/>
      <c r="M44" s="28"/>
      <c r="N44" s="27"/>
      <c r="O44" s="27"/>
      <c r="P44" s="27"/>
      <c r="Q44" s="27"/>
      <c r="R44" s="28"/>
      <c r="S44" s="28"/>
      <c r="T44" s="28"/>
      <c r="U44" s="28"/>
      <c r="V44" s="28"/>
      <c r="W44" s="28"/>
      <c r="X44" s="28"/>
      <c r="Y44" s="28"/>
      <c r="Z44" s="17"/>
      <c r="AA44" s="17"/>
      <c r="AB44" s="17"/>
      <c r="AC44" s="17"/>
      <c r="AD44" s="17"/>
      <c r="AE44" s="17"/>
      <c r="AF44" s="17"/>
      <c r="AG44" s="17" t="s">
        <v>111</v>
      </c>
      <c r="AH44" s="17">
        <v>0</v>
      </c>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row>
    <row r="45" spans="1:60" outlineLevel="3" x14ac:dyDescent="0.2">
      <c r="A45" s="24"/>
      <c r="B45" s="25"/>
      <c r="C45" s="55" t="s">
        <v>309</v>
      </c>
      <c r="D45" s="30"/>
      <c r="E45" s="61">
        <v>14.96</v>
      </c>
      <c r="F45" s="28"/>
      <c r="G45" s="28"/>
      <c r="H45" s="28"/>
      <c r="I45" s="28"/>
      <c r="J45" s="28"/>
      <c r="K45" s="28"/>
      <c r="L45" s="28"/>
      <c r="M45" s="28"/>
      <c r="N45" s="27"/>
      <c r="O45" s="27"/>
      <c r="P45" s="27"/>
      <c r="Q45" s="27"/>
      <c r="R45" s="28"/>
      <c r="S45" s="28"/>
      <c r="T45" s="28"/>
      <c r="U45" s="28"/>
      <c r="V45" s="28"/>
      <c r="W45" s="28"/>
      <c r="X45" s="28"/>
      <c r="Y45" s="28"/>
      <c r="Z45" s="17"/>
      <c r="AA45" s="17"/>
      <c r="AB45" s="17"/>
      <c r="AC45" s="17"/>
      <c r="AD45" s="17"/>
      <c r="AE45" s="17"/>
      <c r="AF45" s="17"/>
      <c r="AG45" s="17" t="s">
        <v>111</v>
      </c>
      <c r="AH45" s="17">
        <v>0</v>
      </c>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row>
    <row r="46" spans="1:60" outlineLevel="3" x14ac:dyDescent="0.2">
      <c r="A46" s="24"/>
      <c r="B46" s="25"/>
      <c r="C46" s="55" t="s">
        <v>310</v>
      </c>
      <c r="D46" s="30"/>
      <c r="E46" s="61">
        <v>-5.6</v>
      </c>
      <c r="F46" s="28"/>
      <c r="G46" s="28"/>
      <c r="H46" s="28"/>
      <c r="I46" s="28"/>
      <c r="J46" s="28"/>
      <c r="K46" s="28"/>
      <c r="L46" s="28"/>
      <c r="M46" s="28"/>
      <c r="N46" s="27"/>
      <c r="O46" s="27"/>
      <c r="P46" s="27"/>
      <c r="Q46" s="27"/>
      <c r="R46" s="28"/>
      <c r="S46" s="28"/>
      <c r="T46" s="28"/>
      <c r="U46" s="28"/>
      <c r="V46" s="28"/>
      <c r="W46" s="28"/>
      <c r="X46" s="28"/>
      <c r="Y46" s="28"/>
      <c r="Z46" s="17"/>
      <c r="AA46" s="17"/>
      <c r="AB46" s="17"/>
      <c r="AC46" s="17"/>
      <c r="AD46" s="17"/>
      <c r="AE46" s="17"/>
      <c r="AF46" s="17"/>
      <c r="AG46" s="17" t="s">
        <v>111</v>
      </c>
      <c r="AH46" s="17">
        <v>0</v>
      </c>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row>
    <row r="47" spans="1:60" outlineLevel="3" x14ac:dyDescent="0.2">
      <c r="A47" s="24"/>
      <c r="B47" s="25"/>
      <c r="C47" s="55" t="s">
        <v>311</v>
      </c>
      <c r="D47" s="30"/>
      <c r="E47" s="61">
        <v>-1.8</v>
      </c>
      <c r="F47" s="28"/>
      <c r="G47" s="28"/>
      <c r="H47" s="28"/>
      <c r="I47" s="28"/>
      <c r="J47" s="28"/>
      <c r="K47" s="28"/>
      <c r="L47" s="28"/>
      <c r="M47" s="28"/>
      <c r="N47" s="27"/>
      <c r="O47" s="27"/>
      <c r="P47" s="27"/>
      <c r="Q47" s="27"/>
      <c r="R47" s="28"/>
      <c r="S47" s="28"/>
      <c r="T47" s="28"/>
      <c r="U47" s="28"/>
      <c r="V47" s="28"/>
      <c r="W47" s="28"/>
      <c r="X47" s="28"/>
      <c r="Y47" s="28"/>
      <c r="Z47" s="17"/>
      <c r="AA47" s="17"/>
      <c r="AB47" s="17"/>
      <c r="AC47" s="17"/>
      <c r="AD47" s="17"/>
      <c r="AE47" s="17"/>
      <c r="AF47" s="17"/>
      <c r="AG47" s="17" t="s">
        <v>111</v>
      </c>
      <c r="AH47" s="17">
        <v>0</v>
      </c>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row>
    <row r="48" spans="1:60" outlineLevel="1" x14ac:dyDescent="0.2">
      <c r="A48" s="39">
        <v>13</v>
      </c>
      <c r="B48" s="40" t="s">
        <v>144</v>
      </c>
      <c r="C48" s="54" t="s">
        <v>145</v>
      </c>
      <c r="D48" s="41" t="s">
        <v>124</v>
      </c>
      <c r="E48" s="42">
        <v>19.14</v>
      </c>
      <c r="F48" s="438">
        <v>0</v>
      </c>
      <c r="G48" s="44">
        <f>ROUND(E48*F48,2)</f>
        <v>0</v>
      </c>
      <c r="H48" s="43"/>
      <c r="I48" s="44">
        <f>ROUND(E48*H48,2)</f>
        <v>0</v>
      </c>
      <c r="J48" s="43"/>
      <c r="K48" s="44">
        <f>ROUND(E48*J48,2)</f>
        <v>0</v>
      </c>
      <c r="L48" s="44">
        <v>21</v>
      </c>
      <c r="M48" s="44">
        <f>G48*(1+L48/100)</f>
        <v>0</v>
      </c>
      <c r="N48" s="42">
        <v>4.0000000000000003E-5</v>
      </c>
      <c r="O48" s="42">
        <f>ROUND(E48*N48,2)</f>
        <v>0</v>
      </c>
      <c r="P48" s="42">
        <v>0</v>
      </c>
      <c r="Q48" s="42">
        <f>ROUND(E48*P48,2)</f>
        <v>0</v>
      </c>
      <c r="R48" s="44"/>
      <c r="S48" s="44" t="s">
        <v>106</v>
      </c>
      <c r="T48" s="45" t="s">
        <v>106</v>
      </c>
      <c r="U48" s="28">
        <v>7.8E-2</v>
      </c>
      <c r="V48" s="28">
        <f>ROUND(E48*U48,2)</f>
        <v>1.49</v>
      </c>
      <c r="W48" s="28"/>
      <c r="X48" s="28" t="s">
        <v>107</v>
      </c>
      <c r="Y48" s="28" t="s">
        <v>108</v>
      </c>
      <c r="Z48" s="17"/>
      <c r="AA48" s="17"/>
      <c r="AB48" s="17"/>
      <c r="AC48" s="17"/>
      <c r="AD48" s="17"/>
      <c r="AE48" s="17"/>
      <c r="AF48" s="17"/>
      <c r="AG48" s="17" t="s">
        <v>109</v>
      </c>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row>
    <row r="49" spans="1:60" outlineLevel="2" x14ac:dyDescent="0.2">
      <c r="A49" s="24"/>
      <c r="B49" s="25"/>
      <c r="C49" s="55" t="s">
        <v>312</v>
      </c>
      <c r="D49" s="30"/>
      <c r="E49" s="61">
        <v>19.14</v>
      </c>
      <c r="F49" s="28"/>
      <c r="G49" s="28"/>
      <c r="H49" s="28"/>
      <c r="I49" s="28"/>
      <c r="J49" s="28"/>
      <c r="K49" s="28"/>
      <c r="L49" s="28"/>
      <c r="M49" s="28"/>
      <c r="N49" s="27"/>
      <c r="O49" s="27"/>
      <c r="P49" s="27"/>
      <c r="Q49" s="27"/>
      <c r="R49" s="28"/>
      <c r="S49" s="28"/>
      <c r="T49" s="28"/>
      <c r="U49" s="28"/>
      <c r="V49" s="28"/>
      <c r="W49" s="28"/>
      <c r="X49" s="28"/>
      <c r="Y49" s="28"/>
      <c r="Z49" s="17"/>
      <c r="AA49" s="17"/>
      <c r="AB49" s="17"/>
      <c r="AC49" s="17"/>
      <c r="AD49" s="17"/>
      <c r="AE49" s="17"/>
      <c r="AF49" s="17"/>
      <c r="AG49" s="17" t="s">
        <v>111</v>
      </c>
      <c r="AH49" s="17">
        <v>0</v>
      </c>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row>
    <row r="50" spans="1:60" outlineLevel="1" x14ac:dyDescent="0.2">
      <c r="A50" s="39">
        <v>14</v>
      </c>
      <c r="B50" s="40" t="s">
        <v>147</v>
      </c>
      <c r="C50" s="54" t="s">
        <v>148</v>
      </c>
      <c r="D50" s="41" t="s">
        <v>124</v>
      </c>
      <c r="E50" s="42">
        <v>33.799999999999997</v>
      </c>
      <c r="F50" s="438">
        <v>0</v>
      </c>
      <c r="G50" s="44">
        <f>ROUND(E50*F50,2)</f>
        <v>0</v>
      </c>
      <c r="H50" s="43"/>
      <c r="I50" s="44">
        <f>ROUND(E50*H50,2)</f>
        <v>0</v>
      </c>
      <c r="J50" s="43"/>
      <c r="K50" s="44">
        <f>ROUND(E50*J50,2)</f>
        <v>0</v>
      </c>
      <c r="L50" s="44">
        <v>21</v>
      </c>
      <c r="M50" s="44">
        <f>G50*(1+L50/100)</f>
        <v>0</v>
      </c>
      <c r="N50" s="42">
        <v>5.7400000000000003E-3</v>
      </c>
      <c r="O50" s="42">
        <f>ROUND(E50*N50,2)</f>
        <v>0.19</v>
      </c>
      <c r="P50" s="42">
        <v>0</v>
      </c>
      <c r="Q50" s="42">
        <f>ROUND(E50*P50,2)</f>
        <v>0</v>
      </c>
      <c r="R50" s="44"/>
      <c r="S50" s="44" t="s">
        <v>106</v>
      </c>
      <c r="T50" s="45" t="s">
        <v>106</v>
      </c>
      <c r="U50" s="28">
        <v>0.19</v>
      </c>
      <c r="V50" s="28">
        <f>ROUND(E50*U50,2)</f>
        <v>6.42</v>
      </c>
      <c r="W50" s="28"/>
      <c r="X50" s="28" t="s">
        <v>107</v>
      </c>
      <c r="Y50" s="28" t="s">
        <v>108</v>
      </c>
      <c r="Z50" s="17"/>
      <c r="AA50" s="17"/>
      <c r="AB50" s="17"/>
      <c r="AC50" s="17"/>
      <c r="AD50" s="17"/>
      <c r="AE50" s="17"/>
      <c r="AF50" s="17"/>
      <c r="AG50" s="17" t="s">
        <v>109</v>
      </c>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row>
    <row r="51" spans="1:60" outlineLevel="2" x14ac:dyDescent="0.2">
      <c r="A51" s="24"/>
      <c r="B51" s="25"/>
      <c r="C51" s="55" t="s">
        <v>305</v>
      </c>
      <c r="D51" s="30"/>
      <c r="E51" s="61">
        <v>33.799999999999997</v>
      </c>
      <c r="F51" s="28"/>
      <c r="G51" s="28"/>
      <c r="H51" s="28"/>
      <c r="I51" s="28"/>
      <c r="J51" s="28"/>
      <c r="K51" s="28"/>
      <c r="L51" s="28"/>
      <c r="M51" s="28"/>
      <c r="N51" s="27"/>
      <c r="O51" s="27"/>
      <c r="P51" s="27"/>
      <c r="Q51" s="27"/>
      <c r="R51" s="28"/>
      <c r="S51" s="28"/>
      <c r="T51" s="28"/>
      <c r="U51" s="28"/>
      <c r="V51" s="28"/>
      <c r="W51" s="28"/>
      <c r="X51" s="28"/>
      <c r="Y51" s="28"/>
      <c r="Z51" s="17"/>
      <c r="AA51" s="17"/>
      <c r="AB51" s="17"/>
      <c r="AC51" s="17"/>
      <c r="AD51" s="17"/>
      <c r="AE51" s="17"/>
      <c r="AF51" s="17"/>
      <c r="AG51" s="17" t="s">
        <v>111</v>
      </c>
      <c r="AH51" s="17">
        <v>0</v>
      </c>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row>
    <row r="52" spans="1:60" outlineLevel="1" x14ac:dyDescent="0.2">
      <c r="A52" s="39">
        <v>15</v>
      </c>
      <c r="B52" s="40" t="s">
        <v>149</v>
      </c>
      <c r="C52" s="54" t="s">
        <v>150</v>
      </c>
      <c r="D52" s="41" t="s">
        <v>151</v>
      </c>
      <c r="E52" s="42">
        <v>32.200000000000003</v>
      </c>
      <c r="F52" s="438">
        <v>0</v>
      </c>
      <c r="G52" s="44">
        <f>ROUND(E52*F52,2)</f>
        <v>0</v>
      </c>
      <c r="H52" s="43"/>
      <c r="I52" s="44">
        <f>ROUND(E52*H52,2)</f>
        <v>0</v>
      </c>
      <c r="J52" s="43"/>
      <c r="K52" s="44">
        <f>ROUND(E52*J52,2)</f>
        <v>0</v>
      </c>
      <c r="L52" s="44">
        <v>21</v>
      </c>
      <c r="M52" s="44">
        <f>G52*(1+L52/100)</f>
        <v>0</v>
      </c>
      <c r="N52" s="42">
        <v>3.7100000000000002E-3</v>
      </c>
      <c r="O52" s="42">
        <f>ROUND(E52*N52,2)</f>
        <v>0.12</v>
      </c>
      <c r="P52" s="42">
        <v>0</v>
      </c>
      <c r="Q52" s="42">
        <f>ROUND(E52*P52,2)</f>
        <v>0</v>
      </c>
      <c r="R52" s="44"/>
      <c r="S52" s="44" t="s">
        <v>106</v>
      </c>
      <c r="T52" s="45" t="s">
        <v>106</v>
      </c>
      <c r="U52" s="28">
        <v>0.18179999999999999</v>
      </c>
      <c r="V52" s="28">
        <f>ROUND(E52*U52,2)</f>
        <v>5.85</v>
      </c>
      <c r="W52" s="28"/>
      <c r="X52" s="28" t="s">
        <v>107</v>
      </c>
      <c r="Y52" s="28" t="s">
        <v>108</v>
      </c>
      <c r="Z52" s="17"/>
      <c r="AA52" s="17"/>
      <c r="AB52" s="17"/>
      <c r="AC52" s="17"/>
      <c r="AD52" s="17"/>
      <c r="AE52" s="17"/>
      <c r="AF52" s="17"/>
      <c r="AG52" s="17" t="s">
        <v>109</v>
      </c>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row>
    <row r="53" spans="1:60" outlineLevel="2" x14ac:dyDescent="0.2">
      <c r="A53" s="24"/>
      <c r="B53" s="25"/>
      <c r="C53" s="55" t="s">
        <v>313</v>
      </c>
      <c r="D53" s="30"/>
      <c r="E53" s="61">
        <v>32.200000000000003</v>
      </c>
      <c r="F53" s="28"/>
      <c r="G53" s="28"/>
      <c r="H53" s="28"/>
      <c r="I53" s="28"/>
      <c r="J53" s="28"/>
      <c r="K53" s="28"/>
      <c r="L53" s="28"/>
      <c r="M53" s="28"/>
      <c r="N53" s="27"/>
      <c r="O53" s="27"/>
      <c r="P53" s="27"/>
      <c r="Q53" s="27"/>
      <c r="R53" s="28"/>
      <c r="S53" s="28"/>
      <c r="T53" s="28"/>
      <c r="U53" s="28"/>
      <c r="V53" s="28"/>
      <c r="W53" s="28"/>
      <c r="X53" s="28"/>
      <c r="Y53" s="28"/>
      <c r="Z53" s="17"/>
      <c r="AA53" s="17"/>
      <c r="AB53" s="17"/>
      <c r="AC53" s="17"/>
      <c r="AD53" s="17"/>
      <c r="AE53" s="17"/>
      <c r="AF53" s="17"/>
      <c r="AG53" s="17" t="s">
        <v>111</v>
      </c>
      <c r="AH53" s="17">
        <v>0</v>
      </c>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row>
    <row r="54" spans="1:60" outlineLevel="1" x14ac:dyDescent="0.2">
      <c r="A54" s="39">
        <v>16</v>
      </c>
      <c r="B54" s="40" t="s">
        <v>153</v>
      </c>
      <c r="C54" s="54" t="s">
        <v>154</v>
      </c>
      <c r="D54" s="41" t="s">
        <v>124</v>
      </c>
      <c r="E54" s="42">
        <v>4</v>
      </c>
      <c r="F54" s="438">
        <v>0</v>
      </c>
      <c r="G54" s="44">
        <f>ROUND(E54*F54,2)</f>
        <v>0</v>
      </c>
      <c r="H54" s="43"/>
      <c r="I54" s="44">
        <f>ROUND(E54*H54,2)</f>
        <v>0</v>
      </c>
      <c r="J54" s="43"/>
      <c r="K54" s="44">
        <f>ROUND(E54*J54,2)</f>
        <v>0</v>
      </c>
      <c r="L54" s="44">
        <v>21</v>
      </c>
      <c r="M54" s="44">
        <f>G54*(1+L54/100)</f>
        <v>0</v>
      </c>
      <c r="N54" s="42">
        <v>4.7660000000000001E-2</v>
      </c>
      <c r="O54" s="42">
        <f>ROUND(E54*N54,2)</f>
        <v>0.19</v>
      </c>
      <c r="P54" s="42">
        <v>0</v>
      </c>
      <c r="Q54" s="42">
        <f>ROUND(E54*P54,2)</f>
        <v>0</v>
      </c>
      <c r="R54" s="44"/>
      <c r="S54" s="44" t="s">
        <v>106</v>
      </c>
      <c r="T54" s="45" t="s">
        <v>106</v>
      </c>
      <c r="U54" s="28">
        <v>0.65600000000000003</v>
      </c>
      <c r="V54" s="28">
        <f>ROUND(E54*U54,2)</f>
        <v>2.62</v>
      </c>
      <c r="W54" s="28"/>
      <c r="X54" s="28" t="s">
        <v>107</v>
      </c>
      <c r="Y54" s="28" t="s">
        <v>108</v>
      </c>
      <c r="Z54" s="17"/>
      <c r="AA54" s="17"/>
      <c r="AB54" s="17"/>
      <c r="AC54" s="17"/>
      <c r="AD54" s="17"/>
      <c r="AE54" s="17"/>
      <c r="AF54" s="17"/>
      <c r="AG54" s="17" t="s">
        <v>109</v>
      </c>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row>
    <row r="55" spans="1:60" outlineLevel="2" x14ac:dyDescent="0.2">
      <c r="A55" s="24"/>
      <c r="B55" s="25"/>
      <c r="C55" s="55" t="s">
        <v>314</v>
      </c>
      <c r="D55" s="30"/>
      <c r="E55" s="61">
        <v>4</v>
      </c>
      <c r="F55" s="28"/>
      <c r="G55" s="28"/>
      <c r="H55" s="28"/>
      <c r="I55" s="28"/>
      <c r="J55" s="28"/>
      <c r="K55" s="28"/>
      <c r="L55" s="28"/>
      <c r="M55" s="28"/>
      <c r="N55" s="27"/>
      <c r="O55" s="27"/>
      <c r="P55" s="27"/>
      <c r="Q55" s="27"/>
      <c r="R55" s="28"/>
      <c r="S55" s="28"/>
      <c r="T55" s="28"/>
      <c r="U55" s="28"/>
      <c r="V55" s="28"/>
      <c r="W55" s="28"/>
      <c r="X55" s="28"/>
      <c r="Y55" s="28"/>
      <c r="Z55" s="17"/>
      <c r="AA55" s="17"/>
      <c r="AB55" s="17"/>
      <c r="AC55" s="17"/>
      <c r="AD55" s="17"/>
      <c r="AE55" s="17"/>
      <c r="AF55" s="17"/>
      <c r="AG55" s="17" t="s">
        <v>111</v>
      </c>
      <c r="AH55" s="17">
        <v>0</v>
      </c>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row>
    <row r="56" spans="1:60" outlineLevel="1" x14ac:dyDescent="0.2">
      <c r="A56" s="39">
        <v>17</v>
      </c>
      <c r="B56" s="40" t="s">
        <v>155</v>
      </c>
      <c r="C56" s="54" t="s">
        <v>156</v>
      </c>
      <c r="D56" s="41" t="s">
        <v>124</v>
      </c>
      <c r="E56" s="42">
        <v>197.28</v>
      </c>
      <c r="F56" s="438">
        <v>0</v>
      </c>
      <c r="G56" s="44">
        <f>ROUND(E56*F56,2)</f>
        <v>0</v>
      </c>
      <c r="H56" s="43"/>
      <c r="I56" s="44">
        <f>ROUND(E56*H56,2)</f>
        <v>0</v>
      </c>
      <c r="J56" s="43"/>
      <c r="K56" s="44">
        <f>ROUND(E56*J56,2)</f>
        <v>0</v>
      </c>
      <c r="L56" s="44">
        <v>21</v>
      </c>
      <c r="M56" s="44">
        <f>G56*(1+L56/100)</f>
        <v>0</v>
      </c>
      <c r="N56" s="42">
        <v>5.3400000000000001E-3</v>
      </c>
      <c r="O56" s="42">
        <f>ROUND(E56*N56,2)</f>
        <v>1.05</v>
      </c>
      <c r="P56" s="42">
        <v>0</v>
      </c>
      <c r="Q56" s="42">
        <f>ROUND(E56*P56,2)</f>
        <v>0</v>
      </c>
      <c r="R56" s="44"/>
      <c r="S56" s="44" t="s">
        <v>106</v>
      </c>
      <c r="T56" s="45" t="s">
        <v>106</v>
      </c>
      <c r="U56" s="28">
        <v>0.11</v>
      </c>
      <c r="V56" s="28">
        <f>ROUND(E56*U56,2)</f>
        <v>21.7</v>
      </c>
      <c r="W56" s="28"/>
      <c r="X56" s="28" t="s">
        <v>107</v>
      </c>
      <c r="Y56" s="28" t="s">
        <v>108</v>
      </c>
      <c r="Z56" s="17"/>
      <c r="AA56" s="17"/>
      <c r="AB56" s="17"/>
      <c r="AC56" s="17"/>
      <c r="AD56" s="17"/>
      <c r="AE56" s="17"/>
      <c r="AF56" s="17"/>
      <c r="AG56" s="17" t="s">
        <v>109</v>
      </c>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row>
    <row r="57" spans="1:60" outlineLevel="2" x14ac:dyDescent="0.2">
      <c r="A57" s="24"/>
      <c r="B57" s="25"/>
      <c r="C57" s="55" t="s">
        <v>306</v>
      </c>
      <c r="D57" s="30"/>
      <c r="E57" s="61">
        <v>91.46</v>
      </c>
      <c r="F57" s="28"/>
      <c r="G57" s="28"/>
      <c r="H57" s="28"/>
      <c r="I57" s="28"/>
      <c r="J57" s="28"/>
      <c r="K57" s="28"/>
      <c r="L57" s="28"/>
      <c r="M57" s="28"/>
      <c r="N57" s="27"/>
      <c r="O57" s="27"/>
      <c r="P57" s="27"/>
      <c r="Q57" s="27"/>
      <c r="R57" s="28"/>
      <c r="S57" s="28"/>
      <c r="T57" s="28"/>
      <c r="U57" s="28"/>
      <c r="V57" s="28"/>
      <c r="W57" s="28"/>
      <c r="X57" s="28"/>
      <c r="Y57" s="28"/>
      <c r="Z57" s="17"/>
      <c r="AA57" s="17"/>
      <c r="AB57" s="17"/>
      <c r="AC57" s="17"/>
      <c r="AD57" s="17"/>
      <c r="AE57" s="17"/>
      <c r="AF57" s="17"/>
      <c r="AG57" s="17" t="s">
        <v>111</v>
      </c>
      <c r="AH57" s="17">
        <v>0</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row>
    <row r="58" spans="1:60" outlineLevel="3" x14ac:dyDescent="0.2">
      <c r="A58" s="24"/>
      <c r="B58" s="25"/>
      <c r="C58" s="55" t="s">
        <v>307</v>
      </c>
      <c r="D58" s="30"/>
      <c r="E58" s="61">
        <v>68</v>
      </c>
      <c r="F58" s="28"/>
      <c r="G58" s="28"/>
      <c r="H58" s="28"/>
      <c r="I58" s="28"/>
      <c r="J58" s="28"/>
      <c r="K58" s="28"/>
      <c r="L58" s="28"/>
      <c r="M58" s="28"/>
      <c r="N58" s="27"/>
      <c r="O58" s="27"/>
      <c r="P58" s="27"/>
      <c r="Q58" s="27"/>
      <c r="R58" s="28"/>
      <c r="S58" s="28"/>
      <c r="T58" s="28"/>
      <c r="U58" s="28"/>
      <c r="V58" s="28"/>
      <c r="W58" s="28"/>
      <c r="X58" s="28"/>
      <c r="Y58" s="28"/>
      <c r="Z58" s="17"/>
      <c r="AA58" s="17"/>
      <c r="AB58" s="17"/>
      <c r="AC58" s="17"/>
      <c r="AD58" s="17"/>
      <c r="AE58" s="17"/>
      <c r="AF58" s="17"/>
      <c r="AG58" s="17" t="s">
        <v>111</v>
      </c>
      <c r="AH58" s="17">
        <v>0</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row>
    <row r="59" spans="1:60" outlineLevel="3" x14ac:dyDescent="0.2">
      <c r="A59" s="24"/>
      <c r="B59" s="25"/>
      <c r="C59" s="55" t="s">
        <v>308</v>
      </c>
      <c r="D59" s="30"/>
      <c r="E59" s="61">
        <v>30.26</v>
      </c>
      <c r="F59" s="28"/>
      <c r="G59" s="28"/>
      <c r="H59" s="28"/>
      <c r="I59" s="28"/>
      <c r="J59" s="28"/>
      <c r="K59" s="28"/>
      <c r="L59" s="28"/>
      <c r="M59" s="28"/>
      <c r="N59" s="27"/>
      <c r="O59" s="27"/>
      <c r="P59" s="27"/>
      <c r="Q59" s="27"/>
      <c r="R59" s="28"/>
      <c r="S59" s="28"/>
      <c r="T59" s="28"/>
      <c r="U59" s="28"/>
      <c r="V59" s="28"/>
      <c r="W59" s="28"/>
      <c r="X59" s="28"/>
      <c r="Y59" s="28"/>
      <c r="Z59" s="17"/>
      <c r="AA59" s="17"/>
      <c r="AB59" s="17"/>
      <c r="AC59" s="17"/>
      <c r="AD59" s="17"/>
      <c r="AE59" s="17"/>
      <c r="AF59" s="17"/>
      <c r="AG59" s="17" t="s">
        <v>111</v>
      </c>
      <c r="AH59" s="17">
        <v>0</v>
      </c>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row>
    <row r="60" spans="1:60" outlineLevel="3" x14ac:dyDescent="0.2">
      <c r="A60" s="24"/>
      <c r="B60" s="25"/>
      <c r="C60" s="55" t="s">
        <v>309</v>
      </c>
      <c r="D60" s="30"/>
      <c r="E60" s="61">
        <v>14.96</v>
      </c>
      <c r="F60" s="28"/>
      <c r="G60" s="28"/>
      <c r="H60" s="28"/>
      <c r="I60" s="28"/>
      <c r="J60" s="28"/>
      <c r="K60" s="28"/>
      <c r="L60" s="28"/>
      <c r="M60" s="28"/>
      <c r="N60" s="27"/>
      <c r="O60" s="27"/>
      <c r="P60" s="27"/>
      <c r="Q60" s="27"/>
      <c r="R60" s="28"/>
      <c r="S60" s="28"/>
      <c r="T60" s="28"/>
      <c r="U60" s="28"/>
      <c r="V60" s="28"/>
      <c r="W60" s="28"/>
      <c r="X60" s="28"/>
      <c r="Y60" s="28"/>
      <c r="Z60" s="17"/>
      <c r="AA60" s="17"/>
      <c r="AB60" s="17"/>
      <c r="AC60" s="17"/>
      <c r="AD60" s="17"/>
      <c r="AE60" s="17"/>
      <c r="AF60" s="17"/>
      <c r="AG60" s="17" t="s">
        <v>111</v>
      </c>
      <c r="AH60" s="17">
        <v>0</v>
      </c>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row>
    <row r="61" spans="1:60" outlineLevel="3" x14ac:dyDescent="0.2">
      <c r="A61" s="24"/>
      <c r="B61" s="25"/>
      <c r="C61" s="55" t="s">
        <v>310</v>
      </c>
      <c r="D61" s="30"/>
      <c r="E61" s="61">
        <v>-5.6</v>
      </c>
      <c r="F61" s="28"/>
      <c r="G61" s="28"/>
      <c r="H61" s="28"/>
      <c r="I61" s="28"/>
      <c r="J61" s="28"/>
      <c r="K61" s="28"/>
      <c r="L61" s="28"/>
      <c r="M61" s="28"/>
      <c r="N61" s="27"/>
      <c r="O61" s="27"/>
      <c r="P61" s="27"/>
      <c r="Q61" s="27"/>
      <c r="R61" s="28"/>
      <c r="S61" s="28"/>
      <c r="T61" s="28"/>
      <c r="U61" s="28"/>
      <c r="V61" s="28"/>
      <c r="W61" s="28"/>
      <c r="X61" s="28"/>
      <c r="Y61" s="28"/>
      <c r="Z61" s="17"/>
      <c r="AA61" s="17"/>
      <c r="AB61" s="17"/>
      <c r="AC61" s="17"/>
      <c r="AD61" s="17"/>
      <c r="AE61" s="17"/>
      <c r="AF61" s="17"/>
      <c r="AG61" s="17" t="s">
        <v>111</v>
      </c>
      <c r="AH61" s="17">
        <v>0</v>
      </c>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row>
    <row r="62" spans="1:60" outlineLevel="3" x14ac:dyDescent="0.2">
      <c r="A62" s="24"/>
      <c r="B62" s="25"/>
      <c r="C62" s="55" t="s">
        <v>311</v>
      </c>
      <c r="D62" s="30"/>
      <c r="E62" s="61">
        <v>-1.8</v>
      </c>
      <c r="F62" s="28"/>
      <c r="G62" s="28"/>
      <c r="H62" s="28"/>
      <c r="I62" s="28"/>
      <c r="J62" s="28"/>
      <c r="K62" s="28"/>
      <c r="L62" s="28"/>
      <c r="M62" s="28"/>
      <c r="N62" s="27"/>
      <c r="O62" s="27"/>
      <c r="P62" s="27"/>
      <c r="Q62" s="27"/>
      <c r="R62" s="28"/>
      <c r="S62" s="28"/>
      <c r="T62" s="28"/>
      <c r="U62" s="28"/>
      <c r="V62" s="28"/>
      <c r="W62" s="28"/>
      <c r="X62" s="28"/>
      <c r="Y62" s="28"/>
      <c r="Z62" s="17"/>
      <c r="AA62" s="17"/>
      <c r="AB62" s="17"/>
      <c r="AC62" s="17"/>
      <c r="AD62" s="17"/>
      <c r="AE62" s="17"/>
      <c r="AF62" s="17"/>
      <c r="AG62" s="17" t="s">
        <v>111</v>
      </c>
      <c r="AH62" s="17">
        <v>0</v>
      </c>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row>
    <row r="63" spans="1:60" outlineLevel="1" x14ac:dyDescent="0.2">
      <c r="A63" s="39">
        <v>18</v>
      </c>
      <c r="B63" s="40" t="s">
        <v>315</v>
      </c>
      <c r="C63" s="54" t="s">
        <v>316</v>
      </c>
      <c r="D63" s="41" t="s">
        <v>124</v>
      </c>
      <c r="E63" s="42">
        <v>6.26</v>
      </c>
      <c r="F63" s="438">
        <v>0</v>
      </c>
      <c r="G63" s="44">
        <f>ROUND(E63*F63,2)</f>
        <v>0</v>
      </c>
      <c r="H63" s="43"/>
      <c r="I63" s="44">
        <f>ROUND(E63*H63,2)</f>
        <v>0</v>
      </c>
      <c r="J63" s="43"/>
      <c r="K63" s="44">
        <f>ROUND(E63*J63,2)</f>
        <v>0</v>
      </c>
      <c r="L63" s="44">
        <v>21</v>
      </c>
      <c r="M63" s="44">
        <f>G63*(1+L63/100)</f>
        <v>0</v>
      </c>
      <c r="N63" s="42">
        <v>1.5740000000000001E-2</v>
      </c>
      <c r="O63" s="42">
        <f>ROUND(E63*N63,2)</f>
        <v>0.1</v>
      </c>
      <c r="P63" s="42">
        <v>0</v>
      </c>
      <c r="Q63" s="42">
        <f>ROUND(E63*P63,2)</f>
        <v>0</v>
      </c>
      <c r="R63" s="44"/>
      <c r="S63" s="44" t="s">
        <v>106</v>
      </c>
      <c r="T63" s="45" t="s">
        <v>106</v>
      </c>
      <c r="U63" s="28">
        <v>0.33481</v>
      </c>
      <c r="V63" s="28">
        <f>ROUND(E63*U63,2)</f>
        <v>2.1</v>
      </c>
      <c r="W63" s="28"/>
      <c r="X63" s="28" t="s">
        <v>107</v>
      </c>
      <c r="Y63" s="28" t="s">
        <v>108</v>
      </c>
      <c r="Z63" s="17"/>
      <c r="AA63" s="17"/>
      <c r="AB63" s="17"/>
      <c r="AC63" s="17"/>
      <c r="AD63" s="17"/>
      <c r="AE63" s="17"/>
      <c r="AF63" s="17"/>
      <c r="AG63" s="17" t="s">
        <v>109</v>
      </c>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row>
    <row r="64" spans="1:60" outlineLevel="2" x14ac:dyDescent="0.2">
      <c r="A64" s="24"/>
      <c r="B64" s="25"/>
      <c r="C64" s="55" t="s">
        <v>317</v>
      </c>
      <c r="D64" s="30"/>
      <c r="E64" s="61">
        <v>9.86</v>
      </c>
      <c r="F64" s="28"/>
      <c r="G64" s="28"/>
      <c r="H64" s="28"/>
      <c r="I64" s="28"/>
      <c r="J64" s="28"/>
      <c r="K64" s="28"/>
      <c r="L64" s="28"/>
      <c r="M64" s="28"/>
      <c r="N64" s="27"/>
      <c r="O64" s="27"/>
      <c r="P64" s="27"/>
      <c r="Q64" s="27"/>
      <c r="R64" s="28"/>
      <c r="S64" s="28"/>
      <c r="T64" s="28"/>
      <c r="U64" s="28"/>
      <c r="V64" s="28"/>
      <c r="W64" s="28"/>
      <c r="X64" s="28"/>
      <c r="Y64" s="28"/>
      <c r="Z64" s="17"/>
      <c r="AA64" s="17"/>
      <c r="AB64" s="17"/>
      <c r="AC64" s="17"/>
      <c r="AD64" s="17"/>
      <c r="AE64" s="17"/>
      <c r="AF64" s="17"/>
      <c r="AG64" s="17" t="s">
        <v>111</v>
      </c>
      <c r="AH64" s="17">
        <v>0</v>
      </c>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row>
    <row r="65" spans="1:60" outlineLevel="3" x14ac:dyDescent="0.2">
      <c r="A65" s="24"/>
      <c r="B65" s="25"/>
      <c r="C65" s="55" t="s">
        <v>318</v>
      </c>
      <c r="D65" s="30"/>
      <c r="E65" s="61">
        <v>-1.6</v>
      </c>
      <c r="F65" s="28"/>
      <c r="G65" s="28"/>
      <c r="H65" s="28"/>
      <c r="I65" s="28"/>
      <c r="J65" s="28"/>
      <c r="K65" s="28"/>
      <c r="L65" s="28"/>
      <c r="M65" s="28"/>
      <c r="N65" s="27"/>
      <c r="O65" s="27"/>
      <c r="P65" s="27"/>
      <c r="Q65" s="27"/>
      <c r="R65" s="28"/>
      <c r="S65" s="28"/>
      <c r="T65" s="28"/>
      <c r="U65" s="28"/>
      <c r="V65" s="28"/>
      <c r="W65" s="28"/>
      <c r="X65" s="28"/>
      <c r="Y65" s="28"/>
      <c r="Z65" s="17"/>
      <c r="AA65" s="17"/>
      <c r="AB65" s="17"/>
      <c r="AC65" s="17"/>
      <c r="AD65" s="17"/>
      <c r="AE65" s="17"/>
      <c r="AF65" s="17"/>
      <c r="AG65" s="17" t="s">
        <v>111</v>
      </c>
      <c r="AH65" s="17">
        <v>0</v>
      </c>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row>
    <row r="66" spans="1:60" outlineLevel="3" x14ac:dyDescent="0.2">
      <c r="A66" s="24"/>
      <c r="B66" s="25"/>
      <c r="C66" s="55" t="s">
        <v>319</v>
      </c>
      <c r="D66" s="30"/>
      <c r="E66" s="61">
        <v>-2</v>
      </c>
      <c r="F66" s="28"/>
      <c r="G66" s="28"/>
      <c r="H66" s="28"/>
      <c r="I66" s="28"/>
      <c r="J66" s="28"/>
      <c r="K66" s="28"/>
      <c r="L66" s="28"/>
      <c r="M66" s="28"/>
      <c r="N66" s="27"/>
      <c r="O66" s="27"/>
      <c r="P66" s="27"/>
      <c r="Q66" s="27"/>
      <c r="R66" s="28"/>
      <c r="S66" s="28"/>
      <c r="T66" s="28"/>
      <c r="U66" s="28"/>
      <c r="V66" s="28"/>
      <c r="W66" s="28"/>
      <c r="X66" s="28"/>
      <c r="Y66" s="28"/>
      <c r="Z66" s="17"/>
      <c r="AA66" s="17"/>
      <c r="AB66" s="17"/>
      <c r="AC66" s="17"/>
      <c r="AD66" s="17"/>
      <c r="AE66" s="17"/>
      <c r="AF66" s="17"/>
      <c r="AG66" s="17" t="s">
        <v>111</v>
      </c>
      <c r="AH66" s="17">
        <v>0</v>
      </c>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row>
    <row r="67" spans="1:60" x14ac:dyDescent="0.2">
      <c r="A67" s="32" t="s">
        <v>101</v>
      </c>
      <c r="B67" s="33" t="s">
        <v>36</v>
      </c>
      <c r="C67" s="53" t="s">
        <v>37</v>
      </c>
      <c r="D67" s="34"/>
      <c r="E67" s="35"/>
      <c r="F67" s="36"/>
      <c r="G67" s="36">
        <f>SUMIF(AG68:AG70,"&lt;&gt;NOR",G68:G70)</f>
        <v>0</v>
      </c>
      <c r="H67" s="36"/>
      <c r="I67" s="36">
        <f>SUM(I68:I70)</f>
        <v>0</v>
      </c>
      <c r="J67" s="36"/>
      <c r="K67" s="36">
        <f>SUM(K68:K70)</f>
        <v>0</v>
      </c>
      <c r="L67" s="36"/>
      <c r="M67" s="36">
        <f>SUM(M68:M70)</f>
        <v>0</v>
      </c>
      <c r="N67" s="35"/>
      <c r="O67" s="35">
        <f>SUM(O68:O70)</f>
        <v>0.21</v>
      </c>
      <c r="P67" s="35"/>
      <c r="Q67" s="35">
        <f>SUM(Q68:Q70)</f>
        <v>0</v>
      </c>
      <c r="R67" s="36"/>
      <c r="S67" s="36"/>
      <c r="T67" s="37"/>
      <c r="U67" s="31"/>
      <c r="V67" s="31">
        <f>SUM(V68:V70)</f>
        <v>0.44</v>
      </c>
      <c r="W67" s="31"/>
      <c r="X67" s="31"/>
      <c r="Y67" s="31"/>
      <c r="AG67" t="s">
        <v>102</v>
      </c>
    </row>
    <row r="68" spans="1:60" outlineLevel="1" x14ac:dyDescent="0.2">
      <c r="A68" s="39">
        <v>19</v>
      </c>
      <c r="B68" s="40" t="s">
        <v>160</v>
      </c>
      <c r="C68" s="54" t="s">
        <v>161</v>
      </c>
      <c r="D68" s="41" t="s">
        <v>105</v>
      </c>
      <c r="E68" s="42">
        <v>8.3250000000000005E-2</v>
      </c>
      <c r="F68" s="438">
        <v>0</v>
      </c>
      <c r="G68" s="44">
        <f>ROUND(E68*F68,2)</f>
        <v>0</v>
      </c>
      <c r="H68" s="43"/>
      <c r="I68" s="44">
        <f>ROUND(E68*H68,2)</f>
        <v>0</v>
      </c>
      <c r="J68" s="43"/>
      <c r="K68" s="44">
        <f>ROUND(E68*J68,2)</f>
        <v>0</v>
      </c>
      <c r="L68" s="44">
        <v>21</v>
      </c>
      <c r="M68" s="44">
        <f>G68*(1+L68/100)</f>
        <v>0</v>
      </c>
      <c r="N68" s="42">
        <v>2.5</v>
      </c>
      <c r="O68" s="42">
        <f>ROUND(E68*N68,2)</f>
        <v>0.21</v>
      </c>
      <c r="P68" s="42">
        <v>0</v>
      </c>
      <c r="Q68" s="42">
        <f>ROUND(E68*P68,2)</f>
        <v>0</v>
      </c>
      <c r="R68" s="44"/>
      <c r="S68" s="44" t="s">
        <v>106</v>
      </c>
      <c r="T68" s="45" t="s">
        <v>106</v>
      </c>
      <c r="U68" s="28">
        <v>5.33</v>
      </c>
      <c r="V68" s="28">
        <f>ROUND(E68*U68,2)</f>
        <v>0.44</v>
      </c>
      <c r="W68" s="28"/>
      <c r="X68" s="28" t="s">
        <v>107</v>
      </c>
      <c r="Y68" s="28" t="s">
        <v>108</v>
      </c>
      <c r="Z68" s="17"/>
      <c r="AA68" s="17"/>
      <c r="AB68" s="17"/>
      <c r="AC68" s="17"/>
      <c r="AD68" s="17"/>
      <c r="AE68" s="17"/>
      <c r="AF68" s="17"/>
      <c r="AG68" s="17" t="s">
        <v>109</v>
      </c>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row>
    <row r="69" spans="1:60" outlineLevel="2" x14ac:dyDescent="0.2">
      <c r="A69" s="24"/>
      <c r="B69" s="25"/>
      <c r="C69" s="55" t="s">
        <v>320</v>
      </c>
      <c r="D69" s="30"/>
      <c r="E69" s="61">
        <v>1.7999999999999999E-2</v>
      </c>
      <c r="F69" s="28"/>
      <c r="G69" s="28"/>
      <c r="H69" s="28"/>
      <c r="I69" s="28"/>
      <c r="J69" s="28"/>
      <c r="K69" s="28"/>
      <c r="L69" s="28"/>
      <c r="M69" s="28"/>
      <c r="N69" s="27"/>
      <c r="O69" s="27"/>
      <c r="P69" s="27"/>
      <c r="Q69" s="27"/>
      <c r="R69" s="28"/>
      <c r="S69" s="28"/>
      <c r="T69" s="28"/>
      <c r="U69" s="28"/>
      <c r="V69" s="28"/>
      <c r="W69" s="28"/>
      <c r="X69" s="28"/>
      <c r="Y69" s="28"/>
      <c r="Z69" s="17"/>
      <c r="AA69" s="17"/>
      <c r="AB69" s="17"/>
      <c r="AC69" s="17"/>
      <c r="AD69" s="17"/>
      <c r="AE69" s="17"/>
      <c r="AF69" s="17"/>
      <c r="AG69" s="17" t="s">
        <v>111</v>
      </c>
      <c r="AH69" s="17">
        <v>0</v>
      </c>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row>
    <row r="70" spans="1:60" outlineLevel="3" x14ac:dyDescent="0.2">
      <c r="A70" s="24"/>
      <c r="B70" s="25"/>
      <c r="C70" s="55" t="s">
        <v>321</v>
      </c>
      <c r="D70" s="30"/>
      <c r="E70" s="61">
        <v>6.5250000000000002E-2</v>
      </c>
      <c r="F70" s="28"/>
      <c r="G70" s="28"/>
      <c r="H70" s="28"/>
      <c r="I70" s="28"/>
      <c r="J70" s="28"/>
      <c r="K70" s="28"/>
      <c r="L70" s="28"/>
      <c r="M70" s="28"/>
      <c r="N70" s="27"/>
      <c r="O70" s="27"/>
      <c r="P70" s="27"/>
      <c r="Q70" s="27"/>
      <c r="R70" s="28"/>
      <c r="S70" s="28"/>
      <c r="T70" s="28"/>
      <c r="U70" s="28"/>
      <c r="V70" s="28"/>
      <c r="W70" s="28"/>
      <c r="X70" s="28"/>
      <c r="Y70" s="28"/>
      <c r="Z70" s="17"/>
      <c r="AA70" s="17"/>
      <c r="AB70" s="17"/>
      <c r="AC70" s="17"/>
      <c r="AD70" s="17"/>
      <c r="AE70" s="17"/>
      <c r="AF70" s="17"/>
      <c r="AG70" s="17" t="s">
        <v>111</v>
      </c>
      <c r="AH70" s="17">
        <v>0</v>
      </c>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row>
    <row r="71" spans="1:60" x14ac:dyDescent="0.2">
      <c r="A71" s="32" t="s">
        <v>101</v>
      </c>
      <c r="B71" s="33" t="s">
        <v>40</v>
      </c>
      <c r="C71" s="53" t="s">
        <v>41</v>
      </c>
      <c r="D71" s="34"/>
      <c r="E71" s="35"/>
      <c r="F71" s="36"/>
      <c r="G71" s="36">
        <f>SUMIF(AG72:AG73,"&lt;&gt;NOR",G72:G73)</f>
        <v>0</v>
      </c>
      <c r="H71" s="36"/>
      <c r="I71" s="36">
        <f>SUM(I72:I73)</f>
        <v>0</v>
      </c>
      <c r="J71" s="36"/>
      <c r="K71" s="36">
        <f>SUM(K72:K73)</f>
        <v>0</v>
      </c>
      <c r="L71" s="36"/>
      <c r="M71" s="36">
        <f>SUM(M72:M73)</f>
        <v>0</v>
      </c>
      <c r="N71" s="35"/>
      <c r="O71" s="35">
        <f>SUM(O72:O73)</f>
        <v>0.05</v>
      </c>
      <c r="P71" s="35"/>
      <c r="Q71" s="35">
        <f>SUM(Q72:Q73)</f>
        <v>0</v>
      </c>
      <c r="R71" s="36"/>
      <c r="S71" s="36"/>
      <c r="T71" s="37"/>
      <c r="U71" s="31"/>
      <c r="V71" s="31">
        <f>SUM(V72:V73)</f>
        <v>7.23</v>
      </c>
      <c r="W71" s="31"/>
      <c r="X71" s="31"/>
      <c r="Y71" s="31"/>
      <c r="AG71" t="s">
        <v>102</v>
      </c>
    </row>
    <row r="72" spans="1:60" outlineLevel="1" x14ac:dyDescent="0.2">
      <c r="A72" s="39">
        <v>20</v>
      </c>
      <c r="B72" s="40" t="s">
        <v>322</v>
      </c>
      <c r="C72" s="54" t="s">
        <v>323</v>
      </c>
      <c r="D72" s="41" t="s">
        <v>124</v>
      </c>
      <c r="E72" s="42">
        <v>33.799999999999997</v>
      </c>
      <c r="F72" s="438">
        <v>0</v>
      </c>
      <c r="G72" s="44">
        <f>ROUND(E72*F72,2)</f>
        <v>0</v>
      </c>
      <c r="H72" s="43"/>
      <c r="I72" s="44">
        <f>ROUND(E72*H72,2)</f>
        <v>0</v>
      </c>
      <c r="J72" s="43"/>
      <c r="K72" s="44">
        <f>ROUND(E72*J72,2)</f>
        <v>0</v>
      </c>
      <c r="L72" s="44">
        <v>21</v>
      </c>
      <c r="M72" s="44">
        <f>G72*(1+L72/100)</f>
        <v>0</v>
      </c>
      <c r="N72" s="42">
        <v>1.58E-3</v>
      </c>
      <c r="O72" s="42">
        <f>ROUND(E72*N72,2)</f>
        <v>0.05</v>
      </c>
      <c r="P72" s="42">
        <v>0</v>
      </c>
      <c r="Q72" s="42">
        <f>ROUND(E72*P72,2)</f>
        <v>0</v>
      </c>
      <c r="R72" s="44"/>
      <c r="S72" s="44" t="s">
        <v>106</v>
      </c>
      <c r="T72" s="45" t="s">
        <v>106</v>
      </c>
      <c r="U72" s="28">
        <v>0.214</v>
      </c>
      <c r="V72" s="28">
        <f>ROUND(E72*U72,2)</f>
        <v>7.23</v>
      </c>
      <c r="W72" s="28"/>
      <c r="X72" s="28" t="s">
        <v>107</v>
      </c>
      <c r="Y72" s="28" t="s">
        <v>108</v>
      </c>
      <c r="Z72" s="17"/>
      <c r="AA72" s="17"/>
      <c r="AB72" s="17"/>
      <c r="AC72" s="17"/>
      <c r="AD72" s="17"/>
      <c r="AE72" s="17"/>
      <c r="AF72" s="17"/>
      <c r="AG72" s="17" t="s">
        <v>109</v>
      </c>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row>
    <row r="73" spans="1:60" outlineLevel="2" x14ac:dyDescent="0.2">
      <c r="A73" s="24"/>
      <c r="B73" s="25"/>
      <c r="C73" s="55" t="s">
        <v>305</v>
      </c>
      <c r="D73" s="30"/>
      <c r="E73" s="61">
        <v>33.799999999999997</v>
      </c>
      <c r="F73" s="28"/>
      <c r="G73" s="28"/>
      <c r="H73" s="28"/>
      <c r="I73" s="28"/>
      <c r="J73" s="28"/>
      <c r="K73" s="28"/>
      <c r="L73" s="28"/>
      <c r="M73" s="28"/>
      <c r="N73" s="27"/>
      <c r="O73" s="27"/>
      <c r="P73" s="27"/>
      <c r="Q73" s="27"/>
      <c r="R73" s="28"/>
      <c r="S73" s="28"/>
      <c r="T73" s="28"/>
      <c r="U73" s="28"/>
      <c r="V73" s="28"/>
      <c r="W73" s="28"/>
      <c r="X73" s="28"/>
      <c r="Y73" s="28"/>
      <c r="Z73" s="17"/>
      <c r="AA73" s="17"/>
      <c r="AB73" s="17"/>
      <c r="AC73" s="17"/>
      <c r="AD73" s="17"/>
      <c r="AE73" s="17"/>
      <c r="AF73" s="17"/>
      <c r="AG73" s="17" t="s">
        <v>111</v>
      </c>
      <c r="AH73" s="17">
        <v>0</v>
      </c>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row>
    <row r="74" spans="1:60" ht="25.5" x14ac:dyDescent="0.2">
      <c r="A74" s="32" t="s">
        <v>101</v>
      </c>
      <c r="B74" s="33" t="s">
        <v>42</v>
      </c>
      <c r="C74" s="53" t="s">
        <v>43</v>
      </c>
      <c r="D74" s="34"/>
      <c r="E74" s="35"/>
      <c r="F74" s="36"/>
      <c r="G74" s="36">
        <f>SUMIF(AG75:AG83,"&lt;&gt;NOR",G75:G83)</f>
        <v>0</v>
      </c>
      <c r="H74" s="36"/>
      <c r="I74" s="36">
        <f>SUM(I75:I83)</f>
        <v>0</v>
      </c>
      <c r="J74" s="36"/>
      <c r="K74" s="36">
        <f>SUM(K75:K83)</f>
        <v>0</v>
      </c>
      <c r="L74" s="36"/>
      <c r="M74" s="36">
        <f>SUM(M75:M83)</f>
        <v>0</v>
      </c>
      <c r="N74" s="35"/>
      <c r="O74" s="35">
        <f>SUM(O75:O83)</f>
        <v>0</v>
      </c>
      <c r="P74" s="35"/>
      <c r="Q74" s="35">
        <f>SUM(Q75:Q83)</f>
        <v>0</v>
      </c>
      <c r="R74" s="36"/>
      <c r="S74" s="36"/>
      <c r="T74" s="37"/>
      <c r="U74" s="31"/>
      <c r="V74" s="31">
        <f>SUM(V75:V83)</f>
        <v>26.43</v>
      </c>
      <c r="W74" s="31"/>
      <c r="X74" s="31"/>
      <c r="Y74" s="31"/>
      <c r="AG74" t="s">
        <v>102</v>
      </c>
    </row>
    <row r="75" spans="1:60" outlineLevel="1" x14ac:dyDescent="0.2">
      <c r="A75" s="39">
        <v>21</v>
      </c>
      <c r="B75" s="40" t="s">
        <v>174</v>
      </c>
      <c r="C75" s="54" t="s">
        <v>175</v>
      </c>
      <c r="D75" s="41" t="s">
        <v>124</v>
      </c>
      <c r="E75" s="42">
        <v>71.62</v>
      </c>
      <c r="F75" s="438">
        <v>0</v>
      </c>
      <c r="G75" s="44">
        <f>ROUND(E75*F75,2)</f>
        <v>0</v>
      </c>
      <c r="H75" s="43"/>
      <c r="I75" s="44">
        <f>ROUND(E75*H75,2)</f>
        <v>0</v>
      </c>
      <c r="J75" s="43"/>
      <c r="K75" s="44">
        <f>ROUND(E75*J75,2)</f>
        <v>0</v>
      </c>
      <c r="L75" s="44">
        <v>21</v>
      </c>
      <c r="M75" s="44">
        <f>G75*(1+L75/100)</f>
        <v>0</v>
      </c>
      <c r="N75" s="42">
        <v>4.0000000000000003E-5</v>
      </c>
      <c r="O75" s="42">
        <f>ROUND(E75*N75,2)</f>
        <v>0</v>
      </c>
      <c r="P75" s="42">
        <v>0</v>
      </c>
      <c r="Q75" s="42">
        <f>ROUND(E75*P75,2)</f>
        <v>0</v>
      </c>
      <c r="R75" s="44"/>
      <c r="S75" s="44" t="s">
        <v>106</v>
      </c>
      <c r="T75" s="45" t="s">
        <v>106</v>
      </c>
      <c r="U75" s="28">
        <v>0.35</v>
      </c>
      <c r="V75" s="28">
        <f>ROUND(E75*U75,2)</f>
        <v>25.07</v>
      </c>
      <c r="W75" s="28"/>
      <c r="X75" s="28" t="s">
        <v>107</v>
      </c>
      <c r="Y75" s="28" t="s">
        <v>108</v>
      </c>
      <c r="Z75" s="17"/>
      <c r="AA75" s="17"/>
      <c r="AB75" s="17"/>
      <c r="AC75" s="17"/>
      <c r="AD75" s="17"/>
      <c r="AE75" s="17"/>
      <c r="AF75" s="17"/>
      <c r="AG75" s="17" t="s">
        <v>109</v>
      </c>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row>
    <row r="76" spans="1:60" outlineLevel="2" x14ac:dyDescent="0.2">
      <c r="A76" s="24"/>
      <c r="B76" s="25"/>
      <c r="C76" s="55" t="s">
        <v>324</v>
      </c>
      <c r="D76" s="30"/>
      <c r="E76" s="61">
        <v>4.8</v>
      </c>
      <c r="F76" s="28"/>
      <c r="G76" s="28"/>
      <c r="H76" s="28"/>
      <c r="I76" s="28"/>
      <c r="J76" s="28"/>
      <c r="K76" s="28"/>
      <c r="L76" s="28"/>
      <c r="M76" s="28"/>
      <c r="N76" s="27"/>
      <c r="O76" s="27"/>
      <c r="P76" s="27"/>
      <c r="Q76" s="27"/>
      <c r="R76" s="28"/>
      <c r="S76" s="28"/>
      <c r="T76" s="28"/>
      <c r="U76" s="28"/>
      <c r="V76" s="28"/>
      <c r="W76" s="28"/>
      <c r="X76" s="28"/>
      <c r="Y76" s="28"/>
      <c r="Z76" s="17"/>
      <c r="AA76" s="17"/>
      <c r="AB76" s="17"/>
      <c r="AC76" s="17"/>
      <c r="AD76" s="17"/>
      <c r="AE76" s="17"/>
      <c r="AF76" s="17"/>
      <c r="AG76" s="17" t="s">
        <v>111</v>
      </c>
      <c r="AH76" s="17">
        <v>0</v>
      </c>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row>
    <row r="77" spans="1:60" outlineLevel="3" x14ac:dyDescent="0.2">
      <c r="A77" s="24"/>
      <c r="B77" s="25"/>
      <c r="C77" s="55" t="s">
        <v>325</v>
      </c>
      <c r="D77" s="30"/>
      <c r="E77" s="61">
        <v>21</v>
      </c>
      <c r="F77" s="28"/>
      <c r="G77" s="28"/>
      <c r="H77" s="28"/>
      <c r="I77" s="28"/>
      <c r="J77" s="28"/>
      <c r="K77" s="28"/>
      <c r="L77" s="28"/>
      <c r="M77" s="28"/>
      <c r="N77" s="27"/>
      <c r="O77" s="27"/>
      <c r="P77" s="27"/>
      <c r="Q77" s="27"/>
      <c r="R77" s="28"/>
      <c r="S77" s="28"/>
      <c r="T77" s="28"/>
      <c r="U77" s="28"/>
      <c r="V77" s="28"/>
      <c r="W77" s="28"/>
      <c r="X77" s="28"/>
      <c r="Y77" s="28"/>
      <c r="Z77" s="17"/>
      <c r="AA77" s="17"/>
      <c r="AB77" s="17"/>
      <c r="AC77" s="17"/>
      <c r="AD77" s="17"/>
      <c r="AE77" s="17"/>
      <c r="AF77" s="17"/>
      <c r="AG77" s="17" t="s">
        <v>111</v>
      </c>
      <c r="AH77" s="17">
        <v>0</v>
      </c>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row>
    <row r="78" spans="1:60" outlineLevel="3" x14ac:dyDescent="0.2">
      <c r="A78" s="24"/>
      <c r="B78" s="25"/>
      <c r="C78" s="55" t="s">
        <v>326</v>
      </c>
      <c r="D78" s="30"/>
      <c r="E78" s="61">
        <v>12.02</v>
      </c>
      <c r="F78" s="28"/>
      <c r="G78" s="28"/>
      <c r="H78" s="28"/>
      <c r="I78" s="28"/>
      <c r="J78" s="28"/>
      <c r="K78" s="28"/>
      <c r="L78" s="28"/>
      <c r="M78" s="28"/>
      <c r="N78" s="27"/>
      <c r="O78" s="27"/>
      <c r="P78" s="27"/>
      <c r="Q78" s="27"/>
      <c r="R78" s="28"/>
      <c r="S78" s="28"/>
      <c r="T78" s="28"/>
      <c r="U78" s="28"/>
      <c r="V78" s="28"/>
      <c r="W78" s="28"/>
      <c r="X78" s="28"/>
      <c r="Y78" s="28"/>
      <c r="Z78" s="17"/>
      <c r="AA78" s="17"/>
      <c r="AB78" s="17"/>
      <c r="AC78" s="17"/>
      <c r="AD78" s="17"/>
      <c r="AE78" s="17"/>
      <c r="AF78" s="17"/>
      <c r="AG78" s="17" t="s">
        <v>111</v>
      </c>
      <c r="AH78" s="17">
        <v>0</v>
      </c>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row>
    <row r="79" spans="1:60" outlineLevel="3" x14ac:dyDescent="0.2">
      <c r="A79" s="24"/>
      <c r="B79" s="25"/>
      <c r="C79" s="55" t="s">
        <v>305</v>
      </c>
      <c r="D79" s="30"/>
      <c r="E79" s="61">
        <v>33.799999999999997</v>
      </c>
      <c r="F79" s="28"/>
      <c r="G79" s="28"/>
      <c r="H79" s="28"/>
      <c r="I79" s="28"/>
      <c r="J79" s="28"/>
      <c r="K79" s="28"/>
      <c r="L79" s="28"/>
      <c r="M79" s="28"/>
      <c r="N79" s="27"/>
      <c r="O79" s="27"/>
      <c r="P79" s="27"/>
      <c r="Q79" s="27"/>
      <c r="R79" s="28"/>
      <c r="S79" s="28"/>
      <c r="T79" s="28"/>
      <c r="U79" s="28"/>
      <c r="V79" s="28"/>
      <c r="W79" s="28"/>
      <c r="X79" s="28"/>
      <c r="Y79" s="28"/>
      <c r="Z79" s="17"/>
      <c r="AA79" s="17"/>
      <c r="AB79" s="17"/>
      <c r="AC79" s="17"/>
      <c r="AD79" s="17"/>
      <c r="AE79" s="17"/>
      <c r="AF79" s="17"/>
      <c r="AG79" s="17" t="s">
        <v>111</v>
      </c>
      <c r="AH79" s="17">
        <v>0</v>
      </c>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row>
    <row r="80" spans="1:60" ht="22.5" outlineLevel="1" x14ac:dyDescent="0.2">
      <c r="A80" s="39">
        <v>22</v>
      </c>
      <c r="B80" s="40" t="s">
        <v>177</v>
      </c>
      <c r="C80" s="54" t="s">
        <v>178</v>
      </c>
      <c r="D80" s="41" t="s">
        <v>124</v>
      </c>
      <c r="E80" s="42">
        <v>33.799999999999997</v>
      </c>
      <c r="F80" s="438">
        <v>0</v>
      </c>
      <c r="G80" s="44">
        <f>ROUND(E80*F80,2)</f>
        <v>0</v>
      </c>
      <c r="H80" s="43"/>
      <c r="I80" s="44">
        <f>ROUND(E80*H80,2)</f>
        <v>0</v>
      </c>
      <c r="J80" s="43"/>
      <c r="K80" s="44">
        <f>ROUND(E80*J80,2)</f>
        <v>0</v>
      </c>
      <c r="L80" s="44">
        <v>21</v>
      </c>
      <c r="M80" s="44">
        <f>G80*(1+L80/100)</f>
        <v>0</v>
      </c>
      <c r="N80" s="42">
        <v>0</v>
      </c>
      <c r="O80" s="42">
        <f>ROUND(E80*N80,2)</f>
        <v>0</v>
      </c>
      <c r="P80" s="42">
        <v>0</v>
      </c>
      <c r="Q80" s="42">
        <f>ROUND(E80*P80,2)</f>
        <v>0</v>
      </c>
      <c r="R80" s="44"/>
      <c r="S80" s="44" t="s">
        <v>106</v>
      </c>
      <c r="T80" s="45" t="s">
        <v>106</v>
      </c>
      <c r="U80" s="28">
        <v>0.02</v>
      </c>
      <c r="V80" s="28">
        <f>ROUND(E80*U80,2)</f>
        <v>0.68</v>
      </c>
      <c r="W80" s="28"/>
      <c r="X80" s="28" t="s">
        <v>107</v>
      </c>
      <c r="Y80" s="28" t="s">
        <v>108</v>
      </c>
      <c r="Z80" s="17"/>
      <c r="AA80" s="17"/>
      <c r="AB80" s="17"/>
      <c r="AC80" s="17"/>
      <c r="AD80" s="17"/>
      <c r="AE80" s="17"/>
      <c r="AF80" s="17"/>
      <c r="AG80" s="17" t="s">
        <v>109</v>
      </c>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row>
    <row r="81" spans="1:60" outlineLevel="2" x14ac:dyDescent="0.2">
      <c r="A81" s="24"/>
      <c r="B81" s="25"/>
      <c r="C81" s="55" t="s">
        <v>305</v>
      </c>
      <c r="D81" s="30"/>
      <c r="E81" s="61">
        <v>33.799999999999997</v>
      </c>
      <c r="F81" s="28"/>
      <c r="G81" s="28"/>
      <c r="H81" s="28"/>
      <c r="I81" s="28"/>
      <c r="J81" s="28"/>
      <c r="K81" s="28"/>
      <c r="L81" s="28"/>
      <c r="M81" s="28"/>
      <c r="N81" s="27"/>
      <c r="O81" s="27"/>
      <c r="P81" s="27"/>
      <c r="Q81" s="27"/>
      <c r="R81" s="28"/>
      <c r="S81" s="28"/>
      <c r="T81" s="28"/>
      <c r="U81" s="28"/>
      <c r="V81" s="28"/>
      <c r="W81" s="28"/>
      <c r="X81" s="28"/>
      <c r="Y81" s="28"/>
      <c r="Z81" s="17"/>
      <c r="AA81" s="17"/>
      <c r="AB81" s="17"/>
      <c r="AC81" s="17"/>
      <c r="AD81" s="17"/>
      <c r="AE81" s="17"/>
      <c r="AF81" s="17"/>
      <c r="AG81" s="17" t="s">
        <v>111</v>
      </c>
      <c r="AH81" s="17">
        <v>0</v>
      </c>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row>
    <row r="82" spans="1:60" ht="22.5" outlineLevel="1" x14ac:dyDescent="0.2">
      <c r="A82" s="39">
        <v>23</v>
      </c>
      <c r="B82" s="40" t="s">
        <v>179</v>
      </c>
      <c r="C82" s="54" t="s">
        <v>180</v>
      </c>
      <c r="D82" s="41" t="s">
        <v>124</v>
      </c>
      <c r="E82" s="42">
        <v>33.799999999999997</v>
      </c>
      <c r="F82" s="438">
        <v>0</v>
      </c>
      <c r="G82" s="44">
        <f>ROUND(E82*F82,2)</f>
        <v>0</v>
      </c>
      <c r="H82" s="43"/>
      <c r="I82" s="44">
        <f>ROUND(E82*H82,2)</f>
        <v>0</v>
      </c>
      <c r="J82" s="43"/>
      <c r="K82" s="44">
        <f>ROUND(E82*J82,2)</f>
        <v>0</v>
      </c>
      <c r="L82" s="44">
        <v>21</v>
      </c>
      <c r="M82" s="44">
        <f>G82*(1+L82/100)</f>
        <v>0</v>
      </c>
      <c r="N82" s="42">
        <v>0</v>
      </c>
      <c r="O82" s="42">
        <f>ROUND(E82*N82,2)</f>
        <v>0</v>
      </c>
      <c r="P82" s="42">
        <v>0</v>
      </c>
      <c r="Q82" s="42">
        <f>ROUND(E82*P82,2)</f>
        <v>0</v>
      </c>
      <c r="R82" s="44"/>
      <c r="S82" s="44" t="s">
        <v>106</v>
      </c>
      <c r="T82" s="45" t="s">
        <v>106</v>
      </c>
      <c r="U82" s="28">
        <v>0.02</v>
      </c>
      <c r="V82" s="28">
        <f>ROUND(E82*U82,2)</f>
        <v>0.68</v>
      </c>
      <c r="W82" s="28"/>
      <c r="X82" s="28" t="s">
        <v>107</v>
      </c>
      <c r="Y82" s="28" t="s">
        <v>108</v>
      </c>
      <c r="Z82" s="17"/>
      <c r="AA82" s="17"/>
      <c r="AB82" s="17"/>
      <c r="AC82" s="17"/>
      <c r="AD82" s="17"/>
      <c r="AE82" s="17"/>
      <c r="AF82" s="17"/>
      <c r="AG82" s="17" t="s">
        <v>109</v>
      </c>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row>
    <row r="83" spans="1:60" outlineLevel="2" x14ac:dyDescent="0.2">
      <c r="A83" s="24"/>
      <c r="B83" s="25"/>
      <c r="C83" s="55" t="s">
        <v>305</v>
      </c>
      <c r="D83" s="30"/>
      <c r="E83" s="61">
        <v>33.799999999999997</v>
      </c>
      <c r="F83" s="28"/>
      <c r="G83" s="28"/>
      <c r="H83" s="28"/>
      <c r="I83" s="28"/>
      <c r="J83" s="28"/>
      <c r="K83" s="28"/>
      <c r="L83" s="28"/>
      <c r="M83" s="28"/>
      <c r="N83" s="27"/>
      <c r="O83" s="27"/>
      <c r="P83" s="27"/>
      <c r="Q83" s="27"/>
      <c r="R83" s="28"/>
      <c r="S83" s="28"/>
      <c r="T83" s="28"/>
      <c r="U83" s="28"/>
      <c r="V83" s="28"/>
      <c r="W83" s="28"/>
      <c r="X83" s="28"/>
      <c r="Y83" s="28"/>
      <c r="Z83" s="17"/>
      <c r="AA83" s="17"/>
      <c r="AB83" s="17"/>
      <c r="AC83" s="17"/>
      <c r="AD83" s="17"/>
      <c r="AE83" s="17"/>
      <c r="AF83" s="17"/>
      <c r="AG83" s="17" t="s">
        <v>111</v>
      </c>
      <c r="AH83" s="17">
        <v>0</v>
      </c>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row>
    <row r="84" spans="1:60" x14ac:dyDescent="0.2">
      <c r="A84" s="32" t="s">
        <v>101</v>
      </c>
      <c r="B84" s="33" t="s">
        <v>44</v>
      </c>
      <c r="C84" s="53" t="s">
        <v>45</v>
      </c>
      <c r="D84" s="34"/>
      <c r="E84" s="35"/>
      <c r="F84" s="36"/>
      <c r="G84" s="36">
        <f>SUMIF(AG85:AG131,"&lt;&gt;NOR",G85:G131)</f>
        <v>0</v>
      </c>
      <c r="H84" s="36"/>
      <c r="I84" s="36">
        <f>SUM(I85:I131)</f>
        <v>0</v>
      </c>
      <c r="J84" s="36"/>
      <c r="K84" s="36">
        <f>SUM(K85:K131)</f>
        <v>0</v>
      </c>
      <c r="L84" s="36"/>
      <c r="M84" s="36">
        <f>SUM(M85:M131)</f>
        <v>0</v>
      </c>
      <c r="N84" s="35"/>
      <c r="O84" s="35">
        <f>SUM(O85:O131)</f>
        <v>7.0000000000000007E-2</v>
      </c>
      <c r="P84" s="35"/>
      <c r="Q84" s="35">
        <f>SUM(Q85:Q131)</f>
        <v>3.18</v>
      </c>
      <c r="R84" s="36"/>
      <c r="S84" s="36"/>
      <c r="T84" s="37"/>
      <c r="U84" s="31"/>
      <c r="V84" s="31">
        <f>SUM(V85:V131)</f>
        <v>47.25</v>
      </c>
      <c r="W84" s="31"/>
      <c r="X84" s="31"/>
      <c r="Y84" s="31"/>
      <c r="AG84" t="s">
        <v>102</v>
      </c>
    </row>
    <row r="85" spans="1:60" outlineLevel="1" x14ac:dyDescent="0.2">
      <c r="A85" s="39">
        <v>24</v>
      </c>
      <c r="B85" s="40" t="s">
        <v>181</v>
      </c>
      <c r="C85" s="54" t="s">
        <v>182</v>
      </c>
      <c r="D85" s="41" t="s">
        <v>151</v>
      </c>
      <c r="E85" s="42">
        <v>7.4</v>
      </c>
      <c r="F85" s="438">
        <v>0</v>
      </c>
      <c r="G85" s="44">
        <f>ROUND(E85*F85,2)</f>
        <v>0</v>
      </c>
      <c r="H85" s="43"/>
      <c r="I85" s="44">
        <f>ROUND(E85*H85,2)</f>
        <v>0</v>
      </c>
      <c r="J85" s="43"/>
      <c r="K85" s="44">
        <f>ROUND(E85*J85,2)</f>
        <v>0</v>
      </c>
      <c r="L85" s="44">
        <v>21</v>
      </c>
      <c r="M85" s="44">
        <f>G85*(1+L85/100)</f>
        <v>0</v>
      </c>
      <c r="N85" s="42">
        <v>0</v>
      </c>
      <c r="O85" s="42">
        <f>ROUND(E85*N85,2)</f>
        <v>0</v>
      </c>
      <c r="P85" s="42">
        <v>0</v>
      </c>
      <c r="Q85" s="42">
        <f>ROUND(E85*P85,2)</f>
        <v>0</v>
      </c>
      <c r="R85" s="44"/>
      <c r="S85" s="44" t="s">
        <v>106</v>
      </c>
      <c r="T85" s="45" t="s">
        <v>106</v>
      </c>
      <c r="U85" s="28">
        <v>0.11</v>
      </c>
      <c r="V85" s="28">
        <f>ROUND(E85*U85,2)</f>
        <v>0.81</v>
      </c>
      <c r="W85" s="28"/>
      <c r="X85" s="28" t="s">
        <v>107</v>
      </c>
      <c r="Y85" s="28" t="s">
        <v>108</v>
      </c>
      <c r="Z85" s="17"/>
      <c r="AA85" s="17"/>
      <c r="AB85" s="17"/>
      <c r="AC85" s="17"/>
      <c r="AD85" s="17"/>
      <c r="AE85" s="17"/>
      <c r="AF85" s="17"/>
      <c r="AG85" s="17" t="s">
        <v>109</v>
      </c>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row>
    <row r="86" spans="1:60" outlineLevel="2" x14ac:dyDescent="0.2">
      <c r="A86" s="24"/>
      <c r="B86" s="25"/>
      <c r="C86" s="55" t="s">
        <v>327</v>
      </c>
      <c r="D86" s="30"/>
      <c r="E86" s="61">
        <v>1.6</v>
      </c>
      <c r="F86" s="28"/>
      <c r="G86" s="28"/>
      <c r="H86" s="28"/>
      <c r="I86" s="28"/>
      <c r="J86" s="28"/>
      <c r="K86" s="28"/>
      <c r="L86" s="28"/>
      <c r="M86" s="28"/>
      <c r="N86" s="27"/>
      <c r="O86" s="27"/>
      <c r="P86" s="27"/>
      <c r="Q86" s="27"/>
      <c r="R86" s="28"/>
      <c r="S86" s="28"/>
      <c r="T86" s="28"/>
      <c r="U86" s="28"/>
      <c r="V86" s="28"/>
      <c r="W86" s="28"/>
      <c r="X86" s="28"/>
      <c r="Y86" s="28"/>
      <c r="Z86" s="17"/>
      <c r="AA86" s="17"/>
      <c r="AB86" s="17"/>
      <c r="AC86" s="17"/>
      <c r="AD86" s="17"/>
      <c r="AE86" s="17"/>
      <c r="AF86" s="17"/>
      <c r="AG86" s="17" t="s">
        <v>111</v>
      </c>
      <c r="AH86" s="17">
        <v>0</v>
      </c>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row>
    <row r="87" spans="1:60" outlineLevel="3" x14ac:dyDescent="0.2">
      <c r="A87" s="24"/>
      <c r="B87" s="25"/>
      <c r="C87" s="55" t="s">
        <v>328</v>
      </c>
      <c r="D87" s="30"/>
      <c r="E87" s="61">
        <v>5.8</v>
      </c>
      <c r="F87" s="28"/>
      <c r="G87" s="28"/>
      <c r="H87" s="28"/>
      <c r="I87" s="28"/>
      <c r="J87" s="28"/>
      <c r="K87" s="28"/>
      <c r="L87" s="28"/>
      <c r="M87" s="28"/>
      <c r="N87" s="27"/>
      <c r="O87" s="27"/>
      <c r="P87" s="27"/>
      <c r="Q87" s="27"/>
      <c r="R87" s="28"/>
      <c r="S87" s="28"/>
      <c r="T87" s="28"/>
      <c r="U87" s="28"/>
      <c r="V87" s="28"/>
      <c r="W87" s="28"/>
      <c r="X87" s="28"/>
      <c r="Y87" s="28"/>
      <c r="Z87" s="17"/>
      <c r="AA87" s="17"/>
      <c r="AB87" s="17"/>
      <c r="AC87" s="17"/>
      <c r="AD87" s="17"/>
      <c r="AE87" s="17"/>
      <c r="AF87" s="17"/>
      <c r="AG87" s="17" t="s">
        <v>111</v>
      </c>
      <c r="AH87" s="17">
        <v>0</v>
      </c>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row>
    <row r="88" spans="1:60" outlineLevel="1" x14ac:dyDescent="0.2">
      <c r="A88" s="39">
        <v>25</v>
      </c>
      <c r="B88" s="40" t="s">
        <v>329</v>
      </c>
      <c r="C88" s="54" t="s">
        <v>330</v>
      </c>
      <c r="D88" s="41" t="s">
        <v>105</v>
      </c>
      <c r="E88" s="42">
        <v>0.34300000000000003</v>
      </c>
      <c r="F88" s="438">
        <v>0</v>
      </c>
      <c r="G88" s="44">
        <f>ROUND(E88*F88,2)</f>
        <v>0</v>
      </c>
      <c r="H88" s="43"/>
      <c r="I88" s="44">
        <f>ROUND(E88*H88,2)</f>
        <v>0</v>
      </c>
      <c r="J88" s="43"/>
      <c r="K88" s="44">
        <f>ROUND(E88*J88,2)</f>
        <v>0</v>
      </c>
      <c r="L88" s="44">
        <v>21</v>
      </c>
      <c r="M88" s="44">
        <f>G88*(1+L88/100)</f>
        <v>0</v>
      </c>
      <c r="N88" s="42">
        <v>1.2800000000000001E-3</v>
      </c>
      <c r="O88" s="42">
        <f>ROUND(E88*N88,2)</f>
        <v>0</v>
      </c>
      <c r="P88" s="42">
        <v>1.8</v>
      </c>
      <c r="Q88" s="42">
        <f>ROUND(E88*P88,2)</f>
        <v>0.62</v>
      </c>
      <c r="R88" s="44"/>
      <c r="S88" s="44" t="s">
        <v>106</v>
      </c>
      <c r="T88" s="45" t="s">
        <v>133</v>
      </c>
      <c r="U88" s="28">
        <v>1.52</v>
      </c>
      <c r="V88" s="28">
        <f>ROUND(E88*U88,2)</f>
        <v>0.52</v>
      </c>
      <c r="W88" s="28"/>
      <c r="X88" s="28" t="s">
        <v>107</v>
      </c>
      <c r="Y88" s="28" t="s">
        <v>108</v>
      </c>
      <c r="Z88" s="17"/>
      <c r="AA88" s="17"/>
      <c r="AB88" s="17"/>
      <c r="AC88" s="17"/>
      <c r="AD88" s="17"/>
      <c r="AE88" s="17"/>
      <c r="AF88" s="17"/>
      <c r="AG88" s="17" t="s">
        <v>187</v>
      </c>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row>
    <row r="89" spans="1:60" outlineLevel="2" x14ac:dyDescent="0.2">
      <c r="A89" s="24"/>
      <c r="B89" s="25"/>
      <c r="C89" s="55" t="s">
        <v>331</v>
      </c>
      <c r="D89" s="30"/>
      <c r="E89" s="61">
        <v>0.245</v>
      </c>
      <c r="F89" s="28"/>
      <c r="G89" s="28"/>
      <c r="H89" s="28"/>
      <c r="I89" s="28"/>
      <c r="J89" s="28"/>
      <c r="K89" s="28"/>
      <c r="L89" s="28"/>
      <c r="M89" s="28"/>
      <c r="N89" s="27"/>
      <c r="O89" s="27"/>
      <c r="P89" s="27"/>
      <c r="Q89" s="27"/>
      <c r="R89" s="28"/>
      <c r="S89" s="28"/>
      <c r="T89" s="28"/>
      <c r="U89" s="28"/>
      <c r="V89" s="28"/>
      <c r="W89" s="28"/>
      <c r="X89" s="28"/>
      <c r="Y89" s="28"/>
      <c r="Z89" s="17"/>
      <c r="AA89" s="17"/>
      <c r="AB89" s="17"/>
      <c r="AC89" s="17"/>
      <c r="AD89" s="17"/>
      <c r="AE89" s="17"/>
      <c r="AF89" s="17"/>
      <c r="AG89" s="17" t="s">
        <v>111</v>
      </c>
      <c r="AH89" s="17">
        <v>0</v>
      </c>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row>
    <row r="90" spans="1:60" outlineLevel="3" x14ac:dyDescent="0.2">
      <c r="A90" s="24"/>
      <c r="B90" s="25"/>
      <c r="C90" s="55" t="s">
        <v>285</v>
      </c>
      <c r="D90" s="30"/>
      <c r="E90" s="61">
        <v>9.8000000000000004E-2</v>
      </c>
      <c r="F90" s="28"/>
      <c r="G90" s="28"/>
      <c r="H90" s="28"/>
      <c r="I90" s="28"/>
      <c r="J90" s="28"/>
      <c r="K90" s="28"/>
      <c r="L90" s="28"/>
      <c r="M90" s="28"/>
      <c r="N90" s="27"/>
      <c r="O90" s="27"/>
      <c r="P90" s="27"/>
      <c r="Q90" s="27"/>
      <c r="R90" s="28"/>
      <c r="S90" s="28"/>
      <c r="T90" s="28"/>
      <c r="U90" s="28"/>
      <c r="V90" s="28"/>
      <c r="W90" s="28"/>
      <c r="X90" s="28"/>
      <c r="Y90" s="28"/>
      <c r="Z90" s="17"/>
      <c r="AA90" s="17"/>
      <c r="AB90" s="17"/>
      <c r="AC90" s="17"/>
      <c r="AD90" s="17"/>
      <c r="AE90" s="17"/>
      <c r="AF90" s="17"/>
      <c r="AG90" s="17" t="s">
        <v>111</v>
      </c>
      <c r="AH90" s="17">
        <v>0</v>
      </c>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row>
    <row r="91" spans="1:60" ht="22.5" outlineLevel="1" x14ac:dyDescent="0.2">
      <c r="A91" s="39">
        <v>26</v>
      </c>
      <c r="B91" s="40" t="s">
        <v>185</v>
      </c>
      <c r="C91" s="54" t="s">
        <v>186</v>
      </c>
      <c r="D91" s="41" t="s">
        <v>105</v>
      </c>
      <c r="E91" s="42">
        <v>8.3250000000000005E-2</v>
      </c>
      <c r="F91" s="438">
        <v>0</v>
      </c>
      <c r="G91" s="44">
        <f>ROUND(E91*F91,2)</f>
        <v>0</v>
      </c>
      <c r="H91" s="43"/>
      <c r="I91" s="44">
        <f>ROUND(E91*H91,2)</f>
        <v>0</v>
      </c>
      <c r="J91" s="43"/>
      <c r="K91" s="44">
        <f>ROUND(E91*J91,2)</f>
        <v>0</v>
      </c>
      <c r="L91" s="44">
        <v>21</v>
      </c>
      <c r="M91" s="44">
        <f>G91*(1+L91/100)</f>
        <v>0</v>
      </c>
      <c r="N91" s="42">
        <v>0</v>
      </c>
      <c r="O91" s="42">
        <f>ROUND(E91*N91,2)</f>
        <v>0</v>
      </c>
      <c r="P91" s="42">
        <v>2.2000000000000002</v>
      </c>
      <c r="Q91" s="42">
        <f>ROUND(E91*P91,2)</f>
        <v>0.18</v>
      </c>
      <c r="R91" s="44"/>
      <c r="S91" s="44" t="s">
        <v>106</v>
      </c>
      <c r="T91" s="45" t="s">
        <v>106</v>
      </c>
      <c r="U91" s="28">
        <v>3.98</v>
      </c>
      <c r="V91" s="28">
        <f>ROUND(E91*U91,2)</f>
        <v>0.33</v>
      </c>
      <c r="W91" s="28"/>
      <c r="X91" s="28" t="s">
        <v>107</v>
      </c>
      <c r="Y91" s="28" t="s">
        <v>108</v>
      </c>
      <c r="Z91" s="17"/>
      <c r="AA91" s="17"/>
      <c r="AB91" s="17"/>
      <c r="AC91" s="17"/>
      <c r="AD91" s="17"/>
      <c r="AE91" s="17"/>
      <c r="AF91" s="17"/>
      <c r="AG91" s="17" t="s">
        <v>187</v>
      </c>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row>
    <row r="92" spans="1:60" outlineLevel="2" x14ac:dyDescent="0.2">
      <c r="A92" s="24"/>
      <c r="B92" s="25"/>
      <c r="C92" s="55" t="s">
        <v>320</v>
      </c>
      <c r="D92" s="30"/>
      <c r="E92" s="61">
        <v>1.7999999999999999E-2</v>
      </c>
      <c r="F92" s="28"/>
      <c r="G92" s="28"/>
      <c r="H92" s="28"/>
      <c r="I92" s="28"/>
      <c r="J92" s="28"/>
      <c r="K92" s="28"/>
      <c r="L92" s="28"/>
      <c r="M92" s="28"/>
      <c r="N92" s="27"/>
      <c r="O92" s="27"/>
      <c r="P92" s="27"/>
      <c r="Q92" s="27"/>
      <c r="R92" s="28"/>
      <c r="S92" s="28"/>
      <c r="T92" s="28"/>
      <c r="U92" s="28"/>
      <c r="V92" s="28"/>
      <c r="W92" s="28"/>
      <c r="X92" s="28"/>
      <c r="Y92" s="28"/>
      <c r="Z92" s="17"/>
      <c r="AA92" s="17"/>
      <c r="AB92" s="17"/>
      <c r="AC92" s="17"/>
      <c r="AD92" s="17"/>
      <c r="AE92" s="17"/>
      <c r="AF92" s="17"/>
      <c r="AG92" s="17" t="s">
        <v>111</v>
      </c>
      <c r="AH92" s="17">
        <v>0</v>
      </c>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row>
    <row r="93" spans="1:60" outlineLevel="3" x14ac:dyDescent="0.2">
      <c r="A93" s="24"/>
      <c r="B93" s="25"/>
      <c r="C93" s="55" t="s">
        <v>321</v>
      </c>
      <c r="D93" s="30"/>
      <c r="E93" s="61">
        <v>6.5250000000000002E-2</v>
      </c>
      <c r="F93" s="28"/>
      <c r="G93" s="28"/>
      <c r="H93" s="28"/>
      <c r="I93" s="28"/>
      <c r="J93" s="28"/>
      <c r="K93" s="28"/>
      <c r="L93" s="28"/>
      <c r="M93" s="28"/>
      <c r="N93" s="27"/>
      <c r="O93" s="27"/>
      <c r="P93" s="27"/>
      <c r="Q93" s="27"/>
      <c r="R93" s="28"/>
      <c r="S93" s="28"/>
      <c r="T93" s="28"/>
      <c r="U93" s="28"/>
      <c r="V93" s="28"/>
      <c r="W93" s="28"/>
      <c r="X93" s="28"/>
      <c r="Y93" s="28"/>
      <c r="Z93" s="17"/>
      <c r="AA93" s="17"/>
      <c r="AB93" s="17"/>
      <c r="AC93" s="17"/>
      <c r="AD93" s="17"/>
      <c r="AE93" s="17"/>
      <c r="AF93" s="17"/>
      <c r="AG93" s="17" t="s">
        <v>111</v>
      </c>
      <c r="AH93" s="17">
        <v>0</v>
      </c>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row>
    <row r="94" spans="1:60" outlineLevel="1" x14ac:dyDescent="0.2">
      <c r="A94" s="39">
        <v>27</v>
      </c>
      <c r="B94" s="40" t="s">
        <v>188</v>
      </c>
      <c r="C94" s="54" t="s">
        <v>189</v>
      </c>
      <c r="D94" s="41" t="s">
        <v>124</v>
      </c>
      <c r="E94" s="42">
        <v>36.229999999999997</v>
      </c>
      <c r="F94" s="438">
        <v>0</v>
      </c>
      <c r="G94" s="44">
        <f>ROUND(E94*F94,2)</f>
        <v>0</v>
      </c>
      <c r="H94" s="43"/>
      <c r="I94" s="44">
        <f>ROUND(E94*H94,2)</f>
        <v>0</v>
      </c>
      <c r="J94" s="43"/>
      <c r="K94" s="44">
        <f>ROUND(E94*J94,2)</f>
        <v>0</v>
      </c>
      <c r="L94" s="44">
        <v>21</v>
      </c>
      <c r="M94" s="44">
        <f>G94*(1+L94/100)</f>
        <v>0</v>
      </c>
      <c r="N94" s="42">
        <v>0</v>
      </c>
      <c r="O94" s="42">
        <f>ROUND(E94*N94,2)</f>
        <v>0</v>
      </c>
      <c r="P94" s="42">
        <v>1.26E-2</v>
      </c>
      <c r="Q94" s="42">
        <f>ROUND(E94*P94,2)</f>
        <v>0.46</v>
      </c>
      <c r="R94" s="44"/>
      <c r="S94" s="44" t="s">
        <v>106</v>
      </c>
      <c r="T94" s="45" t="s">
        <v>106</v>
      </c>
      <c r="U94" s="28">
        <v>0.33</v>
      </c>
      <c r="V94" s="28">
        <f>ROUND(E94*U94,2)</f>
        <v>11.96</v>
      </c>
      <c r="W94" s="28"/>
      <c r="X94" s="28" t="s">
        <v>107</v>
      </c>
      <c r="Y94" s="28" t="s">
        <v>108</v>
      </c>
      <c r="Z94" s="17"/>
      <c r="AA94" s="17"/>
      <c r="AB94" s="17"/>
      <c r="AC94" s="17"/>
      <c r="AD94" s="17"/>
      <c r="AE94" s="17"/>
      <c r="AF94" s="17"/>
      <c r="AG94" s="17" t="s">
        <v>109</v>
      </c>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row>
    <row r="95" spans="1:60" outlineLevel="2" x14ac:dyDescent="0.2">
      <c r="A95" s="24"/>
      <c r="B95" s="25"/>
      <c r="C95" s="55" t="s">
        <v>332</v>
      </c>
      <c r="D95" s="30"/>
      <c r="E95" s="61">
        <v>3.15</v>
      </c>
      <c r="F95" s="28"/>
      <c r="G95" s="28"/>
      <c r="H95" s="28"/>
      <c r="I95" s="28"/>
      <c r="J95" s="28"/>
      <c r="K95" s="28"/>
      <c r="L95" s="28"/>
      <c r="M95" s="28"/>
      <c r="N95" s="27"/>
      <c r="O95" s="27"/>
      <c r="P95" s="27"/>
      <c r="Q95" s="27"/>
      <c r="R95" s="28"/>
      <c r="S95" s="28"/>
      <c r="T95" s="28"/>
      <c r="U95" s="28"/>
      <c r="V95" s="28"/>
      <c r="W95" s="28"/>
      <c r="X95" s="28"/>
      <c r="Y95" s="28"/>
      <c r="Z95" s="17"/>
      <c r="AA95" s="17"/>
      <c r="AB95" s="17"/>
      <c r="AC95" s="17"/>
      <c r="AD95" s="17"/>
      <c r="AE95" s="17"/>
      <c r="AF95" s="17"/>
      <c r="AG95" s="17" t="s">
        <v>111</v>
      </c>
      <c r="AH95" s="17">
        <v>0</v>
      </c>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row>
    <row r="96" spans="1:60" outlineLevel="3" x14ac:dyDescent="0.2">
      <c r="A96" s="24"/>
      <c r="B96" s="25"/>
      <c r="C96" s="55" t="s">
        <v>333</v>
      </c>
      <c r="D96" s="30"/>
      <c r="E96" s="61">
        <v>2.38</v>
      </c>
      <c r="F96" s="28"/>
      <c r="G96" s="28"/>
      <c r="H96" s="28"/>
      <c r="I96" s="28"/>
      <c r="J96" s="28"/>
      <c r="K96" s="28"/>
      <c r="L96" s="28"/>
      <c r="M96" s="28"/>
      <c r="N96" s="27"/>
      <c r="O96" s="27"/>
      <c r="P96" s="27"/>
      <c r="Q96" s="27"/>
      <c r="R96" s="28"/>
      <c r="S96" s="28"/>
      <c r="T96" s="28"/>
      <c r="U96" s="28"/>
      <c r="V96" s="28"/>
      <c r="W96" s="28"/>
      <c r="X96" s="28"/>
      <c r="Y96" s="28"/>
      <c r="Z96" s="17"/>
      <c r="AA96" s="17"/>
      <c r="AB96" s="17"/>
      <c r="AC96" s="17"/>
      <c r="AD96" s="17"/>
      <c r="AE96" s="17"/>
      <c r="AF96" s="17"/>
      <c r="AG96" s="17" t="s">
        <v>111</v>
      </c>
      <c r="AH96" s="17">
        <v>0</v>
      </c>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row>
    <row r="97" spans="1:60" outlineLevel="3" x14ac:dyDescent="0.2">
      <c r="A97" s="24"/>
      <c r="B97" s="25"/>
      <c r="C97" s="55" t="s">
        <v>334</v>
      </c>
      <c r="D97" s="30"/>
      <c r="E97" s="61">
        <v>30.7</v>
      </c>
      <c r="F97" s="28"/>
      <c r="G97" s="28"/>
      <c r="H97" s="28"/>
      <c r="I97" s="28"/>
      <c r="J97" s="28"/>
      <c r="K97" s="28"/>
      <c r="L97" s="28"/>
      <c r="M97" s="28"/>
      <c r="N97" s="27"/>
      <c r="O97" s="27"/>
      <c r="P97" s="27"/>
      <c r="Q97" s="27"/>
      <c r="R97" s="28"/>
      <c r="S97" s="28"/>
      <c r="T97" s="28"/>
      <c r="U97" s="28"/>
      <c r="V97" s="28"/>
      <c r="W97" s="28"/>
      <c r="X97" s="28"/>
      <c r="Y97" s="28"/>
      <c r="Z97" s="17"/>
      <c r="AA97" s="17"/>
      <c r="AB97" s="17"/>
      <c r="AC97" s="17"/>
      <c r="AD97" s="17"/>
      <c r="AE97" s="17"/>
      <c r="AF97" s="17"/>
      <c r="AG97" s="17" t="s">
        <v>111</v>
      </c>
      <c r="AH97" s="17">
        <v>0</v>
      </c>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row>
    <row r="98" spans="1:60" ht="22.5" outlineLevel="1" x14ac:dyDescent="0.2">
      <c r="A98" s="39">
        <v>28</v>
      </c>
      <c r="B98" s="40" t="s">
        <v>190</v>
      </c>
      <c r="C98" s="54" t="s">
        <v>191</v>
      </c>
      <c r="D98" s="41" t="s">
        <v>124</v>
      </c>
      <c r="E98" s="42">
        <v>36.229999999999997</v>
      </c>
      <c r="F98" s="438">
        <v>0</v>
      </c>
      <c r="G98" s="44">
        <f>ROUND(E98*F98,2)</f>
        <v>0</v>
      </c>
      <c r="H98" s="43"/>
      <c r="I98" s="44">
        <f>ROUND(E98*H98,2)</f>
        <v>0</v>
      </c>
      <c r="J98" s="43"/>
      <c r="K98" s="44">
        <f>ROUND(E98*J98,2)</f>
        <v>0</v>
      </c>
      <c r="L98" s="44">
        <v>21</v>
      </c>
      <c r="M98" s="44">
        <f>G98*(1+L98/100)</f>
        <v>0</v>
      </c>
      <c r="N98" s="42">
        <v>0</v>
      </c>
      <c r="O98" s="42">
        <f>ROUND(E98*N98,2)</f>
        <v>0</v>
      </c>
      <c r="P98" s="42">
        <v>0.02</v>
      </c>
      <c r="Q98" s="42">
        <f>ROUND(E98*P98,2)</f>
        <v>0.72</v>
      </c>
      <c r="R98" s="44"/>
      <c r="S98" s="44" t="s">
        <v>106</v>
      </c>
      <c r="T98" s="45" t="s">
        <v>106</v>
      </c>
      <c r="U98" s="28">
        <v>0.08</v>
      </c>
      <c r="V98" s="28">
        <f>ROUND(E98*U98,2)</f>
        <v>2.9</v>
      </c>
      <c r="W98" s="28"/>
      <c r="X98" s="28" t="s">
        <v>107</v>
      </c>
      <c r="Y98" s="28" t="s">
        <v>108</v>
      </c>
      <c r="Z98" s="17"/>
      <c r="AA98" s="17"/>
      <c r="AB98" s="17"/>
      <c r="AC98" s="17"/>
      <c r="AD98" s="17"/>
      <c r="AE98" s="17"/>
      <c r="AF98" s="17"/>
      <c r="AG98" s="17" t="s">
        <v>109</v>
      </c>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row>
    <row r="99" spans="1:60" outlineLevel="2" x14ac:dyDescent="0.2">
      <c r="A99" s="24"/>
      <c r="B99" s="25"/>
      <c r="C99" s="55" t="s">
        <v>332</v>
      </c>
      <c r="D99" s="30"/>
      <c r="E99" s="61">
        <v>3.15</v>
      </c>
      <c r="F99" s="28"/>
      <c r="G99" s="28"/>
      <c r="H99" s="28"/>
      <c r="I99" s="28"/>
      <c r="J99" s="28"/>
      <c r="K99" s="28"/>
      <c r="L99" s="28"/>
      <c r="M99" s="28"/>
      <c r="N99" s="27"/>
      <c r="O99" s="27"/>
      <c r="P99" s="27"/>
      <c r="Q99" s="27"/>
      <c r="R99" s="28"/>
      <c r="S99" s="28"/>
      <c r="T99" s="28"/>
      <c r="U99" s="28"/>
      <c r="V99" s="28"/>
      <c r="W99" s="28"/>
      <c r="X99" s="28"/>
      <c r="Y99" s="28"/>
      <c r="Z99" s="17"/>
      <c r="AA99" s="17"/>
      <c r="AB99" s="17"/>
      <c r="AC99" s="17"/>
      <c r="AD99" s="17"/>
      <c r="AE99" s="17"/>
      <c r="AF99" s="17"/>
      <c r="AG99" s="17" t="s">
        <v>111</v>
      </c>
      <c r="AH99" s="17">
        <v>0</v>
      </c>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row>
    <row r="100" spans="1:60" outlineLevel="3" x14ac:dyDescent="0.2">
      <c r="A100" s="24"/>
      <c r="B100" s="25"/>
      <c r="C100" s="55" t="s">
        <v>333</v>
      </c>
      <c r="D100" s="30"/>
      <c r="E100" s="61">
        <v>2.38</v>
      </c>
      <c r="F100" s="28"/>
      <c r="G100" s="28"/>
      <c r="H100" s="28"/>
      <c r="I100" s="28"/>
      <c r="J100" s="28"/>
      <c r="K100" s="28"/>
      <c r="L100" s="28"/>
      <c r="M100" s="28"/>
      <c r="N100" s="27"/>
      <c r="O100" s="27"/>
      <c r="P100" s="27"/>
      <c r="Q100" s="27"/>
      <c r="R100" s="28"/>
      <c r="S100" s="28"/>
      <c r="T100" s="28"/>
      <c r="U100" s="28"/>
      <c r="V100" s="28"/>
      <c r="W100" s="28"/>
      <c r="X100" s="28"/>
      <c r="Y100" s="28"/>
      <c r="Z100" s="17"/>
      <c r="AA100" s="17"/>
      <c r="AB100" s="17"/>
      <c r="AC100" s="17"/>
      <c r="AD100" s="17"/>
      <c r="AE100" s="17"/>
      <c r="AF100" s="17"/>
      <c r="AG100" s="17" t="s">
        <v>111</v>
      </c>
      <c r="AH100" s="17">
        <v>0</v>
      </c>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row>
    <row r="101" spans="1:60" outlineLevel="3" x14ac:dyDescent="0.2">
      <c r="A101" s="24"/>
      <c r="B101" s="25"/>
      <c r="C101" s="55" t="s">
        <v>334</v>
      </c>
      <c r="D101" s="30"/>
      <c r="E101" s="61">
        <v>30.7</v>
      </c>
      <c r="F101" s="28"/>
      <c r="G101" s="28"/>
      <c r="H101" s="28"/>
      <c r="I101" s="28"/>
      <c r="J101" s="28"/>
      <c r="K101" s="28"/>
      <c r="L101" s="28"/>
      <c r="M101" s="28"/>
      <c r="N101" s="27"/>
      <c r="O101" s="27"/>
      <c r="P101" s="27"/>
      <c r="Q101" s="27"/>
      <c r="R101" s="28"/>
      <c r="S101" s="28"/>
      <c r="T101" s="28"/>
      <c r="U101" s="28"/>
      <c r="V101" s="28"/>
      <c r="W101" s="28"/>
      <c r="X101" s="28"/>
      <c r="Y101" s="28"/>
      <c r="Z101" s="17"/>
      <c r="AA101" s="17"/>
      <c r="AB101" s="17"/>
      <c r="AC101" s="17"/>
      <c r="AD101" s="17"/>
      <c r="AE101" s="17"/>
      <c r="AF101" s="17"/>
      <c r="AG101" s="17" t="s">
        <v>111</v>
      </c>
      <c r="AH101" s="17">
        <v>0</v>
      </c>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row>
    <row r="102" spans="1:60" outlineLevel="1" x14ac:dyDescent="0.2">
      <c r="A102" s="39">
        <v>29</v>
      </c>
      <c r="B102" s="40" t="s">
        <v>192</v>
      </c>
      <c r="C102" s="54" t="s">
        <v>193</v>
      </c>
      <c r="D102" s="41" t="s">
        <v>151</v>
      </c>
      <c r="E102" s="42">
        <v>44.7</v>
      </c>
      <c r="F102" s="438">
        <v>0</v>
      </c>
      <c r="G102" s="44">
        <f>ROUND(E102*F102,2)</f>
        <v>0</v>
      </c>
      <c r="H102" s="43"/>
      <c r="I102" s="44">
        <f>ROUND(E102*H102,2)</f>
        <v>0</v>
      </c>
      <c r="J102" s="43"/>
      <c r="K102" s="44">
        <f>ROUND(E102*J102,2)</f>
        <v>0</v>
      </c>
      <c r="L102" s="44">
        <v>21</v>
      </c>
      <c r="M102" s="44">
        <f>G102*(1+L102/100)</f>
        <v>0</v>
      </c>
      <c r="N102" s="42">
        <v>0</v>
      </c>
      <c r="O102" s="42">
        <f>ROUND(E102*N102,2)</f>
        <v>0</v>
      </c>
      <c r="P102" s="42">
        <v>4.0000000000000002E-4</v>
      </c>
      <c r="Q102" s="42">
        <f>ROUND(E102*P102,2)</f>
        <v>0.02</v>
      </c>
      <c r="R102" s="44"/>
      <c r="S102" s="44" t="s">
        <v>106</v>
      </c>
      <c r="T102" s="45" t="s">
        <v>106</v>
      </c>
      <c r="U102" s="28">
        <v>7.0000000000000007E-2</v>
      </c>
      <c r="V102" s="28">
        <f>ROUND(E102*U102,2)</f>
        <v>3.13</v>
      </c>
      <c r="W102" s="28"/>
      <c r="X102" s="28" t="s">
        <v>107</v>
      </c>
      <c r="Y102" s="28" t="s">
        <v>108</v>
      </c>
      <c r="Z102" s="17"/>
      <c r="AA102" s="17"/>
      <c r="AB102" s="17"/>
      <c r="AC102" s="17"/>
      <c r="AD102" s="17"/>
      <c r="AE102" s="17"/>
      <c r="AF102" s="17"/>
      <c r="AG102" s="17" t="s">
        <v>109</v>
      </c>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row>
    <row r="103" spans="1:60" outlineLevel="2" x14ac:dyDescent="0.2">
      <c r="A103" s="24"/>
      <c r="B103" s="25"/>
      <c r="C103" s="55" t="s">
        <v>335</v>
      </c>
      <c r="D103" s="30"/>
      <c r="E103" s="61">
        <v>7.8</v>
      </c>
      <c r="F103" s="28"/>
      <c r="G103" s="28"/>
      <c r="H103" s="28"/>
      <c r="I103" s="28"/>
      <c r="J103" s="28"/>
      <c r="K103" s="28"/>
      <c r="L103" s="28"/>
      <c r="M103" s="28"/>
      <c r="N103" s="27"/>
      <c r="O103" s="27"/>
      <c r="P103" s="27"/>
      <c r="Q103" s="27"/>
      <c r="R103" s="28"/>
      <c r="S103" s="28"/>
      <c r="T103" s="28"/>
      <c r="U103" s="28"/>
      <c r="V103" s="28"/>
      <c r="W103" s="28"/>
      <c r="X103" s="28"/>
      <c r="Y103" s="28"/>
      <c r="Z103" s="17"/>
      <c r="AA103" s="17"/>
      <c r="AB103" s="17"/>
      <c r="AC103" s="17"/>
      <c r="AD103" s="17"/>
      <c r="AE103" s="17"/>
      <c r="AF103" s="17"/>
      <c r="AG103" s="17" t="s">
        <v>111</v>
      </c>
      <c r="AH103" s="17">
        <v>0</v>
      </c>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row>
    <row r="104" spans="1:60" outlineLevel="3" x14ac:dyDescent="0.2">
      <c r="A104" s="24"/>
      <c r="B104" s="25"/>
      <c r="C104" s="55" t="s">
        <v>336</v>
      </c>
      <c r="D104" s="30"/>
      <c r="E104" s="61">
        <v>25</v>
      </c>
      <c r="F104" s="28"/>
      <c r="G104" s="28"/>
      <c r="H104" s="28"/>
      <c r="I104" s="28"/>
      <c r="J104" s="28"/>
      <c r="K104" s="28"/>
      <c r="L104" s="28"/>
      <c r="M104" s="28"/>
      <c r="N104" s="27"/>
      <c r="O104" s="27"/>
      <c r="P104" s="27"/>
      <c r="Q104" s="27"/>
      <c r="R104" s="28"/>
      <c r="S104" s="28"/>
      <c r="T104" s="28"/>
      <c r="U104" s="28"/>
      <c r="V104" s="28"/>
      <c r="W104" s="28"/>
      <c r="X104" s="28"/>
      <c r="Y104" s="28"/>
      <c r="Z104" s="17"/>
      <c r="AA104" s="17"/>
      <c r="AB104" s="17"/>
      <c r="AC104" s="17"/>
      <c r="AD104" s="17"/>
      <c r="AE104" s="17"/>
      <c r="AF104" s="17"/>
      <c r="AG104" s="17" t="s">
        <v>111</v>
      </c>
      <c r="AH104" s="17">
        <v>0</v>
      </c>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row>
    <row r="105" spans="1:60" outlineLevel="3" x14ac:dyDescent="0.2">
      <c r="A105" s="24"/>
      <c r="B105" s="25"/>
      <c r="C105" s="55" t="s">
        <v>337</v>
      </c>
      <c r="D105" s="30"/>
      <c r="E105" s="61">
        <v>19.3</v>
      </c>
      <c r="F105" s="28"/>
      <c r="G105" s="28"/>
      <c r="H105" s="28"/>
      <c r="I105" s="28"/>
      <c r="J105" s="28"/>
      <c r="K105" s="28"/>
      <c r="L105" s="28"/>
      <c r="M105" s="28"/>
      <c r="N105" s="27"/>
      <c r="O105" s="27"/>
      <c r="P105" s="27"/>
      <c r="Q105" s="27"/>
      <c r="R105" s="28"/>
      <c r="S105" s="28"/>
      <c r="T105" s="28"/>
      <c r="U105" s="28"/>
      <c r="V105" s="28"/>
      <c r="W105" s="28"/>
      <c r="X105" s="28"/>
      <c r="Y105" s="28"/>
      <c r="Z105" s="17"/>
      <c r="AA105" s="17"/>
      <c r="AB105" s="17"/>
      <c r="AC105" s="17"/>
      <c r="AD105" s="17"/>
      <c r="AE105" s="17"/>
      <c r="AF105" s="17"/>
      <c r="AG105" s="17" t="s">
        <v>111</v>
      </c>
      <c r="AH105" s="17">
        <v>0</v>
      </c>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row>
    <row r="106" spans="1:60" outlineLevel="3" x14ac:dyDescent="0.2">
      <c r="A106" s="24"/>
      <c r="B106" s="25"/>
      <c r="C106" s="55" t="s">
        <v>310</v>
      </c>
      <c r="D106" s="30"/>
      <c r="E106" s="61">
        <v>-5.6</v>
      </c>
      <c r="F106" s="28"/>
      <c r="G106" s="28"/>
      <c r="H106" s="28"/>
      <c r="I106" s="28"/>
      <c r="J106" s="28"/>
      <c r="K106" s="28"/>
      <c r="L106" s="28"/>
      <c r="M106" s="28"/>
      <c r="N106" s="27"/>
      <c r="O106" s="27"/>
      <c r="P106" s="27"/>
      <c r="Q106" s="27"/>
      <c r="R106" s="28"/>
      <c r="S106" s="28"/>
      <c r="T106" s="28"/>
      <c r="U106" s="28"/>
      <c r="V106" s="28"/>
      <c r="W106" s="28"/>
      <c r="X106" s="28"/>
      <c r="Y106" s="28"/>
      <c r="Z106" s="17"/>
      <c r="AA106" s="17"/>
      <c r="AB106" s="17"/>
      <c r="AC106" s="17"/>
      <c r="AD106" s="17"/>
      <c r="AE106" s="17"/>
      <c r="AF106" s="17"/>
      <c r="AG106" s="17" t="s">
        <v>111</v>
      </c>
      <c r="AH106" s="17">
        <v>0</v>
      </c>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row>
    <row r="107" spans="1:60" outlineLevel="3" x14ac:dyDescent="0.2">
      <c r="A107" s="24"/>
      <c r="B107" s="25"/>
      <c r="C107" s="55" t="s">
        <v>311</v>
      </c>
      <c r="D107" s="30"/>
      <c r="E107" s="61">
        <v>-1.8</v>
      </c>
      <c r="F107" s="28"/>
      <c r="G107" s="28"/>
      <c r="H107" s="28"/>
      <c r="I107" s="28"/>
      <c r="J107" s="28"/>
      <c r="K107" s="28"/>
      <c r="L107" s="28"/>
      <c r="M107" s="28"/>
      <c r="N107" s="27"/>
      <c r="O107" s="27"/>
      <c r="P107" s="27"/>
      <c r="Q107" s="27"/>
      <c r="R107" s="28"/>
      <c r="S107" s="28"/>
      <c r="T107" s="28"/>
      <c r="U107" s="28"/>
      <c r="V107" s="28"/>
      <c r="W107" s="28"/>
      <c r="X107" s="28"/>
      <c r="Y107" s="28"/>
      <c r="Z107" s="17"/>
      <c r="AA107" s="17"/>
      <c r="AB107" s="17"/>
      <c r="AC107" s="17"/>
      <c r="AD107" s="17"/>
      <c r="AE107" s="17"/>
      <c r="AF107" s="17"/>
      <c r="AG107" s="17" t="s">
        <v>111</v>
      </c>
      <c r="AH107" s="17">
        <v>0</v>
      </c>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row>
    <row r="108" spans="1:60" ht="22.5" outlineLevel="1" x14ac:dyDescent="0.2">
      <c r="A108" s="39">
        <v>30</v>
      </c>
      <c r="B108" s="40" t="s">
        <v>195</v>
      </c>
      <c r="C108" s="54" t="s">
        <v>196</v>
      </c>
      <c r="D108" s="41" t="s">
        <v>170</v>
      </c>
      <c r="E108" s="42">
        <v>10</v>
      </c>
      <c r="F108" s="438">
        <v>0</v>
      </c>
      <c r="G108" s="44">
        <f>ROUND(E108*F108,2)</f>
        <v>0</v>
      </c>
      <c r="H108" s="43"/>
      <c r="I108" s="44">
        <f>ROUND(E108*H108,2)</f>
        <v>0</v>
      </c>
      <c r="J108" s="43"/>
      <c r="K108" s="44">
        <f>ROUND(E108*J108,2)</f>
        <v>0</v>
      </c>
      <c r="L108" s="44">
        <v>21</v>
      </c>
      <c r="M108" s="44">
        <f>G108*(1+L108/100)</f>
        <v>0</v>
      </c>
      <c r="N108" s="42">
        <v>0</v>
      </c>
      <c r="O108" s="42">
        <f>ROUND(E108*N108,2)</f>
        <v>0</v>
      </c>
      <c r="P108" s="42">
        <v>0</v>
      </c>
      <c r="Q108" s="42">
        <f>ROUND(E108*P108,2)</f>
        <v>0</v>
      </c>
      <c r="R108" s="44"/>
      <c r="S108" s="44" t="s">
        <v>106</v>
      </c>
      <c r="T108" s="45" t="s">
        <v>106</v>
      </c>
      <c r="U108" s="28">
        <v>0</v>
      </c>
      <c r="V108" s="28">
        <f>ROUND(E108*U108,2)</f>
        <v>0</v>
      </c>
      <c r="W108" s="28"/>
      <c r="X108" s="28" t="s">
        <v>107</v>
      </c>
      <c r="Y108" s="28" t="s">
        <v>108</v>
      </c>
      <c r="Z108" s="17"/>
      <c r="AA108" s="17"/>
      <c r="AB108" s="17"/>
      <c r="AC108" s="17"/>
      <c r="AD108" s="17"/>
      <c r="AE108" s="17"/>
      <c r="AF108" s="17"/>
      <c r="AG108" s="17" t="s">
        <v>187</v>
      </c>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row>
    <row r="109" spans="1:60" outlineLevel="2" x14ac:dyDescent="0.2">
      <c r="A109" s="24"/>
      <c r="B109" s="25"/>
      <c r="C109" s="55" t="s">
        <v>280</v>
      </c>
      <c r="D109" s="30"/>
      <c r="E109" s="61">
        <v>10</v>
      </c>
      <c r="F109" s="28"/>
      <c r="G109" s="28"/>
      <c r="H109" s="28"/>
      <c r="I109" s="28"/>
      <c r="J109" s="28"/>
      <c r="K109" s="28"/>
      <c r="L109" s="28"/>
      <c r="M109" s="28"/>
      <c r="N109" s="27"/>
      <c r="O109" s="27"/>
      <c r="P109" s="27"/>
      <c r="Q109" s="27"/>
      <c r="R109" s="28"/>
      <c r="S109" s="28"/>
      <c r="T109" s="28"/>
      <c r="U109" s="28"/>
      <c r="V109" s="28"/>
      <c r="W109" s="28"/>
      <c r="X109" s="28"/>
      <c r="Y109" s="28"/>
      <c r="Z109" s="17"/>
      <c r="AA109" s="17"/>
      <c r="AB109" s="17"/>
      <c r="AC109" s="17"/>
      <c r="AD109" s="17"/>
      <c r="AE109" s="17"/>
      <c r="AF109" s="17"/>
      <c r="AG109" s="17" t="s">
        <v>111</v>
      </c>
      <c r="AH109" s="17">
        <v>0</v>
      </c>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row>
    <row r="110" spans="1:60" ht="22.5" outlineLevel="1" x14ac:dyDescent="0.2">
      <c r="A110" s="39">
        <v>31</v>
      </c>
      <c r="B110" s="40" t="s">
        <v>197</v>
      </c>
      <c r="C110" s="54" t="s">
        <v>198</v>
      </c>
      <c r="D110" s="41" t="s">
        <v>124</v>
      </c>
      <c r="E110" s="42">
        <v>1.6</v>
      </c>
      <c r="F110" s="438">
        <v>0</v>
      </c>
      <c r="G110" s="44">
        <f>ROUND(E110*F110,2)</f>
        <v>0</v>
      </c>
      <c r="H110" s="43"/>
      <c r="I110" s="44">
        <f>ROUND(E110*H110,2)</f>
        <v>0</v>
      </c>
      <c r="J110" s="43"/>
      <c r="K110" s="44">
        <f>ROUND(E110*J110,2)</f>
        <v>0</v>
      </c>
      <c r="L110" s="44">
        <v>21</v>
      </c>
      <c r="M110" s="44">
        <f>G110*(1+L110/100)</f>
        <v>0</v>
      </c>
      <c r="N110" s="42">
        <v>1.17E-3</v>
      </c>
      <c r="O110" s="42">
        <f>ROUND(E110*N110,2)</f>
        <v>0</v>
      </c>
      <c r="P110" s="42">
        <v>8.7999999999999995E-2</v>
      </c>
      <c r="Q110" s="42">
        <f>ROUND(E110*P110,2)</f>
        <v>0.14000000000000001</v>
      </c>
      <c r="R110" s="44"/>
      <c r="S110" s="44" t="s">
        <v>106</v>
      </c>
      <c r="T110" s="45" t="s">
        <v>106</v>
      </c>
      <c r="U110" s="28">
        <v>0.56000000000000005</v>
      </c>
      <c r="V110" s="28">
        <f>ROUND(E110*U110,2)</f>
        <v>0.9</v>
      </c>
      <c r="W110" s="28"/>
      <c r="X110" s="28" t="s">
        <v>107</v>
      </c>
      <c r="Y110" s="28" t="s">
        <v>108</v>
      </c>
      <c r="Z110" s="17"/>
      <c r="AA110" s="17"/>
      <c r="AB110" s="17"/>
      <c r="AC110" s="17"/>
      <c r="AD110" s="17"/>
      <c r="AE110" s="17"/>
      <c r="AF110" s="17"/>
      <c r="AG110" s="17" t="s">
        <v>109</v>
      </c>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row>
    <row r="111" spans="1:60" outlineLevel="2" x14ac:dyDescent="0.2">
      <c r="A111" s="24"/>
      <c r="B111" s="25"/>
      <c r="C111" s="55" t="s">
        <v>199</v>
      </c>
      <c r="D111" s="30"/>
      <c r="E111" s="61">
        <v>1.6</v>
      </c>
      <c r="F111" s="28"/>
      <c r="G111" s="28"/>
      <c r="H111" s="28"/>
      <c r="I111" s="28"/>
      <c r="J111" s="28"/>
      <c r="K111" s="28"/>
      <c r="L111" s="28"/>
      <c r="M111" s="28"/>
      <c r="N111" s="27"/>
      <c r="O111" s="27"/>
      <c r="P111" s="27"/>
      <c r="Q111" s="27"/>
      <c r="R111" s="28"/>
      <c r="S111" s="28"/>
      <c r="T111" s="28"/>
      <c r="U111" s="28"/>
      <c r="V111" s="28"/>
      <c r="W111" s="28"/>
      <c r="X111" s="28"/>
      <c r="Y111" s="28"/>
      <c r="Z111" s="17"/>
      <c r="AA111" s="17"/>
      <c r="AB111" s="17"/>
      <c r="AC111" s="17"/>
      <c r="AD111" s="17"/>
      <c r="AE111" s="17"/>
      <c r="AF111" s="17"/>
      <c r="AG111" s="17" t="s">
        <v>111</v>
      </c>
      <c r="AH111" s="17">
        <v>0</v>
      </c>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row>
    <row r="112" spans="1:60" ht="22.5" outlineLevel="1" x14ac:dyDescent="0.2">
      <c r="A112" s="39">
        <v>32</v>
      </c>
      <c r="B112" s="40" t="s">
        <v>338</v>
      </c>
      <c r="C112" s="54" t="s">
        <v>339</v>
      </c>
      <c r="D112" s="41" t="s">
        <v>170</v>
      </c>
      <c r="E112" s="42">
        <v>2</v>
      </c>
      <c r="F112" s="438">
        <v>0</v>
      </c>
      <c r="G112" s="44">
        <f>ROUND(E112*F112,2)</f>
        <v>0</v>
      </c>
      <c r="H112" s="43"/>
      <c r="I112" s="44">
        <f>ROUND(E112*H112,2)</f>
        <v>0</v>
      </c>
      <c r="J112" s="43"/>
      <c r="K112" s="44">
        <f>ROUND(E112*J112,2)</f>
        <v>0</v>
      </c>
      <c r="L112" s="44">
        <v>21</v>
      </c>
      <c r="M112" s="44">
        <f>G112*(1+L112/100)</f>
        <v>0</v>
      </c>
      <c r="N112" s="42">
        <v>0</v>
      </c>
      <c r="O112" s="42">
        <f>ROUND(E112*N112,2)</f>
        <v>0</v>
      </c>
      <c r="P112" s="42">
        <v>0</v>
      </c>
      <c r="Q112" s="42">
        <f>ROUND(E112*P112,2)</f>
        <v>0</v>
      </c>
      <c r="R112" s="44"/>
      <c r="S112" s="44" t="s">
        <v>106</v>
      </c>
      <c r="T112" s="45" t="s">
        <v>106</v>
      </c>
      <c r="U112" s="28">
        <v>0.28000000000000003</v>
      </c>
      <c r="V112" s="28">
        <f>ROUND(E112*U112,2)</f>
        <v>0.56000000000000005</v>
      </c>
      <c r="W112" s="28"/>
      <c r="X112" s="28" t="s">
        <v>107</v>
      </c>
      <c r="Y112" s="28" t="s">
        <v>108</v>
      </c>
      <c r="Z112" s="17"/>
      <c r="AA112" s="17"/>
      <c r="AB112" s="17"/>
      <c r="AC112" s="17"/>
      <c r="AD112" s="17"/>
      <c r="AE112" s="17"/>
      <c r="AF112" s="17"/>
      <c r="AG112" s="17" t="s">
        <v>109</v>
      </c>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row>
    <row r="113" spans="1:60" outlineLevel="2" x14ac:dyDescent="0.2">
      <c r="A113" s="24"/>
      <c r="B113" s="25"/>
      <c r="C113" s="55" t="s">
        <v>9</v>
      </c>
      <c r="D113" s="30"/>
      <c r="E113" s="61">
        <v>2</v>
      </c>
      <c r="F113" s="28"/>
      <c r="G113" s="28"/>
      <c r="H113" s="28"/>
      <c r="I113" s="28"/>
      <c r="J113" s="28"/>
      <c r="K113" s="28"/>
      <c r="L113" s="28"/>
      <c r="M113" s="28"/>
      <c r="N113" s="27"/>
      <c r="O113" s="27"/>
      <c r="P113" s="27"/>
      <c r="Q113" s="27"/>
      <c r="R113" s="28"/>
      <c r="S113" s="28"/>
      <c r="T113" s="28"/>
      <c r="U113" s="28"/>
      <c r="V113" s="28"/>
      <c r="W113" s="28"/>
      <c r="X113" s="28"/>
      <c r="Y113" s="28"/>
      <c r="Z113" s="17"/>
      <c r="AA113" s="17"/>
      <c r="AB113" s="17"/>
      <c r="AC113" s="17"/>
      <c r="AD113" s="17"/>
      <c r="AE113" s="17"/>
      <c r="AF113" s="17"/>
      <c r="AG113" s="17" t="s">
        <v>111</v>
      </c>
      <c r="AH113" s="17">
        <v>0</v>
      </c>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row>
    <row r="114" spans="1:60" outlineLevel="1" x14ac:dyDescent="0.2">
      <c r="A114" s="39">
        <v>33</v>
      </c>
      <c r="B114" s="40" t="s">
        <v>340</v>
      </c>
      <c r="C114" s="54" t="s">
        <v>341</v>
      </c>
      <c r="D114" s="41" t="s">
        <v>124</v>
      </c>
      <c r="E114" s="42">
        <v>8.1199999999999992</v>
      </c>
      <c r="F114" s="438">
        <v>0</v>
      </c>
      <c r="G114" s="44">
        <f>ROUND(E114*F114,2)</f>
        <v>0</v>
      </c>
      <c r="H114" s="43"/>
      <c r="I114" s="44">
        <f>ROUND(E114*H114,2)</f>
        <v>0</v>
      </c>
      <c r="J114" s="43"/>
      <c r="K114" s="44">
        <f>ROUND(E114*J114,2)</f>
        <v>0</v>
      </c>
      <c r="L114" s="44">
        <v>21</v>
      </c>
      <c r="M114" s="44">
        <f>G114*(1+L114/100)</f>
        <v>0</v>
      </c>
      <c r="N114" s="42">
        <v>5.5999999999999995E-4</v>
      </c>
      <c r="O114" s="42">
        <f>ROUND(E114*N114,2)</f>
        <v>0</v>
      </c>
      <c r="P114" s="42">
        <v>6.6000000000000003E-2</v>
      </c>
      <c r="Q114" s="42">
        <f>ROUND(E114*P114,2)</f>
        <v>0.54</v>
      </c>
      <c r="R114" s="44"/>
      <c r="S114" s="44" t="s">
        <v>106</v>
      </c>
      <c r="T114" s="45" t="s">
        <v>106</v>
      </c>
      <c r="U114" s="28">
        <v>0.34699999999999998</v>
      </c>
      <c r="V114" s="28">
        <f>ROUND(E114*U114,2)</f>
        <v>2.82</v>
      </c>
      <c r="W114" s="28"/>
      <c r="X114" s="28" t="s">
        <v>107</v>
      </c>
      <c r="Y114" s="28" t="s">
        <v>108</v>
      </c>
      <c r="Z114" s="17"/>
      <c r="AA114" s="17"/>
      <c r="AB114" s="17"/>
      <c r="AC114" s="17"/>
      <c r="AD114" s="17"/>
      <c r="AE114" s="17"/>
      <c r="AF114" s="17"/>
      <c r="AG114" s="17" t="s">
        <v>187</v>
      </c>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row>
    <row r="115" spans="1:60" outlineLevel="2" x14ac:dyDescent="0.2">
      <c r="A115" s="24"/>
      <c r="B115" s="25"/>
      <c r="C115" s="55" t="s">
        <v>342</v>
      </c>
      <c r="D115" s="30"/>
      <c r="E115" s="61">
        <v>8.1199999999999992</v>
      </c>
      <c r="F115" s="28"/>
      <c r="G115" s="28"/>
      <c r="H115" s="28"/>
      <c r="I115" s="28"/>
      <c r="J115" s="28"/>
      <c r="K115" s="28"/>
      <c r="L115" s="28"/>
      <c r="M115" s="28"/>
      <c r="N115" s="27"/>
      <c r="O115" s="27"/>
      <c r="P115" s="27"/>
      <c r="Q115" s="27"/>
      <c r="R115" s="28"/>
      <c r="S115" s="28"/>
      <c r="T115" s="28"/>
      <c r="U115" s="28"/>
      <c r="V115" s="28"/>
      <c r="W115" s="28"/>
      <c r="X115" s="28"/>
      <c r="Y115" s="28"/>
      <c r="Z115" s="17"/>
      <c r="AA115" s="17"/>
      <c r="AB115" s="17"/>
      <c r="AC115" s="17"/>
      <c r="AD115" s="17"/>
      <c r="AE115" s="17"/>
      <c r="AF115" s="17"/>
      <c r="AG115" s="17" t="s">
        <v>111</v>
      </c>
      <c r="AH115" s="17">
        <v>0</v>
      </c>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row>
    <row r="116" spans="1:60" outlineLevel="1" x14ac:dyDescent="0.2">
      <c r="A116" s="39">
        <v>34</v>
      </c>
      <c r="B116" s="40" t="s">
        <v>343</v>
      </c>
      <c r="C116" s="54" t="s">
        <v>344</v>
      </c>
      <c r="D116" s="41" t="s">
        <v>151</v>
      </c>
      <c r="E116" s="42">
        <v>4</v>
      </c>
      <c r="F116" s="438">
        <v>0</v>
      </c>
      <c r="G116" s="44">
        <f>ROUND(E116*F116,2)</f>
        <v>0</v>
      </c>
      <c r="H116" s="43"/>
      <c r="I116" s="44">
        <f>ROUND(E116*H116,2)</f>
        <v>0</v>
      </c>
      <c r="J116" s="43"/>
      <c r="K116" s="44">
        <f>ROUND(E116*J116,2)</f>
        <v>0</v>
      </c>
      <c r="L116" s="44">
        <v>21</v>
      </c>
      <c r="M116" s="44">
        <f>G116*(1+L116/100)</f>
        <v>0</v>
      </c>
      <c r="N116" s="42">
        <v>1.805E-2</v>
      </c>
      <c r="O116" s="42">
        <f>ROUND(E116*N116,2)</f>
        <v>7.0000000000000007E-2</v>
      </c>
      <c r="P116" s="42">
        <v>0</v>
      </c>
      <c r="Q116" s="42">
        <f>ROUND(E116*P116,2)</f>
        <v>0</v>
      </c>
      <c r="R116" s="44"/>
      <c r="S116" s="44" t="s">
        <v>106</v>
      </c>
      <c r="T116" s="45" t="s">
        <v>106</v>
      </c>
      <c r="U116" s="28">
        <v>0.52</v>
      </c>
      <c r="V116" s="28">
        <f>ROUND(E116*U116,2)</f>
        <v>2.08</v>
      </c>
      <c r="W116" s="28"/>
      <c r="X116" s="28" t="s">
        <v>107</v>
      </c>
      <c r="Y116" s="28" t="s">
        <v>108</v>
      </c>
      <c r="Z116" s="17"/>
      <c r="AA116" s="17"/>
      <c r="AB116" s="17"/>
      <c r="AC116" s="17"/>
      <c r="AD116" s="17"/>
      <c r="AE116" s="17"/>
      <c r="AF116" s="17"/>
      <c r="AG116" s="17" t="s">
        <v>109</v>
      </c>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row>
    <row r="117" spans="1:60" outlineLevel="2" x14ac:dyDescent="0.2">
      <c r="A117" s="24"/>
      <c r="B117" s="25"/>
      <c r="C117" s="55" t="s">
        <v>314</v>
      </c>
      <c r="D117" s="30"/>
      <c r="E117" s="61">
        <v>4</v>
      </c>
      <c r="F117" s="28"/>
      <c r="G117" s="28"/>
      <c r="H117" s="28"/>
      <c r="I117" s="28"/>
      <c r="J117" s="28"/>
      <c r="K117" s="28"/>
      <c r="L117" s="28"/>
      <c r="M117" s="28"/>
      <c r="N117" s="27"/>
      <c r="O117" s="27"/>
      <c r="P117" s="27"/>
      <c r="Q117" s="27"/>
      <c r="R117" s="28"/>
      <c r="S117" s="28"/>
      <c r="T117" s="28"/>
      <c r="U117" s="28"/>
      <c r="V117" s="28"/>
      <c r="W117" s="28"/>
      <c r="X117" s="28"/>
      <c r="Y117" s="28"/>
      <c r="Z117" s="17"/>
      <c r="AA117" s="17"/>
      <c r="AB117" s="17"/>
      <c r="AC117" s="17"/>
      <c r="AD117" s="17"/>
      <c r="AE117" s="17"/>
      <c r="AF117" s="17"/>
      <c r="AG117" s="17" t="s">
        <v>111</v>
      </c>
      <c r="AH117" s="17">
        <v>0</v>
      </c>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row>
    <row r="118" spans="1:60" outlineLevel="1" x14ac:dyDescent="0.2">
      <c r="A118" s="39">
        <v>35</v>
      </c>
      <c r="B118" s="40" t="s">
        <v>345</v>
      </c>
      <c r="C118" s="54" t="s">
        <v>346</v>
      </c>
      <c r="D118" s="41" t="s">
        <v>151</v>
      </c>
      <c r="E118" s="42">
        <v>2.5</v>
      </c>
      <c r="F118" s="438">
        <v>0</v>
      </c>
      <c r="G118" s="44">
        <f>ROUND(E118*F118,2)</f>
        <v>0</v>
      </c>
      <c r="H118" s="43"/>
      <c r="I118" s="44">
        <f>ROUND(E118*H118,2)</f>
        <v>0</v>
      </c>
      <c r="J118" s="43"/>
      <c r="K118" s="44">
        <f>ROUND(E118*J118,2)</f>
        <v>0</v>
      </c>
      <c r="L118" s="44">
        <v>21</v>
      </c>
      <c r="M118" s="44">
        <f>G118*(1+L118/100)</f>
        <v>0</v>
      </c>
      <c r="N118" s="42">
        <v>0</v>
      </c>
      <c r="O118" s="42">
        <f>ROUND(E118*N118,2)</f>
        <v>0</v>
      </c>
      <c r="P118" s="42">
        <v>3.6999999999999998E-2</v>
      </c>
      <c r="Q118" s="42">
        <f>ROUND(E118*P118,2)</f>
        <v>0.09</v>
      </c>
      <c r="R118" s="44"/>
      <c r="S118" s="44" t="s">
        <v>106</v>
      </c>
      <c r="T118" s="45" t="s">
        <v>133</v>
      </c>
      <c r="U118" s="28">
        <v>0.55000000000000004</v>
      </c>
      <c r="V118" s="28">
        <f>ROUND(E118*U118,2)</f>
        <v>1.38</v>
      </c>
      <c r="W118" s="28"/>
      <c r="X118" s="28" t="s">
        <v>107</v>
      </c>
      <c r="Y118" s="28" t="s">
        <v>108</v>
      </c>
      <c r="Z118" s="17"/>
      <c r="AA118" s="17"/>
      <c r="AB118" s="17"/>
      <c r="AC118" s="17"/>
      <c r="AD118" s="17"/>
      <c r="AE118" s="17"/>
      <c r="AF118" s="17"/>
      <c r="AG118" s="17" t="s">
        <v>109</v>
      </c>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row>
    <row r="119" spans="1:60" outlineLevel="2" x14ac:dyDescent="0.2">
      <c r="A119" s="24"/>
      <c r="B119" s="25"/>
      <c r="C119" s="55" t="s">
        <v>347</v>
      </c>
      <c r="D119" s="30"/>
      <c r="E119" s="61">
        <v>2.5</v>
      </c>
      <c r="F119" s="28"/>
      <c r="G119" s="28"/>
      <c r="H119" s="28"/>
      <c r="I119" s="28"/>
      <c r="J119" s="28"/>
      <c r="K119" s="28"/>
      <c r="L119" s="28"/>
      <c r="M119" s="28"/>
      <c r="N119" s="27"/>
      <c r="O119" s="27"/>
      <c r="P119" s="27"/>
      <c r="Q119" s="27"/>
      <c r="R119" s="28"/>
      <c r="S119" s="28"/>
      <c r="T119" s="28"/>
      <c r="U119" s="28"/>
      <c r="V119" s="28"/>
      <c r="W119" s="28"/>
      <c r="X119" s="28"/>
      <c r="Y119" s="28"/>
      <c r="Z119" s="17"/>
      <c r="AA119" s="17"/>
      <c r="AB119" s="17"/>
      <c r="AC119" s="17"/>
      <c r="AD119" s="17"/>
      <c r="AE119" s="17"/>
      <c r="AF119" s="17"/>
      <c r="AG119" s="17" t="s">
        <v>111</v>
      </c>
      <c r="AH119" s="17">
        <v>0</v>
      </c>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row>
    <row r="120" spans="1:60" ht="22.5" outlineLevel="1" x14ac:dyDescent="0.2">
      <c r="A120" s="39">
        <v>36</v>
      </c>
      <c r="B120" s="40" t="s">
        <v>203</v>
      </c>
      <c r="C120" s="54" t="s">
        <v>204</v>
      </c>
      <c r="D120" s="41" t="s">
        <v>124</v>
      </c>
      <c r="E120" s="42">
        <v>4</v>
      </c>
      <c r="F120" s="438">
        <v>0</v>
      </c>
      <c r="G120" s="44">
        <f>ROUND(E120*F120,2)</f>
        <v>0</v>
      </c>
      <c r="H120" s="43"/>
      <c r="I120" s="44">
        <f>ROUND(E120*H120,2)</f>
        <v>0</v>
      </c>
      <c r="J120" s="43"/>
      <c r="K120" s="44">
        <f>ROUND(E120*J120,2)</f>
        <v>0</v>
      </c>
      <c r="L120" s="44">
        <v>21</v>
      </c>
      <c r="M120" s="44">
        <f>G120*(1+L120/100)</f>
        <v>0</v>
      </c>
      <c r="N120" s="42">
        <v>0</v>
      </c>
      <c r="O120" s="42">
        <f>ROUND(E120*N120,2)</f>
        <v>0</v>
      </c>
      <c r="P120" s="42">
        <v>4.5999999999999999E-2</v>
      </c>
      <c r="Q120" s="42">
        <f>ROUND(E120*P120,2)</f>
        <v>0.18</v>
      </c>
      <c r="R120" s="44"/>
      <c r="S120" s="44" t="s">
        <v>106</v>
      </c>
      <c r="T120" s="45" t="s">
        <v>106</v>
      </c>
      <c r="U120" s="28">
        <v>0.26</v>
      </c>
      <c r="V120" s="28">
        <f>ROUND(E120*U120,2)</f>
        <v>1.04</v>
      </c>
      <c r="W120" s="28"/>
      <c r="X120" s="28" t="s">
        <v>107</v>
      </c>
      <c r="Y120" s="28" t="s">
        <v>108</v>
      </c>
      <c r="Z120" s="17"/>
      <c r="AA120" s="17"/>
      <c r="AB120" s="17"/>
      <c r="AC120" s="17"/>
      <c r="AD120" s="17"/>
      <c r="AE120" s="17"/>
      <c r="AF120" s="17"/>
      <c r="AG120" s="17" t="s">
        <v>109</v>
      </c>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row>
    <row r="121" spans="1:60" outlineLevel="2" x14ac:dyDescent="0.2">
      <c r="A121" s="24"/>
      <c r="B121" s="25"/>
      <c r="C121" s="55" t="s">
        <v>314</v>
      </c>
      <c r="D121" s="30"/>
      <c r="E121" s="61">
        <v>4</v>
      </c>
      <c r="F121" s="28"/>
      <c r="G121" s="28"/>
      <c r="H121" s="28"/>
      <c r="I121" s="28"/>
      <c r="J121" s="28"/>
      <c r="K121" s="28"/>
      <c r="L121" s="28"/>
      <c r="M121" s="28"/>
      <c r="N121" s="27"/>
      <c r="O121" s="27"/>
      <c r="P121" s="27"/>
      <c r="Q121" s="27"/>
      <c r="R121" s="28"/>
      <c r="S121" s="28"/>
      <c r="T121" s="28"/>
      <c r="U121" s="28"/>
      <c r="V121" s="28"/>
      <c r="W121" s="28"/>
      <c r="X121" s="28"/>
      <c r="Y121" s="28"/>
      <c r="Z121" s="17"/>
      <c r="AA121" s="17"/>
      <c r="AB121" s="17"/>
      <c r="AC121" s="17"/>
      <c r="AD121" s="17"/>
      <c r="AE121" s="17"/>
      <c r="AF121" s="17"/>
      <c r="AG121" s="17" t="s">
        <v>111</v>
      </c>
      <c r="AH121" s="17">
        <v>0</v>
      </c>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row>
    <row r="122" spans="1:60" outlineLevel="1" x14ac:dyDescent="0.2">
      <c r="A122" s="39">
        <v>37</v>
      </c>
      <c r="B122" s="40" t="s">
        <v>348</v>
      </c>
      <c r="C122" s="54" t="s">
        <v>349</v>
      </c>
      <c r="D122" s="41" t="s">
        <v>170</v>
      </c>
      <c r="E122" s="42">
        <v>10</v>
      </c>
      <c r="F122" s="438">
        <v>0</v>
      </c>
      <c r="G122" s="44">
        <f>ROUND(E122*F122,2)</f>
        <v>0</v>
      </c>
      <c r="H122" s="43"/>
      <c r="I122" s="44">
        <f>ROUND(E122*H122,2)</f>
        <v>0</v>
      </c>
      <c r="J122" s="43"/>
      <c r="K122" s="44">
        <f>ROUND(E122*J122,2)</f>
        <v>0</v>
      </c>
      <c r="L122" s="44">
        <v>21</v>
      </c>
      <c r="M122" s="44">
        <f>G122*(1+L122/100)</f>
        <v>0</v>
      </c>
      <c r="N122" s="42">
        <v>0</v>
      </c>
      <c r="O122" s="42">
        <f>ROUND(E122*N122,2)</f>
        <v>0</v>
      </c>
      <c r="P122" s="42">
        <v>1.8E-3</v>
      </c>
      <c r="Q122" s="42">
        <f>ROUND(E122*P122,2)</f>
        <v>0.02</v>
      </c>
      <c r="R122" s="44"/>
      <c r="S122" s="44" t="s">
        <v>106</v>
      </c>
      <c r="T122" s="45" t="s">
        <v>106</v>
      </c>
      <c r="U122" s="28">
        <v>0.11</v>
      </c>
      <c r="V122" s="28">
        <f>ROUND(E122*U122,2)</f>
        <v>1.1000000000000001</v>
      </c>
      <c r="W122" s="28"/>
      <c r="X122" s="28" t="s">
        <v>107</v>
      </c>
      <c r="Y122" s="28" t="s">
        <v>108</v>
      </c>
      <c r="Z122" s="17"/>
      <c r="AA122" s="17"/>
      <c r="AB122" s="17"/>
      <c r="AC122" s="17"/>
      <c r="AD122" s="17"/>
      <c r="AE122" s="17"/>
      <c r="AF122" s="17"/>
      <c r="AG122" s="17" t="s">
        <v>109</v>
      </c>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row>
    <row r="123" spans="1:60" outlineLevel="2" x14ac:dyDescent="0.2">
      <c r="A123" s="24"/>
      <c r="B123" s="25"/>
      <c r="C123" s="55" t="s">
        <v>280</v>
      </c>
      <c r="D123" s="30"/>
      <c r="E123" s="61">
        <v>10</v>
      </c>
      <c r="F123" s="28"/>
      <c r="G123" s="28"/>
      <c r="H123" s="28"/>
      <c r="I123" s="28"/>
      <c r="J123" s="28"/>
      <c r="K123" s="28"/>
      <c r="L123" s="28"/>
      <c r="M123" s="28"/>
      <c r="N123" s="27"/>
      <c r="O123" s="27"/>
      <c r="P123" s="27"/>
      <c r="Q123" s="27"/>
      <c r="R123" s="28"/>
      <c r="S123" s="28"/>
      <c r="T123" s="28"/>
      <c r="U123" s="28"/>
      <c r="V123" s="28"/>
      <c r="W123" s="28"/>
      <c r="X123" s="28"/>
      <c r="Y123" s="28"/>
      <c r="Z123" s="17"/>
      <c r="AA123" s="17"/>
      <c r="AB123" s="17"/>
      <c r="AC123" s="17"/>
      <c r="AD123" s="17"/>
      <c r="AE123" s="17"/>
      <c r="AF123" s="17"/>
      <c r="AG123" s="17" t="s">
        <v>111</v>
      </c>
      <c r="AH123" s="17">
        <v>0</v>
      </c>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row>
    <row r="124" spans="1:60" outlineLevel="1" x14ac:dyDescent="0.2">
      <c r="A124" s="39">
        <v>38</v>
      </c>
      <c r="B124" s="40" t="s">
        <v>210</v>
      </c>
      <c r="C124" s="54" t="s">
        <v>211</v>
      </c>
      <c r="D124" s="41" t="s">
        <v>124</v>
      </c>
      <c r="E124" s="42">
        <v>231.08</v>
      </c>
      <c r="F124" s="438">
        <v>0</v>
      </c>
      <c r="G124" s="44">
        <f>ROUND(E124*F124,2)</f>
        <v>0</v>
      </c>
      <c r="H124" s="43"/>
      <c r="I124" s="44">
        <f>ROUND(E124*H124,2)</f>
        <v>0</v>
      </c>
      <c r="J124" s="43"/>
      <c r="K124" s="44">
        <f>ROUND(E124*J124,2)</f>
        <v>0</v>
      </c>
      <c r="L124" s="44">
        <v>21</v>
      </c>
      <c r="M124" s="44">
        <f>G124*(1+L124/100)</f>
        <v>0</v>
      </c>
      <c r="N124" s="42">
        <v>0</v>
      </c>
      <c r="O124" s="42">
        <f>ROUND(E124*N124,2)</f>
        <v>0</v>
      </c>
      <c r="P124" s="42">
        <v>8.9999999999999998E-4</v>
      </c>
      <c r="Q124" s="42">
        <f>ROUND(E124*P124,2)</f>
        <v>0.21</v>
      </c>
      <c r="R124" s="44"/>
      <c r="S124" s="44" t="s">
        <v>106</v>
      </c>
      <c r="T124" s="45" t="s">
        <v>106</v>
      </c>
      <c r="U124" s="28">
        <v>7.6679999999999998E-2</v>
      </c>
      <c r="V124" s="28">
        <f>ROUND(E124*U124,2)</f>
        <v>17.72</v>
      </c>
      <c r="W124" s="28"/>
      <c r="X124" s="28" t="s">
        <v>107</v>
      </c>
      <c r="Y124" s="28" t="s">
        <v>108</v>
      </c>
      <c r="Z124" s="17"/>
      <c r="AA124" s="17"/>
      <c r="AB124" s="17"/>
      <c r="AC124" s="17"/>
      <c r="AD124" s="17"/>
      <c r="AE124" s="17"/>
      <c r="AF124" s="17"/>
      <c r="AG124" s="17" t="s">
        <v>109</v>
      </c>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row>
    <row r="125" spans="1:60" outlineLevel="2" x14ac:dyDescent="0.2">
      <c r="A125" s="24"/>
      <c r="B125" s="25"/>
      <c r="C125" s="55" t="s">
        <v>305</v>
      </c>
      <c r="D125" s="30"/>
      <c r="E125" s="61">
        <v>33.799999999999997</v>
      </c>
      <c r="F125" s="28"/>
      <c r="G125" s="28"/>
      <c r="H125" s="28"/>
      <c r="I125" s="28"/>
      <c r="J125" s="28"/>
      <c r="K125" s="28"/>
      <c r="L125" s="28"/>
      <c r="M125" s="28"/>
      <c r="N125" s="27"/>
      <c r="O125" s="27"/>
      <c r="P125" s="27"/>
      <c r="Q125" s="27"/>
      <c r="R125" s="28"/>
      <c r="S125" s="28"/>
      <c r="T125" s="28"/>
      <c r="U125" s="28"/>
      <c r="V125" s="28"/>
      <c r="W125" s="28"/>
      <c r="X125" s="28"/>
      <c r="Y125" s="28"/>
      <c r="Z125" s="17"/>
      <c r="AA125" s="17"/>
      <c r="AB125" s="17"/>
      <c r="AC125" s="17"/>
      <c r="AD125" s="17"/>
      <c r="AE125" s="17"/>
      <c r="AF125" s="17"/>
      <c r="AG125" s="17" t="s">
        <v>111</v>
      </c>
      <c r="AH125" s="17">
        <v>0</v>
      </c>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row>
    <row r="126" spans="1:60" outlineLevel="3" x14ac:dyDescent="0.2">
      <c r="A126" s="24"/>
      <c r="B126" s="25"/>
      <c r="C126" s="55" t="s">
        <v>306</v>
      </c>
      <c r="D126" s="30"/>
      <c r="E126" s="61">
        <v>91.46</v>
      </c>
      <c r="F126" s="28"/>
      <c r="G126" s="28"/>
      <c r="H126" s="28"/>
      <c r="I126" s="28"/>
      <c r="J126" s="28"/>
      <c r="K126" s="28"/>
      <c r="L126" s="28"/>
      <c r="M126" s="28"/>
      <c r="N126" s="27"/>
      <c r="O126" s="27"/>
      <c r="P126" s="27"/>
      <c r="Q126" s="27"/>
      <c r="R126" s="28"/>
      <c r="S126" s="28"/>
      <c r="T126" s="28"/>
      <c r="U126" s="28"/>
      <c r="V126" s="28"/>
      <c r="W126" s="28"/>
      <c r="X126" s="28"/>
      <c r="Y126" s="28"/>
      <c r="Z126" s="17"/>
      <c r="AA126" s="17"/>
      <c r="AB126" s="17"/>
      <c r="AC126" s="17"/>
      <c r="AD126" s="17"/>
      <c r="AE126" s="17"/>
      <c r="AF126" s="17"/>
      <c r="AG126" s="17" t="s">
        <v>111</v>
      </c>
      <c r="AH126" s="17">
        <v>0</v>
      </c>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row>
    <row r="127" spans="1:60" outlineLevel="3" x14ac:dyDescent="0.2">
      <c r="A127" s="24"/>
      <c r="B127" s="25"/>
      <c r="C127" s="55" t="s">
        <v>307</v>
      </c>
      <c r="D127" s="30"/>
      <c r="E127" s="61">
        <v>68</v>
      </c>
      <c r="F127" s="28"/>
      <c r="G127" s="28"/>
      <c r="H127" s="28"/>
      <c r="I127" s="28"/>
      <c r="J127" s="28"/>
      <c r="K127" s="28"/>
      <c r="L127" s="28"/>
      <c r="M127" s="28"/>
      <c r="N127" s="27"/>
      <c r="O127" s="27"/>
      <c r="P127" s="27"/>
      <c r="Q127" s="27"/>
      <c r="R127" s="28"/>
      <c r="S127" s="28"/>
      <c r="T127" s="28"/>
      <c r="U127" s="28"/>
      <c r="V127" s="28"/>
      <c r="W127" s="28"/>
      <c r="X127" s="28"/>
      <c r="Y127" s="28"/>
      <c r="Z127" s="17"/>
      <c r="AA127" s="17"/>
      <c r="AB127" s="17"/>
      <c r="AC127" s="17"/>
      <c r="AD127" s="17"/>
      <c r="AE127" s="17"/>
      <c r="AF127" s="17"/>
      <c r="AG127" s="17" t="s">
        <v>111</v>
      </c>
      <c r="AH127" s="17">
        <v>0</v>
      </c>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row>
    <row r="128" spans="1:60" outlineLevel="3" x14ac:dyDescent="0.2">
      <c r="A128" s="24"/>
      <c r="B128" s="25"/>
      <c r="C128" s="55" t="s">
        <v>308</v>
      </c>
      <c r="D128" s="30"/>
      <c r="E128" s="61">
        <v>30.26</v>
      </c>
      <c r="F128" s="28"/>
      <c r="G128" s="28"/>
      <c r="H128" s="28"/>
      <c r="I128" s="28"/>
      <c r="J128" s="28"/>
      <c r="K128" s="28"/>
      <c r="L128" s="28"/>
      <c r="M128" s="28"/>
      <c r="N128" s="27"/>
      <c r="O128" s="27"/>
      <c r="P128" s="27"/>
      <c r="Q128" s="27"/>
      <c r="R128" s="28"/>
      <c r="S128" s="28"/>
      <c r="T128" s="28"/>
      <c r="U128" s="28"/>
      <c r="V128" s="28"/>
      <c r="W128" s="28"/>
      <c r="X128" s="28"/>
      <c r="Y128" s="28"/>
      <c r="Z128" s="17"/>
      <c r="AA128" s="17"/>
      <c r="AB128" s="17"/>
      <c r="AC128" s="17"/>
      <c r="AD128" s="17"/>
      <c r="AE128" s="17"/>
      <c r="AF128" s="17"/>
      <c r="AG128" s="17" t="s">
        <v>111</v>
      </c>
      <c r="AH128" s="17">
        <v>0</v>
      </c>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row>
    <row r="129" spans="1:60" outlineLevel="3" x14ac:dyDescent="0.2">
      <c r="A129" s="24"/>
      <c r="B129" s="25"/>
      <c r="C129" s="55" t="s">
        <v>309</v>
      </c>
      <c r="D129" s="30"/>
      <c r="E129" s="61">
        <v>14.96</v>
      </c>
      <c r="F129" s="28"/>
      <c r="G129" s="28"/>
      <c r="H129" s="28"/>
      <c r="I129" s="28"/>
      <c r="J129" s="28"/>
      <c r="K129" s="28"/>
      <c r="L129" s="28"/>
      <c r="M129" s="28"/>
      <c r="N129" s="27"/>
      <c r="O129" s="27"/>
      <c r="P129" s="27"/>
      <c r="Q129" s="27"/>
      <c r="R129" s="28"/>
      <c r="S129" s="28"/>
      <c r="T129" s="28"/>
      <c r="U129" s="28"/>
      <c r="V129" s="28"/>
      <c r="W129" s="28"/>
      <c r="X129" s="28"/>
      <c r="Y129" s="28"/>
      <c r="Z129" s="17"/>
      <c r="AA129" s="17"/>
      <c r="AB129" s="17"/>
      <c r="AC129" s="17"/>
      <c r="AD129" s="17"/>
      <c r="AE129" s="17"/>
      <c r="AF129" s="17"/>
      <c r="AG129" s="17" t="s">
        <v>111</v>
      </c>
      <c r="AH129" s="17">
        <v>0</v>
      </c>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row>
    <row r="130" spans="1:60" outlineLevel="3" x14ac:dyDescent="0.2">
      <c r="A130" s="24"/>
      <c r="B130" s="25"/>
      <c r="C130" s="55" t="s">
        <v>310</v>
      </c>
      <c r="D130" s="30"/>
      <c r="E130" s="61">
        <v>-5.6</v>
      </c>
      <c r="F130" s="28"/>
      <c r="G130" s="28"/>
      <c r="H130" s="28"/>
      <c r="I130" s="28"/>
      <c r="J130" s="28"/>
      <c r="K130" s="28"/>
      <c r="L130" s="28"/>
      <c r="M130" s="28"/>
      <c r="N130" s="27"/>
      <c r="O130" s="27"/>
      <c r="P130" s="27"/>
      <c r="Q130" s="27"/>
      <c r="R130" s="28"/>
      <c r="S130" s="28"/>
      <c r="T130" s="28"/>
      <c r="U130" s="28"/>
      <c r="V130" s="28"/>
      <c r="W130" s="28"/>
      <c r="X130" s="28"/>
      <c r="Y130" s="28"/>
      <c r="Z130" s="17"/>
      <c r="AA130" s="17"/>
      <c r="AB130" s="17"/>
      <c r="AC130" s="17"/>
      <c r="AD130" s="17"/>
      <c r="AE130" s="17"/>
      <c r="AF130" s="17"/>
      <c r="AG130" s="17" t="s">
        <v>111</v>
      </c>
      <c r="AH130" s="17">
        <v>0</v>
      </c>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row>
    <row r="131" spans="1:60" outlineLevel="3" x14ac:dyDescent="0.2">
      <c r="A131" s="24"/>
      <c r="B131" s="25"/>
      <c r="C131" s="55" t="s">
        <v>311</v>
      </c>
      <c r="D131" s="30"/>
      <c r="E131" s="61">
        <v>-1.8</v>
      </c>
      <c r="F131" s="28"/>
      <c r="G131" s="28"/>
      <c r="H131" s="28"/>
      <c r="I131" s="28"/>
      <c r="J131" s="28"/>
      <c r="K131" s="28"/>
      <c r="L131" s="28"/>
      <c r="M131" s="28"/>
      <c r="N131" s="27"/>
      <c r="O131" s="27"/>
      <c r="P131" s="27"/>
      <c r="Q131" s="27"/>
      <c r="R131" s="28"/>
      <c r="S131" s="28"/>
      <c r="T131" s="28"/>
      <c r="U131" s="28"/>
      <c r="V131" s="28"/>
      <c r="W131" s="28"/>
      <c r="X131" s="28"/>
      <c r="Y131" s="28"/>
      <c r="Z131" s="17"/>
      <c r="AA131" s="17"/>
      <c r="AB131" s="17"/>
      <c r="AC131" s="17"/>
      <c r="AD131" s="17"/>
      <c r="AE131" s="17"/>
      <c r="AF131" s="17"/>
      <c r="AG131" s="17" t="s">
        <v>111</v>
      </c>
      <c r="AH131" s="17">
        <v>0</v>
      </c>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row>
    <row r="132" spans="1:60" x14ac:dyDescent="0.2">
      <c r="A132" s="32" t="s">
        <v>101</v>
      </c>
      <c r="B132" s="33" t="s">
        <v>46</v>
      </c>
      <c r="C132" s="53" t="s">
        <v>47</v>
      </c>
      <c r="D132" s="34"/>
      <c r="E132" s="35"/>
      <c r="F132" s="36"/>
      <c r="G132" s="36">
        <f>SUMIF(AG133:AG134,"&lt;&gt;NOR",G133:G134)</f>
        <v>0</v>
      </c>
      <c r="H132" s="36"/>
      <c r="I132" s="36">
        <f>SUM(I133:I134)</f>
        <v>0</v>
      </c>
      <c r="J132" s="36"/>
      <c r="K132" s="36">
        <f>SUM(K133:K134)</f>
        <v>0</v>
      </c>
      <c r="L132" s="36"/>
      <c r="M132" s="36">
        <f>SUM(M133:M134)</f>
        <v>0</v>
      </c>
      <c r="N132" s="35"/>
      <c r="O132" s="35">
        <f>SUM(O133:O134)</f>
        <v>0</v>
      </c>
      <c r="P132" s="35"/>
      <c r="Q132" s="35">
        <f>SUM(Q133:Q134)</f>
        <v>0</v>
      </c>
      <c r="R132" s="36"/>
      <c r="S132" s="36"/>
      <c r="T132" s="37"/>
      <c r="U132" s="31"/>
      <c r="V132" s="31">
        <f>SUM(V133:V134)</f>
        <v>1.02</v>
      </c>
      <c r="W132" s="31"/>
      <c r="X132" s="31"/>
      <c r="Y132" s="31"/>
      <c r="AG132" t="s">
        <v>102</v>
      </c>
    </row>
    <row r="133" spans="1:60" outlineLevel="1" x14ac:dyDescent="0.2">
      <c r="A133" s="46">
        <v>39</v>
      </c>
      <c r="B133" s="47" t="s">
        <v>213</v>
      </c>
      <c r="C133" s="56" t="s">
        <v>214</v>
      </c>
      <c r="D133" s="48" t="s">
        <v>114</v>
      </c>
      <c r="E133" s="49">
        <v>3.3202699999999998</v>
      </c>
      <c r="F133" s="438">
        <v>0</v>
      </c>
      <c r="G133" s="51">
        <f>ROUND(E133*F133,2)</f>
        <v>0</v>
      </c>
      <c r="H133" s="50"/>
      <c r="I133" s="51">
        <f>ROUND(E133*H133,2)</f>
        <v>0</v>
      </c>
      <c r="J133" s="50"/>
      <c r="K133" s="51">
        <f>ROUND(E133*J133,2)</f>
        <v>0</v>
      </c>
      <c r="L133" s="51">
        <v>21</v>
      </c>
      <c r="M133" s="51">
        <f>G133*(1+L133/100)</f>
        <v>0</v>
      </c>
      <c r="N133" s="49">
        <v>0</v>
      </c>
      <c r="O133" s="49">
        <f>ROUND(E133*N133,2)</f>
        <v>0</v>
      </c>
      <c r="P133" s="49">
        <v>0</v>
      </c>
      <c r="Q133" s="49">
        <f>ROUND(E133*P133,2)</f>
        <v>0</v>
      </c>
      <c r="R133" s="51"/>
      <c r="S133" s="51" t="s">
        <v>106</v>
      </c>
      <c r="T133" s="52" t="s">
        <v>106</v>
      </c>
      <c r="U133" s="28">
        <v>0.307</v>
      </c>
      <c r="V133" s="28">
        <f>ROUND(E133*U133,2)</f>
        <v>1.02</v>
      </c>
      <c r="W133" s="28"/>
      <c r="X133" s="28" t="s">
        <v>215</v>
      </c>
      <c r="Y133" s="28" t="s">
        <v>108</v>
      </c>
      <c r="Z133" s="17"/>
      <c r="AA133" s="17"/>
      <c r="AB133" s="17"/>
      <c r="AC133" s="17"/>
      <c r="AD133" s="17"/>
      <c r="AE133" s="17"/>
      <c r="AF133" s="17"/>
      <c r="AG133" s="17" t="s">
        <v>216</v>
      </c>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row>
    <row r="134" spans="1:60" outlineLevel="1" x14ac:dyDescent="0.2">
      <c r="A134" s="46">
        <v>40</v>
      </c>
      <c r="B134" s="47" t="s">
        <v>217</v>
      </c>
      <c r="C134" s="56" t="s">
        <v>218</v>
      </c>
      <c r="D134" s="48" t="s">
        <v>114</v>
      </c>
      <c r="E134" s="49">
        <v>3.3202699999999998</v>
      </c>
      <c r="F134" s="438">
        <v>0</v>
      </c>
      <c r="G134" s="51">
        <f>ROUND(E134*F134,2)</f>
        <v>0</v>
      </c>
      <c r="H134" s="50"/>
      <c r="I134" s="51">
        <f>ROUND(E134*H134,2)</f>
        <v>0</v>
      </c>
      <c r="J134" s="50"/>
      <c r="K134" s="51">
        <f>ROUND(E134*J134,2)</f>
        <v>0</v>
      </c>
      <c r="L134" s="51">
        <v>21</v>
      </c>
      <c r="M134" s="51">
        <f>G134*(1+L134/100)</f>
        <v>0</v>
      </c>
      <c r="N134" s="49">
        <v>0</v>
      </c>
      <c r="O134" s="49">
        <f>ROUND(E134*N134,2)</f>
        <v>0</v>
      </c>
      <c r="P134" s="49">
        <v>0</v>
      </c>
      <c r="Q134" s="49">
        <f>ROUND(E134*P134,2)</f>
        <v>0</v>
      </c>
      <c r="R134" s="51"/>
      <c r="S134" s="51" t="s">
        <v>132</v>
      </c>
      <c r="T134" s="52" t="s">
        <v>133</v>
      </c>
      <c r="U134" s="28">
        <v>0</v>
      </c>
      <c r="V134" s="28">
        <f>ROUND(E134*U134,2)</f>
        <v>0</v>
      </c>
      <c r="W134" s="28"/>
      <c r="X134" s="28" t="s">
        <v>215</v>
      </c>
      <c r="Y134" s="28" t="s">
        <v>108</v>
      </c>
      <c r="Z134" s="17"/>
      <c r="AA134" s="17"/>
      <c r="AB134" s="17"/>
      <c r="AC134" s="17"/>
      <c r="AD134" s="17"/>
      <c r="AE134" s="17"/>
      <c r="AF134" s="17"/>
      <c r="AG134" s="17" t="s">
        <v>216</v>
      </c>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row>
    <row r="135" spans="1:60" x14ac:dyDescent="0.2">
      <c r="A135" s="32" t="s">
        <v>101</v>
      </c>
      <c r="B135" s="33" t="s">
        <v>60</v>
      </c>
      <c r="C135" s="53" t="s">
        <v>61</v>
      </c>
      <c r="D135" s="34"/>
      <c r="E135" s="35"/>
      <c r="F135" s="36"/>
      <c r="G135" s="36">
        <f>SUMIF(AG136:AG138,"&lt;&gt;NOR",G136:G138)</f>
        <v>0</v>
      </c>
      <c r="H135" s="36"/>
      <c r="I135" s="36">
        <f>SUM(I136:I138)</f>
        <v>0</v>
      </c>
      <c r="J135" s="36"/>
      <c r="K135" s="36">
        <f>SUM(K136:K138)</f>
        <v>0</v>
      </c>
      <c r="L135" s="36"/>
      <c r="M135" s="36">
        <f>SUM(M136:M138)</f>
        <v>0</v>
      </c>
      <c r="N135" s="35"/>
      <c r="O135" s="35">
        <f>SUM(O136:O138)</f>
        <v>0</v>
      </c>
      <c r="P135" s="35"/>
      <c r="Q135" s="35">
        <f>SUM(Q136:Q138)</f>
        <v>0</v>
      </c>
      <c r="R135" s="36"/>
      <c r="S135" s="36"/>
      <c r="T135" s="37"/>
      <c r="U135" s="31"/>
      <c r="V135" s="31">
        <f>SUM(V136:V138)</f>
        <v>0</v>
      </c>
      <c r="W135" s="31"/>
      <c r="X135" s="31"/>
      <c r="Y135" s="31"/>
      <c r="AG135" t="s">
        <v>102</v>
      </c>
    </row>
    <row r="136" spans="1:60" ht="22.5" outlineLevel="1" x14ac:dyDescent="0.2">
      <c r="A136" s="39">
        <v>41</v>
      </c>
      <c r="B136" s="40" t="s">
        <v>350</v>
      </c>
      <c r="C136" s="54" t="s">
        <v>351</v>
      </c>
      <c r="D136" s="41" t="s">
        <v>151</v>
      </c>
      <c r="E136" s="42">
        <v>2.5</v>
      </c>
      <c r="F136" s="438">
        <v>0</v>
      </c>
      <c r="G136" s="44">
        <f>ROUND(E136*F136,2)</f>
        <v>0</v>
      </c>
      <c r="H136" s="43"/>
      <c r="I136" s="44">
        <f>ROUND(E136*H136,2)</f>
        <v>0</v>
      </c>
      <c r="J136" s="43"/>
      <c r="K136" s="44">
        <f>ROUND(E136*J136,2)</f>
        <v>0</v>
      </c>
      <c r="L136" s="44">
        <v>21</v>
      </c>
      <c r="M136" s="44">
        <f>G136*(1+L136/100)</f>
        <v>0</v>
      </c>
      <c r="N136" s="42">
        <v>0</v>
      </c>
      <c r="O136" s="42">
        <f>ROUND(E136*N136,2)</f>
        <v>0</v>
      </c>
      <c r="P136" s="42">
        <v>0</v>
      </c>
      <c r="Q136" s="42">
        <f>ROUND(E136*P136,2)</f>
        <v>0</v>
      </c>
      <c r="R136" s="44"/>
      <c r="S136" s="44" t="s">
        <v>132</v>
      </c>
      <c r="T136" s="45" t="s">
        <v>133</v>
      </c>
      <c r="U136" s="28">
        <v>0</v>
      </c>
      <c r="V136" s="28">
        <f>ROUND(E136*U136,2)</f>
        <v>0</v>
      </c>
      <c r="W136" s="28"/>
      <c r="X136" s="28" t="s">
        <v>107</v>
      </c>
      <c r="Y136" s="28" t="s">
        <v>108</v>
      </c>
      <c r="Z136" s="17"/>
      <c r="AA136" s="17"/>
      <c r="AB136" s="17"/>
      <c r="AC136" s="17"/>
      <c r="AD136" s="17"/>
      <c r="AE136" s="17"/>
      <c r="AF136" s="17"/>
      <c r="AG136" s="17" t="s">
        <v>187</v>
      </c>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row>
    <row r="137" spans="1:60" outlineLevel="2" x14ac:dyDescent="0.2">
      <c r="A137" s="308"/>
      <c r="B137" s="309"/>
      <c r="C137" s="310" t="s">
        <v>347</v>
      </c>
      <c r="D137" s="311"/>
      <c r="E137" s="312">
        <v>2.5</v>
      </c>
      <c r="F137" s="313"/>
      <c r="G137" s="313"/>
      <c r="H137" s="313"/>
      <c r="I137" s="313"/>
      <c r="J137" s="313"/>
      <c r="K137" s="313"/>
      <c r="L137" s="313"/>
      <c r="M137" s="313"/>
      <c r="N137" s="314"/>
      <c r="O137" s="314"/>
      <c r="P137" s="314"/>
      <c r="Q137" s="314"/>
      <c r="R137" s="313"/>
      <c r="S137" s="313"/>
      <c r="T137" s="28"/>
      <c r="U137" s="28"/>
      <c r="V137" s="28"/>
      <c r="W137" s="28"/>
      <c r="X137" s="28"/>
      <c r="Y137" s="28"/>
      <c r="Z137" s="17"/>
      <c r="AA137" s="17"/>
      <c r="AB137" s="17"/>
      <c r="AC137" s="17"/>
      <c r="AD137" s="17"/>
      <c r="AE137" s="17"/>
      <c r="AF137" s="17"/>
      <c r="AG137" s="17" t="s">
        <v>111</v>
      </c>
      <c r="AH137" s="17">
        <v>0</v>
      </c>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row>
    <row r="138" spans="1:60" outlineLevel="1" x14ac:dyDescent="0.2">
      <c r="A138" s="24">
        <v>42</v>
      </c>
      <c r="B138" s="25" t="s">
        <v>352</v>
      </c>
      <c r="C138" s="57" t="s">
        <v>353</v>
      </c>
      <c r="D138" s="26" t="s">
        <v>0</v>
      </c>
      <c r="E138" s="438">
        <v>0</v>
      </c>
      <c r="F138" s="438">
        <v>0</v>
      </c>
      <c r="G138" s="28">
        <f>ROUND(E138*F138,2)</f>
        <v>0</v>
      </c>
      <c r="H138" s="29"/>
      <c r="I138" s="28">
        <f>ROUND(E138*H138,2)</f>
        <v>0</v>
      </c>
      <c r="J138" s="29"/>
      <c r="K138" s="28">
        <f>ROUND(E138*J138,2)</f>
        <v>0</v>
      </c>
      <c r="L138" s="28">
        <v>21</v>
      </c>
      <c r="M138" s="28">
        <f>G138*(1+L138/100)</f>
        <v>0</v>
      </c>
      <c r="N138" s="27">
        <v>0</v>
      </c>
      <c r="O138" s="27">
        <f>ROUND(E138*N138,2)</f>
        <v>0</v>
      </c>
      <c r="P138" s="27">
        <v>0</v>
      </c>
      <c r="Q138" s="27">
        <f>ROUND(E138*P138,2)</f>
        <v>0</v>
      </c>
      <c r="R138" s="28"/>
      <c r="S138" s="28" t="s">
        <v>106</v>
      </c>
      <c r="T138" s="28" t="s">
        <v>106</v>
      </c>
      <c r="U138" s="28">
        <v>0</v>
      </c>
      <c r="V138" s="28">
        <f>ROUND(E138*U138,2)</f>
        <v>0</v>
      </c>
      <c r="W138" s="28"/>
      <c r="X138" s="28" t="s">
        <v>215</v>
      </c>
      <c r="Y138" s="28" t="s">
        <v>108</v>
      </c>
      <c r="Z138" s="17"/>
      <c r="AA138" s="17"/>
      <c r="AB138" s="17"/>
      <c r="AC138" s="17"/>
      <c r="AD138" s="17"/>
      <c r="AE138" s="17"/>
      <c r="AF138" s="17"/>
      <c r="AG138" s="17" t="s">
        <v>216</v>
      </c>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row>
    <row r="139" spans="1:60" x14ac:dyDescent="0.2">
      <c r="A139" s="32" t="s">
        <v>101</v>
      </c>
      <c r="B139" s="33" t="s">
        <v>62</v>
      </c>
      <c r="C139" s="53" t="s">
        <v>63</v>
      </c>
      <c r="D139" s="34"/>
      <c r="E139" s="35"/>
      <c r="F139" s="36"/>
      <c r="G139" s="36">
        <f>SUMIF(AG140:AG166,"&lt;&gt;NOR",G140:G166)</f>
        <v>0</v>
      </c>
      <c r="H139" s="36"/>
      <c r="I139" s="36">
        <f>SUM(I140:I166)</f>
        <v>0</v>
      </c>
      <c r="J139" s="36"/>
      <c r="K139" s="36">
        <f>SUM(K140:K166)</f>
        <v>0</v>
      </c>
      <c r="L139" s="36"/>
      <c r="M139" s="36">
        <f>SUM(M140:M166)</f>
        <v>0</v>
      </c>
      <c r="N139" s="35"/>
      <c r="O139" s="35">
        <f>SUM(O140:O166)</f>
        <v>0.98</v>
      </c>
      <c r="P139" s="35"/>
      <c r="Q139" s="35">
        <f>SUM(Q140:Q166)</f>
        <v>0</v>
      </c>
      <c r="R139" s="36"/>
      <c r="S139" s="36"/>
      <c r="T139" s="37"/>
      <c r="U139" s="31"/>
      <c r="V139" s="31">
        <f>SUM(V140:V166)</f>
        <v>49.28</v>
      </c>
      <c r="W139" s="31"/>
      <c r="X139" s="31"/>
      <c r="Y139" s="31"/>
      <c r="AG139" t="s">
        <v>102</v>
      </c>
    </row>
    <row r="140" spans="1:60" outlineLevel="1" x14ac:dyDescent="0.2">
      <c r="A140" s="39">
        <v>43</v>
      </c>
      <c r="B140" s="40" t="s">
        <v>219</v>
      </c>
      <c r="C140" s="54" t="s">
        <v>220</v>
      </c>
      <c r="D140" s="41" t="s">
        <v>124</v>
      </c>
      <c r="E140" s="42">
        <v>35.17</v>
      </c>
      <c r="F140" s="438">
        <v>0</v>
      </c>
      <c r="G140" s="44">
        <f>ROUND(E140*F140,2)</f>
        <v>0</v>
      </c>
      <c r="H140" s="43"/>
      <c r="I140" s="44">
        <f>ROUND(E140*H140,2)</f>
        <v>0</v>
      </c>
      <c r="J140" s="43"/>
      <c r="K140" s="44">
        <f>ROUND(E140*J140,2)</f>
        <v>0</v>
      </c>
      <c r="L140" s="44">
        <v>21</v>
      </c>
      <c r="M140" s="44">
        <f>G140*(1+L140/100)</f>
        <v>0</v>
      </c>
      <c r="N140" s="42">
        <v>2.1000000000000001E-4</v>
      </c>
      <c r="O140" s="42">
        <f>ROUND(E140*N140,2)</f>
        <v>0.01</v>
      </c>
      <c r="P140" s="42">
        <v>0</v>
      </c>
      <c r="Q140" s="42">
        <f>ROUND(E140*P140,2)</f>
        <v>0</v>
      </c>
      <c r="R140" s="44"/>
      <c r="S140" s="44" t="s">
        <v>106</v>
      </c>
      <c r="T140" s="45" t="s">
        <v>133</v>
      </c>
      <c r="U140" s="28">
        <v>0.05</v>
      </c>
      <c r="V140" s="28">
        <f>ROUND(E140*U140,2)</f>
        <v>1.76</v>
      </c>
      <c r="W140" s="28"/>
      <c r="X140" s="28" t="s">
        <v>107</v>
      </c>
      <c r="Y140" s="28" t="s">
        <v>108</v>
      </c>
      <c r="Z140" s="17"/>
      <c r="AA140" s="17"/>
      <c r="AB140" s="17"/>
      <c r="AC140" s="17"/>
      <c r="AD140" s="17"/>
      <c r="AE140" s="17"/>
      <c r="AF140" s="17"/>
      <c r="AG140" s="17" t="s">
        <v>109</v>
      </c>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row>
    <row r="141" spans="1:60" outlineLevel="2" x14ac:dyDescent="0.2">
      <c r="A141" s="24"/>
      <c r="B141" s="25"/>
      <c r="C141" s="55" t="s">
        <v>354</v>
      </c>
      <c r="D141" s="30"/>
      <c r="E141" s="61">
        <v>4.47</v>
      </c>
      <c r="F141" s="28"/>
      <c r="G141" s="28"/>
      <c r="H141" s="28"/>
      <c r="I141" s="28"/>
      <c r="J141" s="28"/>
      <c r="K141" s="28"/>
      <c r="L141" s="28"/>
      <c r="M141" s="28"/>
      <c r="N141" s="27"/>
      <c r="O141" s="27"/>
      <c r="P141" s="27"/>
      <c r="Q141" s="27"/>
      <c r="R141" s="28"/>
      <c r="S141" s="28"/>
      <c r="T141" s="28"/>
      <c r="U141" s="28"/>
      <c r="V141" s="28"/>
      <c r="W141" s="28"/>
      <c r="X141" s="28"/>
      <c r="Y141" s="28"/>
      <c r="Z141" s="17"/>
      <c r="AA141" s="17"/>
      <c r="AB141" s="17"/>
      <c r="AC141" s="17"/>
      <c r="AD141" s="17"/>
      <c r="AE141" s="17"/>
      <c r="AF141" s="17"/>
      <c r="AG141" s="17" t="s">
        <v>111</v>
      </c>
      <c r="AH141" s="17">
        <v>0</v>
      </c>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row>
    <row r="142" spans="1:60" outlineLevel="3" x14ac:dyDescent="0.2">
      <c r="A142" s="24"/>
      <c r="B142" s="25"/>
      <c r="C142" s="55" t="s">
        <v>355</v>
      </c>
      <c r="D142" s="30"/>
      <c r="E142" s="61">
        <v>30.7</v>
      </c>
      <c r="F142" s="28"/>
      <c r="G142" s="28"/>
      <c r="H142" s="28"/>
      <c r="I142" s="28"/>
      <c r="J142" s="28"/>
      <c r="K142" s="28"/>
      <c r="L142" s="28"/>
      <c r="M142" s="28"/>
      <c r="N142" s="27"/>
      <c r="O142" s="27"/>
      <c r="P142" s="27"/>
      <c r="Q142" s="27"/>
      <c r="R142" s="28"/>
      <c r="S142" s="28"/>
      <c r="T142" s="28"/>
      <c r="U142" s="28"/>
      <c r="V142" s="28"/>
      <c r="W142" s="28"/>
      <c r="X142" s="28"/>
      <c r="Y142" s="28"/>
      <c r="Z142" s="17"/>
      <c r="AA142" s="17"/>
      <c r="AB142" s="17"/>
      <c r="AC142" s="17"/>
      <c r="AD142" s="17"/>
      <c r="AE142" s="17"/>
      <c r="AF142" s="17"/>
      <c r="AG142" s="17" t="s">
        <v>111</v>
      </c>
      <c r="AH142" s="17">
        <v>0</v>
      </c>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row>
    <row r="143" spans="1:60" ht="22.5" outlineLevel="1" x14ac:dyDescent="0.2">
      <c r="A143" s="39">
        <v>44</v>
      </c>
      <c r="B143" s="40" t="s">
        <v>223</v>
      </c>
      <c r="C143" s="54" t="s">
        <v>224</v>
      </c>
      <c r="D143" s="41" t="s">
        <v>151</v>
      </c>
      <c r="E143" s="42">
        <v>44.7</v>
      </c>
      <c r="F143" s="438">
        <v>0</v>
      </c>
      <c r="G143" s="44">
        <f>ROUND(E143*F143,2)</f>
        <v>0</v>
      </c>
      <c r="H143" s="43"/>
      <c r="I143" s="44">
        <f>ROUND(E143*H143,2)</f>
        <v>0</v>
      </c>
      <c r="J143" s="43"/>
      <c r="K143" s="44">
        <f>ROUND(E143*J143,2)</f>
        <v>0</v>
      </c>
      <c r="L143" s="44">
        <v>21</v>
      </c>
      <c r="M143" s="44">
        <f>G143*(1+L143/100)</f>
        <v>0</v>
      </c>
      <c r="N143" s="42">
        <v>3.2000000000000003E-4</v>
      </c>
      <c r="O143" s="42">
        <f>ROUND(E143*N143,2)</f>
        <v>0.01</v>
      </c>
      <c r="P143" s="42">
        <v>0</v>
      </c>
      <c r="Q143" s="42">
        <f>ROUND(E143*P143,2)</f>
        <v>0</v>
      </c>
      <c r="R143" s="44"/>
      <c r="S143" s="44" t="s">
        <v>106</v>
      </c>
      <c r="T143" s="45" t="s">
        <v>106</v>
      </c>
      <c r="U143" s="28">
        <v>0.23599999999999999</v>
      </c>
      <c r="V143" s="28">
        <f>ROUND(E143*U143,2)</f>
        <v>10.55</v>
      </c>
      <c r="W143" s="28"/>
      <c r="X143" s="28" t="s">
        <v>107</v>
      </c>
      <c r="Y143" s="28" t="s">
        <v>108</v>
      </c>
      <c r="Z143" s="17"/>
      <c r="AA143" s="17"/>
      <c r="AB143" s="17"/>
      <c r="AC143" s="17"/>
      <c r="AD143" s="17"/>
      <c r="AE143" s="17"/>
      <c r="AF143" s="17"/>
      <c r="AG143" s="17" t="s">
        <v>109</v>
      </c>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row>
    <row r="144" spans="1:60" outlineLevel="2" x14ac:dyDescent="0.2">
      <c r="A144" s="24"/>
      <c r="B144" s="25"/>
      <c r="C144" s="55" t="s">
        <v>335</v>
      </c>
      <c r="D144" s="30"/>
      <c r="E144" s="61">
        <v>7.8</v>
      </c>
      <c r="F144" s="28"/>
      <c r="G144" s="28"/>
      <c r="H144" s="28"/>
      <c r="I144" s="28"/>
      <c r="J144" s="28"/>
      <c r="K144" s="28"/>
      <c r="L144" s="28"/>
      <c r="M144" s="28"/>
      <c r="N144" s="27"/>
      <c r="O144" s="27"/>
      <c r="P144" s="27"/>
      <c r="Q144" s="27"/>
      <c r="R144" s="28"/>
      <c r="S144" s="28"/>
      <c r="T144" s="28"/>
      <c r="U144" s="28"/>
      <c r="V144" s="28"/>
      <c r="W144" s="28"/>
      <c r="X144" s="28"/>
      <c r="Y144" s="28"/>
      <c r="Z144" s="17"/>
      <c r="AA144" s="17"/>
      <c r="AB144" s="17"/>
      <c r="AC144" s="17"/>
      <c r="AD144" s="17"/>
      <c r="AE144" s="17"/>
      <c r="AF144" s="17"/>
      <c r="AG144" s="17" t="s">
        <v>111</v>
      </c>
      <c r="AH144" s="17">
        <v>0</v>
      </c>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row>
    <row r="145" spans="1:60" outlineLevel="3" x14ac:dyDescent="0.2">
      <c r="A145" s="24"/>
      <c r="B145" s="25"/>
      <c r="C145" s="55" t="s">
        <v>336</v>
      </c>
      <c r="D145" s="30"/>
      <c r="E145" s="61">
        <v>25</v>
      </c>
      <c r="F145" s="28"/>
      <c r="G145" s="28"/>
      <c r="H145" s="28"/>
      <c r="I145" s="28"/>
      <c r="J145" s="28"/>
      <c r="K145" s="28"/>
      <c r="L145" s="28"/>
      <c r="M145" s="28"/>
      <c r="N145" s="27"/>
      <c r="O145" s="27"/>
      <c r="P145" s="27"/>
      <c r="Q145" s="27"/>
      <c r="R145" s="28"/>
      <c r="S145" s="28"/>
      <c r="T145" s="28"/>
      <c r="U145" s="28"/>
      <c r="V145" s="28"/>
      <c r="W145" s="28"/>
      <c r="X145" s="28"/>
      <c r="Y145" s="28"/>
      <c r="Z145" s="17"/>
      <c r="AA145" s="17"/>
      <c r="AB145" s="17"/>
      <c r="AC145" s="17"/>
      <c r="AD145" s="17"/>
      <c r="AE145" s="17"/>
      <c r="AF145" s="17"/>
      <c r="AG145" s="17" t="s">
        <v>111</v>
      </c>
      <c r="AH145" s="17">
        <v>0</v>
      </c>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row>
    <row r="146" spans="1:60" outlineLevel="3" x14ac:dyDescent="0.2">
      <c r="A146" s="24"/>
      <c r="B146" s="25"/>
      <c r="C146" s="55" t="s">
        <v>337</v>
      </c>
      <c r="D146" s="30"/>
      <c r="E146" s="61">
        <v>19.3</v>
      </c>
      <c r="F146" s="28"/>
      <c r="G146" s="28"/>
      <c r="H146" s="28"/>
      <c r="I146" s="28"/>
      <c r="J146" s="28"/>
      <c r="K146" s="28"/>
      <c r="L146" s="28"/>
      <c r="M146" s="28"/>
      <c r="N146" s="27"/>
      <c r="O146" s="27"/>
      <c r="P146" s="27"/>
      <c r="Q146" s="27"/>
      <c r="R146" s="28"/>
      <c r="S146" s="28"/>
      <c r="T146" s="28"/>
      <c r="U146" s="28"/>
      <c r="V146" s="28"/>
      <c r="W146" s="28"/>
      <c r="X146" s="28"/>
      <c r="Y146" s="28"/>
      <c r="Z146" s="17"/>
      <c r="AA146" s="17"/>
      <c r="AB146" s="17"/>
      <c r="AC146" s="17"/>
      <c r="AD146" s="17"/>
      <c r="AE146" s="17"/>
      <c r="AF146" s="17"/>
      <c r="AG146" s="17" t="s">
        <v>111</v>
      </c>
      <c r="AH146" s="17">
        <v>0</v>
      </c>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row>
    <row r="147" spans="1:60" outlineLevel="3" x14ac:dyDescent="0.2">
      <c r="A147" s="24"/>
      <c r="B147" s="25"/>
      <c r="C147" s="55" t="s">
        <v>310</v>
      </c>
      <c r="D147" s="30"/>
      <c r="E147" s="61">
        <v>-5.6</v>
      </c>
      <c r="F147" s="28"/>
      <c r="G147" s="28"/>
      <c r="H147" s="28"/>
      <c r="I147" s="28"/>
      <c r="J147" s="28"/>
      <c r="K147" s="28"/>
      <c r="L147" s="28"/>
      <c r="M147" s="28"/>
      <c r="N147" s="27"/>
      <c r="O147" s="27"/>
      <c r="P147" s="27"/>
      <c r="Q147" s="27"/>
      <c r="R147" s="28"/>
      <c r="S147" s="28"/>
      <c r="T147" s="28"/>
      <c r="U147" s="28"/>
      <c r="V147" s="28"/>
      <c r="W147" s="28"/>
      <c r="X147" s="28"/>
      <c r="Y147" s="28"/>
      <c r="Z147" s="17"/>
      <c r="AA147" s="17"/>
      <c r="AB147" s="17"/>
      <c r="AC147" s="17"/>
      <c r="AD147" s="17"/>
      <c r="AE147" s="17"/>
      <c r="AF147" s="17"/>
      <c r="AG147" s="17" t="s">
        <v>111</v>
      </c>
      <c r="AH147" s="17">
        <v>0</v>
      </c>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row>
    <row r="148" spans="1:60" outlineLevel="3" x14ac:dyDescent="0.2">
      <c r="A148" s="24"/>
      <c r="B148" s="25"/>
      <c r="C148" s="55" t="s">
        <v>311</v>
      </c>
      <c r="D148" s="30"/>
      <c r="E148" s="61">
        <v>-1.8</v>
      </c>
      <c r="F148" s="28"/>
      <c r="G148" s="28"/>
      <c r="H148" s="28"/>
      <c r="I148" s="28"/>
      <c r="J148" s="28"/>
      <c r="K148" s="28"/>
      <c r="L148" s="28"/>
      <c r="M148" s="28"/>
      <c r="N148" s="27"/>
      <c r="O148" s="27"/>
      <c r="P148" s="27"/>
      <c r="Q148" s="27"/>
      <c r="R148" s="28"/>
      <c r="S148" s="28"/>
      <c r="T148" s="28"/>
      <c r="U148" s="28"/>
      <c r="V148" s="28"/>
      <c r="W148" s="28"/>
      <c r="X148" s="28"/>
      <c r="Y148" s="28"/>
      <c r="Z148" s="17"/>
      <c r="AA148" s="17"/>
      <c r="AB148" s="17"/>
      <c r="AC148" s="17"/>
      <c r="AD148" s="17"/>
      <c r="AE148" s="17"/>
      <c r="AF148" s="17"/>
      <c r="AG148" s="17" t="s">
        <v>111</v>
      </c>
      <c r="AH148" s="17">
        <v>0</v>
      </c>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row>
    <row r="149" spans="1:60" outlineLevel="1" x14ac:dyDescent="0.2">
      <c r="A149" s="39">
        <v>45</v>
      </c>
      <c r="B149" s="40" t="s">
        <v>225</v>
      </c>
      <c r="C149" s="54" t="s">
        <v>226</v>
      </c>
      <c r="D149" s="41" t="s">
        <v>151</v>
      </c>
      <c r="E149" s="42">
        <v>44.7</v>
      </c>
      <c r="F149" s="438">
        <v>0</v>
      </c>
      <c r="G149" s="44">
        <f>ROUND(E149*F149,2)</f>
        <v>0</v>
      </c>
      <c r="H149" s="43"/>
      <c r="I149" s="44">
        <f>ROUND(E149*H149,2)</f>
        <v>0</v>
      </c>
      <c r="J149" s="43"/>
      <c r="K149" s="44">
        <f>ROUND(E149*J149,2)</f>
        <v>0</v>
      </c>
      <c r="L149" s="44">
        <v>21</v>
      </c>
      <c r="M149" s="44">
        <f>G149*(1+L149/100)</f>
        <v>0</v>
      </c>
      <c r="N149" s="42">
        <v>0</v>
      </c>
      <c r="O149" s="42">
        <f>ROUND(E149*N149,2)</f>
        <v>0</v>
      </c>
      <c r="P149" s="42">
        <v>0</v>
      </c>
      <c r="Q149" s="42">
        <f>ROUND(E149*P149,2)</f>
        <v>0</v>
      </c>
      <c r="R149" s="44"/>
      <c r="S149" s="44" t="s">
        <v>106</v>
      </c>
      <c r="T149" s="45" t="s">
        <v>106</v>
      </c>
      <c r="U149" s="28">
        <v>0.154</v>
      </c>
      <c r="V149" s="28">
        <f>ROUND(E149*U149,2)</f>
        <v>6.88</v>
      </c>
      <c r="W149" s="28"/>
      <c r="X149" s="28" t="s">
        <v>107</v>
      </c>
      <c r="Y149" s="28" t="s">
        <v>108</v>
      </c>
      <c r="Z149" s="17"/>
      <c r="AA149" s="17"/>
      <c r="AB149" s="17"/>
      <c r="AC149" s="17"/>
      <c r="AD149" s="17"/>
      <c r="AE149" s="17"/>
      <c r="AF149" s="17"/>
      <c r="AG149" s="17" t="s">
        <v>109</v>
      </c>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row>
    <row r="150" spans="1:60" outlineLevel="2" x14ac:dyDescent="0.2">
      <c r="A150" s="24"/>
      <c r="B150" s="25"/>
      <c r="C150" s="55" t="s">
        <v>356</v>
      </c>
      <c r="D150" s="30"/>
      <c r="E150" s="61">
        <v>44.7</v>
      </c>
      <c r="F150" s="28"/>
      <c r="G150" s="28"/>
      <c r="H150" s="28"/>
      <c r="I150" s="28"/>
      <c r="J150" s="28"/>
      <c r="K150" s="28"/>
      <c r="L150" s="28"/>
      <c r="M150" s="28"/>
      <c r="N150" s="27"/>
      <c r="O150" s="27"/>
      <c r="P150" s="27"/>
      <c r="Q150" s="27"/>
      <c r="R150" s="28"/>
      <c r="S150" s="28"/>
      <c r="T150" s="28"/>
      <c r="U150" s="28"/>
      <c r="V150" s="28"/>
      <c r="W150" s="28"/>
      <c r="X150" s="28"/>
      <c r="Y150" s="28"/>
      <c r="Z150" s="17"/>
      <c r="AA150" s="17"/>
      <c r="AB150" s="17"/>
      <c r="AC150" s="17"/>
      <c r="AD150" s="17"/>
      <c r="AE150" s="17"/>
      <c r="AF150" s="17"/>
      <c r="AG150" s="17" t="s">
        <v>111</v>
      </c>
      <c r="AH150" s="17">
        <v>0</v>
      </c>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row>
    <row r="151" spans="1:60" ht="33.75" outlineLevel="1" x14ac:dyDescent="0.2">
      <c r="A151" s="39">
        <v>46</v>
      </c>
      <c r="B151" s="40" t="s">
        <v>228</v>
      </c>
      <c r="C151" s="54" t="s">
        <v>229</v>
      </c>
      <c r="D151" s="41" t="s">
        <v>124</v>
      </c>
      <c r="E151" s="42">
        <v>30.7</v>
      </c>
      <c r="F151" s="438">
        <v>0</v>
      </c>
      <c r="G151" s="44">
        <f>ROUND(E151*F151,2)</f>
        <v>0</v>
      </c>
      <c r="H151" s="43"/>
      <c r="I151" s="44">
        <f>ROUND(E151*H151,2)</f>
        <v>0</v>
      </c>
      <c r="J151" s="43"/>
      <c r="K151" s="44">
        <f>ROUND(E151*J151,2)</f>
        <v>0</v>
      </c>
      <c r="L151" s="44">
        <v>21</v>
      </c>
      <c r="M151" s="44">
        <f>G151*(1+L151/100)</f>
        <v>0</v>
      </c>
      <c r="N151" s="42">
        <v>5.0400000000000002E-3</v>
      </c>
      <c r="O151" s="42">
        <f>ROUND(E151*N151,2)</f>
        <v>0.15</v>
      </c>
      <c r="P151" s="42">
        <v>0</v>
      </c>
      <c r="Q151" s="42">
        <f>ROUND(E151*P151,2)</f>
        <v>0</v>
      </c>
      <c r="R151" s="44"/>
      <c r="S151" s="44" t="s">
        <v>106</v>
      </c>
      <c r="T151" s="45" t="s">
        <v>106</v>
      </c>
      <c r="U151" s="28">
        <v>0.98</v>
      </c>
      <c r="V151" s="28">
        <f>ROUND(E151*U151,2)</f>
        <v>30.09</v>
      </c>
      <c r="W151" s="28"/>
      <c r="X151" s="28" t="s">
        <v>107</v>
      </c>
      <c r="Y151" s="28" t="s">
        <v>108</v>
      </c>
      <c r="Z151" s="17"/>
      <c r="AA151" s="17"/>
      <c r="AB151" s="17"/>
      <c r="AC151" s="17"/>
      <c r="AD151" s="17"/>
      <c r="AE151" s="17"/>
      <c r="AF151" s="17"/>
      <c r="AG151" s="17" t="s">
        <v>109</v>
      </c>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row>
    <row r="152" spans="1:60" outlineLevel="2" x14ac:dyDescent="0.2">
      <c r="A152" s="24"/>
      <c r="B152" s="25"/>
      <c r="C152" s="55" t="s">
        <v>334</v>
      </c>
      <c r="D152" s="30"/>
      <c r="E152" s="61">
        <v>30.7</v>
      </c>
      <c r="F152" s="28"/>
      <c r="G152" s="28"/>
      <c r="H152" s="28"/>
      <c r="I152" s="28"/>
      <c r="J152" s="28"/>
      <c r="K152" s="28"/>
      <c r="L152" s="28"/>
      <c r="M152" s="28"/>
      <c r="N152" s="27"/>
      <c r="O152" s="27"/>
      <c r="P152" s="27"/>
      <c r="Q152" s="27"/>
      <c r="R152" s="28"/>
      <c r="S152" s="28"/>
      <c r="T152" s="28"/>
      <c r="U152" s="28"/>
      <c r="V152" s="28"/>
      <c r="W152" s="28"/>
      <c r="X152" s="28"/>
      <c r="Y152" s="28"/>
      <c r="Z152" s="17"/>
      <c r="AA152" s="17"/>
      <c r="AB152" s="17"/>
      <c r="AC152" s="17"/>
      <c r="AD152" s="17"/>
      <c r="AE152" s="17"/>
      <c r="AF152" s="17"/>
      <c r="AG152" s="17" t="s">
        <v>111</v>
      </c>
      <c r="AH152" s="17">
        <v>0</v>
      </c>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row>
    <row r="153" spans="1:60" outlineLevel="1" x14ac:dyDescent="0.2">
      <c r="A153" s="39">
        <v>47</v>
      </c>
      <c r="B153" s="40" t="s">
        <v>230</v>
      </c>
      <c r="C153" s="54" t="s">
        <v>231</v>
      </c>
      <c r="D153" s="41" t="s">
        <v>124</v>
      </c>
      <c r="E153" s="42">
        <v>35.17</v>
      </c>
      <c r="F153" s="438">
        <v>0</v>
      </c>
      <c r="G153" s="44">
        <f>ROUND(E153*F153,2)</f>
        <v>0</v>
      </c>
      <c r="H153" s="43"/>
      <c r="I153" s="44">
        <f>ROUND(E153*H153,2)</f>
        <v>0</v>
      </c>
      <c r="J153" s="43"/>
      <c r="K153" s="44">
        <f>ROUND(E153*J153,2)</f>
        <v>0</v>
      </c>
      <c r="L153" s="44">
        <v>21</v>
      </c>
      <c r="M153" s="44">
        <f>G153*(1+L153/100)</f>
        <v>0</v>
      </c>
      <c r="N153" s="42">
        <v>8.0000000000000004E-4</v>
      </c>
      <c r="O153" s="42">
        <f>ROUND(E153*N153,2)</f>
        <v>0.03</v>
      </c>
      <c r="P153" s="42">
        <v>0</v>
      </c>
      <c r="Q153" s="42">
        <f>ROUND(E153*P153,2)</f>
        <v>0</v>
      </c>
      <c r="R153" s="44"/>
      <c r="S153" s="44" t="s">
        <v>132</v>
      </c>
      <c r="T153" s="45" t="s">
        <v>133</v>
      </c>
      <c r="U153" s="28">
        <v>0</v>
      </c>
      <c r="V153" s="28">
        <f>ROUND(E153*U153,2)</f>
        <v>0</v>
      </c>
      <c r="W153" s="28"/>
      <c r="X153" s="28" t="s">
        <v>107</v>
      </c>
      <c r="Y153" s="28" t="s">
        <v>108</v>
      </c>
      <c r="Z153" s="17"/>
      <c r="AA153" s="17"/>
      <c r="AB153" s="17"/>
      <c r="AC153" s="17"/>
      <c r="AD153" s="17"/>
      <c r="AE153" s="17"/>
      <c r="AF153" s="17"/>
      <c r="AG153" s="17" t="s">
        <v>109</v>
      </c>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row>
    <row r="154" spans="1:60" outlineLevel="2" x14ac:dyDescent="0.2">
      <c r="A154" s="24"/>
      <c r="B154" s="25"/>
      <c r="C154" s="55" t="s">
        <v>357</v>
      </c>
      <c r="D154" s="30"/>
      <c r="E154" s="61">
        <v>35.17</v>
      </c>
      <c r="F154" s="28"/>
      <c r="G154" s="28"/>
      <c r="H154" s="28"/>
      <c r="I154" s="28"/>
      <c r="J154" s="28"/>
      <c r="K154" s="28"/>
      <c r="L154" s="28"/>
      <c r="M154" s="28"/>
      <c r="N154" s="27"/>
      <c r="O154" s="27"/>
      <c r="P154" s="27"/>
      <c r="Q154" s="27"/>
      <c r="R154" s="28"/>
      <c r="S154" s="28"/>
      <c r="T154" s="28"/>
      <c r="U154" s="28"/>
      <c r="V154" s="28"/>
      <c r="W154" s="28"/>
      <c r="X154" s="28"/>
      <c r="Y154" s="28"/>
      <c r="Z154" s="17"/>
      <c r="AA154" s="17"/>
      <c r="AB154" s="17"/>
      <c r="AC154" s="17"/>
      <c r="AD154" s="17"/>
      <c r="AE154" s="17"/>
      <c r="AF154" s="17"/>
      <c r="AG154" s="17" t="s">
        <v>111</v>
      </c>
      <c r="AH154" s="17">
        <v>0</v>
      </c>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row>
    <row r="155" spans="1:60" outlineLevel="1" x14ac:dyDescent="0.2">
      <c r="A155" s="39">
        <v>48</v>
      </c>
      <c r="B155" s="40" t="s">
        <v>233</v>
      </c>
      <c r="C155" s="54" t="s">
        <v>234</v>
      </c>
      <c r="D155" s="41" t="s">
        <v>151</v>
      </c>
      <c r="E155" s="42">
        <v>45.1</v>
      </c>
      <c r="F155" s="438">
        <v>0</v>
      </c>
      <c r="G155" s="44">
        <f>ROUND(E155*F155,2)</f>
        <v>0</v>
      </c>
      <c r="H155" s="43"/>
      <c r="I155" s="44">
        <f>ROUND(E155*H155,2)</f>
        <v>0</v>
      </c>
      <c r="J155" s="43"/>
      <c r="K155" s="44">
        <f>ROUND(E155*J155,2)</f>
        <v>0</v>
      </c>
      <c r="L155" s="44">
        <v>21</v>
      </c>
      <c r="M155" s="44">
        <f>G155*(1+L155/100)</f>
        <v>0</v>
      </c>
      <c r="N155" s="42">
        <v>8.0000000000000004E-4</v>
      </c>
      <c r="O155" s="42">
        <f>ROUND(E155*N155,2)</f>
        <v>0.04</v>
      </c>
      <c r="P155" s="42">
        <v>0</v>
      </c>
      <c r="Q155" s="42">
        <f>ROUND(E155*P155,2)</f>
        <v>0</v>
      </c>
      <c r="R155" s="44"/>
      <c r="S155" s="44" t="s">
        <v>132</v>
      </c>
      <c r="T155" s="45" t="s">
        <v>133</v>
      </c>
      <c r="U155" s="28">
        <v>0</v>
      </c>
      <c r="V155" s="28">
        <f>ROUND(E155*U155,2)</f>
        <v>0</v>
      </c>
      <c r="W155" s="28"/>
      <c r="X155" s="28" t="s">
        <v>107</v>
      </c>
      <c r="Y155" s="28" t="s">
        <v>108</v>
      </c>
      <c r="Z155" s="17"/>
      <c r="AA155" s="17"/>
      <c r="AB155" s="17"/>
      <c r="AC155" s="17"/>
      <c r="AD155" s="17"/>
      <c r="AE155" s="17"/>
      <c r="AF155" s="17"/>
      <c r="AG155" s="17" t="s">
        <v>109</v>
      </c>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row>
    <row r="156" spans="1:60" outlineLevel="2" x14ac:dyDescent="0.2">
      <c r="A156" s="24"/>
      <c r="B156" s="25"/>
      <c r="C156" s="55" t="s">
        <v>358</v>
      </c>
      <c r="D156" s="30"/>
      <c r="E156" s="61">
        <v>45.1</v>
      </c>
      <c r="F156" s="28"/>
      <c r="G156" s="28"/>
      <c r="H156" s="28"/>
      <c r="I156" s="28"/>
      <c r="J156" s="28"/>
      <c r="K156" s="28"/>
      <c r="L156" s="28"/>
      <c r="M156" s="28"/>
      <c r="N156" s="27"/>
      <c r="O156" s="27"/>
      <c r="P156" s="27"/>
      <c r="Q156" s="27"/>
      <c r="R156" s="28"/>
      <c r="S156" s="28"/>
      <c r="T156" s="28"/>
      <c r="U156" s="28"/>
      <c r="V156" s="28"/>
      <c r="W156" s="28"/>
      <c r="X156" s="28"/>
      <c r="Y156" s="28"/>
      <c r="Z156" s="17"/>
      <c r="AA156" s="17"/>
      <c r="AB156" s="17"/>
      <c r="AC156" s="17"/>
      <c r="AD156" s="17"/>
      <c r="AE156" s="17"/>
      <c r="AF156" s="17"/>
      <c r="AG156" s="17" t="s">
        <v>111</v>
      </c>
      <c r="AH156" s="17">
        <v>0</v>
      </c>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row>
    <row r="157" spans="1:60" outlineLevel="1" x14ac:dyDescent="0.2">
      <c r="A157" s="39">
        <v>49</v>
      </c>
      <c r="B157" s="40" t="s">
        <v>236</v>
      </c>
      <c r="C157" s="54" t="s">
        <v>237</v>
      </c>
      <c r="D157" s="41" t="s">
        <v>238</v>
      </c>
      <c r="E157" s="42">
        <v>4</v>
      </c>
      <c r="F157" s="438">
        <v>0</v>
      </c>
      <c r="G157" s="44">
        <f>ROUND(E157*F157,2)</f>
        <v>0</v>
      </c>
      <c r="H157" s="43"/>
      <c r="I157" s="44">
        <f>ROUND(E157*H157,2)</f>
        <v>0</v>
      </c>
      <c r="J157" s="43"/>
      <c r="K157" s="44">
        <f>ROUND(E157*J157,2)</f>
        <v>0</v>
      </c>
      <c r="L157" s="44">
        <v>21</v>
      </c>
      <c r="M157" s="44">
        <f>G157*(1+L157/100)</f>
        <v>0</v>
      </c>
      <c r="N157" s="42">
        <v>1E-3</v>
      </c>
      <c r="O157" s="42">
        <f>ROUND(E157*N157,2)</f>
        <v>0</v>
      </c>
      <c r="P157" s="42">
        <v>0</v>
      </c>
      <c r="Q157" s="42">
        <f>ROUND(E157*P157,2)</f>
        <v>0</v>
      </c>
      <c r="R157" s="44" t="s">
        <v>118</v>
      </c>
      <c r="S157" s="44" t="s">
        <v>106</v>
      </c>
      <c r="T157" s="45" t="s">
        <v>133</v>
      </c>
      <c r="U157" s="28">
        <v>0</v>
      </c>
      <c r="V157" s="28">
        <f>ROUND(E157*U157,2)</f>
        <v>0</v>
      </c>
      <c r="W157" s="28"/>
      <c r="X157" s="28" t="s">
        <v>119</v>
      </c>
      <c r="Y157" s="28" t="s">
        <v>108</v>
      </c>
      <c r="Z157" s="17"/>
      <c r="AA157" s="17"/>
      <c r="AB157" s="17"/>
      <c r="AC157" s="17"/>
      <c r="AD157" s="17"/>
      <c r="AE157" s="17"/>
      <c r="AF157" s="17"/>
      <c r="AG157" s="17" t="s">
        <v>120</v>
      </c>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row>
    <row r="158" spans="1:60" outlineLevel="2" x14ac:dyDescent="0.2">
      <c r="A158" s="24"/>
      <c r="B158" s="25"/>
      <c r="C158" s="55" t="s">
        <v>17</v>
      </c>
      <c r="D158" s="30"/>
      <c r="E158" s="61">
        <v>4</v>
      </c>
      <c r="F158" s="28"/>
      <c r="G158" s="28"/>
      <c r="H158" s="28"/>
      <c r="I158" s="28"/>
      <c r="J158" s="28"/>
      <c r="K158" s="28"/>
      <c r="L158" s="28"/>
      <c r="M158" s="28"/>
      <c r="N158" s="27"/>
      <c r="O158" s="27"/>
      <c r="P158" s="27"/>
      <c r="Q158" s="27"/>
      <c r="R158" s="28"/>
      <c r="S158" s="28"/>
      <c r="T158" s="28"/>
      <c r="U158" s="28"/>
      <c r="V158" s="28"/>
      <c r="W158" s="28"/>
      <c r="X158" s="28"/>
      <c r="Y158" s="28"/>
      <c r="Z158" s="17"/>
      <c r="AA158" s="17"/>
      <c r="AB158" s="17"/>
      <c r="AC158" s="17"/>
      <c r="AD158" s="17"/>
      <c r="AE158" s="17"/>
      <c r="AF158" s="17"/>
      <c r="AG158" s="17" t="s">
        <v>111</v>
      </c>
      <c r="AH158" s="17">
        <v>0</v>
      </c>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row>
    <row r="159" spans="1:60" ht="22.5" outlineLevel="1" x14ac:dyDescent="0.2">
      <c r="A159" s="39">
        <v>50</v>
      </c>
      <c r="B159" s="40" t="s">
        <v>239</v>
      </c>
      <c r="C159" s="54" t="s">
        <v>240</v>
      </c>
      <c r="D159" s="41" t="s">
        <v>124</v>
      </c>
      <c r="E159" s="42">
        <v>38.686999999999998</v>
      </c>
      <c r="F159" s="438">
        <v>0</v>
      </c>
      <c r="G159" s="44">
        <f>ROUND(E159*F159,2)</f>
        <v>0</v>
      </c>
      <c r="H159" s="43"/>
      <c r="I159" s="44">
        <f>ROUND(E159*H159,2)</f>
        <v>0</v>
      </c>
      <c r="J159" s="43"/>
      <c r="K159" s="44">
        <f>ROUND(E159*J159,2)</f>
        <v>0</v>
      </c>
      <c r="L159" s="44">
        <v>21</v>
      </c>
      <c r="M159" s="44">
        <f>G159*(1+L159/100)</f>
        <v>0</v>
      </c>
      <c r="N159" s="42">
        <v>1.9199999999999998E-2</v>
      </c>
      <c r="O159" s="42">
        <f>ROUND(E159*N159,2)</f>
        <v>0.74</v>
      </c>
      <c r="P159" s="42">
        <v>0</v>
      </c>
      <c r="Q159" s="42">
        <f>ROUND(E159*P159,2)</f>
        <v>0</v>
      </c>
      <c r="R159" s="44"/>
      <c r="S159" s="44" t="s">
        <v>132</v>
      </c>
      <c r="T159" s="45" t="s">
        <v>133</v>
      </c>
      <c r="U159" s="28">
        <v>0</v>
      </c>
      <c r="V159" s="28">
        <f>ROUND(E159*U159,2)</f>
        <v>0</v>
      </c>
      <c r="W159" s="28"/>
      <c r="X159" s="28" t="s">
        <v>119</v>
      </c>
      <c r="Y159" s="28" t="s">
        <v>108</v>
      </c>
      <c r="Z159" s="17"/>
      <c r="AA159" s="17"/>
      <c r="AB159" s="17"/>
      <c r="AC159" s="17"/>
      <c r="AD159" s="17"/>
      <c r="AE159" s="17"/>
      <c r="AF159" s="17"/>
      <c r="AG159" s="17" t="s">
        <v>120</v>
      </c>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row>
    <row r="160" spans="1:60" outlineLevel="2" x14ac:dyDescent="0.2">
      <c r="A160" s="24"/>
      <c r="B160" s="25"/>
      <c r="C160" s="55" t="s">
        <v>359</v>
      </c>
      <c r="D160" s="30"/>
      <c r="E160" s="61">
        <v>38.686999999999998</v>
      </c>
      <c r="F160" s="28"/>
      <c r="G160" s="28"/>
      <c r="H160" s="28"/>
      <c r="I160" s="28"/>
      <c r="J160" s="28"/>
      <c r="K160" s="28"/>
      <c r="L160" s="28"/>
      <c r="M160" s="28"/>
      <c r="N160" s="27"/>
      <c r="O160" s="27"/>
      <c r="P160" s="27"/>
      <c r="Q160" s="27"/>
      <c r="R160" s="28"/>
      <c r="S160" s="28"/>
      <c r="T160" s="28"/>
      <c r="U160" s="28"/>
      <c r="V160" s="28"/>
      <c r="W160" s="28"/>
      <c r="X160" s="28"/>
      <c r="Y160" s="28"/>
      <c r="Z160" s="17"/>
      <c r="AA160" s="17"/>
      <c r="AB160" s="17"/>
      <c r="AC160" s="17"/>
      <c r="AD160" s="17"/>
      <c r="AE160" s="17"/>
      <c r="AF160" s="17"/>
      <c r="AG160" s="17" t="s">
        <v>111</v>
      </c>
      <c r="AH160" s="17">
        <v>0</v>
      </c>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row>
    <row r="161" spans="1:60" ht="22.5" outlineLevel="1" x14ac:dyDescent="0.2">
      <c r="A161" s="39">
        <v>51</v>
      </c>
      <c r="B161" s="40" t="s">
        <v>242</v>
      </c>
      <c r="C161" s="54" t="s">
        <v>243</v>
      </c>
      <c r="D161" s="41" t="s">
        <v>151</v>
      </c>
      <c r="E161" s="42">
        <v>44.7</v>
      </c>
      <c r="F161" s="438">
        <v>0</v>
      </c>
      <c r="G161" s="44">
        <f>ROUND(E161*F161,2)</f>
        <v>0</v>
      </c>
      <c r="H161" s="43"/>
      <c r="I161" s="44">
        <f>ROUND(E161*H161,2)</f>
        <v>0</v>
      </c>
      <c r="J161" s="43"/>
      <c r="K161" s="44">
        <f>ROUND(E161*J161,2)</f>
        <v>0</v>
      </c>
      <c r="L161" s="44">
        <v>21</v>
      </c>
      <c r="M161" s="44">
        <f>G161*(1+L161/100)</f>
        <v>0</v>
      </c>
      <c r="N161" s="42">
        <v>0</v>
      </c>
      <c r="O161" s="42">
        <f>ROUND(E161*N161,2)</f>
        <v>0</v>
      </c>
      <c r="P161" s="42">
        <v>0</v>
      </c>
      <c r="Q161" s="42">
        <f>ROUND(E161*P161,2)</f>
        <v>0</v>
      </c>
      <c r="R161" s="44"/>
      <c r="S161" s="44" t="s">
        <v>132</v>
      </c>
      <c r="T161" s="45" t="s">
        <v>133</v>
      </c>
      <c r="U161" s="28">
        <v>0</v>
      </c>
      <c r="V161" s="28">
        <f>ROUND(E161*U161,2)</f>
        <v>0</v>
      </c>
      <c r="W161" s="28"/>
      <c r="X161" s="28" t="s">
        <v>119</v>
      </c>
      <c r="Y161" s="28" t="s">
        <v>108</v>
      </c>
      <c r="Z161" s="17"/>
      <c r="AA161" s="17"/>
      <c r="AB161" s="17"/>
      <c r="AC161" s="17"/>
      <c r="AD161" s="17"/>
      <c r="AE161" s="17"/>
      <c r="AF161" s="17"/>
      <c r="AG161" s="17" t="s">
        <v>120</v>
      </c>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row>
    <row r="162" spans="1:60" outlineLevel="2" x14ac:dyDescent="0.2">
      <c r="A162" s="24"/>
      <c r="B162" s="25"/>
      <c r="C162" s="55" t="s">
        <v>356</v>
      </c>
      <c r="D162" s="30"/>
      <c r="E162" s="61">
        <v>44.7</v>
      </c>
      <c r="F162" s="28"/>
      <c r="G162" s="28"/>
      <c r="H162" s="28"/>
      <c r="I162" s="28"/>
      <c r="J162" s="28"/>
      <c r="K162" s="28"/>
      <c r="L162" s="28"/>
      <c r="M162" s="28"/>
      <c r="N162" s="27"/>
      <c r="O162" s="27"/>
      <c r="P162" s="27"/>
      <c r="Q162" s="27"/>
      <c r="R162" s="28"/>
      <c r="S162" s="28"/>
      <c r="T162" s="28"/>
      <c r="U162" s="28"/>
      <c r="V162" s="28"/>
      <c r="W162" s="28"/>
      <c r="X162" s="28"/>
      <c r="Y162" s="28"/>
      <c r="Z162" s="17"/>
      <c r="AA162" s="17"/>
      <c r="AB162" s="17"/>
      <c r="AC162" s="17"/>
      <c r="AD162" s="17"/>
      <c r="AE162" s="17"/>
      <c r="AF162" s="17"/>
      <c r="AG162" s="17" t="s">
        <v>111</v>
      </c>
      <c r="AH162" s="17">
        <v>0</v>
      </c>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row>
    <row r="163" spans="1:60" ht="33.75" outlineLevel="1" x14ac:dyDescent="0.2">
      <c r="A163" s="39">
        <v>52</v>
      </c>
      <c r="B163" s="40" t="s">
        <v>360</v>
      </c>
      <c r="C163" s="54" t="s">
        <v>361</v>
      </c>
      <c r="D163" s="41" t="s">
        <v>124</v>
      </c>
      <c r="E163" s="42">
        <v>5.53</v>
      </c>
      <c r="F163" s="438">
        <v>0</v>
      </c>
      <c r="G163" s="44">
        <f>ROUND(E163*F163,2)</f>
        <v>0</v>
      </c>
      <c r="H163" s="43"/>
      <c r="I163" s="44">
        <f>ROUND(E163*H163,2)</f>
        <v>0</v>
      </c>
      <c r="J163" s="43"/>
      <c r="K163" s="44">
        <f>ROUND(E163*J163,2)</f>
        <v>0</v>
      </c>
      <c r="L163" s="44">
        <v>21</v>
      </c>
      <c r="M163" s="44">
        <f>G163*(1+L163/100)</f>
        <v>0</v>
      </c>
      <c r="N163" s="42">
        <v>0</v>
      </c>
      <c r="O163" s="42">
        <f>ROUND(E163*N163,2)</f>
        <v>0</v>
      </c>
      <c r="P163" s="42">
        <v>0</v>
      </c>
      <c r="Q163" s="42">
        <f>ROUND(E163*P163,2)</f>
        <v>0</v>
      </c>
      <c r="R163" s="44"/>
      <c r="S163" s="44" t="s">
        <v>132</v>
      </c>
      <c r="T163" s="45" t="s">
        <v>133</v>
      </c>
      <c r="U163" s="28">
        <v>0</v>
      </c>
      <c r="V163" s="28">
        <f>ROUND(E163*U163,2)</f>
        <v>0</v>
      </c>
      <c r="W163" s="28"/>
      <c r="X163" s="28" t="s">
        <v>119</v>
      </c>
      <c r="Y163" s="28" t="s">
        <v>108</v>
      </c>
      <c r="Z163" s="17"/>
      <c r="AA163" s="17"/>
      <c r="AB163" s="17"/>
      <c r="AC163" s="17"/>
      <c r="AD163" s="17"/>
      <c r="AE163" s="17"/>
      <c r="AF163" s="17"/>
      <c r="AG163" s="17" t="s">
        <v>120</v>
      </c>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row>
    <row r="164" spans="1:60" outlineLevel="2" x14ac:dyDescent="0.2">
      <c r="A164" s="24"/>
      <c r="B164" s="25"/>
      <c r="C164" s="55" t="s">
        <v>332</v>
      </c>
      <c r="D164" s="30"/>
      <c r="E164" s="61">
        <v>3.15</v>
      </c>
      <c r="F164" s="28"/>
      <c r="G164" s="28"/>
      <c r="H164" s="28"/>
      <c r="I164" s="28"/>
      <c r="J164" s="28"/>
      <c r="K164" s="28"/>
      <c r="L164" s="28"/>
      <c r="M164" s="28"/>
      <c r="N164" s="27"/>
      <c r="O164" s="27"/>
      <c r="P164" s="27"/>
      <c r="Q164" s="27"/>
      <c r="R164" s="28"/>
      <c r="S164" s="28"/>
      <c r="T164" s="28"/>
      <c r="U164" s="28"/>
      <c r="V164" s="28"/>
      <c r="W164" s="28"/>
      <c r="X164" s="28"/>
      <c r="Y164" s="28"/>
      <c r="Z164" s="17"/>
      <c r="AA164" s="17"/>
      <c r="AB164" s="17"/>
      <c r="AC164" s="17"/>
      <c r="AD164" s="17"/>
      <c r="AE164" s="17"/>
      <c r="AF164" s="17"/>
      <c r="AG164" s="17" t="s">
        <v>111</v>
      </c>
      <c r="AH164" s="17">
        <v>0</v>
      </c>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row>
    <row r="165" spans="1:60" outlineLevel="3" x14ac:dyDescent="0.2">
      <c r="A165" s="315"/>
      <c r="B165" s="316"/>
      <c r="C165" s="317" t="s">
        <v>333</v>
      </c>
      <c r="D165" s="318"/>
      <c r="E165" s="319">
        <v>2.38</v>
      </c>
      <c r="F165" s="320"/>
      <c r="G165" s="320"/>
      <c r="H165" s="320"/>
      <c r="I165" s="320"/>
      <c r="J165" s="320"/>
      <c r="K165" s="320"/>
      <c r="L165" s="320"/>
      <c r="M165" s="320"/>
      <c r="N165" s="321"/>
      <c r="O165" s="321"/>
      <c r="P165" s="321"/>
      <c r="Q165" s="321"/>
      <c r="R165" s="320"/>
      <c r="S165" s="320"/>
      <c r="T165" s="28"/>
      <c r="U165" s="28"/>
      <c r="V165" s="28"/>
      <c r="W165" s="28"/>
      <c r="X165" s="28"/>
      <c r="Y165" s="28"/>
      <c r="Z165" s="17"/>
      <c r="AA165" s="17"/>
      <c r="AB165" s="17"/>
      <c r="AC165" s="17"/>
      <c r="AD165" s="17"/>
      <c r="AE165" s="17"/>
      <c r="AF165" s="17"/>
      <c r="AG165" s="17" t="s">
        <v>111</v>
      </c>
      <c r="AH165" s="17">
        <v>0</v>
      </c>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row>
    <row r="166" spans="1:60" outlineLevel="1" x14ac:dyDescent="0.2">
      <c r="A166" s="24">
        <v>53</v>
      </c>
      <c r="B166" s="25" t="s">
        <v>244</v>
      </c>
      <c r="C166" s="57" t="s">
        <v>245</v>
      </c>
      <c r="D166" s="26" t="s">
        <v>0</v>
      </c>
      <c r="E166" s="438">
        <v>0</v>
      </c>
      <c r="F166" s="438">
        <v>0</v>
      </c>
      <c r="G166" s="28">
        <f>ROUND(E166*F166,2)</f>
        <v>0</v>
      </c>
      <c r="H166" s="29"/>
      <c r="I166" s="28">
        <f>ROUND(E166*H166,2)</f>
        <v>0</v>
      </c>
      <c r="J166" s="29"/>
      <c r="K166" s="28">
        <f>ROUND(E166*J166,2)</f>
        <v>0</v>
      </c>
      <c r="L166" s="28">
        <v>21</v>
      </c>
      <c r="M166" s="28">
        <f>G166*(1+L166/100)</f>
        <v>0</v>
      </c>
      <c r="N166" s="27">
        <v>0</v>
      </c>
      <c r="O166" s="27">
        <f>ROUND(E166*N166,2)</f>
        <v>0</v>
      </c>
      <c r="P166" s="27">
        <v>0</v>
      </c>
      <c r="Q166" s="27">
        <f>ROUND(E166*P166,2)</f>
        <v>0</v>
      </c>
      <c r="R166" s="28"/>
      <c r="S166" s="28" t="s">
        <v>106</v>
      </c>
      <c r="T166" s="28" t="s">
        <v>106</v>
      </c>
      <c r="U166" s="28">
        <v>0</v>
      </c>
      <c r="V166" s="28">
        <f>ROUND(E166*U166,2)</f>
        <v>0</v>
      </c>
      <c r="W166" s="28"/>
      <c r="X166" s="28" t="s">
        <v>215</v>
      </c>
      <c r="Y166" s="28" t="s">
        <v>108</v>
      </c>
      <c r="Z166" s="17"/>
      <c r="AA166" s="17"/>
      <c r="AB166" s="17"/>
      <c r="AC166" s="17"/>
      <c r="AD166" s="17"/>
      <c r="AE166" s="17"/>
      <c r="AF166" s="17"/>
      <c r="AG166" s="17" t="s">
        <v>216</v>
      </c>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row>
    <row r="167" spans="1:60" x14ac:dyDescent="0.2">
      <c r="A167" s="32" t="s">
        <v>101</v>
      </c>
      <c r="B167" s="33" t="s">
        <v>68</v>
      </c>
      <c r="C167" s="53" t="s">
        <v>69</v>
      </c>
      <c r="D167" s="34"/>
      <c r="E167" s="35"/>
      <c r="F167" s="36"/>
      <c r="G167" s="36">
        <f>SUMIF(AG168:AG169,"&lt;&gt;NOR",G168:G169)</f>
        <v>0</v>
      </c>
      <c r="H167" s="36"/>
      <c r="I167" s="36">
        <f>SUM(I168:I169)</f>
        <v>0</v>
      </c>
      <c r="J167" s="36"/>
      <c r="K167" s="36">
        <f>SUM(K168:K169)</f>
        <v>0</v>
      </c>
      <c r="L167" s="36"/>
      <c r="M167" s="36">
        <f>SUM(M168:M169)</f>
        <v>0</v>
      </c>
      <c r="N167" s="35"/>
      <c r="O167" s="35">
        <f>SUM(O168:O169)</f>
        <v>0.01</v>
      </c>
      <c r="P167" s="35"/>
      <c r="Q167" s="35">
        <f>SUM(Q168:Q169)</f>
        <v>0</v>
      </c>
      <c r="R167" s="36"/>
      <c r="S167" s="36"/>
      <c r="T167" s="37"/>
      <c r="U167" s="31"/>
      <c r="V167" s="31">
        <f>SUM(V168:V169)</f>
        <v>3.08</v>
      </c>
      <c r="W167" s="31"/>
      <c r="X167" s="31"/>
      <c r="Y167" s="31"/>
      <c r="AG167" t="s">
        <v>102</v>
      </c>
    </row>
    <row r="168" spans="1:60" outlineLevel="1" x14ac:dyDescent="0.2">
      <c r="A168" s="39">
        <v>54</v>
      </c>
      <c r="B168" s="40" t="s">
        <v>362</v>
      </c>
      <c r="C168" s="54" t="s">
        <v>363</v>
      </c>
      <c r="D168" s="41" t="s">
        <v>124</v>
      </c>
      <c r="E168" s="42">
        <v>13.5</v>
      </c>
      <c r="F168" s="438">
        <v>0</v>
      </c>
      <c r="G168" s="44">
        <f>ROUND(E168*F168,2)</f>
        <v>0</v>
      </c>
      <c r="H168" s="43"/>
      <c r="I168" s="44">
        <f>ROUND(E168*H168,2)</f>
        <v>0</v>
      </c>
      <c r="J168" s="43"/>
      <c r="K168" s="44">
        <f>ROUND(E168*J168,2)</f>
        <v>0</v>
      </c>
      <c r="L168" s="44">
        <v>21</v>
      </c>
      <c r="M168" s="44">
        <f>G168*(1+L168/100)</f>
        <v>0</v>
      </c>
      <c r="N168" s="42">
        <v>5.6999999999999998E-4</v>
      </c>
      <c r="O168" s="42">
        <f>ROUND(E168*N168,2)</f>
        <v>0.01</v>
      </c>
      <c r="P168" s="42">
        <v>0</v>
      </c>
      <c r="Q168" s="42">
        <f>ROUND(E168*P168,2)</f>
        <v>0</v>
      </c>
      <c r="R168" s="44"/>
      <c r="S168" s="44" t="s">
        <v>106</v>
      </c>
      <c r="T168" s="45" t="s">
        <v>106</v>
      </c>
      <c r="U168" s="28">
        <v>0.22800000000000001</v>
      </c>
      <c r="V168" s="28">
        <f>ROUND(E168*U168,2)</f>
        <v>3.08</v>
      </c>
      <c r="W168" s="28"/>
      <c r="X168" s="28" t="s">
        <v>107</v>
      </c>
      <c r="Y168" s="28" t="s">
        <v>108</v>
      </c>
      <c r="Z168" s="17"/>
      <c r="AA168" s="17"/>
      <c r="AB168" s="17"/>
      <c r="AC168" s="17"/>
      <c r="AD168" s="17"/>
      <c r="AE168" s="17"/>
      <c r="AF168" s="17"/>
      <c r="AG168" s="17" t="s">
        <v>166</v>
      </c>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row>
    <row r="169" spans="1:60" outlineLevel="2" x14ac:dyDescent="0.2">
      <c r="A169" s="24"/>
      <c r="B169" s="25"/>
      <c r="C169" s="55" t="s">
        <v>364</v>
      </c>
      <c r="D169" s="30"/>
      <c r="E169" s="61">
        <v>13.5</v>
      </c>
      <c r="F169" s="28"/>
      <c r="G169" s="28"/>
      <c r="H169" s="28"/>
      <c r="I169" s="28"/>
      <c r="J169" s="28"/>
      <c r="K169" s="28"/>
      <c r="L169" s="28"/>
      <c r="M169" s="28"/>
      <c r="N169" s="27"/>
      <c r="O169" s="27"/>
      <c r="P169" s="27"/>
      <c r="Q169" s="27"/>
      <c r="R169" s="28"/>
      <c r="S169" s="28"/>
      <c r="T169" s="28"/>
      <c r="U169" s="28"/>
      <c r="V169" s="28"/>
      <c r="W169" s="28"/>
      <c r="X169" s="28"/>
      <c r="Y169" s="28"/>
      <c r="Z169" s="17"/>
      <c r="AA169" s="17"/>
      <c r="AB169" s="17"/>
      <c r="AC169" s="17"/>
      <c r="AD169" s="17"/>
      <c r="AE169" s="17"/>
      <c r="AF169" s="17"/>
      <c r="AG169" s="17" t="s">
        <v>111</v>
      </c>
      <c r="AH169" s="17">
        <v>0</v>
      </c>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row>
    <row r="170" spans="1:60" x14ac:dyDescent="0.2">
      <c r="A170" s="32" t="s">
        <v>101</v>
      </c>
      <c r="B170" s="33" t="s">
        <v>70</v>
      </c>
      <c r="C170" s="53" t="s">
        <v>71</v>
      </c>
      <c r="D170" s="34"/>
      <c r="E170" s="35"/>
      <c r="F170" s="36"/>
      <c r="G170" s="36">
        <f>SUMIF(AG171:AG192,"&lt;&gt;NOR",G171:G192)</f>
        <v>0</v>
      </c>
      <c r="H170" s="36"/>
      <c r="I170" s="36">
        <f>SUM(I171:I192)</f>
        <v>0</v>
      </c>
      <c r="J170" s="36"/>
      <c r="K170" s="36">
        <f>SUM(K171:K192)</f>
        <v>0</v>
      </c>
      <c r="L170" s="36"/>
      <c r="M170" s="36">
        <f>SUM(M171:M192)</f>
        <v>0</v>
      </c>
      <c r="N170" s="35"/>
      <c r="O170" s="35">
        <f>SUM(O171:O192)</f>
        <v>0.05</v>
      </c>
      <c r="P170" s="35"/>
      <c r="Q170" s="35">
        <f>SUM(Q171:Q192)</f>
        <v>0</v>
      </c>
      <c r="R170" s="36"/>
      <c r="S170" s="36"/>
      <c r="T170" s="37"/>
      <c r="U170" s="31"/>
      <c r="V170" s="31">
        <f>SUM(V171:V192)</f>
        <v>31.7</v>
      </c>
      <c r="W170" s="31"/>
      <c r="X170" s="31"/>
      <c r="Y170" s="31"/>
      <c r="AG170" t="s">
        <v>102</v>
      </c>
    </row>
    <row r="171" spans="1:60" outlineLevel="1" x14ac:dyDescent="0.2">
      <c r="A171" s="39">
        <v>55</v>
      </c>
      <c r="B171" s="40" t="s">
        <v>249</v>
      </c>
      <c r="C171" s="54" t="s">
        <v>250</v>
      </c>
      <c r="D171" s="41" t="s">
        <v>124</v>
      </c>
      <c r="E171" s="42">
        <v>239.34</v>
      </c>
      <c r="F171" s="438">
        <v>0</v>
      </c>
      <c r="G171" s="44">
        <f>ROUND(E171*F171,2)</f>
        <v>0</v>
      </c>
      <c r="H171" s="43"/>
      <c r="I171" s="44">
        <f>ROUND(E171*H171,2)</f>
        <v>0</v>
      </c>
      <c r="J171" s="43"/>
      <c r="K171" s="44">
        <f>ROUND(E171*J171,2)</f>
        <v>0</v>
      </c>
      <c r="L171" s="44">
        <v>21</v>
      </c>
      <c r="M171" s="44">
        <f>G171*(1+L171/100)</f>
        <v>0</v>
      </c>
      <c r="N171" s="42">
        <v>6.9999999999999994E-5</v>
      </c>
      <c r="O171" s="42">
        <f>ROUND(E171*N171,2)</f>
        <v>0.02</v>
      </c>
      <c r="P171" s="42">
        <v>0</v>
      </c>
      <c r="Q171" s="42">
        <f>ROUND(E171*P171,2)</f>
        <v>0</v>
      </c>
      <c r="R171" s="44"/>
      <c r="S171" s="44" t="s">
        <v>106</v>
      </c>
      <c r="T171" s="45" t="s">
        <v>106</v>
      </c>
      <c r="U171" s="28">
        <v>3.2480000000000002E-2</v>
      </c>
      <c r="V171" s="28">
        <f>ROUND(E171*U171,2)</f>
        <v>7.77</v>
      </c>
      <c r="W171" s="28"/>
      <c r="X171" s="28" t="s">
        <v>107</v>
      </c>
      <c r="Y171" s="28" t="s">
        <v>108</v>
      </c>
      <c r="Z171" s="17"/>
      <c r="AA171" s="17"/>
      <c r="AB171" s="17"/>
      <c r="AC171" s="17"/>
      <c r="AD171" s="17"/>
      <c r="AE171" s="17"/>
      <c r="AF171" s="17"/>
      <c r="AG171" s="17" t="s">
        <v>109</v>
      </c>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row>
    <row r="172" spans="1:60" outlineLevel="2" x14ac:dyDescent="0.2">
      <c r="A172" s="24"/>
      <c r="B172" s="25"/>
      <c r="C172" s="55" t="s">
        <v>317</v>
      </c>
      <c r="D172" s="30"/>
      <c r="E172" s="61">
        <v>9.86</v>
      </c>
      <c r="F172" s="28"/>
      <c r="G172" s="28"/>
      <c r="H172" s="28"/>
      <c r="I172" s="28"/>
      <c r="J172" s="28"/>
      <c r="K172" s="28"/>
      <c r="L172" s="28"/>
      <c r="M172" s="28"/>
      <c r="N172" s="27"/>
      <c r="O172" s="27"/>
      <c r="P172" s="27"/>
      <c r="Q172" s="27"/>
      <c r="R172" s="28"/>
      <c r="S172" s="28"/>
      <c r="T172" s="28"/>
      <c r="U172" s="28"/>
      <c r="V172" s="28"/>
      <c r="W172" s="28"/>
      <c r="X172" s="28"/>
      <c r="Y172" s="28"/>
      <c r="Z172" s="17"/>
      <c r="AA172" s="17"/>
      <c r="AB172" s="17"/>
      <c r="AC172" s="17"/>
      <c r="AD172" s="17"/>
      <c r="AE172" s="17"/>
      <c r="AF172" s="17"/>
      <c r="AG172" s="17" t="s">
        <v>111</v>
      </c>
      <c r="AH172" s="17">
        <v>0</v>
      </c>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row>
    <row r="173" spans="1:60" outlineLevel="3" x14ac:dyDescent="0.2">
      <c r="A173" s="24"/>
      <c r="B173" s="25"/>
      <c r="C173" s="55" t="s">
        <v>318</v>
      </c>
      <c r="D173" s="30"/>
      <c r="E173" s="61">
        <v>-1.6</v>
      </c>
      <c r="F173" s="28"/>
      <c r="G173" s="28"/>
      <c r="H173" s="28"/>
      <c r="I173" s="28"/>
      <c r="J173" s="28"/>
      <c r="K173" s="28"/>
      <c r="L173" s="28"/>
      <c r="M173" s="28"/>
      <c r="N173" s="27"/>
      <c r="O173" s="27"/>
      <c r="P173" s="27"/>
      <c r="Q173" s="27"/>
      <c r="R173" s="28"/>
      <c r="S173" s="28"/>
      <c r="T173" s="28"/>
      <c r="U173" s="28"/>
      <c r="V173" s="28"/>
      <c r="W173" s="28"/>
      <c r="X173" s="28"/>
      <c r="Y173" s="28"/>
      <c r="Z173" s="17"/>
      <c r="AA173" s="17"/>
      <c r="AB173" s="17"/>
      <c r="AC173" s="17"/>
      <c r="AD173" s="17"/>
      <c r="AE173" s="17"/>
      <c r="AF173" s="17"/>
      <c r="AG173" s="17" t="s">
        <v>111</v>
      </c>
      <c r="AH173" s="17">
        <v>0</v>
      </c>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row>
    <row r="174" spans="1:60" outlineLevel="3" x14ac:dyDescent="0.2">
      <c r="A174" s="24"/>
      <c r="B174" s="25"/>
      <c r="C174" s="55" t="s">
        <v>305</v>
      </c>
      <c r="D174" s="30"/>
      <c r="E174" s="61">
        <v>33.799999999999997</v>
      </c>
      <c r="F174" s="28"/>
      <c r="G174" s="28"/>
      <c r="H174" s="28"/>
      <c r="I174" s="28"/>
      <c r="J174" s="28"/>
      <c r="K174" s="28"/>
      <c r="L174" s="28"/>
      <c r="M174" s="28"/>
      <c r="N174" s="27"/>
      <c r="O174" s="27"/>
      <c r="P174" s="27"/>
      <c r="Q174" s="27"/>
      <c r="R174" s="28"/>
      <c r="S174" s="28"/>
      <c r="T174" s="28"/>
      <c r="U174" s="28"/>
      <c r="V174" s="28"/>
      <c r="W174" s="28"/>
      <c r="X174" s="28"/>
      <c r="Y174" s="28"/>
      <c r="Z174" s="17"/>
      <c r="AA174" s="17"/>
      <c r="AB174" s="17"/>
      <c r="AC174" s="17"/>
      <c r="AD174" s="17"/>
      <c r="AE174" s="17"/>
      <c r="AF174" s="17"/>
      <c r="AG174" s="17" t="s">
        <v>111</v>
      </c>
      <c r="AH174" s="17">
        <v>0</v>
      </c>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row>
    <row r="175" spans="1:60" outlineLevel="3" x14ac:dyDescent="0.2">
      <c r="A175" s="24"/>
      <c r="B175" s="25"/>
      <c r="C175" s="55" t="s">
        <v>306</v>
      </c>
      <c r="D175" s="30"/>
      <c r="E175" s="61">
        <v>91.46</v>
      </c>
      <c r="F175" s="28"/>
      <c r="G175" s="28"/>
      <c r="H175" s="28"/>
      <c r="I175" s="28"/>
      <c r="J175" s="28"/>
      <c r="K175" s="28"/>
      <c r="L175" s="28"/>
      <c r="M175" s="28"/>
      <c r="N175" s="27"/>
      <c r="O175" s="27"/>
      <c r="P175" s="27"/>
      <c r="Q175" s="27"/>
      <c r="R175" s="28"/>
      <c r="S175" s="28"/>
      <c r="T175" s="28"/>
      <c r="U175" s="28"/>
      <c r="V175" s="28"/>
      <c r="W175" s="28"/>
      <c r="X175" s="28"/>
      <c r="Y175" s="28"/>
      <c r="Z175" s="17"/>
      <c r="AA175" s="17"/>
      <c r="AB175" s="17"/>
      <c r="AC175" s="17"/>
      <c r="AD175" s="17"/>
      <c r="AE175" s="17"/>
      <c r="AF175" s="17"/>
      <c r="AG175" s="17" t="s">
        <v>111</v>
      </c>
      <c r="AH175" s="17">
        <v>0</v>
      </c>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row>
    <row r="176" spans="1:60" outlineLevel="3" x14ac:dyDescent="0.2">
      <c r="A176" s="24"/>
      <c r="B176" s="25"/>
      <c r="C176" s="55" t="s">
        <v>307</v>
      </c>
      <c r="D176" s="30"/>
      <c r="E176" s="61">
        <v>68</v>
      </c>
      <c r="F176" s="28"/>
      <c r="G176" s="28"/>
      <c r="H176" s="28"/>
      <c r="I176" s="28"/>
      <c r="J176" s="28"/>
      <c r="K176" s="28"/>
      <c r="L176" s="28"/>
      <c r="M176" s="28"/>
      <c r="N176" s="27"/>
      <c r="O176" s="27"/>
      <c r="P176" s="27"/>
      <c r="Q176" s="27"/>
      <c r="R176" s="28"/>
      <c r="S176" s="28"/>
      <c r="T176" s="28"/>
      <c r="U176" s="28"/>
      <c r="V176" s="28"/>
      <c r="W176" s="28"/>
      <c r="X176" s="28"/>
      <c r="Y176" s="28"/>
      <c r="Z176" s="17"/>
      <c r="AA176" s="17"/>
      <c r="AB176" s="17"/>
      <c r="AC176" s="17"/>
      <c r="AD176" s="17"/>
      <c r="AE176" s="17"/>
      <c r="AF176" s="17"/>
      <c r="AG176" s="17" t="s">
        <v>111</v>
      </c>
      <c r="AH176" s="17">
        <v>0</v>
      </c>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row>
    <row r="177" spans="1:60" outlineLevel="3" x14ac:dyDescent="0.2">
      <c r="A177" s="24"/>
      <c r="B177" s="25"/>
      <c r="C177" s="55" t="s">
        <v>308</v>
      </c>
      <c r="D177" s="30"/>
      <c r="E177" s="61">
        <v>30.26</v>
      </c>
      <c r="F177" s="28"/>
      <c r="G177" s="28"/>
      <c r="H177" s="28"/>
      <c r="I177" s="28"/>
      <c r="J177" s="28"/>
      <c r="K177" s="28"/>
      <c r="L177" s="28"/>
      <c r="M177" s="28"/>
      <c r="N177" s="27"/>
      <c r="O177" s="27"/>
      <c r="P177" s="27"/>
      <c r="Q177" s="27"/>
      <c r="R177" s="28"/>
      <c r="S177" s="28"/>
      <c r="T177" s="28"/>
      <c r="U177" s="28"/>
      <c r="V177" s="28"/>
      <c r="W177" s="28"/>
      <c r="X177" s="28"/>
      <c r="Y177" s="28"/>
      <c r="Z177" s="17"/>
      <c r="AA177" s="17"/>
      <c r="AB177" s="17"/>
      <c r="AC177" s="17"/>
      <c r="AD177" s="17"/>
      <c r="AE177" s="17"/>
      <c r="AF177" s="17"/>
      <c r="AG177" s="17" t="s">
        <v>111</v>
      </c>
      <c r="AH177" s="17">
        <v>0</v>
      </c>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row>
    <row r="178" spans="1:60" outlineLevel="3" x14ac:dyDescent="0.2">
      <c r="A178" s="24"/>
      <c r="B178" s="25"/>
      <c r="C178" s="55" t="s">
        <v>309</v>
      </c>
      <c r="D178" s="30"/>
      <c r="E178" s="61">
        <v>14.96</v>
      </c>
      <c r="F178" s="28"/>
      <c r="G178" s="28"/>
      <c r="H178" s="28"/>
      <c r="I178" s="28"/>
      <c r="J178" s="28"/>
      <c r="K178" s="28"/>
      <c r="L178" s="28"/>
      <c r="M178" s="28"/>
      <c r="N178" s="27"/>
      <c r="O178" s="27"/>
      <c r="P178" s="27"/>
      <c r="Q178" s="27"/>
      <c r="R178" s="28"/>
      <c r="S178" s="28"/>
      <c r="T178" s="28"/>
      <c r="U178" s="28"/>
      <c r="V178" s="28"/>
      <c r="W178" s="28"/>
      <c r="X178" s="28"/>
      <c r="Y178" s="28"/>
      <c r="Z178" s="17"/>
      <c r="AA178" s="17"/>
      <c r="AB178" s="17"/>
      <c r="AC178" s="17"/>
      <c r="AD178" s="17"/>
      <c r="AE178" s="17"/>
      <c r="AF178" s="17"/>
      <c r="AG178" s="17" t="s">
        <v>111</v>
      </c>
      <c r="AH178" s="17">
        <v>0</v>
      </c>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row>
    <row r="179" spans="1:60" outlineLevel="3" x14ac:dyDescent="0.2">
      <c r="A179" s="24"/>
      <c r="B179" s="25"/>
      <c r="C179" s="55" t="s">
        <v>310</v>
      </c>
      <c r="D179" s="30"/>
      <c r="E179" s="61">
        <v>-5.6</v>
      </c>
      <c r="F179" s="28"/>
      <c r="G179" s="28"/>
      <c r="H179" s="28"/>
      <c r="I179" s="28"/>
      <c r="J179" s="28"/>
      <c r="K179" s="28"/>
      <c r="L179" s="28"/>
      <c r="M179" s="28"/>
      <c r="N179" s="27"/>
      <c r="O179" s="27"/>
      <c r="P179" s="27"/>
      <c r="Q179" s="27"/>
      <c r="R179" s="28"/>
      <c r="S179" s="28"/>
      <c r="T179" s="28"/>
      <c r="U179" s="28"/>
      <c r="V179" s="28"/>
      <c r="W179" s="28"/>
      <c r="X179" s="28"/>
      <c r="Y179" s="28"/>
      <c r="Z179" s="17"/>
      <c r="AA179" s="17"/>
      <c r="AB179" s="17"/>
      <c r="AC179" s="17"/>
      <c r="AD179" s="17"/>
      <c r="AE179" s="17"/>
      <c r="AF179" s="17"/>
      <c r="AG179" s="17" t="s">
        <v>111</v>
      </c>
      <c r="AH179" s="17">
        <v>0</v>
      </c>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row>
    <row r="180" spans="1:60" outlineLevel="3" x14ac:dyDescent="0.2">
      <c r="A180" s="24"/>
      <c r="B180" s="25"/>
      <c r="C180" s="55" t="s">
        <v>311</v>
      </c>
      <c r="D180" s="30"/>
      <c r="E180" s="61">
        <v>-1.8</v>
      </c>
      <c r="F180" s="28"/>
      <c r="G180" s="28"/>
      <c r="H180" s="28"/>
      <c r="I180" s="28"/>
      <c r="J180" s="28"/>
      <c r="K180" s="28"/>
      <c r="L180" s="28"/>
      <c r="M180" s="28"/>
      <c r="N180" s="27"/>
      <c r="O180" s="27"/>
      <c r="P180" s="27"/>
      <c r="Q180" s="27"/>
      <c r="R180" s="28"/>
      <c r="S180" s="28"/>
      <c r="T180" s="28"/>
      <c r="U180" s="28"/>
      <c r="V180" s="28"/>
      <c r="W180" s="28"/>
      <c r="X180" s="28"/>
      <c r="Y180" s="28"/>
      <c r="Z180" s="17"/>
      <c r="AA180" s="17"/>
      <c r="AB180" s="17"/>
      <c r="AC180" s="17"/>
      <c r="AD180" s="17"/>
      <c r="AE180" s="17"/>
      <c r="AF180" s="17"/>
      <c r="AG180" s="17" t="s">
        <v>111</v>
      </c>
      <c r="AH180" s="17">
        <v>0</v>
      </c>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row>
    <row r="181" spans="1:60" outlineLevel="1" x14ac:dyDescent="0.2">
      <c r="A181" s="39">
        <v>56</v>
      </c>
      <c r="B181" s="40" t="s">
        <v>252</v>
      </c>
      <c r="C181" s="54" t="s">
        <v>253</v>
      </c>
      <c r="D181" s="41" t="s">
        <v>124</v>
      </c>
      <c r="E181" s="42">
        <v>239.34</v>
      </c>
      <c r="F181" s="438">
        <v>0</v>
      </c>
      <c r="G181" s="44">
        <f>ROUND(E181*F181,2)</f>
        <v>0</v>
      </c>
      <c r="H181" s="43"/>
      <c r="I181" s="44">
        <f>ROUND(E181*H181,2)</f>
        <v>0</v>
      </c>
      <c r="J181" s="43"/>
      <c r="K181" s="44">
        <f>ROUND(E181*J181,2)</f>
        <v>0</v>
      </c>
      <c r="L181" s="44">
        <v>21</v>
      </c>
      <c r="M181" s="44">
        <f>G181*(1+L181/100)</f>
        <v>0</v>
      </c>
      <c r="N181" s="42">
        <v>1.3999999999999999E-4</v>
      </c>
      <c r="O181" s="42">
        <f>ROUND(E181*N181,2)</f>
        <v>0.03</v>
      </c>
      <c r="P181" s="42">
        <v>0</v>
      </c>
      <c r="Q181" s="42">
        <f>ROUND(E181*P181,2)</f>
        <v>0</v>
      </c>
      <c r="R181" s="44"/>
      <c r="S181" s="44" t="s">
        <v>106</v>
      </c>
      <c r="T181" s="45" t="s">
        <v>106</v>
      </c>
      <c r="U181" s="28">
        <v>0.1</v>
      </c>
      <c r="V181" s="28">
        <f>ROUND(E181*U181,2)</f>
        <v>23.93</v>
      </c>
      <c r="W181" s="28"/>
      <c r="X181" s="28" t="s">
        <v>107</v>
      </c>
      <c r="Y181" s="28" t="s">
        <v>108</v>
      </c>
      <c r="Z181" s="17"/>
      <c r="AA181" s="17"/>
      <c r="AB181" s="17"/>
      <c r="AC181" s="17"/>
      <c r="AD181" s="17"/>
      <c r="AE181" s="17"/>
      <c r="AF181" s="17"/>
      <c r="AG181" s="17" t="s">
        <v>109</v>
      </c>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row>
    <row r="182" spans="1:60" outlineLevel="2" x14ac:dyDescent="0.2">
      <c r="A182" s="24"/>
      <c r="B182" s="25"/>
      <c r="C182" s="55" t="s">
        <v>317</v>
      </c>
      <c r="D182" s="30"/>
      <c r="E182" s="61">
        <v>9.86</v>
      </c>
      <c r="F182" s="28"/>
      <c r="G182" s="28"/>
      <c r="H182" s="28"/>
      <c r="I182" s="28"/>
      <c r="J182" s="28"/>
      <c r="K182" s="28"/>
      <c r="L182" s="28"/>
      <c r="M182" s="28"/>
      <c r="N182" s="27"/>
      <c r="O182" s="27"/>
      <c r="P182" s="27"/>
      <c r="Q182" s="27"/>
      <c r="R182" s="28"/>
      <c r="S182" s="28"/>
      <c r="T182" s="28"/>
      <c r="U182" s="28"/>
      <c r="V182" s="28"/>
      <c r="W182" s="28"/>
      <c r="X182" s="28"/>
      <c r="Y182" s="28"/>
      <c r="Z182" s="17"/>
      <c r="AA182" s="17"/>
      <c r="AB182" s="17"/>
      <c r="AC182" s="17"/>
      <c r="AD182" s="17"/>
      <c r="AE182" s="17"/>
      <c r="AF182" s="17"/>
      <c r="AG182" s="17" t="s">
        <v>111</v>
      </c>
      <c r="AH182" s="17">
        <v>0</v>
      </c>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row>
    <row r="183" spans="1:60" outlineLevel="3" x14ac:dyDescent="0.2">
      <c r="A183" s="24"/>
      <c r="B183" s="25"/>
      <c r="C183" s="55" t="s">
        <v>318</v>
      </c>
      <c r="D183" s="30"/>
      <c r="E183" s="61">
        <v>-1.6</v>
      </c>
      <c r="F183" s="28"/>
      <c r="G183" s="28"/>
      <c r="H183" s="28"/>
      <c r="I183" s="28"/>
      <c r="J183" s="28"/>
      <c r="K183" s="28"/>
      <c r="L183" s="28"/>
      <c r="M183" s="28"/>
      <c r="N183" s="27"/>
      <c r="O183" s="27"/>
      <c r="P183" s="27"/>
      <c r="Q183" s="27"/>
      <c r="R183" s="28"/>
      <c r="S183" s="28"/>
      <c r="T183" s="28"/>
      <c r="U183" s="28"/>
      <c r="V183" s="28"/>
      <c r="W183" s="28"/>
      <c r="X183" s="28"/>
      <c r="Y183" s="28"/>
      <c r="Z183" s="17"/>
      <c r="AA183" s="17"/>
      <c r="AB183" s="17"/>
      <c r="AC183" s="17"/>
      <c r="AD183" s="17"/>
      <c r="AE183" s="17"/>
      <c r="AF183" s="17"/>
      <c r="AG183" s="17" t="s">
        <v>111</v>
      </c>
      <c r="AH183" s="17">
        <v>0</v>
      </c>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row>
    <row r="184" spans="1:60" outlineLevel="3" x14ac:dyDescent="0.2">
      <c r="A184" s="24"/>
      <c r="B184" s="25"/>
      <c r="C184" s="55" t="s">
        <v>305</v>
      </c>
      <c r="D184" s="30"/>
      <c r="E184" s="61">
        <v>33.799999999999997</v>
      </c>
      <c r="F184" s="28"/>
      <c r="G184" s="28"/>
      <c r="H184" s="28"/>
      <c r="I184" s="28"/>
      <c r="J184" s="28"/>
      <c r="K184" s="28"/>
      <c r="L184" s="28"/>
      <c r="M184" s="28"/>
      <c r="N184" s="27"/>
      <c r="O184" s="27"/>
      <c r="P184" s="27"/>
      <c r="Q184" s="27"/>
      <c r="R184" s="28"/>
      <c r="S184" s="28"/>
      <c r="T184" s="28"/>
      <c r="U184" s="28"/>
      <c r="V184" s="28"/>
      <c r="W184" s="28"/>
      <c r="X184" s="28"/>
      <c r="Y184" s="28"/>
      <c r="Z184" s="17"/>
      <c r="AA184" s="17"/>
      <c r="AB184" s="17"/>
      <c r="AC184" s="17"/>
      <c r="AD184" s="17"/>
      <c r="AE184" s="17"/>
      <c r="AF184" s="17"/>
      <c r="AG184" s="17" t="s">
        <v>111</v>
      </c>
      <c r="AH184" s="17">
        <v>0</v>
      </c>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row>
    <row r="185" spans="1:60" outlineLevel="3" x14ac:dyDescent="0.2">
      <c r="A185" s="24"/>
      <c r="B185" s="25"/>
      <c r="C185" s="55" t="s">
        <v>306</v>
      </c>
      <c r="D185" s="30"/>
      <c r="E185" s="61">
        <v>91.46</v>
      </c>
      <c r="F185" s="28"/>
      <c r="G185" s="28"/>
      <c r="H185" s="28"/>
      <c r="I185" s="28"/>
      <c r="J185" s="28"/>
      <c r="K185" s="28"/>
      <c r="L185" s="28"/>
      <c r="M185" s="28"/>
      <c r="N185" s="27"/>
      <c r="O185" s="27"/>
      <c r="P185" s="27"/>
      <c r="Q185" s="27"/>
      <c r="R185" s="28"/>
      <c r="S185" s="28"/>
      <c r="T185" s="28"/>
      <c r="U185" s="28"/>
      <c r="V185" s="28"/>
      <c r="W185" s="28"/>
      <c r="X185" s="28"/>
      <c r="Y185" s="28"/>
      <c r="Z185" s="17"/>
      <c r="AA185" s="17"/>
      <c r="AB185" s="17"/>
      <c r="AC185" s="17"/>
      <c r="AD185" s="17"/>
      <c r="AE185" s="17"/>
      <c r="AF185" s="17"/>
      <c r="AG185" s="17" t="s">
        <v>111</v>
      </c>
      <c r="AH185" s="17">
        <v>0</v>
      </c>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row>
    <row r="186" spans="1:60" outlineLevel="3" x14ac:dyDescent="0.2">
      <c r="A186" s="24"/>
      <c r="B186" s="25"/>
      <c r="C186" s="55" t="s">
        <v>307</v>
      </c>
      <c r="D186" s="30"/>
      <c r="E186" s="61">
        <v>68</v>
      </c>
      <c r="F186" s="28"/>
      <c r="G186" s="28"/>
      <c r="H186" s="28"/>
      <c r="I186" s="28"/>
      <c r="J186" s="28"/>
      <c r="K186" s="28"/>
      <c r="L186" s="28"/>
      <c r="M186" s="28"/>
      <c r="N186" s="27"/>
      <c r="O186" s="27"/>
      <c r="P186" s="27"/>
      <c r="Q186" s="27"/>
      <c r="R186" s="28"/>
      <c r="S186" s="28"/>
      <c r="T186" s="28"/>
      <c r="U186" s="28"/>
      <c r="V186" s="28"/>
      <c r="W186" s="28"/>
      <c r="X186" s="28"/>
      <c r="Y186" s="28"/>
      <c r="Z186" s="17"/>
      <c r="AA186" s="17"/>
      <c r="AB186" s="17"/>
      <c r="AC186" s="17"/>
      <c r="AD186" s="17"/>
      <c r="AE186" s="17"/>
      <c r="AF186" s="17"/>
      <c r="AG186" s="17" t="s">
        <v>111</v>
      </c>
      <c r="AH186" s="17">
        <v>0</v>
      </c>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row>
    <row r="187" spans="1:60" outlineLevel="3" x14ac:dyDescent="0.2">
      <c r="A187" s="24"/>
      <c r="B187" s="25"/>
      <c r="C187" s="55" t="s">
        <v>308</v>
      </c>
      <c r="D187" s="30"/>
      <c r="E187" s="61">
        <v>30.26</v>
      </c>
      <c r="F187" s="28"/>
      <c r="G187" s="28"/>
      <c r="H187" s="28"/>
      <c r="I187" s="28"/>
      <c r="J187" s="28"/>
      <c r="K187" s="28"/>
      <c r="L187" s="28"/>
      <c r="M187" s="28"/>
      <c r="N187" s="27"/>
      <c r="O187" s="27"/>
      <c r="P187" s="27"/>
      <c r="Q187" s="27"/>
      <c r="R187" s="28"/>
      <c r="S187" s="28"/>
      <c r="T187" s="28"/>
      <c r="U187" s="28"/>
      <c r="V187" s="28"/>
      <c r="W187" s="28"/>
      <c r="X187" s="28"/>
      <c r="Y187" s="28"/>
      <c r="Z187" s="17"/>
      <c r="AA187" s="17"/>
      <c r="AB187" s="17"/>
      <c r="AC187" s="17"/>
      <c r="AD187" s="17"/>
      <c r="AE187" s="17"/>
      <c r="AF187" s="17"/>
      <c r="AG187" s="17" t="s">
        <v>111</v>
      </c>
      <c r="AH187" s="17">
        <v>0</v>
      </c>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row>
    <row r="188" spans="1:60" outlineLevel="3" x14ac:dyDescent="0.2">
      <c r="A188" s="24"/>
      <c r="B188" s="25"/>
      <c r="C188" s="55" t="s">
        <v>309</v>
      </c>
      <c r="D188" s="30"/>
      <c r="E188" s="61">
        <v>14.96</v>
      </c>
      <c r="F188" s="28"/>
      <c r="G188" s="28"/>
      <c r="H188" s="28"/>
      <c r="I188" s="28"/>
      <c r="J188" s="28"/>
      <c r="K188" s="28"/>
      <c r="L188" s="28"/>
      <c r="M188" s="28"/>
      <c r="N188" s="27"/>
      <c r="O188" s="27"/>
      <c r="P188" s="27"/>
      <c r="Q188" s="27"/>
      <c r="R188" s="28"/>
      <c r="S188" s="28"/>
      <c r="T188" s="28"/>
      <c r="U188" s="28"/>
      <c r="V188" s="28"/>
      <c r="W188" s="28"/>
      <c r="X188" s="28"/>
      <c r="Y188" s="28"/>
      <c r="Z188" s="17"/>
      <c r="AA188" s="17"/>
      <c r="AB188" s="17"/>
      <c r="AC188" s="17"/>
      <c r="AD188" s="17"/>
      <c r="AE188" s="17"/>
      <c r="AF188" s="17"/>
      <c r="AG188" s="17" t="s">
        <v>111</v>
      </c>
      <c r="AH188" s="17">
        <v>0</v>
      </c>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row>
    <row r="189" spans="1:60" outlineLevel="3" x14ac:dyDescent="0.2">
      <c r="A189" s="24"/>
      <c r="B189" s="25"/>
      <c r="C189" s="55" t="s">
        <v>310</v>
      </c>
      <c r="D189" s="30"/>
      <c r="E189" s="61">
        <v>-5.6</v>
      </c>
      <c r="F189" s="28"/>
      <c r="G189" s="28"/>
      <c r="H189" s="28"/>
      <c r="I189" s="28"/>
      <c r="J189" s="28"/>
      <c r="K189" s="28"/>
      <c r="L189" s="28"/>
      <c r="M189" s="28"/>
      <c r="N189" s="27"/>
      <c r="O189" s="27"/>
      <c r="P189" s="27"/>
      <c r="Q189" s="27"/>
      <c r="R189" s="28"/>
      <c r="S189" s="28"/>
      <c r="T189" s="28"/>
      <c r="U189" s="28"/>
      <c r="V189" s="28"/>
      <c r="W189" s="28"/>
      <c r="X189" s="28"/>
      <c r="Y189" s="28"/>
      <c r="Z189" s="17"/>
      <c r="AA189" s="17"/>
      <c r="AB189" s="17"/>
      <c r="AC189" s="17"/>
      <c r="AD189" s="17"/>
      <c r="AE189" s="17"/>
      <c r="AF189" s="17"/>
      <c r="AG189" s="17" t="s">
        <v>111</v>
      </c>
      <c r="AH189" s="17">
        <v>0</v>
      </c>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row>
    <row r="190" spans="1:60" outlineLevel="3" x14ac:dyDescent="0.2">
      <c r="A190" s="24"/>
      <c r="B190" s="25"/>
      <c r="C190" s="55" t="s">
        <v>311</v>
      </c>
      <c r="D190" s="30"/>
      <c r="E190" s="61">
        <v>-1.8</v>
      </c>
      <c r="F190" s="28"/>
      <c r="G190" s="28"/>
      <c r="H190" s="28"/>
      <c r="I190" s="28"/>
      <c r="J190" s="28"/>
      <c r="K190" s="28"/>
      <c r="L190" s="28"/>
      <c r="M190" s="28"/>
      <c r="N190" s="27"/>
      <c r="O190" s="27"/>
      <c r="P190" s="27"/>
      <c r="Q190" s="27"/>
      <c r="R190" s="28"/>
      <c r="S190" s="28"/>
      <c r="T190" s="28"/>
      <c r="U190" s="28"/>
      <c r="V190" s="28"/>
      <c r="W190" s="28"/>
      <c r="X190" s="28"/>
      <c r="Y190" s="28"/>
      <c r="Z190" s="17"/>
      <c r="AA190" s="17"/>
      <c r="AB190" s="17"/>
      <c r="AC190" s="17"/>
      <c r="AD190" s="17"/>
      <c r="AE190" s="17"/>
      <c r="AF190" s="17"/>
      <c r="AG190" s="17" t="s">
        <v>111</v>
      </c>
      <c r="AH190" s="17">
        <v>0</v>
      </c>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row>
    <row r="191" spans="1:60" ht="22.5" outlineLevel="1" x14ac:dyDescent="0.2">
      <c r="A191" s="39">
        <v>57</v>
      </c>
      <c r="B191" s="40" t="s">
        <v>254</v>
      </c>
      <c r="C191" s="54" t="s">
        <v>255</v>
      </c>
      <c r="D191" s="41" t="s">
        <v>248</v>
      </c>
      <c r="E191" s="42">
        <v>1</v>
      </c>
      <c r="F191" s="438">
        <v>0</v>
      </c>
      <c r="G191" s="44">
        <f>ROUND(E191*F191,2)</f>
        <v>0</v>
      </c>
      <c r="H191" s="43"/>
      <c r="I191" s="44">
        <f>ROUND(E191*H191,2)</f>
        <v>0</v>
      </c>
      <c r="J191" s="43"/>
      <c r="K191" s="44">
        <f>ROUND(E191*J191,2)</f>
        <v>0</v>
      </c>
      <c r="L191" s="44">
        <v>21</v>
      </c>
      <c r="M191" s="44">
        <f>G191*(1+L191/100)</f>
        <v>0</v>
      </c>
      <c r="N191" s="42">
        <v>0</v>
      </c>
      <c r="O191" s="42">
        <f>ROUND(E191*N191,2)</f>
        <v>0</v>
      </c>
      <c r="P191" s="42">
        <v>0</v>
      </c>
      <c r="Q191" s="42">
        <f>ROUND(E191*P191,2)</f>
        <v>0</v>
      </c>
      <c r="R191" s="44"/>
      <c r="S191" s="44" t="s">
        <v>132</v>
      </c>
      <c r="T191" s="45" t="s">
        <v>133</v>
      </c>
      <c r="U191" s="28">
        <v>0</v>
      </c>
      <c r="V191" s="28">
        <f>ROUND(E191*U191,2)</f>
        <v>0</v>
      </c>
      <c r="W191" s="28"/>
      <c r="X191" s="28" t="s">
        <v>119</v>
      </c>
      <c r="Y191" s="28" t="s">
        <v>108</v>
      </c>
      <c r="Z191" s="17"/>
      <c r="AA191" s="17"/>
      <c r="AB191" s="17"/>
      <c r="AC191" s="17"/>
      <c r="AD191" s="17"/>
      <c r="AE191" s="17"/>
      <c r="AF191" s="17"/>
      <c r="AG191" s="17" t="s">
        <v>120</v>
      </c>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row>
    <row r="192" spans="1:60" outlineLevel="2" x14ac:dyDescent="0.2">
      <c r="A192" s="24"/>
      <c r="B192" s="25"/>
      <c r="C192" s="55" t="s">
        <v>11</v>
      </c>
      <c r="D192" s="30"/>
      <c r="E192" s="61">
        <v>1</v>
      </c>
      <c r="F192" s="28"/>
      <c r="G192" s="28"/>
      <c r="H192" s="28"/>
      <c r="I192" s="28"/>
      <c r="J192" s="28"/>
      <c r="K192" s="28"/>
      <c r="L192" s="28"/>
      <c r="M192" s="28"/>
      <c r="N192" s="27"/>
      <c r="O192" s="27"/>
      <c r="P192" s="27"/>
      <c r="Q192" s="27"/>
      <c r="R192" s="28"/>
      <c r="S192" s="28"/>
      <c r="T192" s="28"/>
      <c r="U192" s="28"/>
      <c r="V192" s="28"/>
      <c r="W192" s="28"/>
      <c r="X192" s="28"/>
      <c r="Y192" s="28"/>
      <c r="Z192" s="17"/>
      <c r="AA192" s="17"/>
      <c r="AB192" s="17"/>
      <c r="AC192" s="17"/>
      <c r="AD192" s="17"/>
      <c r="AE192" s="17"/>
      <c r="AF192" s="17"/>
      <c r="AG192" s="17" t="s">
        <v>111</v>
      </c>
      <c r="AH192" s="17">
        <v>0</v>
      </c>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row>
    <row r="193" spans="1:60" x14ac:dyDescent="0.2">
      <c r="A193" s="32" t="s">
        <v>101</v>
      </c>
      <c r="B193" s="33" t="s">
        <v>72</v>
      </c>
      <c r="C193" s="53" t="s">
        <v>73</v>
      </c>
      <c r="D193" s="34"/>
      <c r="E193" s="35"/>
      <c r="F193" s="36"/>
      <c r="G193" s="36">
        <f>SUMIF(AG194:AG199,"&lt;&gt;NOR",G194:G199)</f>
        <v>0</v>
      </c>
      <c r="H193" s="36"/>
      <c r="I193" s="36">
        <f>SUM(I194:I199)</f>
        <v>0</v>
      </c>
      <c r="J193" s="36"/>
      <c r="K193" s="36">
        <f>SUM(K194:K199)</f>
        <v>0</v>
      </c>
      <c r="L193" s="36"/>
      <c r="M193" s="36">
        <f>SUM(M194:M199)</f>
        <v>0</v>
      </c>
      <c r="N193" s="35"/>
      <c r="O193" s="35">
        <f>SUM(O194:O199)</f>
        <v>0</v>
      </c>
      <c r="P193" s="35"/>
      <c r="Q193" s="35">
        <f>SUM(Q194:Q199)</f>
        <v>0</v>
      </c>
      <c r="R193" s="36"/>
      <c r="S193" s="36"/>
      <c r="T193" s="37"/>
      <c r="U193" s="31"/>
      <c r="V193" s="31">
        <f>SUM(V194:V199)</f>
        <v>21.220000000000002</v>
      </c>
      <c r="W193" s="31"/>
      <c r="X193" s="31"/>
      <c r="Y193" s="31"/>
      <c r="AG193" t="s">
        <v>102</v>
      </c>
    </row>
    <row r="194" spans="1:60" outlineLevel="1" x14ac:dyDescent="0.2">
      <c r="A194" s="46">
        <v>58</v>
      </c>
      <c r="B194" s="47" t="s">
        <v>256</v>
      </c>
      <c r="C194" s="56" t="s">
        <v>257</v>
      </c>
      <c r="D194" s="48" t="s">
        <v>114</v>
      </c>
      <c r="E194" s="49">
        <v>3.1787200000000002</v>
      </c>
      <c r="F194" s="438">
        <v>0</v>
      </c>
      <c r="G194" s="51">
        <f t="shared" ref="G194:G199" si="0">ROUND(E194*F194,2)</f>
        <v>0</v>
      </c>
      <c r="H194" s="50"/>
      <c r="I194" s="51">
        <f t="shared" ref="I194:I199" si="1">ROUND(E194*H194,2)</f>
        <v>0</v>
      </c>
      <c r="J194" s="50"/>
      <c r="K194" s="51">
        <f t="shared" ref="K194:K199" si="2">ROUND(E194*J194,2)</f>
        <v>0</v>
      </c>
      <c r="L194" s="51">
        <v>21</v>
      </c>
      <c r="M194" s="51">
        <f t="shared" ref="M194:M199" si="3">G194*(1+L194/100)</f>
        <v>0</v>
      </c>
      <c r="N194" s="49">
        <v>0</v>
      </c>
      <c r="O194" s="49">
        <f t="shared" ref="O194:O199" si="4">ROUND(E194*N194,2)</f>
        <v>0</v>
      </c>
      <c r="P194" s="49">
        <v>0</v>
      </c>
      <c r="Q194" s="49">
        <f t="shared" ref="Q194:Q199" si="5">ROUND(E194*P194,2)</f>
        <v>0</v>
      </c>
      <c r="R194" s="51"/>
      <c r="S194" s="51" t="s">
        <v>106</v>
      </c>
      <c r="T194" s="52" t="s">
        <v>106</v>
      </c>
      <c r="U194" s="28">
        <v>0.16400000000000001</v>
      </c>
      <c r="V194" s="28">
        <f t="shared" ref="V194:V199" si="6">ROUND(E194*U194,2)</f>
        <v>0.52</v>
      </c>
      <c r="W194" s="28"/>
      <c r="X194" s="28" t="s">
        <v>258</v>
      </c>
      <c r="Y194" s="28" t="s">
        <v>108</v>
      </c>
      <c r="Z194" s="17"/>
      <c r="AA194" s="17"/>
      <c r="AB194" s="17"/>
      <c r="AC194" s="17"/>
      <c r="AD194" s="17"/>
      <c r="AE194" s="17"/>
      <c r="AF194" s="17"/>
      <c r="AG194" s="17" t="s">
        <v>259</v>
      </c>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row>
    <row r="195" spans="1:60" ht="22.5" outlineLevel="1" x14ac:dyDescent="0.2">
      <c r="A195" s="46">
        <v>59</v>
      </c>
      <c r="B195" s="47" t="s">
        <v>365</v>
      </c>
      <c r="C195" s="56" t="s">
        <v>366</v>
      </c>
      <c r="D195" s="48" t="s">
        <v>114</v>
      </c>
      <c r="E195" s="49">
        <v>1.90723</v>
      </c>
      <c r="F195" s="438">
        <v>0</v>
      </c>
      <c r="G195" s="51">
        <f t="shared" si="0"/>
        <v>0</v>
      </c>
      <c r="H195" s="50"/>
      <c r="I195" s="51">
        <f t="shared" si="1"/>
        <v>0</v>
      </c>
      <c r="J195" s="50"/>
      <c r="K195" s="51">
        <f t="shared" si="2"/>
        <v>0</v>
      </c>
      <c r="L195" s="51">
        <v>21</v>
      </c>
      <c r="M195" s="51">
        <f t="shared" si="3"/>
        <v>0</v>
      </c>
      <c r="N195" s="49">
        <v>0</v>
      </c>
      <c r="O195" s="49">
        <f t="shared" si="4"/>
        <v>0</v>
      </c>
      <c r="P195" s="49">
        <v>0</v>
      </c>
      <c r="Q195" s="49">
        <f t="shared" si="5"/>
        <v>0</v>
      </c>
      <c r="R195" s="51"/>
      <c r="S195" s="51" t="s">
        <v>106</v>
      </c>
      <c r="T195" s="52" t="s">
        <v>106</v>
      </c>
      <c r="U195" s="28">
        <v>0.55000000000000004</v>
      </c>
      <c r="V195" s="28">
        <f t="shared" si="6"/>
        <v>1.05</v>
      </c>
      <c r="W195" s="28"/>
      <c r="X195" s="28" t="s">
        <v>258</v>
      </c>
      <c r="Y195" s="28" t="s">
        <v>108</v>
      </c>
      <c r="Z195" s="17"/>
      <c r="AA195" s="17"/>
      <c r="AB195" s="17"/>
      <c r="AC195" s="17"/>
      <c r="AD195" s="17"/>
      <c r="AE195" s="17"/>
      <c r="AF195" s="17"/>
      <c r="AG195" s="17" t="s">
        <v>259</v>
      </c>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row>
    <row r="196" spans="1:60" outlineLevel="1" x14ac:dyDescent="0.2">
      <c r="A196" s="46">
        <v>60</v>
      </c>
      <c r="B196" s="47" t="s">
        <v>260</v>
      </c>
      <c r="C196" s="56" t="s">
        <v>261</v>
      </c>
      <c r="D196" s="48" t="s">
        <v>114</v>
      </c>
      <c r="E196" s="49">
        <v>3.1787200000000002</v>
      </c>
      <c r="F196" s="438">
        <v>0</v>
      </c>
      <c r="G196" s="51">
        <f t="shared" si="0"/>
        <v>0</v>
      </c>
      <c r="H196" s="50"/>
      <c r="I196" s="51">
        <f t="shared" si="1"/>
        <v>0</v>
      </c>
      <c r="J196" s="50"/>
      <c r="K196" s="51">
        <f t="shared" si="2"/>
        <v>0</v>
      </c>
      <c r="L196" s="51">
        <v>21</v>
      </c>
      <c r="M196" s="51">
        <f t="shared" si="3"/>
        <v>0</v>
      </c>
      <c r="N196" s="49">
        <v>0</v>
      </c>
      <c r="O196" s="49">
        <f t="shared" si="4"/>
        <v>0</v>
      </c>
      <c r="P196" s="49">
        <v>0</v>
      </c>
      <c r="Q196" s="49">
        <f t="shared" si="5"/>
        <v>0</v>
      </c>
      <c r="R196" s="51"/>
      <c r="S196" s="51" t="s">
        <v>106</v>
      </c>
      <c r="T196" s="52" t="s">
        <v>106</v>
      </c>
      <c r="U196" s="28">
        <v>3.92</v>
      </c>
      <c r="V196" s="28">
        <f t="shared" si="6"/>
        <v>12.46</v>
      </c>
      <c r="W196" s="28"/>
      <c r="X196" s="28" t="s">
        <v>258</v>
      </c>
      <c r="Y196" s="28" t="s">
        <v>108</v>
      </c>
      <c r="Z196" s="17"/>
      <c r="AA196" s="17"/>
      <c r="AB196" s="17"/>
      <c r="AC196" s="17"/>
      <c r="AD196" s="17"/>
      <c r="AE196" s="17"/>
      <c r="AF196" s="17"/>
      <c r="AG196" s="17" t="s">
        <v>259</v>
      </c>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row>
    <row r="197" spans="1:60" outlineLevel="1" x14ac:dyDescent="0.2">
      <c r="A197" s="46">
        <v>61</v>
      </c>
      <c r="B197" s="47" t="s">
        <v>262</v>
      </c>
      <c r="C197" s="56" t="s">
        <v>263</v>
      </c>
      <c r="D197" s="48" t="s">
        <v>114</v>
      </c>
      <c r="E197" s="49">
        <v>22.25104</v>
      </c>
      <c r="F197" s="438">
        <v>0</v>
      </c>
      <c r="G197" s="51">
        <f t="shared" si="0"/>
        <v>0</v>
      </c>
      <c r="H197" s="50"/>
      <c r="I197" s="51">
        <f t="shared" si="1"/>
        <v>0</v>
      </c>
      <c r="J197" s="50"/>
      <c r="K197" s="51">
        <f t="shared" si="2"/>
        <v>0</v>
      </c>
      <c r="L197" s="51">
        <v>21</v>
      </c>
      <c r="M197" s="51">
        <f t="shared" si="3"/>
        <v>0</v>
      </c>
      <c r="N197" s="49">
        <v>0</v>
      </c>
      <c r="O197" s="49">
        <f t="shared" si="4"/>
        <v>0</v>
      </c>
      <c r="P197" s="49">
        <v>0</v>
      </c>
      <c r="Q197" s="49">
        <f t="shared" si="5"/>
        <v>0</v>
      </c>
      <c r="R197" s="51"/>
      <c r="S197" s="51" t="s">
        <v>106</v>
      </c>
      <c r="T197" s="52" t="s">
        <v>106</v>
      </c>
      <c r="U197" s="28">
        <v>0</v>
      </c>
      <c r="V197" s="28">
        <f t="shared" si="6"/>
        <v>0</v>
      </c>
      <c r="W197" s="28"/>
      <c r="X197" s="28" t="s">
        <v>258</v>
      </c>
      <c r="Y197" s="28" t="s">
        <v>108</v>
      </c>
      <c r="Z197" s="17"/>
      <c r="AA197" s="17"/>
      <c r="AB197" s="17"/>
      <c r="AC197" s="17"/>
      <c r="AD197" s="17"/>
      <c r="AE197" s="17"/>
      <c r="AF197" s="17"/>
      <c r="AG197" s="17" t="s">
        <v>259</v>
      </c>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row>
    <row r="198" spans="1:60" outlineLevel="1" x14ac:dyDescent="0.2">
      <c r="A198" s="46">
        <v>62</v>
      </c>
      <c r="B198" s="47" t="s">
        <v>264</v>
      </c>
      <c r="C198" s="56" t="s">
        <v>265</v>
      </c>
      <c r="D198" s="48" t="s">
        <v>114</v>
      </c>
      <c r="E198" s="49">
        <v>0.95362000000000002</v>
      </c>
      <c r="F198" s="438">
        <v>0</v>
      </c>
      <c r="G198" s="51">
        <f t="shared" si="0"/>
        <v>0</v>
      </c>
      <c r="H198" s="50"/>
      <c r="I198" s="51">
        <f t="shared" si="1"/>
        <v>0</v>
      </c>
      <c r="J198" s="50"/>
      <c r="K198" s="51">
        <f t="shared" si="2"/>
        <v>0</v>
      </c>
      <c r="L198" s="51">
        <v>21</v>
      </c>
      <c r="M198" s="51">
        <f t="shared" si="3"/>
        <v>0</v>
      </c>
      <c r="N198" s="49">
        <v>0</v>
      </c>
      <c r="O198" s="49">
        <f t="shared" si="4"/>
        <v>0</v>
      </c>
      <c r="P198" s="49">
        <v>0</v>
      </c>
      <c r="Q198" s="49">
        <f t="shared" si="5"/>
        <v>0</v>
      </c>
      <c r="R198" s="51"/>
      <c r="S198" s="51" t="s">
        <v>106</v>
      </c>
      <c r="T198" s="52" t="s">
        <v>106</v>
      </c>
      <c r="U198" s="28">
        <v>7.5359999999999996</v>
      </c>
      <c r="V198" s="28">
        <f t="shared" si="6"/>
        <v>7.19</v>
      </c>
      <c r="W198" s="28"/>
      <c r="X198" s="28" t="s">
        <v>258</v>
      </c>
      <c r="Y198" s="28" t="s">
        <v>108</v>
      </c>
      <c r="Z198" s="17"/>
      <c r="AA198" s="17"/>
      <c r="AB198" s="17"/>
      <c r="AC198" s="17"/>
      <c r="AD198" s="17"/>
      <c r="AE198" s="17"/>
      <c r="AF198" s="17"/>
      <c r="AG198" s="17" t="s">
        <v>259</v>
      </c>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row>
    <row r="199" spans="1:60" ht="22.5" outlineLevel="1" x14ac:dyDescent="0.2">
      <c r="A199" s="46">
        <v>63</v>
      </c>
      <c r="B199" s="47" t="s">
        <v>266</v>
      </c>
      <c r="C199" s="56" t="s">
        <v>267</v>
      </c>
      <c r="D199" s="48" t="s">
        <v>114</v>
      </c>
      <c r="E199" s="49">
        <v>3.1787200000000002</v>
      </c>
      <c r="F199" s="438">
        <v>0</v>
      </c>
      <c r="G199" s="51">
        <f t="shared" si="0"/>
        <v>0</v>
      </c>
      <c r="H199" s="50"/>
      <c r="I199" s="51">
        <f t="shared" si="1"/>
        <v>0</v>
      </c>
      <c r="J199" s="50"/>
      <c r="K199" s="51">
        <f t="shared" si="2"/>
        <v>0</v>
      </c>
      <c r="L199" s="51">
        <v>21</v>
      </c>
      <c r="M199" s="51">
        <f t="shared" si="3"/>
        <v>0</v>
      </c>
      <c r="N199" s="49">
        <v>0</v>
      </c>
      <c r="O199" s="49">
        <f t="shared" si="4"/>
        <v>0</v>
      </c>
      <c r="P199" s="49">
        <v>0</v>
      </c>
      <c r="Q199" s="49">
        <f t="shared" si="5"/>
        <v>0</v>
      </c>
      <c r="R199" s="51"/>
      <c r="S199" s="51" t="s">
        <v>106</v>
      </c>
      <c r="T199" s="52" t="s">
        <v>133</v>
      </c>
      <c r="U199" s="28">
        <v>0</v>
      </c>
      <c r="V199" s="28">
        <f t="shared" si="6"/>
        <v>0</v>
      </c>
      <c r="W199" s="28"/>
      <c r="X199" s="28" t="s">
        <v>258</v>
      </c>
      <c r="Y199" s="28" t="s">
        <v>108</v>
      </c>
      <c r="Z199" s="17"/>
      <c r="AA199" s="17"/>
      <c r="AB199" s="17"/>
      <c r="AC199" s="17"/>
      <c r="AD199" s="17"/>
      <c r="AE199" s="17"/>
      <c r="AF199" s="17"/>
      <c r="AG199" s="17" t="s">
        <v>259</v>
      </c>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row>
    <row r="200" spans="1:60" x14ac:dyDescent="0.2">
      <c r="A200" s="32" t="s">
        <v>101</v>
      </c>
      <c r="B200" s="33" t="s">
        <v>74</v>
      </c>
      <c r="C200" s="53" t="s">
        <v>5</v>
      </c>
      <c r="D200" s="34"/>
      <c r="E200" s="35"/>
      <c r="F200" s="36"/>
      <c r="G200" s="36">
        <f>SUMIF(AG201:AG210,"&lt;&gt;NOR",G201:G210)</f>
        <v>0</v>
      </c>
      <c r="H200" s="36"/>
      <c r="I200" s="36">
        <f>SUM(I201:I210)</f>
        <v>0</v>
      </c>
      <c r="J200" s="36"/>
      <c r="K200" s="36">
        <f>SUM(K201:K210)</f>
        <v>0</v>
      </c>
      <c r="L200" s="36"/>
      <c r="M200" s="36">
        <f>SUM(M201:M210)</f>
        <v>0</v>
      </c>
      <c r="N200" s="35"/>
      <c r="O200" s="35">
        <f>SUM(O201:O210)</f>
        <v>0</v>
      </c>
      <c r="P200" s="35"/>
      <c r="Q200" s="35">
        <f>SUM(Q201:Q210)</f>
        <v>0</v>
      </c>
      <c r="R200" s="36"/>
      <c r="S200" s="36"/>
      <c r="T200" s="37"/>
      <c r="U200" s="31"/>
      <c r="V200" s="31">
        <f>SUM(V201:V210)</f>
        <v>0</v>
      </c>
      <c r="W200" s="31"/>
      <c r="X200" s="31"/>
      <c r="Y200" s="31"/>
      <c r="AG200" t="s">
        <v>102</v>
      </c>
    </row>
    <row r="201" spans="1:60" ht="22.5" outlineLevel="1" x14ac:dyDescent="0.2">
      <c r="A201" s="39">
        <v>64</v>
      </c>
      <c r="B201" s="40" t="s">
        <v>268</v>
      </c>
      <c r="C201" s="54" t="s">
        <v>269</v>
      </c>
      <c r="D201" s="41" t="s">
        <v>124</v>
      </c>
      <c r="E201" s="42">
        <v>37.82</v>
      </c>
      <c r="F201" s="438">
        <v>0</v>
      </c>
      <c r="G201" s="44">
        <f>ROUND(E201*F201,2)</f>
        <v>0</v>
      </c>
      <c r="H201" s="43"/>
      <c r="I201" s="44">
        <f>ROUND(E201*H201,2)</f>
        <v>0</v>
      </c>
      <c r="J201" s="43"/>
      <c r="K201" s="44">
        <f>ROUND(E201*J201,2)</f>
        <v>0</v>
      </c>
      <c r="L201" s="44">
        <v>21</v>
      </c>
      <c r="M201" s="44">
        <f>G201*(1+L201/100)</f>
        <v>0</v>
      </c>
      <c r="N201" s="42">
        <v>0</v>
      </c>
      <c r="O201" s="42">
        <f>ROUND(E201*N201,2)</f>
        <v>0</v>
      </c>
      <c r="P201" s="42">
        <v>0</v>
      </c>
      <c r="Q201" s="42">
        <f>ROUND(E201*P201,2)</f>
        <v>0</v>
      </c>
      <c r="R201" s="44"/>
      <c r="S201" s="44" t="s">
        <v>132</v>
      </c>
      <c r="T201" s="45" t="s">
        <v>133</v>
      </c>
      <c r="U201" s="28">
        <v>0</v>
      </c>
      <c r="V201" s="28">
        <f>ROUND(E201*U201,2)</f>
        <v>0</v>
      </c>
      <c r="W201" s="28"/>
      <c r="X201" s="28" t="s">
        <v>107</v>
      </c>
      <c r="Y201" s="28" t="s">
        <v>108</v>
      </c>
      <c r="Z201" s="17"/>
      <c r="AA201" s="17"/>
      <c r="AB201" s="17"/>
      <c r="AC201" s="17"/>
      <c r="AD201" s="17"/>
      <c r="AE201" s="17"/>
      <c r="AF201" s="17"/>
      <c r="AG201" s="17" t="s">
        <v>109</v>
      </c>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row>
    <row r="202" spans="1:60" outlineLevel="2" x14ac:dyDescent="0.2">
      <c r="A202" s="24"/>
      <c r="B202" s="25"/>
      <c r="C202" s="55" t="s">
        <v>324</v>
      </c>
      <c r="D202" s="30"/>
      <c r="E202" s="61">
        <v>4.8</v>
      </c>
      <c r="F202" s="28"/>
      <c r="G202" s="28"/>
      <c r="H202" s="28"/>
      <c r="I202" s="28"/>
      <c r="J202" s="28"/>
      <c r="K202" s="28"/>
      <c r="L202" s="28"/>
      <c r="M202" s="28"/>
      <c r="N202" s="27"/>
      <c r="O202" s="27"/>
      <c r="P202" s="27"/>
      <c r="Q202" s="27"/>
      <c r="R202" s="28"/>
      <c r="S202" s="28"/>
      <c r="T202" s="28"/>
      <c r="U202" s="28"/>
      <c r="V202" s="28"/>
      <c r="W202" s="28"/>
      <c r="X202" s="28"/>
      <c r="Y202" s="28"/>
      <c r="Z202" s="17"/>
      <c r="AA202" s="17"/>
      <c r="AB202" s="17"/>
      <c r="AC202" s="17"/>
      <c r="AD202" s="17"/>
      <c r="AE202" s="17"/>
      <c r="AF202" s="17"/>
      <c r="AG202" s="17" t="s">
        <v>111</v>
      </c>
      <c r="AH202" s="17">
        <v>0</v>
      </c>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row>
    <row r="203" spans="1:60" outlineLevel="3" x14ac:dyDescent="0.2">
      <c r="A203" s="24"/>
      <c r="B203" s="25"/>
      <c r="C203" s="55" t="s">
        <v>325</v>
      </c>
      <c r="D203" s="30"/>
      <c r="E203" s="61">
        <v>21</v>
      </c>
      <c r="F203" s="28"/>
      <c r="G203" s="28"/>
      <c r="H203" s="28"/>
      <c r="I203" s="28"/>
      <c r="J203" s="28"/>
      <c r="K203" s="28"/>
      <c r="L203" s="28"/>
      <c r="M203" s="28"/>
      <c r="N203" s="27"/>
      <c r="O203" s="27"/>
      <c r="P203" s="27"/>
      <c r="Q203" s="27"/>
      <c r="R203" s="28"/>
      <c r="S203" s="28"/>
      <c r="T203" s="28"/>
      <c r="U203" s="28"/>
      <c r="V203" s="28"/>
      <c r="W203" s="28"/>
      <c r="X203" s="28"/>
      <c r="Y203" s="28"/>
      <c r="Z203" s="17"/>
      <c r="AA203" s="17"/>
      <c r="AB203" s="17"/>
      <c r="AC203" s="17"/>
      <c r="AD203" s="17"/>
      <c r="AE203" s="17"/>
      <c r="AF203" s="17"/>
      <c r="AG203" s="17" t="s">
        <v>111</v>
      </c>
      <c r="AH203" s="17">
        <v>0</v>
      </c>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row>
    <row r="204" spans="1:60" outlineLevel="3" x14ac:dyDescent="0.2">
      <c r="A204" s="24"/>
      <c r="B204" s="25"/>
      <c r="C204" s="55" t="s">
        <v>326</v>
      </c>
      <c r="D204" s="30"/>
      <c r="E204" s="61">
        <v>12.02</v>
      </c>
      <c r="F204" s="28"/>
      <c r="G204" s="28"/>
      <c r="H204" s="28"/>
      <c r="I204" s="28"/>
      <c r="J204" s="28"/>
      <c r="K204" s="28"/>
      <c r="L204" s="28"/>
      <c r="M204" s="28"/>
      <c r="N204" s="27"/>
      <c r="O204" s="27"/>
      <c r="P204" s="27"/>
      <c r="Q204" s="27"/>
      <c r="R204" s="28"/>
      <c r="S204" s="28"/>
      <c r="T204" s="28"/>
      <c r="U204" s="28"/>
      <c r="V204" s="28"/>
      <c r="W204" s="28"/>
      <c r="X204" s="28"/>
      <c r="Y204" s="28"/>
      <c r="Z204" s="17"/>
      <c r="AA204" s="17"/>
      <c r="AB204" s="17"/>
      <c r="AC204" s="17"/>
      <c r="AD204" s="17"/>
      <c r="AE204" s="17"/>
      <c r="AF204" s="17"/>
      <c r="AG204" s="17" t="s">
        <v>111</v>
      </c>
      <c r="AH204" s="17">
        <v>0</v>
      </c>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row>
    <row r="205" spans="1:60" ht="22.5" outlineLevel="1" x14ac:dyDescent="0.2">
      <c r="A205" s="39">
        <v>65</v>
      </c>
      <c r="B205" s="40" t="s">
        <v>271</v>
      </c>
      <c r="C205" s="54" t="s">
        <v>272</v>
      </c>
      <c r="D205" s="41" t="s">
        <v>170</v>
      </c>
      <c r="E205" s="42">
        <v>6</v>
      </c>
      <c r="F205" s="438">
        <v>0</v>
      </c>
      <c r="G205" s="44">
        <f>ROUND(E205*F205,2)</f>
        <v>0</v>
      </c>
      <c r="H205" s="43"/>
      <c r="I205" s="44">
        <f>ROUND(E205*H205,2)</f>
        <v>0</v>
      </c>
      <c r="J205" s="43"/>
      <c r="K205" s="44">
        <f>ROUND(E205*J205,2)</f>
        <v>0</v>
      </c>
      <c r="L205" s="44">
        <v>21</v>
      </c>
      <c r="M205" s="44">
        <f>G205*(1+L205/100)</f>
        <v>0</v>
      </c>
      <c r="N205" s="42">
        <v>0</v>
      </c>
      <c r="O205" s="42">
        <f>ROUND(E205*N205,2)</f>
        <v>0</v>
      </c>
      <c r="P205" s="42">
        <v>0</v>
      </c>
      <c r="Q205" s="42">
        <f>ROUND(E205*P205,2)</f>
        <v>0</v>
      </c>
      <c r="R205" s="44"/>
      <c r="S205" s="44" t="s">
        <v>132</v>
      </c>
      <c r="T205" s="45" t="s">
        <v>133</v>
      </c>
      <c r="U205" s="28">
        <v>0</v>
      </c>
      <c r="V205" s="28">
        <f>ROUND(E205*U205,2)</f>
        <v>0</v>
      </c>
      <c r="W205" s="28"/>
      <c r="X205" s="28" t="s">
        <v>107</v>
      </c>
      <c r="Y205" s="28" t="s">
        <v>108</v>
      </c>
      <c r="Z205" s="17"/>
      <c r="AA205" s="17"/>
      <c r="AB205" s="17"/>
      <c r="AC205" s="17"/>
      <c r="AD205" s="17"/>
      <c r="AE205" s="17"/>
      <c r="AF205" s="17"/>
      <c r="AG205" s="17" t="s">
        <v>109</v>
      </c>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row>
    <row r="206" spans="1:60" outlineLevel="2" x14ac:dyDescent="0.2">
      <c r="A206" s="24"/>
      <c r="B206" s="25"/>
      <c r="C206" s="55" t="s">
        <v>367</v>
      </c>
      <c r="D206" s="30"/>
      <c r="E206" s="61">
        <v>6</v>
      </c>
      <c r="F206" s="28"/>
      <c r="G206" s="28"/>
      <c r="H206" s="28"/>
      <c r="I206" s="28"/>
      <c r="J206" s="28"/>
      <c r="K206" s="28"/>
      <c r="L206" s="28"/>
      <c r="M206" s="28"/>
      <c r="N206" s="27"/>
      <c r="O206" s="27"/>
      <c r="P206" s="27"/>
      <c r="Q206" s="27"/>
      <c r="R206" s="28"/>
      <c r="S206" s="28"/>
      <c r="T206" s="28"/>
      <c r="U206" s="28"/>
      <c r="V206" s="28"/>
      <c r="W206" s="28"/>
      <c r="X206" s="28"/>
      <c r="Y206" s="28"/>
      <c r="Z206" s="17"/>
      <c r="AA206" s="17"/>
      <c r="AB206" s="17"/>
      <c r="AC206" s="17"/>
      <c r="AD206" s="17"/>
      <c r="AE206" s="17"/>
      <c r="AF206" s="17"/>
      <c r="AG206" s="17" t="s">
        <v>111</v>
      </c>
      <c r="AH206" s="17">
        <v>0</v>
      </c>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row>
    <row r="207" spans="1:60" ht="22.5" outlineLevel="1" x14ac:dyDescent="0.2">
      <c r="A207" s="39">
        <v>66</v>
      </c>
      <c r="B207" s="40" t="s">
        <v>368</v>
      </c>
      <c r="C207" s="54" t="s">
        <v>369</v>
      </c>
      <c r="D207" s="41" t="s">
        <v>124</v>
      </c>
      <c r="E207" s="42">
        <v>4.8</v>
      </c>
      <c r="F207" s="438">
        <v>0</v>
      </c>
      <c r="G207" s="44">
        <f>ROUND(E207*F207,2)</f>
        <v>0</v>
      </c>
      <c r="H207" s="43"/>
      <c r="I207" s="44">
        <f>ROUND(E207*H207,2)</f>
        <v>0</v>
      </c>
      <c r="J207" s="43"/>
      <c r="K207" s="44">
        <f>ROUND(E207*J207,2)</f>
        <v>0</v>
      </c>
      <c r="L207" s="44">
        <v>21</v>
      </c>
      <c r="M207" s="44">
        <f>G207*(1+L207/100)</f>
        <v>0</v>
      </c>
      <c r="N207" s="42">
        <v>0</v>
      </c>
      <c r="O207" s="42">
        <f>ROUND(E207*N207,2)</f>
        <v>0</v>
      </c>
      <c r="P207" s="42">
        <v>0</v>
      </c>
      <c r="Q207" s="42">
        <f>ROUND(E207*P207,2)</f>
        <v>0</v>
      </c>
      <c r="R207" s="44"/>
      <c r="S207" s="44" t="s">
        <v>132</v>
      </c>
      <c r="T207" s="45" t="s">
        <v>133</v>
      </c>
      <c r="U207" s="28">
        <v>0</v>
      </c>
      <c r="V207" s="28">
        <f>ROUND(E207*U207,2)</f>
        <v>0</v>
      </c>
      <c r="W207" s="28"/>
      <c r="X207" s="28" t="s">
        <v>107</v>
      </c>
      <c r="Y207" s="28" t="s">
        <v>108</v>
      </c>
      <c r="Z207" s="17"/>
      <c r="AA207" s="17"/>
      <c r="AB207" s="17"/>
      <c r="AC207" s="17"/>
      <c r="AD207" s="17"/>
      <c r="AE207" s="17"/>
      <c r="AF207" s="17"/>
      <c r="AG207" s="17" t="s">
        <v>109</v>
      </c>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row>
    <row r="208" spans="1:60" outlineLevel="2" x14ac:dyDescent="0.2">
      <c r="A208" s="24"/>
      <c r="B208" s="25"/>
      <c r="C208" s="55" t="s">
        <v>370</v>
      </c>
      <c r="D208" s="30"/>
      <c r="E208" s="61">
        <v>4.8</v>
      </c>
      <c r="F208" s="28"/>
      <c r="G208" s="28"/>
      <c r="H208" s="28"/>
      <c r="I208" s="28"/>
      <c r="J208" s="28"/>
      <c r="K208" s="28"/>
      <c r="L208" s="28"/>
      <c r="M208" s="28"/>
      <c r="N208" s="27"/>
      <c r="O208" s="27"/>
      <c r="P208" s="27"/>
      <c r="Q208" s="27"/>
      <c r="R208" s="28"/>
      <c r="S208" s="28"/>
      <c r="T208" s="28"/>
      <c r="U208" s="28"/>
      <c r="V208" s="28"/>
      <c r="W208" s="28"/>
      <c r="X208" s="28"/>
      <c r="Y208" s="28"/>
      <c r="Z208" s="17"/>
      <c r="AA208" s="17"/>
      <c r="AB208" s="17"/>
      <c r="AC208" s="17"/>
      <c r="AD208" s="17"/>
      <c r="AE208" s="17"/>
      <c r="AF208" s="17"/>
      <c r="AG208" s="17" t="s">
        <v>111</v>
      </c>
      <c r="AH208" s="17">
        <v>0</v>
      </c>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row>
    <row r="209" spans="1:60" ht="22.5" outlineLevel="1" x14ac:dyDescent="0.2">
      <c r="A209" s="39">
        <v>67</v>
      </c>
      <c r="B209" s="40" t="s">
        <v>274</v>
      </c>
      <c r="C209" s="54" t="s">
        <v>275</v>
      </c>
      <c r="D209" s="41" t="s">
        <v>276</v>
      </c>
      <c r="E209" s="42">
        <v>5</v>
      </c>
      <c r="F209" s="438">
        <v>0</v>
      </c>
      <c r="G209" s="44">
        <f>ROUND(E209*F209,2)</f>
        <v>0</v>
      </c>
      <c r="H209" s="43"/>
      <c r="I209" s="44">
        <f>ROUND(E209*H209,2)</f>
        <v>0</v>
      </c>
      <c r="J209" s="43"/>
      <c r="K209" s="44">
        <f>ROUND(E209*J209,2)</f>
        <v>0</v>
      </c>
      <c r="L209" s="44">
        <v>21</v>
      </c>
      <c r="M209" s="44">
        <f>G209*(1+L209/100)</f>
        <v>0</v>
      </c>
      <c r="N209" s="42">
        <v>0</v>
      </c>
      <c r="O209" s="42">
        <f>ROUND(E209*N209,2)</f>
        <v>0</v>
      </c>
      <c r="P209" s="42">
        <v>0</v>
      </c>
      <c r="Q209" s="42">
        <f>ROUND(E209*P209,2)</f>
        <v>0</v>
      </c>
      <c r="R209" s="44" t="s">
        <v>277</v>
      </c>
      <c r="S209" s="44" t="s">
        <v>106</v>
      </c>
      <c r="T209" s="45" t="s">
        <v>133</v>
      </c>
      <c r="U209" s="28">
        <v>0</v>
      </c>
      <c r="V209" s="28">
        <f>ROUND(E209*U209,2)</f>
        <v>0</v>
      </c>
      <c r="W209" s="28"/>
      <c r="X209" s="28" t="s">
        <v>278</v>
      </c>
      <c r="Y209" s="28" t="s">
        <v>108</v>
      </c>
      <c r="Z209" s="17"/>
      <c r="AA209" s="17"/>
      <c r="AB209" s="17"/>
      <c r="AC209" s="17"/>
      <c r="AD209" s="17"/>
      <c r="AE209" s="17"/>
      <c r="AF209" s="17"/>
      <c r="AG209" s="17" t="s">
        <v>279</v>
      </c>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row>
    <row r="210" spans="1:60" outlineLevel="2" x14ac:dyDescent="0.2">
      <c r="A210" s="24"/>
      <c r="B210" s="25"/>
      <c r="C210" s="55" t="s">
        <v>19</v>
      </c>
      <c r="D210" s="30"/>
      <c r="E210" s="61">
        <v>5</v>
      </c>
      <c r="F210" s="28"/>
      <c r="G210" s="28"/>
      <c r="H210" s="28"/>
      <c r="I210" s="28"/>
      <c r="J210" s="28"/>
      <c r="K210" s="28"/>
      <c r="L210" s="28"/>
      <c r="M210" s="28"/>
      <c r="N210" s="27"/>
      <c r="O210" s="27"/>
      <c r="P210" s="27"/>
      <c r="Q210" s="27"/>
      <c r="R210" s="28"/>
      <c r="S210" s="28"/>
      <c r="T210" s="28"/>
      <c r="U210" s="28"/>
      <c r="V210" s="28"/>
      <c r="W210" s="28"/>
      <c r="X210" s="28"/>
      <c r="Y210" s="28"/>
      <c r="Z210" s="17"/>
      <c r="AA210" s="17"/>
      <c r="AB210" s="17"/>
      <c r="AC210" s="17"/>
      <c r="AD210" s="17"/>
      <c r="AE210" s="17"/>
      <c r="AF210" s="17"/>
      <c r="AG210" s="17" t="s">
        <v>111</v>
      </c>
      <c r="AH210" s="17">
        <v>0</v>
      </c>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row>
    <row r="211" spans="1:60" x14ac:dyDescent="0.2">
      <c r="A211" s="1"/>
      <c r="B211" s="2"/>
      <c r="C211" s="58"/>
      <c r="D211" s="4"/>
      <c r="E211" s="1"/>
      <c r="F211" s="1"/>
      <c r="G211" s="1"/>
      <c r="H211" s="1"/>
      <c r="I211" s="1"/>
      <c r="J211" s="1"/>
      <c r="K211" s="1"/>
      <c r="L211" s="1"/>
      <c r="M211" s="1"/>
      <c r="N211" s="1"/>
      <c r="O211" s="1"/>
      <c r="P211" s="1"/>
      <c r="Q211" s="1"/>
      <c r="R211" s="1"/>
      <c r="S211" s="1"/>
      <c r="T211" s="1"/>
      <c r="U211" s="1"/>
      <c r="V211" s="1"/>
      <c r="W211" s="1"/>
      <c r="X211" s="1"/>
      <c r="Y211" s="1"/>
      <c r="AE211">
        <v>12</v>
      </c>
      <c r="AF211">
        <v>21</v>
      </c>
      <c r="AG211" t="s">
        <v>87</v>
      </c>
    </row>
    <row r="212" spans="1:60" x14ac:dyDescent="0.2">
      <c r="A212" s="20"/>
      <c r="B212" s="21" t="s">
        <v>6</v>
      </c>
      <c r="C212" s="59"/>
      <c r="D212" s="22"/>
      <c r="E212" s="23"/>
      <c r="F212" s="23"/>
      <c r="G212" s="38">
        <f>G8+G23+G28+G31+G67+G71+G74+G84+G132+G135+G139+G167+G170+G193+G200</f>
        <v>0</v>
      </c>
      <c r="H212" s="1"/>
      <c r="I212" s="1"/>
      <c r="J212" s="1"/>
      <c r="K212" s="1"/>
      <c r="L212" s="1"/>
      <c r="M212" s="1"/>
      <c r="N212" s="1"/>
      <c r="O212" s="1"/>
      <c r="P212" s="1"/>
      <c r="Q212" s="1"/>
      <c r="R212" s="1"/>
      <c r="S212" s="1"/>
      <c r="T212" s="1"/>
      <c r="U212" s="1"/>
      <c r="V212" s="1"/>
      <c r="W212" s="1"/>
      <c r="X212" s="1"/>
      <c r="Y212" s="1"/>
      <c r="AE212">
        <f>SUMIF(L7:L210,AE211,G7:G210)</f>
        <v>0</v>
      </c>
      <c r="AF212">
        <f>SUMIF(L7:L210,AF211,G7:G210)</f>
        <v>0</v>
      </c>
      <c r="AG212" t="s">
        <v>281</v>
      </c>
    </row>
    <row r="213" spans="1:60" x14ac:dyDescent="0.2">
      <c r="A213" s="1"/>
      <c r="B213" s="2"/>
      <c r="C213" s="58"/>
      <c r="D213" s="4"/>
      <c r="E213" s="1"/>
      <c r="F213" s="1"/>
      <c r="G213" s="1"/>
      <c r="H213" s="1"/>
      <c r="I213" s="1"/>
      <c r="J213" s="1"/>
      <c r="K213" s="1"/>
      <c r="L213" s="1"/>
      <c r="M213" s="1"/>
      <c r="N213" s="1"/>
      <c r="O213" s="1"/>
      <c r="P213" s="1"/>
      <c r="Q213" s="1"/>
      <c r="R213" s="1"/>
      <c r="S213" s="1"/>
      <c r="T213" s="1"/>
      <c r="U213" s="1"/>
      <c r="V213" s="1"/>
      <c r="W213" s="1"/>
      <c r="X213" s="1"/>
      <c r="Y213" s="1"/>
    </row>
    <row r="214" spans="1:60" x14ac:dyDescent="0.2">
      <c r="A214" s="1"/>
      <c r="B214" s="2"/>
      <c r="C214" s="58"/>
      <c r="D214" s="4"/>
      <c r="E214" s="1"/>
      <c r="F214" s="1"/>
      <c r="G214" s="1"/>
      <c r="H214" s="1"/>
      <c r="I214" s="1"/>
      <c r="J214" s="1"/>
      <c r="K214" s="1"/>
      <c r="L214" s="1"/>
      <c r="M214" s="1"/>
      <c r="N214" s="1"/>
      <c r="O214" s="1"/>
      <c r="P214" s="1"/>
      <c r="Q214" s="1"/>
      <c r="R214" s="1"/>
      <c r="S214" s="1"/>
      <c r="T214" s="1"/>
      <c r="U214" s="1"/>
      <c r="V214" s="1"/>
      <c r="W214" s="1"/>
      <c r="X214" s="1"/>
      <c r="Y214" s="1"/>
    </row>
    <row r="215" spans="1:60" x14ac:dyDescent="0.2">
      <c r="A215" s="509" t="s">
        <v>282</v>
      </c>
      <c r="B215" s="509"/>
      <c r="C215" s="510"/>
      <c r="D215" s="4"/>
      <c r="E215" s="1"/>
      <c r="F215" s="1"/>
      <c r="G215" s="1"/>
      <c r="H215" s="1"/>
      <c r="I215" s="1"/>
      <c r="J215" s="1"/>
      <c r="K215" s="1"/>
      <c r="L215" s="1"/>
      <c r="M215" s="1"/>
      <c r="N215" s="1"/>
      <c r="O215" s="1"/>
      <c r="P215" s="1"/>
      <c r="Q215" s="1"/>
      <c r="R215" s="1"/>
      <c r="S215" s="1"/>
      <c r="T215" s="1"/>
      <c r="U215" s="1"/>
      <c r="V215" s="1"/>
      <c r="W215" s="1"/>
      <c r="X215" s="1"/>
      <c r="Y215" s="1"/>
    </row>
    <row r="216" spans="1:60" x14ac:dyDescent="0.2">
      <c r="A216" s="494"/>
      <c r="B216" s="495"/>
      <c r="C216" s="496"/>
      <c r="D216" s="495"/>
      <c r="E216" s="495"/>
      <c r="F216" s="495"/>
      <c r="G216" s="497"/>
      <c r="H216" s="1"/>
      <c r="I216" s="1"/>
      <c r="J216" s="1"/>
      <c r="K216" s="1"/>
      <c r="L216" s="1"/>
      <c r="M216" s="1"/>
      <c r="N216" s="1"/>
      <c r="O216" s="1"/>
      <c r="P216" s="1"/>
      <c r="Q216" s="1"/>
      <c r="R216" s="1"/>
      <c r="S216" s="1"/>
      <c r="T216" s="1"/>
      <c r="U216" s="1"/>
      <c r="V216" s="1"/>
      <c r="W216" s="1"/>
      <c r="X216" s="1"/>
      <c r="Y216" s="1"/>
      <c r="AG216" t="s">
        <v>283</v>
      </c>
    </row>
    <row r="217" spans="1:60" x14ac:dyDescent="0.2">
      <c r="A217" s="498"/>
      <c r="B217" s="499"/>
      <c r="C217" s="500"/>
      <c r="D217" s="499"/>
      <c r="E217" s="499"/>
      <c r="F217" s="499"/>
      <c r="G217" s="501"/>
      <c r="H217" s="1"/>
      <c r="I217" s="1"/>
      <c r="J217" s="1"/>
      <c r="K217" s="1"/>
      <c r="L217" s="1"/>
      <c r="M217" s="1"/>
      <c r="N217" s="1"/>
      <c r="O217" s="1"/>
      <c r="P217" s="1"/>
      <c r="Q217" s="1"/>
      <c r="R217" s="1"/>
      <c r="S217" s="1"/>
      <c r="T217" s="1"/>
      <c r="U217" s="1"/>
      <c r="V217" s="1"/>
      <c r="W217" s="1"/>
      <c r="X217" s="1"/>
      <c r="Y217" s="1"/>
    </row>
    <row r="218" spans="1:60" x14ac:dyDescent="0.2">
      <c r="A218" s="498"/>
      <c r="B218" s="499"/>
      <c r="C218" s="500"/>
      <c r="D218" s="499"/>
      <c r="E218" s="499"/>
      <c r="F218" s="499"/>
      <c r="G218" s="501"/>
      <c r="H218" s="1"/>
      <c r="I218" s="1"/>
      <c r="J218" s="1"/>
      <c r="K218" s="1"/>
      <c r="L218" s="1"/>
      <c r="M218" s="1"/>
      <c r="N218" s="1"/>
      <c r="O218" s="1"/>
      <c r="P218" s="1"/>
      <c r="Q218" s="1"/>
      <c r="R218" s="1"/>
      <c r="S218" s="1"/>
      <c r="T218" s="1"/>
      <c r="U218" s="1"/>
      <c r="V218" s="1"/>
      <c r="W218" s="1"/>
      <c r="X218" s="1"/>
      <c r="Y218" s="1"/>
    </row>
    <row r="219" spans="1:60" x14ac:dyDescent="0.2">
      <c r="A219" s="498"/>
      <c r="B219" s="499"/>
      <c r="C219" s="500"/>
      <c r="D219" s="499"/>
      <c r="E219" s="499"/>
      <c r="F219" s="499"/>
      <c r="G219" s="501"/>
      <c r="H219" s="1"/>
      <c r="I219" s="1"/>
      <c r="J219" s="1"/>
      <c r="K219" s="1"/>
      <c r="L219" s="1"/>
      <c r="M219" s="1"/>
      <c r="N219" s="1"/>
      <c r="O219" s="1"/>
      <c r="P219" s="1"/>
      <c r="Q219" s="1"/>
      <c r="R219" s="1"/>
      <c r="S219" s="1"/>
      <c r="T219" s="1"/>
      <c r="U219" s="1"/>
      <c r="V219" s="1"/>
      <c r="W219" s="1"/>
      <c r="X219" s="1"/>
      <c r="Y219" s="1"/>
    </row>
    <row r="220" spans="1:60" x14ac:dyDescent="0.2">
      <c r="A220" s="502"/>
      <c r="B220" s="503"/>
      <c r="C220" s="504"/>
      <c r="D220" s="503"/>
      <c r="E220" s="503"/>
      <c r="F220" s="503"/>
      <c r="G220" s="505"/>
      <c r="H220" s="1"/>
      <c r="I220" s="1"/>
      <c r="J220" s="1"/>
      <c r="K220" s="1"/>
      <c r="L220" s="1"/>
      <c r="M220" s="1"/>
      <c r="N220" s="1"/>
      <c r="O220" s="1"/>
      <c r="P220" s="1"/>
      <c r="Q220" s="1"/>
      <c r="R220" s="1"/>
      <c r="S220" s="1"/>
      <c r="T220" s="1"/>
      <c r="U220" s="1"/>
      <c r="V220" s="1"/>
      <c r="W220" s="1"/>
      <c r="X220" s="1"/>
      <c r="Y220" s="1"/>
    </row>
    <row r="221" spans="1:60" x14ac:dyDescent="0.2">
      <c r="A221" s="1"/>
      <c r="B221" s="2"/>
      <c r="C221" s="58"/>
      <c r="D221" s="4"/>
      <c r="E221" s="1"/>
      <c r="F221" s="1"/>
      <c r="G221" s="1"/>
      <c r="H221" s="1"/>
      <c r="I221" s="1"/>
      <c r="J221" s="1"/>
      <c r="K221" s="1"/>
      <c r="L221" s="1"/>
      <c r="M221" s="1"/>
      <c r="N221" s="1"/>
      <c r="O221" s="1"/>
      <c r="P221" s="1"/>
      <c r="Q221" s="1"/>
      <c r="R221" s="1"/>
      <c r="S221" s="1"/>
      <c r="T221" s="1"/>
      <c r="U221" s="1"/>
      <c r="V221" s="1"/>
      <c r="W221" s="1"/>
      <c r="X221" s="1"/>
      <c r="Y221" s="1"/>
    </row>
    <row r="222" spans="1:60" x14ac:dyDescent="0.2">
      <c r="C222" s="60"/>
      <c r="D222" s="6"/>
      <c r="AG222" t="s">
        <v>284</v>
      </c>
    </row>
    <row r="223" spans="1:60" x14ac:dyDescent="0.2">
      <c r="D223" s="6"/>
    </row>
    <row r="224" spans="1:60"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mergeCells count="6">
    <mergeCell ref="A216:G220"/>
    <mergeCell ref="A1:G1"/>
    <mergeCell ref="C2:G2"/>
    <mergeCell ref="C3:G3"/>
    <mergeCell ref="C4:G4"/>
    <mergeCell ref="A215:C21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F69BF-617A-49F0-AF54-C91F7EBB6C32}">
  <sheetPr>
    <outlinePr summaryBelow="0"/>
  </sheetPr>
  <dimension ref="A1:BH5000"/>
  <sheetViews>
    <sheetView workbookViewId="0">
      <pane ySplit="7" topLeftCell="A29" activePane="bottomLeft" state="frozen"/>
      <selection pane="bottomLeft" activeCell="AD42" sqref="AD42"/>
    </sheetView>
  </sheetViews>
  <sheetFormatPr defaultRowHeight="12.75" outlineLevelRow="3"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18" width="0" hidden="1" customWidth="1"/>
    <col min="20" max="26"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15</v>
      </c>
      <c r="C4" s="506" t="s">
        <v>16</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28</v>
      </c>
      <c r="C8" s="53" t="s">
        <v>29</v>
      </c>
      <c r="D8" s="34"/>
      <c r="E8" s="35"/>
      <c r="F8" s="36"/>
      <c r="G8" s="36">
        <f>SUMIF(AG9:AG10,"&lt;&gt;NOR",G9:G10)</f>
        <v>0</v>
      </c>
      <c r="H8" s="36"/>
      <c r="I8" s="36">
        <f>SUM(I9:I10)</f>
        <v>0</v>
      </c>
      <c r="J8" s="36"/>
      <c r="K8" s="36">
        <f>SUM(K9:K10)</f>
        <v>0</v>
      </c>
      <c r="L8" s="36"/>
      <c r="M8" s="36">
        <f>SUM(M9:M10)</f>
        <v>0</v>
      </c>
      <c r="N8" s="35"/>
      <c r="O8" s="35">
        <f>SUM(O9:O10)</f>
        <v>0.33</v>
      </c>
      <c r="P8" s="35"/>
      <c r="Q8" s="35">
        <f>SUM(Q9:Q10)</f>
        <v>0</v>
      </c>
      <c r="R8" s="36"/>
      <c r="S8" s="36"/>
      <c r="T8" s="37"/>
      <c r="U8" s="31"/>
      <c r="V8" s="31">
        <f>SUM(V9:V10)</f>
        <v>26.33</v>
      </c>
      <c r="W8" s="31"/>
      <c r="X8" s="31"/>
      <c r="Y8" s="31"/>
      <c r="AG8" t="s">
        <v>102</v>
      </c>
    </row>
    <row r="9" spans="1:60" ht="33.75" outlineLevel="1" x14ac:dyDescent="0.2">
      <c r="A9" s="39">
        <v>1</v>
      </c>
      <c r="B9" s="40" t="s">
        <v>371</v>
      </c>
      <c r="C9" s="54" t="s">
        <v>372</v>
      </c>
      <c r="D9" s="41" t="s">
        <v>124</v>
      </c>
      <c r="E9" s="42">
        <v>27.72</v>
      </c>
      <c r="F9" s="438">
        <v>0</v>
      </c>
      <c r="G9" s="44">
        <f>ROUND(E9*F9,2)</f>
        <v>0</v>
      </c>
      <c r="H9" s="43"/>
      <c r="I9" s="44">
        <f>ROUND(E9*H9,2)</f>
        <v>0</v>
      </c>
      <c r="J9" s="43"/>
      <c r="K9" s="44">
        <f>ROUND(E9*J9,2)</f>
        <v>0</v>
      </c>
      <c r="L9" s="44">
        <v>21</v>
      </c>
      <c r="M9" s="44">
        <f>G9*(1+L9/100)</f>
        <v>0</v>
      </c>
      <c r="N9" s="42">
        <v>1.205E-2</v>
      </c>
      <c r="O9" s="42">
        <f>ROUND(E9*N9,2)</f>
        <v>0.33</v>
      </c>
      <c r="P9" s="42">
        <v>0</v>
      </c>
      <c r="Q9" s="42">
        <f>ROUND(E9*P9,2)</f>
        <v>0</v>
      </c>
      <c r="R9" s="44"/>
      <c r="S9" s="44" t="s">
        <v>106</v>
      </c>
      <c r="T9" s="45" t="s">
        <v>106</v>
      </c>
      <c r="U9" s="28">
        <v>0.95</v>
      </c>
      <c r="V9" s="28">
        <f>ROUND(E9*U9,2)</f>
        <v>26.33</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outlineLevel="2" x14ac:dyDescent="0.2">
      <c r="A10" s="24"/>
      <c r="B10" s="25"/>
      <c r="C10" s="55" t="s">
        <v>373</v>
      </c>
      <c r="D10" s="30"/>
      <c r="E10" s="61">
        <v>27.72</v>
      </c>
      <c r="F10" s="28"/>
      <c r="G10" s="28"/>
      <c r="H10" s="28"/>
      <c r="I10" s="28"/>
      <c r="J10" s="28"/>
      <c r="K10" s="28"/>
      <c r="L10" s="28"/>
      <c r="M10" s="28"/>
      <c r="N10" s="27"/>
      <c r="O10" s="27"/>
      <c r="P10" s="27"/>
      <c r="Q10" s="27"/>
      <c r="R10" s="28"/>
      <c r="S10" s="28"/>
      <c r="T10" s="28"/>
      <c r="U10" s="28"/>
      <c r="V10" s="28"/>
      <c r="W10" s="28"/>
      <c r="X10" s="28"/>
      <c r="Y10" s="28"/>
      <c r="Z10" s="17"/>
      <c r="AA10" s="17"/>
      <c r="AB10" s="17"/>
      <c r="AC10" s="17"/>
      <c r="AD10" s="17"/>
      <c r="AE10" s="17"/>
      <c r="AF10" s="17"/>
      <c r="AG10" s="17" t="s">
        <v>111</v>
      </c>
      <c r="AH10" s="17">
        <v>0</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x14ac:dyDescent="0.2">
      <c r="A11" s="32" t="s">
        <v>101</v>
      </c>
      <c r="B11" s="33" t="s">
        <v>32</v>
      </c>
      <c r="C11" s="53" t="s">
        <v>33</v>
      </c>
      <c r="D11" s="34"/>
      <c r="E11" s="35"/>
      <c r="F11" s="36"/>
      <c r="G11" s="36">
        <f>SUMIF(AG12:AG25,"&lt;&gt;NOR",G12:G25)</f>
        <v>0</v>
      </c>
      <c r="H11" s="36"/>
      <c r="I11" s="36">
        <f>SUM(I12:I25)</f>
        <v>0</v>
      </c>
      <c r="J11" s="36"/>
      <c r="K11" s="36">
        <f>SUM(K12:K25)</f>
        <v>0</v>
      </c>
      <c r="L11" s="36"/>
      <c r="M11" s="36">
        <f>SUM(M12:M25)</f>
        <v>0</v>
      </c>
      <c r="N11" s="35"/>
      <c r="O11" s="35">
        <f>SUM(O12:O25)</f>
        <v>0.33999999999999997</v>
      </c>
      <c r="P11" s="35"/>
      <c r="Q11" s="35">
        <f>SUM(Q12:Q25)</f>
        <v>0</v>
      </c>
      <c r="R11" s="36"/>
      <c r="S11" s="36"/>
      <c r="T11" s="37"/>
      <c r="U11" s="31"/>
      <c r="V11" s="31">
        <f>SUM(V12:V25)</f>
        <v>18.53</v>
      </c>
      <c r="W11" s="31"/>
      <c r="X11" s="31"/>
      <c r="Y11" s="31"/>
      <c r="AG11" t="s">
        <v>102</v>
      </c>
    </row>
    <row r="12" spans="1:60" outlineLevel="1" x14ac:dyDescent="0.2">
      <c r="A12" s="39">
        <v>2</v>
      </c>
      <c r="B12" s="40" t="s">
        <v>134</v>
      </c>
      <c r="C12" s="54" t="s">
        <v>135</v>
      </c>
      <c r="D12" s="41" t="s">
        <v>124</v>
      </c>
      <c r="E12" s="42">
        <v>39.479999999999997</v>
      </c>
      <c r="F12" s="438">
        <v>0</v>
      </c>
      <c r="G12" s="44">
        <f>ROUND(E12*F12,2)</f>
        <v>0</v>
      </c>
      <c r="H12" s="43"/>
      <c r="I12" s="44">
        <f>ROUND(E12*H12,2)</f>
        <v>0</v>
      </c>
      <c r="J12" s="43"/>
      <c r="K12" s="44">
        <f>ROUND(E12*J12,2)</f>
        <v>0</v>
      </c>
      <c r="L12" s="44">
        <v>21</v>
      </c>
      <c r="M12" s="44">
        <f>G12*(1+L12/100)</f>
        <v>0</v>
      </c>
      <c r="N12" s="42">
        <v>3.0000000000000001E-3</v>
      </c>
      <c r="O12" s="42">
        <f>ROUND(E12*N12,2)</f>
        <v>0.12</v>
      </c>
      <c r="P12" s="42">
        <v>0</v>
      </c>
      <c r="Q12" s="42">
        <f>ROUND(E12*P12,2)</f>
        <v>0</v>
      </c>
      <c r="R12" s="44"/>
      <c r="S12" s="44" t="s">
        <v>106</v>
      </c>
      <c r="T12" s="45" t="s">
        <v>133</v>
      </c>
      <c r="U12" s="28">
        <v>0.24</v>
      </c>
      <c r="V12" s="28">
        <f>ROUND(E12*U12,2)</f>
        <v>9.48</v>
      </c>
      <c r="W12" s="28"/>
      <c r="X12" s="28" t="s">
        <v>107</v>
      </c>
      <c r="Y12" s="28" t="s">
        <v>108</v>
      </c>
      <c r="Z12" s="17"/>
      <c r="AA12" s="17"/>
      <c r="AB12" s="17"/>
      <c r="AC12" s="17"/>
      <c r="AD12" s="17"/>
      <c r="AE12" s="17"/>
      <c r="AF12" s="17"/>
      <c r="AG12" s="17" t="s">
        <v>109</v>
      </c>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outlineLevel="2" x14ac:dyDescent="0.2">
      <c r="A13" s="24"/>
      <c r="B13" s="25"/>
      <c r="C13" s="55" t="s">
        <v>374</v>
      </c>
      <c r="D13" s="30"/>
      <c r="E13" s="61">
        <v>17.64</v>
      </c>
      <c r="F13" s="28"/>
      <c r="G13" s="28"/>
      <c r="H13" s="28"/>
      <c r="I13" s="28"/>
      <c r="J13" s="28"/>
      <c r="K13" s="28"/>
      <c r="L13" s="28"/>
      <c r="M13" s="28"/>
      <c r="N13" s="27"/>
      <c r="O13" s="27"/>
      <c r="P13" s="27"/>
      <c r="Q13" s="27"/>
      <c r="R13" s="28"/>
      <c r="S13" s="28"/>
      <c r="T13" s="28"/>
      <c r="U13" s="28"/>
      <c r="V13" s="28"/>
      <c r="W13" s="28"/>
      <c r="X13" s="28"/>
      <c r="Y13" s="28"/>
      <c r="Z13" s="17"/>
      <c r="AA13" s="17"/>
      <c r="AB13" s="17"/>
      <c r="AC13" s="17"/>
      <c r="AD13" s="17"/>
      <c r="AE13" s="17"/>
      <c r="AF13" s="17"/>
      <c r="AG13" s="17" t="s">
        <v>111</v>
      </c>
      <c r="AH13" s="17">
        <v>0</v>
      </c>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outlineLevel="3" x14ac:dyDescent="0.2">
      <c r="A14" s="24"/>
      <c r="B14" s="25"/>
      <c r="C14" s="55" t="s">
        <v>375</v>
      </c>
      <c r="D14" s="30"/>
      <c r="E14" s="61">
        <v>17.28</v>
      </c>
      <c r="F14" s="28"/>
      <c r="G14" s="28"/>
      <c r="H14" s="28"/>
      <c r="I14" s="28"/>
      <c r="J14" s="28"/>
      <c r="K14" s="28"/>
      <c r="L14" s="28"/>
      <c r="M14" s="28"/>
      <c r="N14" s="27"/>
      <c r="O14" s="27"/>
      <c r="P14" s="27"/>
      <c r="Q14" s="27"/>
      <c r="R14" s="28"/>
      <c r="S14" s="28"/>
      <c r="T14" s="28"/>
      <c r="U14" s="28"/>
      <c r="V14" s="28"/>
      <c r="W14" s="28"/>
      <c r="X14" s="28"/>
      <c r="Y14" s="28"/>
      <c r="Z14" s="17"/>
      <c r="AA14" s="17"/>
      <c r="AB14" s="17"/>
      <c r="AC14" s="17"/>
      <c r="AD14" s="17"/>
      <c r="AE14" s="17"/>
      <c r="AF14" s="17"/>
      <c r="AG14" s="17" t="s">
        <v>111</v>
      </c>
      <c r="AH14" s="17">
        <v>0</v>
      </c>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outlineLevel="3" x14ac:dyDescent="0.2">
      <c r="A15" s="24"/>
      <c r="B15" s="25"/>
      <c r="C15" s="55" t="s">
        <v>376</v>
      </c>
      <c r="D15" s="30"/>
      <c r="E15" s="61">
        <v>4.5599999999999996</v>
      </c>
      <c r="F15" s="28"/>
      <c r="G15" s="28"/>
      <c r="H15" s="28"/>
      <c r="I15" s="28"/>
      <c r="J15" s="28"/>
      <c r="K15" s="28"/>
      <c r="L15" s="28"/>
      <c r="M15" s="28"/>
      <c r="N15" s="27"/>
      <c r="O15" s="27"/>
      <c r="P15" s="27"/>
      <c r="Q15" s="27"/>
      <c r="R15" s="28"/>
      <c r="S15" s="28"/>
      <c r="T15" s="28"/>
      <c r="U15" s="28"/>
      <c r="V15" s="28"/>
      <c r="W15" s="28"/>
      <c r="X15" s="28"/>
      <c r="Y15" s="28"/>
      <c r="Z15" s="17"/>
      <c r="AA15" s="17"/>
      <c r="AB15" s="17"/>
      <c r="AC15" s="17"/>
      <c r="AD15" s="17"/>
      <c r="AE15" s="17"/>
      <c r="AF15" s="17"/>
      <c r="AG15" s="17" t="s">
        <v>111</v>
      </c>
      <c r="AH15" s="17">
        <v>0</v>
      </c>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row>
    <row r="16" spans="1:60" outlineLevel="1" x14ac:dyDescent="0.2">
      <c r="A16" s="39">
        <v>3</v>
      </c>
      <c r="B16" s="40" t="s">
        <v>142</v>
      </c>
      <c r="C16" s="54" t="s">
        <v>143</v>
      </c>
      <c r="D16" s="41" t="s">
        <v>124</v>
      </c>
      <c r="E16" s="42">
        <v>39.479999999999997</v>
      </c>
      <c r="F16" s="438">
        <v>0</v>
      </c>
      <c r="G16" s="44">
        <f>ROUND(E16*F16,2)</f>
        <v>0</v>
      </c>
      <c r="H16" s="43"/>
      <c r="I16" s="44">
        <f>ROUND(E16*H16,2)</f>
        <v>0</v>
      </c>
      <c r="J16" s="43"/>
      <c r="K16" s="44">
        <f>ROUND(E16*J16,2)</f>
        <v>0</v>
      </c>
      <c r="L16" s="44">
        <v>21</v>
      </c>
      <c r="M16" s="44">
        <f>G16*(1+L16/100)</f>
        <v>0</v>
      </c>
      <c r="N16" s="42">
        <v>3.2000000000000003E-4</v>
      </c>
      <c r="O16" s="42">
        <f>ROUND(E16*N16,2)</f>
        <v>0.01</v>
      </c>
      <c r="P16" s="42">
        <v>0</v>
      </c>
      <c r="Q16" s="42">
        <f>ROUND(E16*P16,2)</f>
        <v>0</v>
      </c>
      <c r="R16" s="44"/>
      <c r="S16" s="44" t="s">
        <v>106</v>
      </c>
      <c r="T16" s="45" t="s">
        <v>133</v>
      </c>
      <c r="U16" s="28">
        <v>7.0000000000000007E-2</v>
      </c>
      <c r="V16" s="28">
        <f>ROUND(E16*U16,2)</f>
        <v>2.76</v>
      </c>
      <c r="W16" s="28"/>
      <c r="X16" s="28" t="s">
        <v>107</v>
      </c>
      <c r="Y16" s="28" t="s">
        <v>108</v>
      </c>
      <c r="Z16" s="17"/>
      <c r="AA16" s="17"/>
      <c r="AB16" s="17"/>
      <c r="AC16" s="17"/>
      <c r="AD16" s="17"/>
      <c r="AE16" s="17"/>
      <c r="AF16" s="17"/>
      <c r="AG16" s="17" t="s">
        <v>109</v>
      </c>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row>
    <row r="17" spans="1:60" outlineLevel="2" x14ac:dyDescent="0.2">
      <c r="A17" s="24"/>
      <c r="B17" s="25"/>
      <c r="C17" s="55" t="s">
        <v>374</v>
      </c>
      <c r="D17" s="30"/>
      <c r="E17" s="61">
        <v>17.64</v>
      </c>
      <c r="F17" s="28"/>
      <c r="G17" s="28"/>
      <c r="H17" s="28"/>
      <c r="I17" s="28"/>
      <c r="J17" s="28"/>
      <c r="K17" s="28"/>
      <c r="L17" s="28"/>
      <c r="M17" s="28"/>
      <c r="N17" s="27"/>
      <c r="O17" s="27"/>
      <c r="P17" s="27"/>
      <c r="Q17" s="27"/>
      <c r="R17" s="28"/>
      <c r="S17" s="28"/>
      <c r="T17" s="28"/>
      <c r="U17" s="28"/>
      <c r="V17" s="28"/>
      <c r="W17" s="28"/>
      <c r="X17" s="28"/>
      <c r="Y17" s="28"/>
      <c r="Z17" s="17"/>
      <c r="AA17" s="17"/>
      <c r="AB17" s="17"/>
      <c r="AC17" s="17"/>
      <c r="AD17" s="17"/>
      <c r="AE17" s="17"/>
      <c r="AF17" s="17"/>
      <c r="AG17" s="17" t="s">
        <v>111</v>
      </c>
      <c r="AH17" s="17">
        <v>0</v>
      </c>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row>
    <row r="18" spans="1:60" outlineLevel="3" x14ac:dyDescent="0.2">
      <c r="A18" s="24"/>
      <c r="B18" s="25"/>
      <c r="C18" s="55" t="s">
        <v>375</v>
      </c>
      <c r="D18" s="30"/>
      <c r="E18" s="61">
        <v>17.28</v>
      </c>
      <c r="F18" s="28"/>
      <c r="G18" s="28"/>
      <c r="H18" s="28"/>
      <c r="I18" s="28"/>
      <c r="J18" s="28"/>
      <c r="K18" s="28"/>
      <c r="L18" s="28"/>
      <c r="M18" s="28"/>
      <c r="N18" s="27"/>
      <c r="O18" s="27"/>
      <c r="P18" s="27"/>
      <c r="Q18" s="27"/>
      <c r="R18" s="28"/>
      <c r="S18" s="28"/>
      <c r="T18" s="28"/>
      <c r="U18" s="28"/>
      <c r="V18" s="28"/>
      <c r="W18" s="28"/>
      <c r="X18" s="28"/>
      <c r="Y18" s="28"/>
      <c r="Z18" s="17"/>
      <c r="AA18" s="17"/>
      <c r="AB18" s="17"/>
      <c r="AC18" s="17"/>
      <c r="AD18" s="17"/>
      <c r="AE18" s="17"/>
      <c r="AF18" s="17"/>
      <c r="AG18" s="17" t="s">
        <v>111</v>
      </c>
      <c r="AH18" s="17">
        <v>0</v>
      </c>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row>
    <row r="19" spans="1:60" outlineLevel="3" x14ac:dyDescent="0.2">
      <c r="A19" s="24"/>
      <c r="B19" s="25"/>
      <c r="C19" s="55" t="s">
        <v>376</v>
      </c>
      <c r="D19" s="30"/>
      <c r="E19" s="61">
        <v>4.5599999999999996</v>
      </c>
      <c r="F19" s="28"/>
      <c r="G19" s="28"/>
      <c r="H19" s="28"/>
      <c r="I19" s="28"/>
      <c r="J19" s="28"/>
      <c r="K19" s="28"/>
      <c r="L19" s="28"/>
      <c r="M19" s="28"/>
      <c r="N19" s="27"/>
      <c r="O19" s="27"/>
      <c r="P19" s="27"/>
      <c r="Q19" s="27"/>
      <c r="R19" s="28"/>
      <c r="S19" s="28"/>
      <c r="T19" s="28"/>
      <c r="U19" s="28"/>
      <c r="V19" s="28"/>
      <c r="W19" s="28"/>
      <c r="X19" s="28"/>
      <c r="Y19" s="28"/>
      <c r="Z19" s="17"/>
      <c r="AA19" s="17"/>
      <c r="AB19" s="17"/>
      <c r="AC19" s="17"/>
      <c r="AD19" s="17"/>
      <c r="AE19" s="17"/>
      <c r="AF19" s="17"/>
      <c r="AG19" s="17" t="s">
        <v>111</v>
      </c>
      <c r="AH19" s="17">
        <v>0</v>
      </c>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row>
    <row r="20" spans="1:60" outlineLevel="1" x14ac:dyDescent="0.2">
      <c r="A20" s="39">
        <v>4</v>
      </c>
      <c r="B20" s="40" t="s">
        <v>144</v>
      </c>
      <c r="C20" s="54" t="s">
        <v>377</v>
      </c>
      <c r="D20" s="41" t="s">
        <v>124</v>
      </c>
      <c r="E20" s="42">
        <v>25</v>
      </c>
      <c r="F20" s="438">
        <v>0</v>
      </c>
      <c r="G20" s="44">
        <f>ROUND(E20*F20,2)</f>
        <v>0</v>
      </c>
      <c r="H20" s="43"/>
      <c r="I20" s="44">
        <f>ROUND(E20*H20,2)</f>
        <v>0</v>
      </c>
      <c r="J20" s="43"/>
      <c r="K20" s="44">
        <f>ROUND(E20*J20,2)</f>
        <v>0</v>
      </c>
      <c r="L20" s="44">
        <v>21</v>
      </c>
      <c r="M20" s="44">
        <f>G20*(1+L20/100)</f>
        <v>0</v>
      </c>
      <c r="N20" s="42">
        <v>4.0000000000000003E-5</v>
      </c>
      <c r="O20" s="42">
        <f>ROUND(E20*N20,2)</f>
        <v>0</v>
      </c>
      <c r="P20" s="42">
        <v>0</v>
      </c>
      <c r="Q20" s="42">
        <f>ROUND(E20*P20,2)</f>
        <v>0</v>
      </c>
      <c r="R20" s="44"/>
      <c r="S20" s="44" t="s">
        <v>106</v>
      </c>
      <c r="T20" s="45" t="s">
        <v>106</v>
      </c>
      <c r="U20" s="28">
        <v>7.8E-2</v>
      </c>
      <c r="V20" s="28">
        <f>ROUND(E20*U20,2)</f>
        <v>1.95</v>
      </c>
      <c r="W20" s="28"/>
      <c r="X20" s="28" t="s">
        <v>107</v>
      </c>
      <c r="Y20" s="28" t="s">
        <v>108</v>
      </c>
      <c r="Z20" s="17"/>
      <c r="AA20" s="17"/>
      <c r="AB20" s="17"/>
      <c r="AC20" s="17"/>
      <c r="AD20" s="17"/>
      <c r="AE20" s="17"/>
      <c r="AF20" s="17"/>
      <c r="AG20" s="17" t="s">
        <v>109</v>
      </c>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row>
    <row r="21" spans="1:60" outlineLevel="2" x14ac:dyDescent="0.2">
      <c r="A21" s="24"/>
      <c r="B21" s="25"/>
      <c r="C21" s="55" t="s">
        <v>378</v>
      </c>
      <c r="D21" s="30"/>
      <c r="E21" s="61">
        <v>25</v>
      </c>
      <c r="F21" s="28"/>
      <c r="G21" s="28"/>
      <c r="H21" s="28"/>
      <c r="I21" s="28"/>
      <c r="J21" s="28"/>
      <c r="K21" s="28"/>
      <c r="L21" s="28"/>
      <c r="M21" s="28"/>
      <c r="N21" s="27"/>
      <c r="O21" s="27"/>
      <c r="P21" s="27"/>
      <c r="Q21" s="27"/>
      <c r="R21" s="28"/>
      <c r="S21" s="28"/>
      <c r="T21" s="28"/>
      <c r="U21" s="28"/>
      <c r="V21" s="28"/>
      <c r="W21" s="28"/>
      <c r="X21" s="28"/>
      <c r="Y21" s="28"/>
      <c r="Z21" s="17"/>
      <c r="AA21" s="17"/>
      <c r="AB21" s="17"/>
      <c r="AC21" s="17"/>
      <c r="AD21" s="17"/>
      <c r="AE21" s="17"/>
      <c r="AF21" s="17"/>
      <c r="AG21" s="17" t="s">
        <v>111</v>
      </c>
      <c r="AH21" s="17">
        <v>0</v>
      </c>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row>
    <row r="22" spans="1:60" outlineLevel="1" x14ac:dyDescent="0.2">
      <c r="A22" s="39">
        <v>5</v>
      </c>
      <c r="B22" s="40" t="s">
        <v>155</v>
      </c>
      <c r="C22" s="54" t="s">
        <v>156</v>
      </c>
      <c r="D22" s="41" t="s">
        <v>124</v>
      </c>
      <c r="E22" s="42">
        <v>39.479999999999997</v>
      </c>
      <c r="F22" s="438">
        <v>0</v>
      </c>
      <c r="G22" s="44">
        <f>ROUND(E22*F22,2)</f>
        <v>0</v>
      </c>
      <c r="H22" s="43"/>
      <c r="I22" s="44">
        <f>ROUND(E22*H22,2)</f>
        <v>0</v>
      </c>
      <c r="J22" s="43"/>
      <c r="K22" s="44">
        <f>ROUND(E22*J22,2)</f>
        <v>0</v>
      </c>
      <c r="L22" s="44">
        <v>21</v>
      </c>
      <c r="M22" s="44">
        <f>G22*(1+L22/100)</f>
        <v>0</v>
      </c>
      <c r="N22" s="42">
        <v>5.3400000000000001E-3</v>
      </c>
      <c r="O22" s="42">
        <f>ROUND(E22*N22,2)</f>
        <v>0.21</v>
      </c>
      <c r="P22" s="42">
        <v>0</v>
      </c>
      <c r="Q22" s="42">
        <f>ROUND(E22*P22,2)</f>
        <v>0</v>
      </c>
      <c r="R22" s="44"/>
      <c r="S22" s="44" t="s">
        <v>106</v>
      </c>
      <c r="T22" s="45" t="s">
        <v>106</v>
      </c>
      <c r="U22" s="28">
        <v>0.11</v>
      </c>
      <c r="V22" s="28">
        <f>ROUND(E22*U22,2)</f>
        <v>4.34</v>
      </c>
      <c r="W22" s="28"/>
      <c r="X22" s="28" t="s">
        <v>107</v>
      </c>
      <c r="Y22" s="28" t="s">
        <v>108</v>
      </c>
      <c r="Z22" s="17"/>
      <c r="AA22" s="17"/>
      <c r="AB22" s="17"/>
      <c r="AC22" s="17"/>
      <c r="AD22" s="17"/>
      <c r="AE22" s="17"/>
      <c r="AF22" s="17"/>
      <c r="AG22" s="17" t="s">
        <v>109</v>
      </c>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row>
    <row r="23" spans="1:60" outlineLevel="2" x14ac:dyDescent="0.2">
      <c r="A23" s="24"/>
      <c r="B23" s="25"/>
      <c r="C23" s="55" t="s">
        <v>374</v>
      </c>
      <c r="D23" s="30"/>
      <c r="E23" s="61">
        <v>17.64</v>
      </c>
      <c r="F23" s="28"/>
      <c r="G23" s="28"/>
      <c r="H23" s="28"/>
      <c r="I23" s="28"/>
      <c r="J23" s="28"/>
      <c r="K23" s="28"/>
      <c r="L23" s="28"/>
      <c r="M23" s="28"/>
      <c r="N23" s="27"/>
      <c r="O23" s="27"/>
      <c r="P23" s="27"/>
      <c r="Q23" s="27"/>
      <c r="R23" s="28"/>
      <c r="S23" s="28"/>
      <c r="T23" s="28"/>
      <c r="U23" s="28"/>
      <c r="V23" s="28"/>
      <c r="W23" s="28"/>
      <c r="X23" s="28"/>
      <c r="Y23" s="28"/>
      <c r="Z23" s="17"/>
      <c r="AA23" s="17"/>
      <c r="AB23" s="17"/>
      <c r="AC23" s="17"/>
      <c r="AD23" s="17"/>
      <c r="AE23" s="17"/>
      <c r="AF23" s="17"/>
      <c r="AG23" s="17" t="s">
        <v>111</v>
      </c>
      <c r="AH23" s="17">
        <v>0</v>
      </c>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row>
    <row r="24" spans="1:60" outlineLevel="3" x14ac:dyDescent="0.2">
      <c r="A24" s="24"/>
      <c r="B24" s="25"/>
      <c r="C24" s="55" t="s">
        <v>375</v>
      </c>
      <c r="D24" s="30"/>
      <c r="E24" s="61">
        <v>17.28</v>
      </c>
      <c r="F24" s="28"/>
      <c r="G24" s="28"/>
      <c r="H24" s="28"/>
      <c r="I24" s="28"/>
      <c r="J24" s="28"/>
      <c r="K24" s="28"/>
      <c r="L24" s="28"/>
      <c r="M24" s="28"/>
      <c r="N24" s="27"/>
      <c r="O24" s="27"/>
      <c r="P24" s="27"/>
      <c r="Q24" s="27"/>
      <c r="R24" s="28"/>
      <c r="S24" s="28"/>
      <c r="T24" s="28"/>
      <c r="U24" s="28"/>
      <c r="V24" s="28"/>
      <c r="W24" s="28"/>
      <c r="X24" s="28"/>
      <c r="Y24" s="28"/>
      <c r="Z24" s="17"/>
      <c r="AA24" s="17"/>
      <c r="AB24" s="17"/>
      <c r="AC24" s="17"/>
      <c r="AD24" s="17"/>
      <c r="AE24" s="17"/>
      <c r="AF24" s="17"/>
      <c r="AG24" s="17" t="s">
        <v>111</v>
      </c>
      <c r="AH24" s="17">
        <v>0</v>
      </c>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row>
    <row r="25" spans="1:60" outlineLevel="3" x14ac:dyDescent="0.2">
      <c r="A25" s="24"/>
      <c r="B25" s="25"/>
      <c r="C25" s="55" t="s">
        <v>376</v>
      </c>
      <c r="D25" s="30"/>
      <c r="E25" s="61">
        <v>4.5599999999999996</v>
      </c>
      <c r="F25" s="28"/>
      <c r="G25" s="28"/>
      <c r="H25" s="28"/>
      <c r="I25" s="28"/>
      <c r="J25" s="28"/>
      <c r="K25" s="28"/>
      <c r="L25" s="28"/>
      <c r="M25" s="28"/>
      <c r="N25" s="27"/>
      <c r="O25" s="27"/>
      <c r="P25" s="27"/>
      <c r="Q25" s="27"/>
      <c r="R25" s="28"/>
      <c r="S25" s="28"/>
      <c r="T25" s="28"/>
      <c r="U25" s="28"/>
      <c r="V25" s="28"/>
      <c r="W25" s="28"/>
      <c r="X25" s="28"/>
      <c r="Y25" s="28"/>
      <c r="Z25" s="17"/>
      <c r="AA25" s="17"/>
      <c r="AB25" s="17"/>
      <c r="AC25" s="17"/>
      <c r="AD25" s="17"/>
      <c r="AE25" s="17"/>
      <c r="AF25" s="17"/>
      <c r="AG25" s="17" t="s">
        <v>111</v>
      </c>
      <c r="AH25" s="17">
        <v>0</v>
      </c>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row>
    <row r="26" spans="1:60" x14ac:dyDescent="0.2">
      <c r="A26" s="32" t="s">
        <v>101</v>
      </c>
      <c r="B26" s="33" t="s">
        <v>40</v>
      </c>
      <c r="C26" s="53" t="s">
        <v>41</v>
      </c>
      <c r="D26" s="34"/>
      <c r="E26" s="35"/>
      <c r="F26" s="36"/>
      <c r="G26" s="36">
        <f>SUMIF(AG27:AG28,"&lt;&gt;NOR",G27:G28)</f>
        <v>0</v>
      </c>
      <c r="H26" s="36"/>
      <c r="I26" s="36">
        <f>SUM(I27:I28)</f>
        <v>0</v>
      </c>
      <c r="J26" s="36"/>
      <c r="K26" s="36">
        <f>SUM(K27:K28)</f>
        <v>0</v>
      </c>
      <c r="L26" s="36"/>
      <c r="M26" s="36">
        <f>SUM(M27:M28)</f>
        <v>0</v>
      </c>
      <c r="N26" s="35"/>
      <c r="O26" s="35">
        <f>SUM(O27:O28)</f>
        <v>0.04</v>
      </c>
      <c r="P26" s="35"/>
      <c r="Q26" s="35">
        <f>SUM(Q27:Q28)</f>
        <v>0</v>
      </c>
      <c r="R26" s="36"/>
      <c r="S26" s="36"/>
      <c r="T26" s="37"/>
      <c r="U26" s="31"/>
      <c r="V26" s="31">
        <f>SUM(V27:V28)</f>
        <v>5.82</v>
      </c>
      <c r="W26" s="31"/>
      <c r="X26" s="31"/>
      <c r="Y26" s="31"/>
      <c r="AG26" t="s">
        <v>102</v>
      </c>
    </row>
    <row r="27" spans="1:60" outlineLevel="1" x14ac:dyDescent="0.2">
      <c r="A27" s="39">
        <v>6</v>
      </c>
      <c r="B27" s="40" t="s">
        <v>322</v>
      </c>
      <c r="C27" s="54" t="s">
        <v>323</v>
      </c>
      <c r="D27" s="41" t="s">
        <v>124</v>
      </c>
      <c r="E27" s="42">
        <v>27.72</v>
      </c>
      <c r="F27" s="438">
        <v>0</v>
      </c>
      <c r="G27" s="44">
        <f>ROUND(E27*F27,2)</f>
        <v>0</v>
      </c>
      <c r="H27" s="43"/>
      <c r="I27" s="44">
        <f>ROUND(E27*H27,2)</f>
        <v>0</v>
      </c>
      <c r="J27" s="43"/>
      <c r="K27" s="44">
        <f>ROUND(E27*J27,2)</f>
        <v>0</v>
      </c>
      <c r="L27" s="44">
        <v>21</v>
      </c>
      <c r="M27" s="44">
        <f>G27*(1+L27/100)</f>
        <v>0</v>
      </c>
      <c r="N27" s="42">
        <v>1.58E-3</v>
      </c>
      <c r="O27" s="42">
        <f>ROUND(E27*N27,2)</f>
        <v>0.04</v>
      </c>
      <c r="P27" s="42">
        <v>0</v>
      </c>
      <c r="Q27" s="42">
        <f>ROUND(E27*P27,2)</f>
        <v>0</v>
      </c>
      <c r="R27" s="44"/>
      <c r="S27" s="44" t="s">
        <v>106</v>
      </c>
      <c r="T27" s="45" t="s">
        <v>106</v>
      </c>
      <c r="U27" s="28">
        <v>0.21</v>
      </c>
      <c r="V27" s="28">
        <f>ROUND(E27*U27,2)</f>
        <v>5.82</v>
      </c>
      <c r="W27" s="28"/>
      <c r="X27" s="28" t="s">
        <v>107</v>
      </c>
      <c r="Y27" s="28" t="s">
        <v>108</v>
      </c>
      <c r="Z27" s="17"/>
      <c r="AA27" s="17"/>
      <c r="AB27" s="17"/>
      <c r="AC27" s="17"/>
      <c r="AD27" s="17"/>
      <c r="AE27" s="17"/>
      <c r="AF27" s="17"/>
      <c r="AG27" s="17" t="s">
        <v>109</v>
      </c>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row>
    <row r="28" spans="1:60" outlineLevel="2" x14ac:dyDescent="0.2">
      <c r="A28" s="24"/>
      <c r="B28" s="25"/>
      <c r="C28" s="55" t="s">
        <v>373</v>
      </c>
      <c r="D28" s="30"/>
      <c r="E28" s="61">
        <v>27.72</v>
      </c>
      <c r="F28" s="28"/>
      <c r="G28" s="28"/>
      <c r="H28" s="28"/>
      <c r="I28" s="28"/>
      <c r="J28" s="28"/>
      <c r="K28" s="28"/>
      <c r="L28" s="28"/>
      <c r="M28" s="28"/>
      <c r="N28" s="27"/>
      <c r="O28" s="27"/>
      <c r="P28" s="27"/>
      <c r="Q28" s="27"/>
      <c r="R28" s="28"/>
      <c r="S28" s="28"/>
      <c r="T28" s="28"/>
      <c r="U28" s="28"/>
      <c r="V28" s="28"/>
      <c r="W28" s="28"/>
      <c r="X28" s="28"/>
      <c r="Y28" s="28"/>
      <c r="Z28" s="17"/>
      <c r="AA28" s="17"/>
      <c r="AB28" s="17"/>
      <c r="AC28" s="17"/>
      <c r="AD28" s="17"/>
      <c r="AE28" s="17"/>
      <c r="AF28" s="17"/>
      <c r="AG28" s="17" t="s">
        <v>111</v>
      </c>
      <c r="AH28" s="17">
        <v>0</v>
      </c>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row>
    <row r="29" spans="1:60" ht="25.5" x14ac:dyDescent="0.2">
      <c r="A29" s="32" t="s">
        <v>101</v>
      </c>
      <c r="B29" s="33" t="s">
        <v>42</v>
      </c>
      <c r="C29" s="53" t="s">
        <v>43</v>
      </c>
      <c r="D29" s="34"/>
      <c r="E29" s="35"/>
      <c r="F29" s="36"/>
      <c r="G29" s="36">
        <f>SUMIF(AG30:AG31,"&lt;&gt;NOR",G30:G31)</f>
        <v>0</v>
      </c>
      <c r="H29" s="36"/>
      <c r="I29" s="36">
        <f>SUM(I30:I31)</f>
        <v>0</v>
      </c>
      <c r="J29" s="36"/>
      <c r="K29" s="36">
        <f>SUM(K30:K31)</f>
        <v>0</v>
      </c>
      <c r="L29" s="36"/>
      <c r="M29" s="36">
        <f>SUM(M30:M31)</f>
        <v>0</v>
      </c>
      <c r="N29" s="35"/>
      <c r="O29" s="35">
        <f>SUM(O30:O31)</f>
        <v>0</v>
      </c>
      <c r="P29" s="35"/>
      <c r="Q29" s="35">
        <f>SUM(Q30:Q31)</f>
        <v>0</v>
      </c>
      <c r="R29" s="36"/>
      <c r="S29" s="36"/>
      <c r="T29" s="37"/>
      <c r="U29" s="31"/>
      <c r="V29" s="31">
        <f>SUM(V30:V31)</f>
        <v>9.6999999999999993</v>
      </c>
      <c r="W29" s="31"/>
      <c r="X29" s="31"/>
      <c r="Y29" s="31"/>
      <c r="AG29" t="s">
        <v>102</v>
      </c>
    </row>
    <row r="30" spans="1:60" outlineLevel="1" x14ac:dyDescent="0.2">
      <c r="A30" s="39">
        <v>7</v>
      </c>
      <c r="B30" s="40" t="s">
        <v>174</v>
      </c>
      <c r="C30" s="54" t="s">
        <v>175</v>
      </c>
      <c r="D30" s="41" t="s">
        <v>124</v>
      </c>
      <c r="E30" s="42">
        <v>27.72</v>
      </c>
      <c r="F30" s="438">
        <v>0</v>
      </c>
      <c r="G30" s="44">
        <f>ROUND(E30*F30,2)</f>
        <v>0</v>
      </c>
      <c r="H30" s="43"/>
      <c r="I30" s="44">
        <f>ROUND(E30*H30,2)</f>
        <v>0</v>
      </c>
      <c r="J30" s="43"/>
      <c r="K30" s="44">
        <f>ROUND(E30*J30,2)</f>
        <v>0</v>
      </c>
      <c r="L30" s="44">
        <v>21</v>
      </c>
      <c r="M30" s="44">
        <f>G30*(1+L30/100)</f>
        <v>0</v>
      </c>
      <c r="N30" s="42">
        <v>4.0000000000000003E-5</v>
      </c>
      <c r="O30" s="42">
        <f>ROUND(E30*N30,2)</f>
        <v>0</v>
      </c>
      <c r="P30" s="42">
        <v>0</v>
      </c>
      <c r="Q30" s="42">
        <f>ROUND(E30*P30,2)</f>
        <v>0</v>
      </c>
      <c r="R30" s="44"/>
      <c r="S30" s="44" t="s">
        <v>106</v>
      </c>
      <c r="T30" s="45" t="s">
        <v>106</v>
      </c>
      <c r="U30" s="28">
        <v>0.35</v>
      </c>
      <c r="V30" s="28">
        <f>ROUND(E30*U30,2)</f>
        <v>9.6999999999999993</v>
      </c>
      <c r="W30" s="28"/>
      <c r="X30" s="28" t="s">
        <v>107</v>
      </c>
      <c r="Y30" s="28" t="s">
        <v>108</v>
      </c>
      <c r="Z30" s="17"/>
      <c r="AA30" s="17"/>
      <c r="AB30" s="17"/>
      <c r="AC30" s="17"/>
      <c r="AD30" s="17"/>
      <c r="AE30" s="17"/>
      <c r="AF30" s="17"/>
      <c r="AG30" s="17" t="s">
        <v>109</v>
      </c>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row>
    <row r="31" spans="1:60" outlineLevel="2" x14ac:dyDescent="0.2">
      <c r="A31" s="24"/>
      <c r="B31" s="25"/>
      <c r="C31" s="55" t="s">
        <v>373</v>
      </c>
      <c r="D31" s="30"/>
      <c r="E31" s="61">
        <v>27.72</v>
      </c>
      <c r="F31" s="28"/>
      <c r="G31" s="28"/>
      <c r="H31" s="28"/>
      <c r="I31" s="28"/>
      <c r="J31" s="28"/>
      <c r="K31" s="28"/>
      <c r="L31" s="28"/>
      <c r="M31" s="28"/>
      <c r="N31" s="27"/>
      <c r="O31" s="27"/>
      <c r="P31" s="27"/>
      <c r="Q31" s="27"/>
      <c r="R31" s="28"/>
      <c r="S31" s="28"/>
      <c r="T31" s="28"/>
      <c r="U31" s="28"/>
      <c r="V31" s="28"/>
      <c r="W31" s="28"/>
      <c r="X31" s="28"/>
      <c r="Y31" s="28"/>
      <c r="Z31" s="17"/>
      <c r="AA31" s="17"/>
      <c r="AB31" s="17"/>
      <c r="AC31" s="17"/>
      <c r="AD31" s="17"/>
      <c r="AE31" s="17"/>
      <c r="AF31" s="17"/>
      <c r="AG31" s="17" t="s">
        <v>111</v>
      </c>
      <c r="AH31" s="17">
        <v>0</v>
      </c>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row>
    <row r="32" spans="1:60" x14ac:dyDescent="0.2">
      <c r="A32" s="32" t="s">
        <v>101</v>
      </c>
      <c r="B32" s="33" t="s">
        <v>44</v>
      </c>
      <c r="C32" s="53" t="s">
        <v>45</v>
      </c>
      <c r="D32" s="34"/>
      <c r="E32" s="35"/>
      <c r="F32" s="36"/>
      <c r="G32" s="36">
        <f>SUMIF(AG33:AG36,"&lt;&gt;NOR",G33:G36)</f>
        <v>0</v>
      </c>
      <c r="H32" s="36"/>
      <c r="I32" s="36">
        <f>SUM(I33:I36)</f>
        <v>0</v>
      </c>
      <c r="J32" s="36"/>
      <c r="K32" s="36">
        <f>SUM(K33:K36)</f>
        <v>0</v>
      </c>
      <c r="L32" s="36"/>
      <c r="M32" s="36">
        <f>SUM(M33:M36)</f>
        <v>0</v>
      </c>
      <c r="N32" s="35"/>
      <c r="O32" s="35">
        <f>SUM(O33:O36)</f>
        <v>0</v>
      </c>
      <c r="P32" s="35"/>
      <c r="Q32" s="35">
        <f>SUM(Q33:Q36)</f>
        <v>0.04</v>
      </c>
      <c r="R32" s="36"/>
      <c r="S32" s="36"/>
      <c r="T32" s="37"/>
      <c r="U32" s="31"/>
      <c r="V32" s="31">
        <f>SUM(V33:V36)</f>
        <v>3.16</v>
      </c>
      <c r="W32" s="31"/>
      <c r="X32" s="31"/>
      <c r="Y32" s="31"/>
      <c r="AG32" t="s">
        <v>102</v>
      </c>
    </row>
    <row r="33" spans="1:60" outlineLevel="1" x14ac:dyDescent="0.2">
      <c r="A33" s="39">
        <v>8</v>
      </c>
      <c r="B33" s="40" t="s">
        <v>210</v>
      </c>
      <c r="C33" s="54" t="s">
        <v>211</v>
      </c>
      <c r="D33" s="41" t="s">
        <v>124</v>
      </c>
      <c r="E33" s="42">
        <v>39.479999999999997</v>
      </c>
      <c r="F33" s="438">
        <v>0</v>
      </c>
      <c r="G33" s="44">
        <f>ROUND(E33*F33,2)</f>
        <v>0</v>
      </c>
      <c r="H33" s="43"/>
      <c r="I33" s="44">
        <f>ROUND(E33*H33,2)</f>
        <v>0</v>
      </c>
      <c r="J33" s="43"/>
      <c r="K33" s="44">
        <f>ROUND(E33*J33,2)</f>
        <v>0</v>
      </c>
      <c r="L33" s="44">
        <v>21</v>
      </c>
      <c r="M33" s="44">
        <f>G33*(1+L33/100)</f>
        <v>0</v>
      </c>
      <c r="N33" s="42">
        <v>0</v>
      </c>
      <c r="O33" s="42">
        <f>ROUND(E33*N33,2)</f>
        <v>0</v>
      </c>
      <c r="P33" s="42">
        <v>8.9999999999999998E-4</v>
      </c>
      <c r="Q33" s="42">
        <f>ROUND(E33*P33,2)</f>
        <v>0.04</v>
      </c>
      <c r="R33" s="44"/>
      <c r="S33" s="44" t="s">
        <v>106</v>
      </c>
      <c r="T33" s="45" t="s">
        <v>106</v>
      </c>
      <c r="U33" s="28">
        <v>0.08</v>
      </c>
      <c r="V33" s="28">
        <f>ROUND(E33*U33,2)</f>
        <v>3.16</v>
      </c>
      <c r="W33" s="28"/>
      <c r="X33" s="28" t="s">
        <v>107</v>
      </c>
      <c r="Y33" s="28" t="s">
        <v>108</v>
      </c>
      <c r="Z33" s="17"/>
      <c r="AA33" s="17"/>
      <c r="AB33" s="17"/>
      <c r="AC33" s="17"/>
      <c r="AD33" s="17"/>
      <c r="AE33" s="17"/>
      <c r="AF33" s="17"/>
      <c r="AG33" s="17" t="s">
        <v>109</v>
      </c>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row>
    <row r="34" spans="1:60" outlineLevel="2" x14ac:dyDescent="0.2">
      <c r="A34" s="24"/>
      <c r="B34" s="25"/>
      <c r="C34" s="55" t="s">
        <v>374</v>
      </c>
      <c r="D34" s="30"/>
      <c r="E34" s="61">
        <v>17.64</v>
      </c>
      <c r="F34" s="28"/>
      <c r="G34" s="28"/>
      <c r="H34" s="28"/>
      <c r="I34" s="28"/>
      <c r="J34" s="28"/>
      <c r="K34" s="28"/>
      <c r="L34" s="28"/>
      <c r="M34" s="28"/>
      <c r="N34" s="27"/>
      <c r="O34" s="27"/>
      <c r="P34" s="27"/>
      <c r="Q34" s="27"/>
      <c r="R34" s="28"/>
      <c r="S34" s="28"/>
      <c r="T34" s="28"/>
      <c r="U34" s="28"/>
      <c r="V34" s="28"/>
      <c r="W34" s="28"/>
      <c r="X34" s="28"/>
      <c r="Y34" s="28"/>
      <c r="Z34" s="17"/>
      <c r="AA34" s="17"/>
      <c r="AB34" s="17"/>
      <c r="AC34" s="17"/>
      <c r="AD34" s="17"/>
      <c r="AE34" s="17"/>
      <c r="AF34" s="17"/>
      <c r="AG34" s="17" t="s">
        <v>111</v>
      </c>
      <c r="AH34" s="17">
        <v>0</v>
      </c>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row>
    <row r="35" spans="1:60" outlineLevel="3" x14ac:dyDescent="0.2">
      <c r="A35" s="24"/>
      <c r="B35" s="25"/>
      <c r="C35" s="55" t="s">
        <v>375</v>
      </c>
      <c r="D35" s="30"/>
      <c r="E35" s="61">
        <v>17.28</v>
      </c>
      <c r="F35" s="28"/>
      <c r="G35" s="28"/>
      <c r="H35" s="28"/>
      <c r="I35" s="28"/>
      <c r="J35" s="28"/>
      <c r="K35" s="28"/>
      <c r="L35" s="28"/>
      <c r="M35" s="28"/>
      <c r="N35" s="27"/>
      <c r="O35" s="27"/>
      <c r="P35" s="27"/>
      <c r="Q35" s="27"/>
      <c r="R35" s="28"/>
      <c r="S35" s="28"/>
      <c r="T35" s="28"/>
      <c r="U35" s="28"/>
      <c r="V35" s="28"/>
      <c r="W35" s="28"/>
      <c r="X35" s="28"/>
      <c r="Y35" s="28"/>
      <c r="Z35" s="17"/>
      <c r="AA35" s="17"/>
      <c r="AB35" s="17"/>
      <c r="AC35" s="17"/>
      <c r="AD35" s="17"/>
      <c r="AE35" s="17"/>
      <c r="AF35" s="17"/>
      <c r="AG35" s="17" t="s">
        <v>111</v>
      </c>
      <c r="AH35" s="17">
        <v>0</v>
      </c>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row>
    <row r="36" spans="1:60" outlineLevel="3" x14ac:dyDescent="0.2">
      <c r="A36" s="24"/>
      <c r="B36" s="25"/>
      <c r="C36" s="55" t="s">
        <v>376</v>
      </c>
      <c r="D36" s="30"/>
      <c r="E36" s="61">
        <v>4.5599999999999996</v>
      </c>
      <c r="F36" s="28"/>
      <c r="G36" s="28"/>
      <c r="H36" s="28"/>
      <c r="I36" s="28"/>
      <c r="J36" s="28"/>
      <c r="K36" s="28"/>
      <c r="L36" s="28"/>
      <c r="M36" s="28"/>
      <c r="N36" s="27"/>
      <c r="O36" s="27"/>
      <c r="P36" s="27"/>
      <c r="Q36" s="27"/>
      <c r="R36" s="28"/>
      <c r="S36" s="28"/>
      <c r="T36" s="28"/>
      <c r="U36" s="28"/>
      <c r="V36" s="28"/>
      <c r="W36" s="28"/>
      <c r="X36" s="28"/>
      <c r="Y36" s="28"/>
      <c r="Z36" s="17"/>
      <c r="AA36" s="17"/>
      <c r="AB36" s="17"/>
      <c r="AC36" s="17"/>
      <c r="AD36" s="17"/>
      <c r="AE36" s="17"/>
      <c r="AF36" s="17"/>
      <c r="AG36" s="17" t="s">
        <v>111</v>
      </c>
      <c r="AH36" s="17">
        <v>0</v>
      </c>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row>
    <row r="37" spans="1:60" x14ac:dyDescent="0.2">
      <c r="A37" s="32" t="s">
        <v>101</v>
      </c>
      <c r="B37" s="33" t="s">
        <v>46</v>
      </c>
      <c r="C37" s="53" t="s">
        <v>47</v>
      </c>
      <c r="D37" s="34"/>
      <c r="E37" s="35"/>
      <c r="F37" s="36"/>
      <c r="G37" s="36">
        <f>SUMIF(AG38:AG39,"&lt;&gt;NOR",G38:G39)</f>
        <v>0</v>
      </c>
      <c r="H37" s="36"/>
      <c r="I37" s="36">
        <f>SUM(I38:I39)</f>
        <v>0</v>
      </c>
      <c r="J37" s="36"/>
      <c r="K37" s="36">
        <f>SUM(K38:K39)</f>
        <v>0</v>
      </c>
      <c r="L37" s="36"/>
      <c r="M37" s="36">
        <f>SUM(M38:M39)</f>
        <v>0</v>
      </c>
      <c r="N37" s="35"/>
      <c r="O37" s="35">
        <f>SUM(O38:O39)</f>
        <v>0</v>
      </c>
      <c r="P37" s="35"/>
      <c r="Q37" s="35">
        <f>SUM(Q38:Q39)</f>
        <v>0</v>
      </c>
      <c r="R37" s="36"/>
      <c r="S37" s="36"/>
      <c r="T37" s="37"/>
      <c r="U37" s="31"/>
      <c r="V37" s="31">
        <f>SUM(V38:V39)</f>
        <v>0.22</v>
      </c>
      <c r="W37" s="31"/>
      <c r="X37" s="31"/>
      <c r="Y37" s="31"/>
      <c r="AG37" t="s">
        <v>102</v>
      </c>
    </row>
    <row r="38" spans="1:60" outlineLevel="1" x14ac:dyDescent="0.2">
      <c r="A38" s="46">
        <v>9</v>
      </c>
      <c r="B38" s="47" t="s">
        <v>213</v>
      </c>
      <c r="C38" s="56" t="s">
        <v>214</v>
      </c>
      <c r="D38" s="48" t="s">
        <v>114</v>
      </c>
      <c r="E38" s="49">
        <v>0.72182999999999997</v>
      </c>
      <c r="F38" s="438">
        <v>0</v>
      </c>
      <c r="G38" s="51">
        <f>ROUND(E38*F38,2)</f>
        <v>0</v>
      </c>
      <c r="H38" s="50"/>
      <c r="I38" s="51">
        <f>ROUND(E38*H38,2)</f>
        <v>0</v>
      </c>
      <c r="J38" s="50"/>
      <c r="K38" s="51">
        <f>ROUND(E38*J38,2)</f>
        <v>0</v>
      </c>
      <c r="L38" s="51">
        <v>21</v>
      </c>
      <c r="M38" s="51">
        <f>G38*(1+L38/100)</f>
        <v>0</v>
      </c>
      <c r="N38" s="49">
        <v>0</v>
      </c>
      <c r="O38" s="49">
        <f>ROUND(E38*N38,2)</f>
        <v>0</v>
      </c>
      <c r="P38" s="49">
        <v>0</v>
      </c>
      <c r="Q38" s="49">
        <f>ROUND(E38*P38,2)</f>
        <v>0</v>
      </c>
      <c r="R38" s="51"/>
      <c r="S38" s="51" t="s">
        <v>106</v>
      </c>
      <c r="T38" s="52" t="s">
        <v>106</v>
      </c>
      <c r="U38" s="28">
        <v>0.307</v>
      </c>
      <c r="V38" s="28">
        <f>ROUND(E38*U38,2)</f>
        <v>0.22</v>
      </c>
      <c r="W38" s="28"/>
      <c r="X38" s="28" t="s">
        <v>215</v>
      </c>
      <c r="Y38" s="28" t="s">
        <v>108</v>
      </c>
      <c r="Z38" s="17"/>
      <c r="AA38" s="17"/>
      <c r="AB38" s="17"/>
      <c r="AC38" s="17"/>
      <c r="AD38" s="17"/>
      <c r="AE38" s="17"/>
      <c r="AF38" s="17"/>
      <c r="AG38" s="17" t="s">
        <v>216</v>
      </c>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row>
    <row r="39" spans="1:60" outlineLevel="1" x14ac:dyDescent="0.2">
      <c r="A39" s="46">
        <v>10</v>
      </c>
      <c r="B39" s="47" t="s">
        <v>217</v>
      </c>
      <c r="C39" s="56" t="s">
        <v>218</v>
      </c>
      <c r="D39" s="48" t="s">
        <v>114</v>
      </c>
      <c r="E39" s="49">
        <v>0.72182999999999997</v>
      </c>
      <c r="F39" s="438">
        <v>0</v>
      </c>
      <c r="G39" s="51">
        <f>ROUND(E39*F39,2)</f>
        <v>0</v>
      </c>
      <c r="H39" s="50"/>
      <c r="I39" s="51">
        <f>ROUND(E39*H39,2)</f>
        <v>0</v>
      </c>
      <c r="J39" s="50"/>
      <c r="K39" s="51">
        <f>ROUND(E39*J39,2)</f>
        <v>0</v>
      </c>
      <c r="L39" s="51">
        <v>21</v>
      </c>
      <c r="M39" s="51">
        <f>G39*(1+L39/100)</f>
        <v>0</v>
      </c>
      <c r="N39" s="49">
        <v>0</v>
      </c>
      <c r="O39" s="49">
        <f>ROUND(E39*N39,2)</f>
        <v>0</v>
      </c>
      <c r="P39" s="49">
        <v>0</v>
      </c>
      <c r="Q39" s="49">
        <f>ROUND(E39*P39,2)</f>
        <v>0</v>
      </c>
      <c r="R39" s="51"/>
      <c r="S39" s="51" t="s">
        <v>132</v>
      </c>
      <c r="T39" s="52" t="s">
        <v>133</v>
      </c>
      <c r="U39" s="28">
        <v>0</v>
      </c>
      <c r="V39" s="28">
        <f>ROUND(E39*U39,2)</f>
        <v>0</v>
      </c>
      <c r="W39" s="28"/>
      <c r="X39" s="28" t="s">
        <v>215</v>
      </c>
      <c r="Y39" s="28" t="s">
        <v>108</v>
      </c>
      <c r="Z39" s="17"/>
      <c r="AA39" s="17"/>
      <c r="AB39" s="17"/>
      <c r="AC39" s="17"/>
      <c r="AD39" s="17"/>
      <c r="AE39" s="17"/>
      <c r="AF39" s="17"/>
      <c r="AG39" s="17" t="s">
        <v>216</v>
      </c>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row>
    <row r="40" spans="1:60" x14ac:dyDescent="0.2">
      <c r="A40" s="32" t="s">
        <v>101</v>
      </c>
      <c r="B40" s="33" t="s">
        <v>50</v>
      </c>
      <c r="C40" s="53" t="s">
        <v>51</v>
      </c>
      <c r="D40" s="34"/>
      <c r="E40" s="35"/>
      <c r="F40" s="36"/>
      <c r="G40" s="36">
        <f>SUMIF(AG41:AG43,"&lt;&gt;NOR",G41:G43)</f>
        <v>0</v>
      </c>
      <c r="H40" s="36"/>
      <c r="I40" s="36">
        <f>SUM(I41:I43)</f>
        <v>0</v>
      </c>
      <c r="J40" s="36"/>
      <c r="K40" s="36">
        <f>SUM(K41:K43)</f>
        <v>0</v>
      </c>
      <c r="L40" s="36"/>
      <c r="M40" s="36">
        <f>SUM(M41:M43)</f>
        <v>0</v>
      </c>
      <c r="N40" s="35"/>
      <c r="O40" s="35">
        <f>SUM(O41:O43)</f>
        <v>0</v>
      </c>
      <c r="P40" s="35"/>
      <c r="Q40" s="35">
        <f>SUM(Q41:Q43)</f>
        <v>0</v>
      </c>
      <c r="R40" s="36"/>
      <c r="S40" s="36"/>
      <c r="T40" s="37"/>
      <c r="U40" s="31"/>
      <c r="V40" s="31">
        <f>SUM(V41:V43)</f>
        <v>4.4400000000000004</v>
      </c>
      <c r="W40" s="31"/>
      <c r="X40" s="31"/>
      <c r="Y40" s="31"/>
      <c r="AG40" t="s">
        <v>102</v>
      </c>
    </row>
    <row r="41" spans="1:60" ht="22.5" outlineLevel="1" x14ac:dyDescent="0.2">
      <c r="A41" s="39">
        <v>11</v>
      </c>
      <c r="B41" s="40" t="s">
        <v>379</v>
      </c>
      <c r="C41" s="54" t="s">
        <v>380</v>
      </c>
      <c r="D41" s="41" t="s">
        <v>124</v>
      </c>
      <c r="E41" s="42">
        <v>27.72</v>
      </c>
      <c r="F41" s="438">
        <v>0</v>
      </c>
      <c r="G41" s="44">
        <f>ROUND(E41*F41,2)</f>
        <v>0</v>
      </c>
      <c r="H41" s="43"/>
      <c r="I41" s="44">
        <f>ROUND(E41*H41,2)</f>
        <v>0</v>
      </c>
      <c r="J41" s="43"/>
      <c r="K41" s="44">
        <f>ROUND(E41*J41,2)</f>
        <v>0</v>
      </c>
      <c r="L41" s="44">
        <v>21</v>
      </c>
      <c r="M41" s="44">
        <f>G41*(1+L41/100)</f>
        <v>0</v>
      </c>
      <c r="N41" s="42">
        <v>1.8000000000000001E-4</v>
      </c>
      <c r="O41" s="42">
        <f>ROUND(E41*N41,2)</f>
        <v>0</v>
      </c>
      <c r="P41" s="42">
        <v>0</v>
      </c>
      <c r="Q41" s="42">
        <f>ROUND(E41*P41,2)</f>
        <v>0</v>
      </c>
      <c r="R41" s="44"/>
      <c r="S41" s="44" t="s">
        <v>106</v>
      </c>
      <c r="T41" s="45" t="s">
        <v>106</v>
      </c>
      <c r="U41" s="28">
        <v>0.16</v>
      </c>
      <c r="V41" s="28">
        <f>ROUND(E41*U41,2)</f>
        <v>4.4400000000000004</v>
      </c>
      <c r="W41" s="28"/>
      <c r="X41" s="28" t="s">
        <v>107</v>
      </c>
      <c r="Y41" s="28" t="s">
        <v>108</v>
      </c>
      <c r="Z41" s="17"/>
      <c r="AA41" s="17"/>
      <c r="AB41" s="17"/>
      <c r="AC41" s="17"/>
      <c r="AD41" s="17"/>
      <c r="AE41" s="17"/>
      <c r="AF41" s="17"/>
      <c r="AG41" s="17" t="s">
        <v>109</v>
      </c>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row>
    <row r="42" spans="1:60" outlineLevel="2" x14ac:dyDescent="0.2">
      <c r="A42" s="308"/>
      <c r="B42" s="309"/>
      <c r="C42" s="310" t="s">
        <v>373</v>
      </c>
      <c r="D42" s="311"/>
      <c r="E42" s="312">
        <v>27.72</v>
      </c>
      <c r="F42" s="313"/>
      <c r="G42" s="313"/>
      <c r="H42" s="313"/>
      <c r="I42" s="313"/>
      <c r="J42" s="313"/>
      <c r="K42" s="313"/>
      <c r="L42" s="313"/>
      <c r="M42" s="313"/>
      <c r="N42" s="314"/>
      <c r="O42" s="314"/>
      <c r="P42" s="314"/>
      <c r="Q42" s="314"/>
      <c r="R42" s="313"/>
      <c r="S42" s="313"/>
      <c r="T42" s="28"/>
      <c r="U42" s="28"/>
      <c r="V42" s="28"/>
      <c r="W42" s="28"/>
      <c r="X42" s="28"/>
      <c r="Y42" s="28"/>
      <c r="Z42" s="17"/>
      <c r="AA42" s="17"/>
      <c r="AB42" s="17"/>
      <c r="AC42" s="17"/>
      <c r="AD42" s="17"/>
      <c r="AE42" s="17"/>
      <c r="AF42" s="17"/>
      <c r="AG42" s="17" t="s">
        <v>111</v>
      </c>
      <c r="AH42" s="17">
        <v>0</v>
      </c>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row>
    <row r="43" spans="1:60" outlineLevel="1" x14ac:dyDescent="0.2">
      <c r="A43" s="24">
        <v>12</v>
      </c>
      <c r="B43" s="25" t="s">
        <v>381</v>
      </c>
      <c r="C43" s="57" t="s">
        <v>382</v>
      </c>
      <c r="D43" s="26" t="s">
        <v>0</v>
      </c>
      <c r="E43" s="438">
        <v>0</v>
      </c>
      <c r="F43" s="438">
        <v>0</v>
      </c>
      <c r="G43" s="28">
        <f>ROUND(E43*F43,2)</f>
        <v>0</v>
      </c>
      <c r="H43" s="29"/>
      <c r="I43" s="28">
        <f>ROUND(E43*H43,2)</f>
        <v>0</v>
      </c>
      <c r="J43" s="29"/>
      <c r="K43" s="28">
        <f>ROUND(E43*J43,2)</f>
        <v>0</v>
      </c>
      <c r="L43" s="28">
        <v>21</v>
      </c>
      <c r="M43" s="28">
        <f>G43*(1+L43/100)</f>
        <v>0</v>
      </c>
      <c r="N43" s="27">
        <v>0</v>
      </c>
      <c r="O43" s="27">
        <f>ROUND(E43*N43,2)</f>
        <v>0</v>
      </c>
      <c r="P43" s="27">
        <v>0</v>
      </c>
      <c r="Q43" s="27">
        <f>ROUND(E43*P43,2)</f>
        <v>0</v>
      </c>
      <c r="R43" s="28"/>
      <c r="S43" s="28" t="s">
        <v>106</v>
      </c>
      <c r="T43" s="28" t="s">
        <v>106</v>
      </c>
      <c r="U43" s="28">
        <v>0</v>
      </c>
      <c r="V43" s="28">
        <f>ROUND(E43*U43,2)</f>
        <v>0</v>
      </c>
      <c r="W43" s="28"/>
      <c r="X43" s="28" t="s">
        <v>215</v>
      </c>
      <c r="Y43" s="28" t="s">
        <v>108</v>
      </c>
      <c r="Z43" s="17"/>
      <c r="AA43" s="17"/>
      <c r="AB43" s="17"/>
      <c r="AC43" s="17"/>
      <c r="AD43" s="17"/>
      <c r="AE43" s="17"/>
      <c r="AF43" s="17"/>
      <c r="AG43" s="17" t="s">
        <v>216</v>
      </c>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row>
    <row r="44" spans="1:60" x14ac:dyDescent="0.2">
      <c r="A44" s="32" t="s">
        <v>101</v>
      </c>
      <c r="B44" s="33" t="s">
        <v>70</v>
      </c>
      <c r="C44" s="53" t="s">
        <v>71</v>
      </c>
      <c r="D44" s="34"/>
      <c r="E44" s="35"/>
      <c r="F44" s="36"/>
      <c r="G44" s="36">
        <f>SUMIF(AG45:AG50,"&lt;&gt;NOR",G45:G50)</f>
        <v>0</v>
      </c>
      <c r="H44" s="36"/>
      <c r="I44" s="36">
        <f>SUM(I45:I50)</f>
        <v>0</v>
      </c>
      <c r="J44" s="36"/>
      <c r="K44" s="36">
        <f>SUM(K45:K50)</f>
        <v>0</v>
      </c>
      <c r="L44" s="36"/>
      <c r="M44" s="36">
        <f>SUM(M45:M50)</f>
        <v>0</v>
      </c>
      <c r="N44" s="35"/>
      <c r="O44" s="35">
        <f>SUM(O45:O50)</f>
        <v>0</v>
      </c>
      <c r="P44" s="35"/>
      <c r="Q44" s="35">
        <f>SUM(Q45:Q50)</f>
        <v>0</v>
      </c>
      <c r="R44" s="36"/>
      <c r="S44" s="36"/>
      <c r="T44" s="37"/>
      <c r="U44" s="31"/>
      <c r="V44" s="31">
        <f>SUM(V45:V50)</f>
        <v>3.67</v>
      </c>
      <c r="W44" s="31"/>
      <c r="X44" s="31"/>
      <c r="Y44" s="31"/>
      <c r="AG44" t="s">
        <v>102</v>
      </c>
    </row>
    <row r="45" spans="1:60" outlineLevel="1" x14ac:dyDescent="0.2">
      <c r="A45" s="39">
        <v>13</v>
      </c>
      <c r="B45" s="40" t="s">
        <v>249</v>
      </c>
      <c r="C45" s="54" t="s">
        <v>250</v>
      </c>
      <c r="D45" s="41" t="s">
        <v>124</v>
      </c>
      <c r="E45" s="42">
        <v>27.72</v>
      </c>
      <c r="F45" s="438">
        <v>0</v>
      </c>
      <c r="G45" s="44">
        <f>ROUND(E45*F45,2)</f>
        <v>0</v>
      </c>
      <c r="H45" s="43"/>
      <c r="I45" s="44">
        <f>ROUND(E45*H45,2)</f>
        <v>0</v>
      </c>
      <c r="J45" s="43"/>
      <c r="K45" s="44">
        <f>ROUND(E45*J45,2)</f>
        <v>0</v>
      </c>
      <c r="L45" s="44">
        <v>21</v>
      </c>
      <c r="M45" s="44">
        <f>G45*(1+L45/100)</f>
        <v>0</v>
      </c>
      <c r="N45" s="42">
        <v>6.9999999999999994E-5</v>
      </c>
      <c r="O45" s="42">
        <f>ROUND(E45*N45,2)</f>
        <v>0</v>
      </c>
      <c r="P45" s="42">
        <v>0</v>
      </c>
      <c r="Q45" s="42">
        <f>ROUND(E45*P45,2)</f>
        <v>0</v>
      </c>
      <c r="R45" s="44"/>
      <c r="S45" s="44" t="s">
        <v>106</v>
      </c>
      <c r="T45" s="45" t="s">
        <v>106</v>
      </c>
      <c r="U45" s="28">
        <v>3.2480000000000002E-2</v>
      </c>
      <c r="V45" s="28">
        <f>ROUND(E45*U45,2)</f>
        <v>0.9</v>
      </c>
      <c r="W45" s="28"/>
      <c r="X45" s="28" t="s">
        <v>107</v>
      </c>
      <c r="Y45" s="28" t="s">
        <v>108</v>
      </c>
      <c r="Z45" s="17"/>
      <c r="AA45" s="17"/>
      <c r="AB45" s="17"/>
      <c r="AC45" s="17"/>
      <c r="AD45" s="17"/>
      <c r="AE45" s="17"/>
      <c r="AF45" s="17"/>
      <c r="AG45" s="17" t="s">
        <v>109</v>
      </c>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row>
    <row r="46" spans="1:60" outlineLevel="2" x14ac:dyDescent="0.2">
      <c r="A46" s="24"/>
      <c r="B46" s="25"/>
      <c r="C46" s="55" t="s">
        <v>373</v>
      </c>
      <c r="D46" s="30"/>
      <c r="E46" s="61">
        <v>27.72</v>
      </c>
      <c r="F46" s="28"/>
      <c r="G46" s="28"/>
      <c r="H46" s="28"/>
      <c r="I46" s="28"/>
      <c r="J46" s="28"/>
      <c r="K46" s="28"/>
      <c r="L46" s="28"/>
      <c r="M46" s="28"/>
      <c r="N46" s="27"/>
      <c r="O46" s="27"/>
      <c r="P46" s="27"/>
      <c r="Q46" s="27"/>
      <c r="R46" s="28"/>
      <c r="S46" s="28"/>
      <c r="T46" s="28"/>
      <c r="U46" s="28"/>
      <c r="V46" s="28"/>
      <c r="W46" s="28"/>
      <c r="X46" s="28"/>
      <c r="Y46" s="28"/>
      <c r="Z46" s="17"/>
      <c r="AA46" s="17"/>
      <c r="AB46" s="17"/>
      <c r="AC46" s="17"/>
      <c r="AD46" s="17"/>
      <c r="AE46" s="17"/>
      <c r="AF46" s="17"/>
      <c r="AG46" s="17" t="s">
        <v>111</v>
      </c>
      <c r="AH46" s="17">
        <v>0</v>
      </c>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row>
    <row r="47" spans="1:60" outlineLevel="1" x14ac:dyDescent="0.2">
      <c r="A47" s="39">
        <v>14</v>
      </c>
      <c r="B47" s="40" t="s">
        <v>252</v>
      </c>
      <c r="C47" s="54" t="s">
        <v>253</v>
      </c>
      <c r="D47" s="41" t="s">
        <v>124</v>
      </c>
      <c r="E47" s="42">
        <v>27.72</v>
      </c>
      <c r="F47" s="438">
        <v>0</v>
      </c>
      <c r="G47" s="44">
        <f>ROUND(E47*F47,2)</f>
        <v>0</v>
      </c>
      <c r="H47" s="43"/>
      <c r="I47" s="44">
        <f>ROUND(E47*H47,2)</f>
        <v>0</v>
      </c>
      <c r="J47" s="43"/>
      <c r="K47" s="44">
        <f>ROUND(E47*J47,2)</f>
        <v>0</v>
      </c>
      <c r="L47" s="44">
        <v>21</v>
      </c>
      <c r="M47" s="44">
        <f>G47*(1+L47/100)</f>
        <v>0</v>
      </c>
      <c r="N47" s="42">
        <v>1.3999999999999999E-4</v>
      </c>
      <c r="O47" s="42">
        <f>ROUND(E47*N47,2)</f>
        <v>0</v>
      </c>
      <c r="P47" s="42">
        <v>0</v>
      </c>
      <c r="Q47" s="42">
        <f>ROUND(E47*P47,2)</f>
        <v>0</v>
      </c>
      <c r="R47" s="44"/>
      <c r="S47" s="44" t="s">
        <v>106</v>
      </c>
      <c r="T47" s="45" t="s">
        <v>106</v>
      </c>
      <c r="U47" s="28">
        <v>0.1</v>
      </c>
      <c r="V47" s="28">
        <f>ROUND(E47*U47,2)</f>
        <v>2.77</v>
      </c>
      <c r="W47" s="28"/>
      <c r="X47" s="28" t="s">
        <v>107</v>
      </c>
      <c r="Y47" s="28" t="s">
        <v>108</v>
      </c>
      <c r="Z47" s="17"/>
      <c r="AA47" s="17"/>
      <c r="AB47" s="17"/>
      <c r="AC47" s="17"/>
      <c r="AD47" s="17"/>
      <c r="AE47" s="17"/>
      <c r="AF47" s="17"/>
      <c r="AG47" s="17" t="s">
        <v>109</v>
      </c>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row>
    <row r="48" spans="1:60" outlineLevel="2" x14ac:dyDescent="0.2">
      <c r="A48" s="24"/>
      <c r="B48" s="25"/>
      <c r="C48" s="55" t="s">
        <v>373</v>
      </c>
      <c r="D48" s="30"/>
      <c r="E48" s="61">
        <v>27.72</v>
      </c>
      <c r="F48" s="28"/>
      <c r="G48" s="28"/>
      <c r="H48" s="28"/>
      <c r="I48" s="28"/>
      <c r="J48" s="28"/>
      <c r="K48" s="28"/>
      <c r="L48" s="28"/>
      <c r="M48" s="28"/>
      <c r="N48" s="27"/>
      <c r="O48" s="27"/>
      <c r="P48" s="27"/>
      <c r="Q48" s="27"/>
      <c r="R48" s="28"/>
      <c r="S48" s="28"/>
      <c r="T48" s="28"/>
      <c r="U48" s="28"/>
      <c r="V48" s="28"/>
      <c r="W48" s="28"/>
      <c r="X48" s="28"/>
      <c r="Y48" s="28"/>
      <c r="Z48" s="17"/>
      <c r="AA48" s="17"/>
      <c r="AB48" s="17"/>
      <c r="AC48" s="17"/>
      <c r="AD48" s="17"/>
      <c r="AE48" s="17"/>
      <c r="AF48" s="17"/>
      <c r="AG48" s="17" t="s">
        <v>111</v>
      </c>
      <c r="AH48" s="17">
        <v>0</v>
      </c>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row>
    <row r="49" spans="1:60" ht="22.5" outlineLevel="1" x14ac:dyDescent="0.2">
      <c r="A49" s="39">
        <v>15</v>
      </c>
      <c r="B49" s="40" t="s">
        <v>254</v>
      </c>
      <c r="C49" s="54" t="s">
        <v>255</v>
      </c>
      <c r="D49" s="41" t="s">
        <v>248</v>
      </c>
      <c r="E49" s="42">
        <v>1</v>
      </c>
      <c r="F49" s="438">
        <v>0</v>
      </c>
      <c r="G49" s="44">
        <f>ROUND(E49*F49,2)</f>
        <v>0</v>
      </c>
      <c r="H49" s="43"/>
      <c r="I49" s="44">
        <f>ROUND(E49*H49,2)</f>
        <v>0</v>
      </c>
      <c r="J49" s="43"/>
      <c r="K49" s="44">
        <f>ROUND(E49*J49,2)</f>
        <v>0</v>
      </c>
      <c r="L49" s="44">
        <v>21</v>
      </c>
      <c r="M49" s="44">
        <f>G49*(1+L49/100)</f>
        <v>0</v>
      </c>
      <c r="N49" s="42">
        <v>0</v>
      </c>
      <c r="O49" s="42">
        <f>ROUND(E49*N49,2)</f>
        <v>0</v>
      </c>
      <c r="P49" s="42">
        <v>0</v>
      </c>
      <c r="Q49" s="42">
        <f>ROUND(E49*P49,2)</f>
        <v>0</v>
      </c>
      <c r="R49" s="44"/>
      <c r="S49" s="44" t="s">
        <v>132</v>
      </c>
      <c r="T49" s="45" t="s">
        <v>133</v>
      </c>
      <c r="U49" s="28">
        <v>0</v>
      </c>
      <c r="V49" s="28">
        <f>ROUND(E49*U49,2)</f>
        <v>0</v>
      </c>
      <c r="W49" s="28"/>
      <c r="X49" s="28" t="s">
        <v>119</v>
      </c>
      <c r="Y49" s="28" t="s">
        <v>108</v>
      </c>
      <c r="Z49" s="17"/>
      <c r="AA49" s="17"/>
      <c r="AB49" s="17"/>
      <c r="AC49" s="17"/>
      <c r="AD49" s="17"/>
      <c r="AE49" s="17"/>
      <c r="AF49" s="17"/>
      <c r="AG49" s="17" t="s">
        <v>120</v>
      </c>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row>
    <row r="50" spans="1:60" outlineLevel="2" x14ac:dyDescent="0.2">
      <c r="A50" s="24"/>
      <c r="B50" s="25"/>
      <c r="C50" s="55" t="s">
        <v>11</v>
      </c>
      <c r="D50" s="30"/>
      <c r="E50" s="61">
        <v>1</v>
      </c>
      <c r="F50" s="28"/>
      <c r="G50" s="28"/>
      <c r="H50" s="28"/>
      <c r="I50" s="28"/>
      <c r="J50" s="28"/>
      <c r="K50" s="28"/>
      <c r="L50" s="28"/>
      <c r="M50" s="28"/>
      <c r="N50" s="27"/>
      <c r="O50" s="27"/>
      <c r="P50" s="27"/>
      <c r="Q50" s="27"/>
      <c r="R50" s="28"/>
      <c r="S50" s="28"/>
      <c r="T50" s="28"/>
      <c r="U50" s="28"/>
      <c r="V50" s="28"/>
      <c r="W50" s="28"/>
      <c r="X50" s="28"/>
      <c r="Y50" s="28"/>
      <c r="Z50" s="17"/>
      <c r="AA50" s="17"/>
      <c r="AB50" s="17"/>
      <c r="AC50" s="17"/>
      <c r="AD50" s="17"/>
      <c r="AE50" s="17"/>
      <c r="AF50" s="17"/>
      <c r="AG50" s="17" t="s">
        <v>111</v>
      </c>
      <c r="AH50" s="17">
        <v>0</v>
      </c>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row>
    <row r="51" spans="1:60" x14ac:dyDescent="0.2">
      <c r="A51" s="32" t="s">
        <v>101</v>
      </c>
      <c r="B51" s="33" t="s">
        <v>74</v>
      </c>
      <c r="C51" s="53" t="s">
        <v>5</v>
      </c>
      <c r="D51" s="34"/>
      <c r="E51" s="35"/>
      <c r="F51" s="36"/>
      <c r="G51" s="36">
        <f>SUMIF(AG52:AG55,"&lt;&gt;NOR",G52:G55)</f>
        <v>0</v>
      </c>
      <c r="H51" s="36"/>
      <c r="I51" s="36">
        <f>SUM(I52:I55)</f>
        <v>0</v>
      </c>
      <c r="J51" s="36"/>
      <c r="K51" s="36">
        <f>SUM(K52:K55)</f>
        <v>0</v>
      </c>
      <c r="L51" s="36"/>
      <c r="M51" s="36">
        <f>SUM(M52:M55)</f>
        <v>0</v>
      </c>
      <c r="N51" s="35"/>
      <c r="O51" s="35">
        <f>SUM(O52:O55)</f>
        <v>0</v>
      </c>
      <c r="P51" s="35"/>
      <c r="Q51" s="35">
        <f>SUM(Q52:Q55)</f>
        <v>0</v>
      </c>
      <c r="R51" s="36"/>
      <c r="S51" s="36"/>
      <c r="T51" s="37"/>
      <c r="U51" s="31"/>
      <c r="V51" s="31">
        <f>SUM(V52:V55)</f>
        <v>0</v>
      </c>
      <c r="W51" s="31"/>
      <c r="X51" s="31"/>
      <c r="Y51" s="31"/>
      <c r="AG51" t="s">
        <v>102</v>
      </c>
    </row>
    <row r="52" spans="1:60" ht="22.5" outlineLevel="1" x14ac:dyDescent="0.2">
      <c r="A52" s="39">
        <v>16</v>
      </c>
      <c r="B52" s="40" t="s">
        <v>268</v>
      </c>
      <c r="C52" s="54" t="s">
        <v>269</v>
      </c>
      <c r="D52" s="41" t="s">
        <v>124</v>
      </c>
      <c r="E52" s="42">
        <v>27.72</v>
      </c>
      <c r="F52" s="438">
        <v>0</v>
      </c>
      <c r="G52" s="44">
        <f>ROUND(E52*F52,2)</f>
        <v>0</v>
      </c>
      <c r="H52" s="43"/>
      <c r="I52" s="44">
        <f>ROUND(E52*H52,2)</f>
        <v>0</v>
      </c>
      <c r="J52" s="43"/>
      <c r="K52" s="44">
        <f>ROUND(E52*J52,2)</f>
        <v>0</v>
      </c>
      <c r="L52" s="44">
        <v>21</v>
      </c>
      <c r="M52" s="44">
        <f>G52*(1+L52/100)</f>
        <v>0</v>
      </c>
      <c r="N52" s="42">
        <v>0</v>
      </c>
      <c r="O52" s="42">
        <f>ROUND(E52*N52,2)</f>
        <v>0</v>
      </c>
      <c r="P52" s="42">
        <v>0</v>
      </c>
      <c r="Q52" s="42">
        <f>ROUND(E52*P52,2)</f>
        <v>0</v>
      </c>
      <c r="R52" s="44"/>
      <c r="S52" s="44" t="s">
        <v>132</v>
      </c>
      <c r="T52" s="45" t="s">
        <v>133</v>
      </c>
      <c r="U52" s="28">
        <v>0</v>
      </c>
      <c r="V52" s="28">
        <f>ROUND(E52*U52,2)</f>
        <v>0</v>
      </c>
      <c r="W52" s="28"/>
      <c r="X52" s="28" t="s">
        <v>107</v>
      </c>
      <c r="Y52" s="28" t="s">
        <v>108</v>
      </c>
      <c r="Z52" s="17"/>
      <c r="AA52" s="17"/>
      <c r="AB52" s="17"/>
      <c r="AC52" s="17"/>
      <c r="AD52" s="17"/>
      <c r="AE52" s="17"/>
      <c r="AF52" s="17"/>
      <c r="AG52" s="17" t="s">
        <v>109</v>
      </c>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row>
    <row r="53" spans="1:60" outlineLevel="2" x14ac:dyDescent="0.2">
      <c r="A53" s="24"/>
      <c r="B53" s="25"/>
      <c r="C53" s="55" t="s">
        <v>373</v>
      </c>
      <c r="D53" s="30"/>
      <c r="E53" s="61">
        <v>27.72</v>
      </c>
      <c r="F53" s="28"/>
      <c r="G53" s="28"/>
      <c r="H53" s="28"/>
      <c r="I53" s="28"/>
      <c r="J53" s="28"/>
      <c r="K53" s="28"/>
      <c r="L53" s="28"/>
      <c r="M53" s="28"/>
      <c r="N53" s="27"/>
      <c r="O53" s="27"/>
      <c r="P53" s="27"/>
      <c r="Q53" s="27"/>
      <c r="R53" s="28"/>
      <c r="S53" s="28"/>
      <c r="T53" s="28"/>
      <c r="U53" s="28"/>
      <c r="V53" s="28"/>
      <c r="W53" s="28"/>
      <c r="X53" s="28"/>
      <c r="Y53" s="28"/>
      <c r="Z53" s="17"/>
      <c r="AA53" s="17"/>
      <c r="AB53" s="17"/>
      <c r="AC53" s="17"/>
      <c r="AD53" s="17"/>
      <c r="AE53" s="17"/>
      <c r="AF53" s="17"/>
      <c r="AG53" s="17" t="s">
        <v>111</v>
      </c>
      <c r="AH53" s="17">
        <v>0</v>
      </c>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row>
    <row r="54" spans="1:60" ht="22.5" outlineLevel="1" x14ac:dyDescent="0.2">
      <c r="A54" s="39">
        <v>17</v>
      </c>
      <c r="B54" s="40" t="s">
        <v>274</v>
      </c>
      <c r="C54" s="54" t="s">
        <v>275</v>
      </c>
      <c r="D54" s="41" t="s">
        <v>276</v>
      </c>
      <c r="E54" s="42">
        <v>5</v>
      </c>
      <c r="F54" s="438">
        <v>0</v>
      </c>
      <c r="G54" s="44">
        <f>ROUND(E54*F54,2)</f>
        <v>0</v>
      </c>
      <c r="H54" s="43"/>
      <c r="I54" s="44">
        <f>ROUND(E54*H54,2)</f>
        <v>0</v>
      </c>
      <c r="J54" s="43"/>
      <c r="K54" s="44">
        <f>ROUND(E54*J54,2)</f>
        <v>0</v>
      </c>
      <c r="L54" s="44">
        <v>21</v>
      </c>
      <c r="M54" s="44">
        <f>G54*(1+L54/100)</f>
        <v>0</v>
      </c>
      <c r="N54" s="42">
        <v>0</v>
      </c>
      <c r="O54" s="42">
        <f>ROUND(E54*N54,2)</f>
        <v>0</v>
      </c>
      <c r="P54" s="42">
        <v>0</v>
      </c>
      <c r="Q54" s="42">
        <f>ROUND(E54*P54,2)</f>
        <v>0</v>
      </c>
      <c r="R54" s="44" t="s">
        <v>277</v>
      </c>
      <c r="S54" s="44" t="s">
        <v>106</v>
      </c>
      <c r="T54" s="45" t="s">
        <v>133</v>
      </c>
      <c r="U54" s="28">
        <v>0</v>
      </c>
      <c r="V54" s="28">
        <f>ROUND(E54*U54,2)</f>
        <v>0</v>
      </c>
      <c r="W54" s="28"/>
      <c r="X54" s="28" t="s">
        <v>278</v>
      </c>
      <c r="Y54" s="28" t="s">
        <v>108</v>
      </c>
      <c r="Z54" s="17"/>
      <c r="AA54" s="17"/>
      <c r="AB54" s="17"/>
      <c r="AC54" s="17"/>
      <c r="AD54" s="17"/>
      <c r="AE54" s="17"/>
      <c r="AF54" s="17"/>
      <c r="AG54" s="17" t="s">
        <v>279</v>
      </c>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row>
    <row r="55" spans="1:60" outlineLevel="2" x14ac:dyDescent="0.2">
      <c r="A55" s="24"/>
      <c r="B55" s="25"/>
      <c r="C55" s="55" t="s">
        <v>19</v>
      </c>
      <c r="D55" s="30"/>
      <c r="E55" s="61">
        <v>5</v>
      </c>
      <c r="F55" s="28"/>
      <c r="G55" s="28"/>
      <c r="H55" s="28"/>
      <c r="I55" s="28"/>
      <c r="J55" s="28"/>
      <c r="K55" s="28"/>
      <c r="L55" s="28"/>
      <c r="M55" s="28"/>
      <c r="N55" s="27"/>
      <c r="O55" s="27"/>
      <c r="P55" s="27"/>
      <c r="Q55" s="27"/>
      <c r="R55" s="28"/>
      <c r="S55" s="28"/>
      <c r="T55" s="28"/>
      <c r="U55" s="28"/>
      <c r="V55" s="28"/>
      <c r="W55" s="28"/>
      <c r="X55" s="28"/>
      <c r="Y55" s="28"/>
      <c r="Z55" s="17"/>
      <c r="AA55" s="17"/>
      <c r="AB55" s="17"/>
      <c r="AC55" s="17"/>
      <c r="AD55" s="17"/>
      <c r="AE55" s="17"/>
      <c r="AF55" s="17"/>
      <c r="AG55" s="17" t="s">
        <v>111</v>
      </c>
      <c r="AH55" s="17">
        <v>0</v>
      </c>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row>
    <row r="56" spans="1:60" x14ac:dyDescent="0.2">
      <c r="A56" s="1"/>
      <c r="B56" s="2"/>
      <c r="C56" s="58"/>
      <c r="D56" s="4"/>
      <c r="E56" s="1"/>
      <c r="F56" s="1"/>
      <c r="G56" s="1"/>
      <c r="H56" s="1"/>
      <c r="I56" s="1"/>
      <c r="J56" s="1"/>
      <c r="K56" s="1"/>
      <c r="L56" s="1"/>
      <c r="M56" s="1"/>
      <c r="N56" s="1"/>
      <c r="O56" s="1"/>
      <c r="P56" s="1"/>
      <c r="Q56" s="1"/>
      <c r="R56" s="1"/>
      <c r="S56" s="1"/>
      <c r="T56" s="1"/>
      <c r="U56" s="1"/>
      <c r="V56" s="1"/>
      <c r="W56" s="1"/>
      <c r="X56" s="1"/>
      <c r="Y56" s="1"/>
      <c r="AE56">
        <v>12</v>
      </c>
      <c r="AF56">
        <v>21</v>
      </c>
      <c r="AG56" t="s">
        <v>87</v>
      </c>
    </row>
    <row r="57" spans="1:60" x14ac:dyDescent="0.2">
      <c r="A57" s="20"/>
      <c r="B57" s="21" t="s">
        <v>6</v>
      </c>
      <c r="C57" s="59"/>
      <c r="D57" s="22"/>
      <c r="E57" s="23"/>
      <c r="F57" s="23"/>
      <c r="G57" s="38">
        <f>G8+G11+G26+G29+G32+G37+G40+G44+G51</f>
        <v>0</v>
      </c>
      <c r="H57" s="1"/>
      <c r="I57" s="1"/>
      <c r="J57" s="1"/>
      <c r="K57" s="1"/>
      <c r="L57" s="1"/>
      <c r="M57" s="1"/>
      <c r="N57" s="1"/>
      <c r="O57" s="1"/>
      <c r="P57" s="1"/>
      <c r="Q57" s="1"/>
      <c r="R57" s="1"/>
      <c r="S57" s="1"/>
      <c r="T57" s="1"/>
      <c r="U57" s="1"/>
      <c r="V57" s="1"/>
      <c r="W57" s="1"/>
      <c r="X57" s="1"/>
      <c r="Y57" s="1"/>
      <c r="AE57">
        <f>SUMIF(L7:L55,AE56,G7:G55)</f>
        <v>0</v>
      </c>
      <c r="AF57">
        <f>SUMIF(L7:L55,AF56,G7:G55)</f>
        <v>0</v>
      </c>
      <c r="AG57" t="s">
        <v>281</v>
      </c>
    </row>
    <row r="58" spans="1:60" x14ac:dyDescent="0.2">
      <c r="A58" s="1"/>
      <c r="B58" s="2"/>
      <c r="C58" s="58"/>
      <c r="D58" s="4"/>
      <c r="E58" s="1"/>
      <c r="F58" s="1"/>
      <c r="G58" s="1"/>
      <c r="H58" s="1"/>
      <c r="I58" s="1"/>
      <c r="J58" s="1"/>
      <c r="K58" s="1"/>
      <c r="L58" s="1"/>
      <c r="M58" s="1"/>
      <c r="N58" s="1"/>
      <c r="O58" s="1"/>
      <c r="P58" s="1"/>
      <c r="Q58" s="1"/>
      <c r="R58" s="1"/>
      <c r="S58" s="1"/>
      <c r="T58" s="1"/>
      <c r="U58" s="1"/>
      <c r="V58" s="1"/>
      <c r="W58" s="1"/>
      <c r="X58" s="1"/>
      <c r="Y58" s="1"/>
    </row>
    <row r="59" spans="1:60" x14ac:dyDescent="0.2">
      <c r="A59" s="1"/>
      <c r="B59" s="2"/>
      <c r="C59" s="58"/>
      <c r="D59" s="4"/>
      <c r="E59" s="1"/>
      <c r="F59" s="1"/>
      <c r="G59" s="1"/>
      <c r="H59" s="1"/>
      <c r="I59" s="1"/>
      <c r="J59" s="1"/>
      <c r="K59" s="1"/>
      <c r="L59" s="1"/>
      <c r="M59" s="1"/>
      <c r="N59" s="1"/>
      <c r="O59" s="1"/>
      <c r="P59" s="1"/>
      <c r="Q59" s="1"/>
      <c r="R59" s="1"/>
      <c r="S59" s="1"/>
      <c r="T59" s="1"/>
      <c r="U59" s="1"/>
      <c r="V59" s="1"/>
      <c r="W59" s="1"/>
      <c r="X59" s="1"/>
      <c r="Y59" s="1"/>
    </row>
    <row r="60" spans="1:60" x14ac:dyDescent="0.2">
      <c r="A60" s="509" t="s">
        <v>282</v>
      </c>
      <c r="B60" s="509"/>
      <c r="C60" s="510"/>
      <c r="D60" s="4"/>
      <c r="E60" s="1"/>
      <c r="F60" s="1"/>
      <c r="G60" s="1"/>
      <c r="H60" s="1"/>
      <c r="I60" s="1"/>
      <c r="J60" s="1"/>
      <c r="K60" s="1"/>
      <c r="L60" s="1"/>
      <c r="M60" s="1"/>
      <c r="N60" s="1"/>
      <c r="O60" s="1"/>
      <c r="P60" s="1"/>
      <c r="Q60" s="1"/>
      <c r="R60" s="1"/>
      <c r="S60" s="1"/>
      <c r="T60" s="1"/>
      <c r="U60" s="1"/>
      <c r="V60" s="1"/>
      <c r="W60" s="1"/>
      <c r="X60" s="1"/>
      <c r="Y60" s="1"/>
    </row>
    <row r="61" spans="1:60" x14ac:dyDescent="0.2">
      <c r="A61" s="494"/>
      <c r="B61" s="495"/>
      <c r="C61" s="496"/>
      <c r="D61" s="495"/>
      <c r="E61" s="495"/>
      <c r="F61" s="495"/>
      <c r="G61" s="497"/>
      <c r="H61" s="1"/>
      <c r="I61" s="1"/>
      <c r="J61" s="1"/>
      <c r="K61" s="1"/>
      <c r="L61" s="1"/>
      <c r="M61" s="1"/>
      <c r="N61" s="1"/>
      <c r="O61" s="1"/>
      <c r="P61" s="1"/>
      <c r="Q61" s="1"/>
      <c r="R61" s="1"/>
      <c r="S61" s="1"/>
      <c r="T61" s="1"/>
      <c r="U61" s="1"/>
      <c r="V61" s="1"/>
      <c r="W61" s="1"/>
      <c r="X61" s="1"/>
      <c r="Y61" s="1"/>
      <c r="AG61" t="s">
        <v>283</v>
      </c>
    </row>
    <row r="62" spans="1:60" x14ac:dyDescent="0.2">
      <c r="A62" s="498"/>
      <c r="B62" s="499"/>
      <c r="C62" s="500"/>
      <c r="D62" s="499"/>
      <c r="E62" s="499"/>
      <c r="F62" s="499"/>
      <c r="G62" s="501"/>
      <c r="H62" s="1"/>
      <c r="I62" s="1"/>
      <c r="J62" s="1"/>
      <c r="K62" s="1"/>
      <c r="L62" s="1"/>
      <c r="M62" s="1"/>
      <c r="N62" s="1"/>
      <c r="O62" s="1"/>
      <c r="P62" s="1"/>
      <c r="Q62" s="1"/>
      <c r="R62" s="1"/>
      <c r="S62" s="1"/>
      <c r="T62" s="1"/>
      <c r="U62" s="1"/>
      <c r="V62" s="1"/>
      <c r="W62" s="1"/>
      <c r="X62" s="1"/>
      <c r="Y62" s="1"/>
    </row>
    <row r="63" spans="1:60" x14ac:dyDescent="0.2">
      <c r="A63" s="498"/>
      <c r="B63" s="499"/>
      <c r="C63" s="500"/>
      <c r="D63" s="499"/>
      <c r="E63" s="499"/>
      <c r="F63" s="499"/>
      <c r="G63" s="501"/>
      <c r="H63" s="1"/>
      <c r="I63" s="1"/>
      <c r="J63" s="1"/>
      <c r="K63" s="1"/>
      <c r="L63" s="1"/>
      <c r="M63" s="1"/>
      <c r="N63" s="1"/>
      <c r="O63" s="1"/>
      <c r="P63" s="1"/>
      <c r="Q63" s="1"/>
      <c r="R63" s="1"/>
      <c r="S63" s="1"/>
      <c r="T63" s="1"/>
      <c r="U63" s="1"/>
      <c r="V63" s="1"/>
      <c r="W63" s="1"/>
      <c r="X63" s="1"/>
      <c r="Y63" s="1"/>
    </row>
    <row r="64" spans="1:60" x14ac:dyDescent="0.2">
      <c r="A64" s="498"/>
      <c r="B64" s="499"/>
      <c r="C64" s="500"/>
      <c r="D64" s="499"/>
      <c r="E64" s="499"/>
      <c r="F64" s="499"/>
      <c r="G64" s="501"/>
      <c r="H64" s="1"/>
      <c r="I64" s="1"/>
      <c r="J64" s="1"/>
      <c r="K64" s="1"/>
      <c r="L64" s="1"/>
      <c r="M64" s="1"/>
      <c r="N64" s="1"/>
      <c r="O64" s="1"/>
      <c r="P64" s="1"/>
      <c r="Q64" s="1"/>
      <c r="R64" s="1"/>
      <c r="S64" s="1"/>
      <c r="T64" s="1"/>
      <c r="U64" s="1"/>
      <c r="V64" s="1"/>
      <c r="W64" s="1"/>
      <c r="X64" s="1"/>
      <c r="Y64" s="1"/>
    </row>
    <row r="65" spans="1:33" x14ac:dyDescent="0.2">
      <c r="A65" s="502"/>
      <c r="B65" s="503"/>
      <c r="C65" s="504"/>
      <c r="D65" s="503"/>
      <c r="E65" s="503"/>
      <c r="F65" s="503"/>
      <c r="G65" s="505"/>
      <c r="H65" s="1"/>
      <c r="I65" s="1"/>
      <c r="J65" s="1"/>
      <c r="K65" s="1"/>
      <c r="L65" s="1"/>
      <c r="M65" s="1"/>
      <c r="N65" s="1"/>
      <c r="O65" s="1"/>
      <c r="P65" s="1"/>
      <c r="Q65" s="1"/>
      <c r="R65" s="1"/>
      <c r="S65" s="1"/>
      <c r="T65" s="1"/>
      <c r="U65" s="1"/>
      <c r="V65" s="1"/>
      <c r="W65" s="1"/>
      <c r="X65" s="1"/>
      <c r="Y65" s="1"/>
    </row>
    <row r="66" spans="1:33" x14ac:dyDescent="0.2">
      <c r="A66" s="1"/>
      <c r="B66" s="2"/>
      <c r="C66" s="58"/>
      <c r="D66" s="4"/>
      <c r="E66" s="1"/>
      <c r="F66" s="1"/>
      <c r="G66" s="1"/>
      <c r="H66" s="1"/>
      <c r="I66" s="1"/>
      <c r="J66" s="1"/>
      <c r="K66" s="1"/>
      <c r="L66" s="1"/>
      <c r="M66" s="1"/>
      <c r="N66" s="1"/>
      <c r="O66" s="1"/>
      <c r="P66" s="1"/>
      <c r="Q66" s="1"/>
      <c r="R66" s="1"/>
      <c r="S66" s="1"/>
      <c r="T66" s="1"/>
      <c r="U66" s="1"/>
      <c r="V66" s="1"/>
      <c r="W66" s="1"/>
      <c r="X66" s="1"/>
      <c r="Y66" s="1"/>
    </row>
    <row r="67" spans="1:33" x14ac:dyDescent="0.2">
      <c r="C67" s="60"/>
      <c r="D67" s="6"/>
      <c r="AG67" t="s">
        <v>284</v>
      </c>
    </row>
    <row r="68" spans="1:33" x14ac:dyDescent="0.2">
      <c r="D68" s="6"/>
    </row>
    <row r="69" spans="1:33" x14ac:dyDescent="0.2">
      <c r="D69" s="6"/>
    </row>
    <row r="70" spans="1:33" x14ac:dyDescent="0.2">
      <c r="D70" s="6"/>
    </row>
    <row r="71" spans="1:33" x14ac:dyDescent="0.2">
      <c r="D71" s="6"/>
    </row>
    <row r="72" spans="1:33" x14ac:dyDescent="0.2">
      <c r="D72" s="6"/>
    </row>
    <row r="73" spans="1:33" x14ac:dyDescent="0.2">
      <c r="D73" s="6"/>
    </row>
    <row r="74" spans="1:33" x14ac:dyDescent="0.2">
      <c r="D74" s="6"/>
    </row>
    <row r="75" spans="1:33" x14ac:dyDescent="0.2">
      <c r="D75" s="6"/>
    </row>
    <row r="76" spans="1:33" x14ac:dyDescent="0.2">
      <c r="D76" s="6"/>
    </row>
    <row r="77" spans="1:33" x14ac:dyDescent="0.2">
      <c r="D77" s="6"/>
    </row>
    <row r="78" spans="1:33" x14ac:dyDescent="0.2">
      <c r="D78" s="6"/>
    </row>
    <row r="79" spans="1:33" x14ac:dyDescent="0.2">
      <c r="D79" s="6"/>
    </row>
    <row r="80" spans="1:33"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mergeCells count="6">
    <mergeCell ref="A61:G65"/>
    <mergeCell ref="A1:G1"/>
    <mergeCell ref="C2:G2"/>
    <mergeCell ref="C3:G3"/>
    <mergeCell ref="C4:G4"/>
    <mergeCell ref="A60:C6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46F6B-4892-4C83-9D40-2DEEA475DAA1}">
  <sheetPr>
    <outlinePr summaryBelow="0"/>
  </sheetPr>
  <dimension ref="A1:BH5000"/>
  <sheetViews>
    <sheetView workbookViewId="0">
      <pane ySplit="7" topLeftCell="A143" activePane="bottomLeft" state="frozen"/>
      <selection pane="bottomLeft" activeCell="AD156" sqref="AD156"/>
    </sheetView>
  </sheetViews>
  <sheetFormatPr defaultRowHeight="12.75" outlineLevelRow="3"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18" width="0" hidden="1" customWidth="1"/>
    <col min="20" max="26"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17</v>
      </c>
      <c r="C4" s="506" t="s">
        <v>18</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9</v>
      </c>
      <c r="C8" s="53" t="s">
        <v>21</v>
      </c>
      <c r="D8" s="34"/>
      <c r="E8" s="35"/>
      <c r="F8" s="36"/>
      <c r="G8" s="36">
        <f>SUMIF(AG9:AG10,"&lt;&gt;NOR",G9:G10)</f>
        <v>0</v>
      </c>
      <c r="H8" s="36"/>
      <c r="I8" s="36">
        <f>SUM(I9:I10)</f>
        <v>0</v>
      </c>
      <c r="J8" s="36"/>
      <c r="K8" s="36">
        <f>SUM(K9:K10)</f>
        <v>0</v>
      </c>
      <c r="L8" s="36"/>
      <c r="M8" s="36">
        <f>SUM(M9:M10)</f>
        <v>0</v>
      </c>
      <c r="N8" s="35"/>
      <c r="O8" s="35">
        <f>SUM(O9:O10)</f>
        <v>0.98</v>
      </c>
      <c r="P8" s="35"/>
      <c r="Q8" s="35">
        <f>SUM(Q9:Q10)</f>
        <v>0</v>
      </c>
      <c r="R8" s="36"/>
      <c r="S8" s="36"/>
      <c r="T8" s="37"/>
      <c r="U8" s="31"/>
      <c r="V8" s="31">
        <f>SUM(V9:V10)</f>
        <v>0.19</v>
      </c>
      <c r="W8" s="31"/>
      <c r="X8" s="31"/>
      <c r="Y8" s="31"/>
      <c r="AG8" t="s">
        <v>102</v>
      </c>
    </row>
    <row r="9" spans="1:60" outlineLevel="1" x14ac:dyDescent="0.2">
      <c r="A9" s="39">
        <v>1</v>
      </c>
      <c r="B9" s="40" t="s">
        <v>383</v>
      </c>
      <c r="C9" s="54" t="s">
        <v>384</v>
      </c>
      <c r="D9" s="41" t="s">
        <v>105</v>
      </c>
      <c r="E9" s="42">
        <v>0.39</v>
      </c>
      <c r="F9" s="438">
        <v>0</v>
      </c>
      <c r="G9" s="44">
        <f>ROUND(E9*F9,2)</f>
        <v>0</v>
      </c>
      <c r="H9" s="43"/>
      <c r="I9" s="44">
        <f>ROUND(E9*H9,2)</f>
        <v>0</v>
      </c>
      <c r="J9" s="43"/>
      <c r="K9" s="44">
        <f>ROUND(E9*J9,2)</f>
        <v>0</v>
      </c>
      <c r="L9" s="44">
        <v>21</v>
      </c>
      <c r="M9" s="44">
        <f>G9*(1+L9/100)</f>
        <v>0</v>
      </c>
      <c r="N9" s="42">
        <v>2.5249999999999999</v>
      </c>
      <c r="O9" s="42">
        <f>ROUND(E9*N9,2)</f>
        <v>0.98</v>
      </c>
      <c r="P9" s="42">
        <v>0</v>
      </c>
      <c r="Q9" s="42">
        <f>ROUND(E9*P9,2)</f>
        <v>0</v>
      </c>
      <c r="R9" s="44"/>
      <c r="S9" s="44" t="s">
        <v>106</v>
      </c>
      <c r="T9" s="45" t="s">
        <v>106</v>
      </c>
      <c r="U9" s="28">
        <v>0.48</v>
      </c>
      <c r="V9" s="28">
        <f>ROUND(E9*U9,2)</f>
        <v>0.19</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outlineLevel="2" x14ac:dyDescent="0.2">
      <c r="A10" s="24"/>
      <c r="B10" s="25"/>
      <c r="C10" s="55" t="s">
        <v>385</v>
      </c>
      <c r="D10" s="30"/>
      <c r="E10" s="61">
        <v>0.39</v>
      </c>
      <c r="F10" s="28"/>
      <c r="G10" s="28"/>
      <c r="H10" s="28"/>
      <c r="I10" s="28"/>
      <c r="J10" s="28"/>
      <c r="K10" s="28"/>
      <c r="L10" s="28"/>
      <c r="M10" s="28"/>
      <c r="N10" s="27"/>
      <c r="O10" s="27"/>
      <c r="P10" s="27"/>
      <c r="Q10" s="27"/>
      <c r="R10" s="28"/>
      <c r="S10" s="28"/>
      <c r="T10" s="28"/>
      <c r="U10" s="28"/>
      <c r="V10" s="28"/>
      <c r="W10" s="28"/>
      <c r="X10" s="28"/>
      <c r="Y10" s="28"/>
      <c r="Z10" s="17"/>
      <c r="AA10" s="17"/>
      <c r="AB10" s="17"/>
      <c r="AC10" s="17"/>
      <c r="AD10" s="17"/>
      <c r="AE10" s="17"/>
      <c r="AF10" s="17"/>
      <c r="AG10" s="17" t="s">
        <v>111</v>
      </c>
      <c r="AH10" s="17">
        <v>0</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x14ac:dyDescent="0.2">
      <c r="A11" s="32" t="s">
        <v>101</v>
      </c>
      <c r="B11" s="33" t="s">
        <v>15</v>
      </c>
      <c r="C11" s="53" t="s">
        <v>22</v>
      </c>
      <c r="D11" s="34"/>
      <c r="E11" s="35"/>
      <c r="F11" s="36"/>
      <c r="G11" s="36">
        <f>SUMIF(AG12:AG27,"&lt;&gt;NOR",G12:G27)</f>
        <v>0</v>
      </c>
      <c r="H11" s="36"/>
      <c r="I11" s="36">
        <f>SUM(I12:I27)</f>
        <v>0</v>
      </c>
      <c r="J11" s="36"/>
      <c r="K11" s="36">
        <f>SUM(K12:K27)</f>
        <v>0</v>
      </c>
      <c r="L11" s="36"/>
      <c r="M11" s="36">
        <f>SUM(M12:M27)</f>
        <v>0</v>
      </c>
      <c r="N11" s="35"/>
      <c r="O11" s="35">
        <f>SUM(O12:O27)</f>
        <v>1.6300000000000001</v>
      </c>
      <c r="P11" s="35"/>
      <c r="Q11" s="35">
        <f>SUM(Q12:Q27)</f>
        <v>0</v>
      </c>
      <c r="R11" s="36"/>
      <c r="S11" s="36"/>
      <c r="T11" s="37"/>
      <c r="U11" s="31"/>
      <c r="V11" s="31">
        <f>SUM(V12:V27)</f>
        <v>8.0399999999999991</v>
      </c>
      <c r="W11" s="31"/>
      <c r="X11" s="31"/>
      <c r="Y11" s="31"/>
      <c r="AG11" t="s">
        <v>102</v>
      </c>
    </row>
    <row r="12" spans="1:60" outlineLevel="1" x14ac:dyDescent="0.2">
      <c r="A12" s="39">
        <v>2</v>
      </c>
      <c r="B12" s="40" t="s">
        <v>386</v>
      </c>
      <c r="C12" s="54" t="s">
        <v>387</v>
      </c>
      <c r="D12" s="41" t="s">
        <v>170</v>
      </c>
      <c r="E12" s="42">
        <v>6</v>
      </c>
      <c r="F12" s="438">
        <v>0</v>
      </c>
      <c r="G12" s="44">
        <f>ROUND(E12*F12,2)</f>
        <v>0</v>
      </c>
      <c r="H12" s="43"/>
      <c r="I12" s="44">
        <f>ROUND(E12*H12,2)</f>
        <v>0</v>
      </c>
      <c r="J12" s="43"/>
      <c r="K12" s="44">
        <f>ROUND(E12*J12,2)</f>
        <v>0</v>
      </c>
      <c r="L12" s="44">
        <v>21</v>
      </c>
      <c r="M12" s="44">
        <f>G12*(1+L12/100)</f>
        <v>0</v>
      </c>
      <c r="N12" s="42">
        <v>5.1499999999999997E-2</v>
      </c>
      <c r="O12" s="42">
        <f>ROUND(E12*N12,2)</f>
        <v>0.31</v>
      </c>
      <c r="P12" s="42">
        <v>0</v>
      </c>
      <c r="Q12" s="42">
        <f>ROUND(E12*P12,2)</f>
        <v>0</v>
      </c>
      <c r="R12" s="44"/>
      <c r="S12" s="44" t="s">
        <v>106</v>
      </c>
      <c r="T12" s="45" t="s">
        <v>133</v>
      </c>
      <c r="U12" s="28">
        <v>0.23</v>
      </c>
      <c r="V12" s="28">
        <f>ROUND(E12*U12,2)</f>
        <v>1.38</v>
      </c>
      <c r="W12" s="28"/>
      <c r="X12" s="28" t="s">
        <v>107</v>
      </c>
      <c r="Y12" s="28" t="s">
        <v>108</v>
      </c>
      <c r="Z12" s="17"/>
      <c r="AA12" s="17"/>
      <c r="AB12" s="17"/>
      <c r="AC12" s="17"/>
      <c r="AD12" s="17"/>
      <c r="AE12" s="17"/>
      <c r="AF12" s="17"/>
      <c r="AG12" s="17" t="s">
        <v>187</v>
      </c>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outlineLevel="2" x14ac:dyDescent="0.2">
      <c r="A13" s="24"/>
      <c r="B13" s="25"/>
      <c r="C13" s="55" t="s">
        <v>367</v>
      </c>
      <c r="D13" s="30"/>
      <c r="E13" s="61">
        <v>6</v>
      </c>
      <c r="F13" s="28"/>
      <c r="G13" s="28"/>
      <c r="H13" s="28"/>
      <c r="I13" s="28"/>
      <c r="J13" s="28"/>
      <c r="K13" s="28"/>
      <c r="L13" s="28"/>
      <c r="M13" s="28"/>
      <c r="N13" s="27"/>
      <c r="O13" s="27"/>
      <c r="P13" s="27"/>
      <c r="Q13" s="27"/>
      <c r="R13" s="28"/>
      <c r="S13" s="28"/>
      <c r="T13" s="28"/>
      <c r="U13" s="28"/>
      <c r="V13" s="28"/>
      <c r="W13" s="28"/>
      <c r="X13" s="28"/>
      <c r="Y13" s="28"/>
      <c r="Z13" s="17"/>
      <c r="AA13" s="17"/>
      <c r="AB13" s="17"/>
      <c r="AC13" s="17"/>
      <c r="AD13" s="17"/>
      <c r="AE13" s="17"/>
      <c r="AF13" s="17"/>
      <c r="AG13" s="17" t="s">
        <v>111</v>
      </c>
      <c r="AH13" s="17">
        <v>0</v>
      </c>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ht="22.5" outlineLevel="1" x14ac:dyDescent="0.2">
      <c r="A14" s="39">
        <v>3</v>
      </c>
      <c r="B14" s="40" t="s">
        <v>103</v>
      </c>
      <c r="C14" s="54" t="s">
        <v>104</v>
      </c>
      <c r="D14" s="41" t="s">
        <v>105</v>
      </c>
      <c r="E14" s="42">
        <v>0.46400000000000002</v>
      </c>
      <c r="F14" s="438">
        <v>0</v>
      </c>
      <c r="G14" s="44">
        <f>ROUND(E14*F14,2)</f>
        <v>0</v>
      </c>
      <c r="H14" s="43"/>
      <c r="I14" s="44">
        <f>ROUND(E14*H14,2)</f>
        <v>0</v>
      </c>
      <c r="J14" s="43"/>
      <c r="K14" s="44">
        <f>ROUND(E14*J14,2)</f>
        <v>0</v>
      </c>
      <c r="L14" s="44">
        <v>21</v>
      </c>
      <c r="M14" s="44">
        <f>G14*(1+L14/100)</f>
        <v>0</v>
      </c>
      <c r="N14" s="42">
        <v>1.9535199999999999</v>
      </c>
      <c r="O14" s="42">
        <f>ROUND(E14*N14,2)</f>
        <v>0.91</v>
      </c>
      <c r="P14" s="42">
        <v>0</v>
      </c>
      <c r="Q14" s="42">
        <f>ROUND(E14*P14,2)</f>
        <v>0</v>
      </c>
      <c r="R14" s="44"/>
      <c r="S14" s="44" t="s">
        <v>106</v>
      </c>
      <c r="T14" s="45" t="s">
        <v>106</v>
      </c>
      <c r="U14" s="28">
        <v>3.69</v>
      </c>
      <c r="V14" s="28">
        <f>ROUND(E14*U14,2)</f>
        <v>1.71</v>
      </c>
      <c r="W14" s="28"/>
      <c r="X14" s="28" t="s">
        <v>107</v>
      </c>
      <c r="Y14" s="28" t="s">
        <v>108</v>
      </c>
      <c r="Z14" s="17"/>
      <c r="AA14" s="17"/>
      <c r="AB14" s="17"/>
      <c r="AC14" s="17"/>
      <c r="AD14" s="17"/>
      <c r="AE14" s="17"/>
      <c r="AF14" s="17"/>
      <c r="AG14" s="17" t="s">
        <v>109</v>
      </c>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outlineLevel="2" x14ac:dyDescent="0.2">
      <c r="A15" s="24"/>
      <c r="B15" s="25"/>
      <c r="C15" s="55" t="s">
        <v>388</v>
      </c>
      <c r="D15" s="30"/>
      <c r="E15" s="61">
        <v>0.46400000000000002</v>
      </c>
      <c r="F15" s="28"/>
      <c r="G15" s="28"/>
      <c r="H15" s="28"/>
      <c r="I15" s="28"/>
      <c r="J15" s="28"/>
      <c r="K15" s="28"/>
      <c r="L15" s="28"/>
      <c r="M15" s="28"/>
      <c r="N15" s="27"/>
      <c r="O15" s="27"/>
      <c r="P15" s="27"/>
      <c r="Q15" s="27"/>
      <c r="R15" s="28"/>
      <c r="S15" s="28"/>
      <c r="T15" s="28"/>
      <c r="U15" s="28"/>
      <c r="V15" s="28"/>
      <c r="W15" s="28"/>
      <c r="X15" s="28"/>
      <c r="Y15" s="28"/>
      <c r="Z15" s="17"/>
      <c r="AA15" s="17"/>
      <c r="AB15" s="17"/>
      <c r="AC15" s="17"/>
      <c r="AD15" s="17"/>
      <c r="AE15" s="17"/>
      <c r="AF15" s="17"/>
      <c r="AG15" s="17" t="s">
        <v>111</v>
      </c>
      <c r="AH15" s="17">
        <v>0</v>
      </c>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row>
    <row r="16" spans="1:60" outlineLevel="1" x14ac:dyDescent="0.2">
      <c r="A16" s="39">
        <v>4</v>
      </c>
      <c r="B16" s="40" t="s">
        <v>286</v>
      </c>
      <c r="C16" s="54" t="s">
        <v>287</v>
      </c>
      <c r="D16" s="41" t="s">
        <v>105</v>
      </c>
      <c r="E16" s="42">
        <v>0.05</v>
      </c>
      <c r="F16" s="438">
        <v>0</v>
      </c>
      <c r="G16" s="44">
        <f>ROUND(E16*F16,2)</f>
        <v>0</v>
      </c>
      <c r="H16" s="43"/>
      <c r="I16" s="44">
        <f>ROUND(E16*H16,2)</f>
        <v>0</v>
      </c>
      <c r="J16" s="43"/>
      <c r="K16" s="44">
        <f>ROUND(E16*J16,2)</f>
        <v>0</v>
      </c>
      <c r="L16" s="44">
        <v>21</v>
      </c>
      <c r="M16" s="44">
        <f>G16*(1+L16/100)</f>
        <v>0</v>
      </c>
      <c r="N16" s="42">
        <v>2.5276700000000001</v>
      </c>
      <c r="O16" s="42">
        <f>ROUND(E16*N16,2)</f>
        <v>0.13</v>
      </c>
      <c r="P16" s="42">
        <v>0</v>
      </c>
      <c r="Q16" s="42">
        <f>ROUND(E16*P16,2)</f>
        <v>0</v>
      </c>
      <c r="R16" s="44"/>
      <c r="S16" s="44" t="s">
        <v>106</v>
      </c>
      <c r="T16" s="45" t="s">
        <v>106</v>
      </c>
      <c r="U16" s="28">
        <v>1.0900000000000001</v>
      </c>
      <c r="V16" s="28">
        <f>ROUND(E16*U16,2)</f>
        <v>0.05</v>
      </c>
      <c r="W16" s="28"/>
      <c r="X16" s="28" t="s">
        <v>107</v>
      </c>
      <c r="Y16" s="28" t="s">
        <v>108</v>
      </c>
      <c r="Z16" s="17"/>
      <c r="AA16" s="17"/>
      <c r="AB16" s="17"/>
      <c r="AC16" s="17"/>
      <c r="AD16" s="17"/>
      <c r="AE16" s="17"/>
      <c r="AF16" s="17"/>
      <c r="AG16" s="17" t="s">
        <v>109</v>
      </c>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row>
    <row r="17" spans="1:60" outlineLevel="2" x14ac:dyDescent="0.2">
      <c r="A17" s="24"/>
      <c r="B17" s="25"/>
      <c r="C17" s="55" t="s">
        <v>389</v>
      </c>
      <c r="D17" s="30"/>
      <c r="E17" s="61">
        <v>0.05</v>
      </c>
      <c r="F17" s="28"/>
      <c r="G17" s="28"/>
      <c r="H17" s="28"/>
      <c r="I17" s="28"/>
      <c r="J17" s="28"/>
      <c r="K17" s="28"/>
      <c r="L17" s="28"/>
      <c r="M17" s="28"/>
      <c r="N17" s="27"/>
      <c r="O17" s="27"/>
      <c r="P17" s="27"/>
      <c r="Q17" s="27"/>
      <c r="R17" s="28"/>
      <c r="S17" s="28"/>
      <c r="T17" s="28"/>
      <c r="U17" s="28"/>
      <c r="V17" s="28"/>
      <c r="W17" s="28"/>
      <c r="X17" s="28"/>
      <c r="Y17" s="28"/>
      <c r="Z17" s="17"/>
      <c r="AA17" s="17"/>
      <c r="AB17" s="17"/>
      <c r="AC17" s="17"/>
      <c r="AD17" s="17"/>
      <c r="AE17" s="17"/>
      <c r="AF17" s="17"/>
      <c r="AG17" s="17" t="s">
        <v>111</v>
      </c>
      <c r="AH17" s="17">
        <v>0</v>
      </c>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row>
    <row r="18" spans="1:60" outlineLevel="1" x14ac:dyDescent="0.2">
      <c r="A18" s="39">
        <v>5</v>
      </c>
      <c r="B18" s="40" t="s">
        <v>289</v>
      </c>
      <c r="C18" s="54" t="s">
        <v>290</v>
      </c>
      <c r="D18" s="41" t="s">
        <v>124</v>
      </c>
      <c r="E18" s="42">
        <v>1.2</v>
      </c>
      <c r="F18" s="438">
        <v>0</v>
      </c>
      <c r="G18" s="44">
        <f>ROUND(E18*F18,2)</f>
        <v>0</v>
      </c>
      <c r="H18" s="43"/>
      <c r="I18" s="44">
        <f>ROUND(E18*H18,2)</f>
        <v>0</v>
      </c>
      <c r="J18" s="43"/>
      <c r="K18" s="44">
        <f>ROUND(E18*J18,2)</f>
        <v>0</v>
      </c>
      <c r="L18" s="44">
        <v>21</v>
      </c>
      <c r="M18" s="44">
        <f>G18*(1+L18/100)</f>
        <v>0</v>
      </c>
      <c r="N18" s="42">
        <v>3.5249999999999997E-2</v>
      </c>
      <c r="O18" s="42">
        <f>ROUND(E18*N18,2)</f>
        <v>0.04</v>
      </c>
      <c r="P18" s="42">
        <v>0</v>
      </c>
      <c r="Q18" s="42">
        <f>ROUND(E18*P18,2)</f>
        <v>0</v>
      </c>
      <c r="R18" s="44"/>
      <c r="S18" s="44" t="s">
        <v>106</v>
      </c>
      <c r="T18" s="45" t="s">
        <v>106</v>
      </c>
      <c r="U18" s="28">
        <v>0.74</v>
      </c>
      <c r="V18" s="28">
        <f>ROUND(E18*U18,2)</f>
        <v>0.89</v>
      </c>
      <c r="W18" s="28"/>
      <c r="X18" s="28" t="s">
        <v>107</v>
      </c>
      <c r="Y18" s="28" t="s">
        <v>108</v>
      </c>
      <c r="Z18" s="17"/>
      <c r="AA18" s="17"/>
      <c r="AB18" s="17"/>
      <c r="AC18" s="17"/>
      <c r="AD18" s="17"/>
      <c r="AE18" s="17"/>
      <c r="AF18" s="17"/>
      <c r="AG18" s="17" t="s">
        <v>109</v>
      </c>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row>
    <row r="19" spans="1:60" outlineLevel="2" x14ac:dyDescent="0.2">
      <c r="A19" s="24"/>
      <c r="B19" s="25"/>
      <c r="C19" s="55" t="s">
        <v>390</v>
      </c>
      <c r="D19" s="30"/>
      <c r="E19" s="61">
        <v>1.2</v>
      </c>
      <c r="F19" s="28"/>
      <c r="G19" s="28"/>
      <c r="H19" s="28"/>
      <c r="I19" s="28"/>
      <c r="J19" s="28"/>
      <c r="K19" s="28"/>
      <c r="L19" s="28"/>
      <c r="M19" s="28"/>
      <c r="N19" s="27"/>
      <c r="O19" s="27"/>
      <c r="P19" s="27"/>
      <c r="Q19" s="27"/>
      <c r="R19" s="28"/>
      <c r="S19" s="28"/>
      <c r="T19" s="28"/>
      <c r="U19" s="28"/>
      <c r="V19" s="28"/>
      <c r="W19" s="28"/>
      <c r="X19" s="28"/>
      <c r="Y19" s="28"/>
      <c r="Z19" s="17"/>
      <c r="AA19" s="17"/>
      <c r="AB19" s="17"/>
      <c r="AC19" s="17"/>
      <c r="AD19" s="17"/>
      <c r="AE19" s="17"/>
      <c r="AF19" s="17"/>
      <c r="AG19" s="17" t="s">
        <v>111</v>
      </c>
      <c r="AH19" s="17">
        <v>0</v>
      </c>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row>
    <row r="20" spans="1:60" ht="22.5" outlineLevel="1" x14ac:dyDescent="0.2">
      <c r="A20" s="39">
        <v>6</v>
      </c>
      <c r="B20" s="40" t="s">
        <v>292</v>
      </c>
      <c r="C20" s="54" t="s">
        <v>293</v>
      </c>
      <c r="D20" s="41" t="s">
        <v>124</v>
      </c>
      <c r="E20" s="42">
        <v>1.2</v>
      </c>
      <c r="F20" s="438">
        <v>0</v>
      </c>
      <c r="G20" s="44">
        <f>ROUND(E20*F20,2)</f>
        <v>0</v>
      </c>
      <c r="H20" s="43"/>
      <c r="I20" s="44">
        <f>ROUND(E20*H20,2)</f>
        <v>0</v>
      </c>
      <c r="J20" s="43"/>
      <c r="K20" s="44">
        <f>ROUND(E20*J20,2)</f>
        <v>0</v>
      </c>
      <c r="L20" s="44">
        <v>21</v>
      </c>
      <c r="M20" s="44">
        <f>G20*(1+L20/100)</f>
        <v>0</v>
      </c>
      <c r="N20" s="42">
        <v>0</v>
      </c>
      <c r="O20" s="42">
        <f>ROUND(E20*N20,2)</f>
        <v>0</v>
      </c>
      <c r="P20" s="42">
        <v>0</v>
      </c>
      <c r="Q20" s="42">
        <f>ROUND(E20*P20,2)</f>
        <v>0</v>
      </c>
      <c r="R20" s="44"/>
      <c r="S20" s="44" t="s">
        <v>106</v>
      </c>
      <c r="T20" s="45" t="s">
        <v>106</v>
      </c>
      <c r="U20" s="28">
        <v>0.35</v>
      </c>
      <c r="V20" s="28">
        <f>ROUND(E20*U20,2)</f>
        <v>0.42</v>
      </c>
      <c r="W20" s="28"/>
      <c r="X20" s="28" t="s">
        <v>107</v>
      </c>
      <c r="Y20" s="28" t="s">
        <v>108</v>
      </c>
      <c r="Z20" s="17"/>
      <c r="AA20" s="17"/>
      <c r="AB20" s="17"/>
      <c r="AC20" s="17"/>
      <c r="AD20" s="17"/>
      <c r="AE20" s="17"/>
      <c r="AF20" s="17"/>
      <c r="AG20" s="17" t="s">
        <v>109</v>
      </c>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row>
    <row r="21" spans="1:60" outlineLevel="2" x14ac:dyDescent="0.2">
      <c r="A21" s="24"/>
      <c r="B21" s="25"/>
      <c r="C21" s="55" t="s">
        <v>390</v>
      </c>
      <c r="D21" s="30"/>
      <c r="E21" s="61">
        <v>1.2</v>
      </c>
      <c r="F21" s="28"/>
      <c r="G21" s="28"/>
      <c r="H21" s="28"/>
      <c r="I21" s="28"/>
      <c r="J21" s="28"/>
      <c r="K21" s="28"/>
      <c r="L21" s="28"/>
      <c r="M21" s="28"/>
      <c r="N21" s="27"/>
      <c r="O21" s="27"/>
      <c r="P21" s="27"/>
      <c r="Q21" s="27"/>
      <c r="R21" s="28"/>
      <c r="S21" s="28"/>
      <c r="T21" s="28"/>
      <c r="U21" s="28"/>
      <c r="V21" s="28"/>
      <c r="W21" s="28"/>
      <c r="X21" s="28"/>
      <c r="Y21" s="28"/>
      <c r="Z21" s="17"/>
      <c r="AA21" s="17"/>
      <c r="AB21" s="17"/>
      <c r="AC21" s="17"/>
      <c r="AD21" s="17"/>
      <c r="AE21" s="17"/>
      <c r="AF21" s="17"/>
      <c r="AG21" s="17" t="s">
        <v>111</v>
      </c>
      <c r="AH21" s="17">
        <v>0</v>
      </c>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row>
    <row r="22" spans="1:60" ht="22.5" outlineLevel="1" x14ac:dyDescent="0.2">
      <c r="A22" s="39">
        <v>7</v>
      </c>
      <c r="B22" s="40" t="s">
        <v>294</v>
      </c>
      <c r="C22" s="54" t="s">
        <v>295</v>
      </c>
      <c r="D22" s="41" t="s">
        <v>114</v>
      </c>
      <c r="E22" s="42">
        <v>5.0000000000000001E-3</v>
      </c>
      <c r="F22" s="438">
        <v>0</v>
      </c>
      <c r="G22" s="44">
        <f>ROUND(E22*F22,2)</f>
        <v>0</v>
      </c>
      <c r="H22" s="43"/>
      <c r="I22" s="44">
        <f>ROUND(E22*H22,2)</f>
        <v>0</v>
      </c>
      <c r="J22" s="43"/>
      <c r="K22" s="44">
        <f>ROUND(E22*J22,2)</f>
        <v>0</v>
      </c>
      <c r="L22" s="44">
        <v>21</v>
      </c>
      <c r="M22" s="44">
        <f>G22*(1+L22/100)</f>
        <v>0</v>
      </c>
      <c r="N22" s="42">
        <v>1.0573600000000001</v>
      </c>
      <c r="O22" s="42">
        <f>ROUND(E22*N22,2)</f>
        <v>0.01</v>
      </c>
      <c r="P22" s="42">
        <v>0</v>
      </c>
      <c r="Q22" s="42">
        <f>ROUND(E22*P22,2)</f>
        <v>0</v>
      </c>
      <c r="R22" s="44"/>
      <c r="S22" s="44" t="s">
        <v>106</v>
      </c>
      <c r="T22" s="45" t="s">
        <v>106</v>
      </c>
      <c r="U22" s="28">
        <v>15.23</v>
      </c>
      <c r="V22" s="28">
        <f>ROUND(E22*U22,2)</f>
        <v>0.08</v>
      </c>
      <c r="W22" s="28"/>
      <c r="X22" s="28" t="s">
        <v>107</v>
      </c>
      <c r="Y22" s="28" t="s">
        <v>108</v>
      </c>
      <c r="Z22" s="17"/>
      <c r="AA22" s="17"/>
      <c r="AB22" s="17"/>
      <c r="AC22" s="17"/>
      <c r="AD22" s="17"/>
      <c r="AE22" s="17"/>
      <c r="AF22" s="17"/>
      <c r="AG22" s="17" t="s">
        <v>109</v>
      </c>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row>
    <row r="23" spans="1:60" outlineLevel="2" x14ac:dyDescent="0.2">
      <c r="A23" s="24"/>
      <c r="B23" s="25"/>
      <c r="C23" s="55" t="s">
        <v>391</v>
      </c>
      <c r="D23" s="30"/>
      <c r="E23" s="61">
        <v>5.0000000000000001E-3</v>
      </c>
      <c r="F23" s="28"/>
      <c r="G23" s="28"/>
      <c r="H23" s="28"/>
      <c r="I23" s="28"/>
      <c r="J23" s="28"/>
      <c r="K23" s="28"/>
      <c r="L23" s="28"/>
      <c r="M23" s="28"/>
      <c r="N23" s="27"/>
      <c r="O23" s="27"/>
      <c r="P23" s="27"/>
      <c r="Q23" s="27"/>
      <c r="R23" s="28"/>
      <c r="S23" s="28"/>
      <c r="T23" s="28"/>
      <c r="U23" s="28"/>
      <c r="V23" s="28"/>
      <c r="W23" s="28"/>
      <c r="X23" s="28"/>
      <c r="Y23" s="28"/>
      <c r="Z23" s="17"/>
      <c r="AA23" s="17"/>
      <c r="AB23" s="17"/>
      <c r="AC23" s="17"/>
      <c r="AD23" s="17"/>
      <c r="AE23" s="17"/>
      <c r="AF23" s="17"/>
      <c r="AG23" s="17" t="s">
        <v>111</v>
      </c>
      <c r="AH23" s="17">
        <v>0</v>
      </c>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row>
    <row r="24" spans="1:60" outlineLevel="1" x14ac:dyDescent="0.2">
      <c r="A24" s="39">
        <v>8</v>
      </c>
      <c r="B24" s="40" t="s">
        <v>112</v>
      </c>
      <c r="C24" s="54" t="s">
        <v>113</v>
      </c>
      <c r="D24" s="41" t="s">
        <v>114</v>
      </c>
      <c r="E24" s="42">
        <v>0.21171999999999999</v>
      </c>
      <c r="F24" s="438">
        <v>0</v>
      </c>
      <c r="G24" s="44">
        <f>ROUND(E24*F24,2)</f>
        <v>0</v>
      </c>
      <c r="H24" s="43"/>
      <c r="I24" s="44">
        <f>ROUND(E24*H24,2)</f>
        <v>0</v>
      </c>
      <c r="J24" s="43"/>
      <c r="K24" s="44">
        <f>ROUND(E24*J24,2)</f>
        <v>0</v>
      </c>
      <c r="L24" s="44">
        <v>21</v>
      </c>
      <c r="M24" s="44">
        <f>G24*(1+L24/100)</f>
        <v>0</v>
      </c>
      <c r="N24" s="42">
        <v>1.7090000000000001E-2</v>
      </c>
      <c r="O24" s="42">
        <f>ROUND(E24*N24,2)</f>
        <v>0</v>
      </c>
      <c r="P24" s="42">
        <v>0</v>
      </c>
      <c r="Q24" s="42">
        <f>ROUND(E24*P24,2)</f>
        <v>0</v>
      </c>
      <c r="R24" s="44"/>
      <c r="S24" s="44" t="s">
        <v>106</v>
      </c>
      <c r="T24" s="45" t="s">
        <v>106</v>
      </c>
      <c r="U24" s="28">
        <v>16.582999999999998</v>
      </c>
      <c r="V24" s="28">
        <f>ROUND(E24*U24,2)</f>
        <v>3.51</v>
      </c>
      <c r="W24" s="28"/>
      <c r="X24" s="28" t="s">
        <v>107</v>
      </c>
      <c r="Y24" s="28" t="s">
        <v>108</v>
      </c>
      <c r="Z24" s="17"/>
      <c r="AA24" s="17"/>
      <c r="AB24" s="17"/>
      <c r="AC24" s="17"/>
      <c r="AD24" s="17"/>
      <c r="AE24" s="17"/>
      <c r="AF24" s="17"/>
      <c r="AG24" s="17" t="s">
        <v>109</v>
      </c>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row>
    <row r="25" spans="1:60" outlineLevel="2" x14ac:dyDescent="0.2">
      <c r="A25" s="24"/>
      <c r="B25" s="25"/>
      <c r="C25" s="55" t="s">
        <v>392</v>
      </c>
      <c r="D25" s="30"/>
      <c r="E25" s="61">
        <v>0.21171999999999999</v>
      </c>
      <c r="F25" s="28"/>
      <c r="G25" s="28"/>
      <c r="H25" s="28"/>
      <c r="I25" s="28"/>
      <c r="J25" s="28"/>
      <c r="K25" s="28"/>
      <c r="L25" s="28"/>
      <c r="M25" s="28"/>
      <c r="N25" s="27"/>
      <c r="O25" s="27"/>
      <c r="P25" s="27"/>
      <c r="Q25" s="27"/>
      <c r="R25" s="28"/>
      <c r="S25" s="28"/>
      <c r="T25" s="28"/>
      <c r="U25" s="28"/>
      <c r="V25" s="28"/>
      <c r="W25" s="28"/>
      <c r="X25" s="28"/>
      <c r="Y25" s="28"/>
      <c r="Z25" s="17"/>
      <c r="AA25" s="17"/>
      <c r="AB25" s="17"/>
      <c r="AC25" s="17"/>
      <c r="AD25" s="17"/>
      <c r="AE25" s="17"/>
      <c r="AF25" s="17"/>
      <c r="AG25" s="17" t="s">
        <v>111</v>
      </c>
      <c r="AH25" s="17">
        <v>0</v>
      </c>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row>
    <row r="26" spans="1:60" outlineLevel="1" x14ac:dyDescent="0.2">
      <c r="A26" s="39">
        <v>9</v>
      </c>
      <c r="B26" s="40" t="s">
        <v>393</v>
      </c>
      <c r="C26" s="54" t="s">
        <v>394</v>
      </c>
      <c r="D26" s="41" t="s">
        <v>114</v>
      </c>
      <c r="E26" s="42">
        <v>0.22866</v>
      </c>
      <c r="F26" s="438">
        <v>0</v>
      </c>
      <c r="G26" s="44">
        <f>ROUND(E26*F26,2)</f>
        <v>0</v>
      </c>
      <c r="H26" s="43"/>
      <c r="I26" s="44">
        <f>ROUND(E26*H26,2)</f>
        <v>0</v>
      </c>
      <c r="J26" s="43"/>
      <c r="K26" s="44">
        <f>ROUND(E26*J26,2)</f>
        <v>0</v>
      </c>
      <c r="L26" s="44">
        <v>21</v>
      </c>
      <c r="M26" s="44">
        <f>G26*(1+L26/100)</f>
        <v>0</v>
      </c>
      <c r="N26" s="42">
        <v>1</v>
      </c>
      <c r="O26" s="42">
        <f>ROUND(E26*N26,2)</f>
        <v>0.23</v>
      </c>
      <c r="P26" s="42">
        <v>0</v>
      </c>
      <c r="Q26" s="42">
        <f>ROUND(E26*P26,2)</f>
        <v>0</v>
      </c>
      <c r="R26" s="44" t="s">
        <v>118</v>
      </c>
      <c r="S26" s="44" t="s">
        <v>106</v>
      </c>
      <c r="T26" s="45" t="s">
        <v>106</v>
      </c>
      <c r="U26" s="28">
        <v>0</v>
      </c>
      <c r="V26" s="28">
        <f>ROUND(E26*U26,2)</f>
        <v>0</v>
      </c>
      <c r="W26" s="28"/>
      <c r="X26" s="28" t="s">
        <v>119</v>
      </c>
      <c r="Y26" s="28" t="s">
        <v>108</v>
      </c>
      <c r="Z26" s="17"/>
      <c r="AA26" s="17"/>
      <c r="AB26" s="17"/>
      <c r="AC26" s="17"/>
      <c r="AD26" s="17"/>
      <c r="AE26" s="17"/>
      <c r="AF26" s="17"/>
      <c r="AG26" s="17" t="s">
        <v>120</v>
      </c>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row>
    <row r="27" spans="1:60" outlineLevel="2" x14ac:dyDescent="0.2">
      <c r="A27" s="24"/>
      <c r="B27" s="25"/>
      <c r="C27" s="55" t="s">
        <v>395</v>
      </c>
      <c r="D27" s="30"/>
      <c r="E27" s="61">
        <v>0.22866</v>
      </c>
      <c r="F27" s="28"/>
      <c r="G27" s="28"/>
      <c r="H27" s="28"/>
      <c r="I27" s="28"/>
      <c r="J27" s="28"/>
      <c r="K27" s="28"/>
      <c r="L27" s="28"/>
      <c r="M27" s="28"/>
      <c r="N27" s="27"/>
      <c r="O27" s="27"/>
      <c r="P27" s="27"/>
      <c r="Q27" s="27"/>
      <c r="R27" s="28"/>
      <c r="S27" s="28"/>
      <c r="T27" s="28"/>
      <c r="U27" s="28"/>
      <c r="V27" s="28"/>
      <c r="W27" s="28"/>
      <c r="X27" s="28"/>
      <c r="Y27" s="28"/>
      <c r="Z27" s="17"/>
      <c r="AA27" s="17"/>
      <c r="AB27" s="17"/>
      <c r="AC27" s="17"/>
      <c r="AD27" s="17"/>
      <c r="AE27" s="17"/>
      <c r="AF27" s="17"/>
      <c r="AG27" s="17" t="s">
        <v>111</v>
      </c>
      <c r="AH27" s="17">
        <v>0</v>
      </c>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row>
    <row r="28" spans="1:60" x14ac:dyDescent="0.2">
      <c r="A28" s="32" t="s">
        <v>101</v>
      </c>
      <c r="B28" s="33" t="s">
        <v>23</v>
      </c>
      <c r="C28" s="53" t="s">
        <v>24</v>
      </c>
      <c r="D28" s="34"/>
      <c r="E28" s="35"/>
      <c r="F28" s="36"/>
      <c r="G28" s="36">
        <f>SUMIF(AG29:AG32,"&lt;&gt;NOR",G29:G32)</f>
        <v>0</v>
      </c>
      <c r="H28" s="36"/>
      <c r="I28" s="36">
        <f>SUM(I29:I32)</f>
        <v>0</v>
      </c>
      <c r="J28" s="36"/>
      <c r="K28" s="36">
        <f>SUM(K29:K32)</f>
        <v>0</v>
      </c>
      <c r="L28" s="36"/>
      <c r="M28" s="36">
        <f>SUM(M29:M32)</f>
        <v>0</v>
      </c>
      <c r="N28" s="35"/>
      <c r="O28" s="35">
        <f>SUM(O29:O32)</f>
        <v>0.78</v>
      </c>
      <c r="P28" s="35"/>
      <c r="Q28" s="35">
        <f>SUM(Q29:Q32)</f>
        <v>0</v>
      </c>
      <c r="R28" s="36"/>
      <c r="S28" s="36"/>
      <c r="T28" s="37"/>
      <c r="U28" s="31"/>
      <c r="V28" s="31">
        <f>SUM(V29:V32)</f>
        <v>9.0399999999999991</v>
      </c>
      <c r="W28" s="31"/>
      <c r="X28" s="31"/>
      <c r="Y28" s="31"/>
      <c r="AG28" t="s">
        <v>102</v>
      </c>
    </row>
    <row r="29" spans="1:60" ht="22.5" outlineLevel="1" x14ac:dyDescent="0.2">
      <c r="A29" s="39">
        <v>10</v>
      </c>
      <c r="B29" s="40" t="s">
        <v>122</v>
      </c>
      <c r="C29" s="54" t="s">
        <v>123</v>
      </c>
      <c r="D29" s="41" t="s">
        <v>124</v>
      </c>
      <c r="E29" s="42">
        <v>4.0199999999999996</v>
      </c>
      <c r="F29" s="438">
        <v>0</v>
      </c>
      <c r="G29" s="44">
        <f>ROUND(E29*F29,2)</f>
        <v>0</v>
      </c>
      <c r="H29" s="43"/>
      <c r="I29" s="44">
        <f>ROUND(E29*H29,2)</f>
        <v>0</v>
      </c>
      <c r="J29" s="43"/>
      <c r="K29" s="44">
        <f>ROUND(E29*J29,2)</f>
        <v>0</v>
      </c>
      <c r="L29" s="44">
        <v>21</v>
      </c>
      <c r="M29" s="44">
        <f>G29*(1+L29/100)</f>
        <v>0</v>
      </c>
      <c r="N29" s="42">
        <v>0.18323999999999999</v>
      </c>
      <c r="O29" s="42">
        <f>ROUND(E29*N29,2)</f>
        <v>0.74</v>
      </c>
      <c r="P29" s="42">
        <v>0</v>
      </c>
      <c r="Q29" s="42">
        <f>ROUND(E29*P29,2)</f>
        <v>0</v>
      </c>
      <c r="R29" s="44"/>
      <c r="S29" s="44" t="s">
        <v>106</v>
      </c>
      <c r="T29" s="45" t="s">
        <v>106</v>
      </c>
      <c r="U29" s="28">
        <v>1.21</v>
      </c>
      <c r="V29" s="28">
        <f>ROUND(E29*U29,2)</f>
        <v>4.8600000000000003</v>
      </c>
      <c r="W29" s="28"/>
      <c r="X29" s="28" t="s">
        <v>107</v>
      </c>
      <c r="Y29" s="28" t="s">
        <v>108</v>
      </c>
      <c r="Z29" s="17"/>
      <c r="AA29" s="17"/>
      <c r="AB29" s="17"/>
      <c r="AC29" s="17"/>
      <c r="AD29" s="17"/>
      <c r="AE29" s="17"/>
      <c r="AF29" s="17"/>
      <c r="AG29" s="17" t="s">
        <v>109</v>
      </c>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row>
    <row r="30" spans="1:60" outlineLevel="2" x14ac:dyDescent="0.2">
      <c r="A30" s="24"/>
      <c r="B30" s="25"/>
      <c r="C30" s="55" t="s">
        <v>396</v>
      </c>
      <c r="D30" s="30"/>
      <c r="E30" s="61">
        <v>4.0199999999999996</v>
      </c>
      <c r="F30" s="28"/>
      <c r="G30" s="28"/>
      <c r="H30" s="28"/>
      <c r="I30" s="28"/>
      <c r="J30" s="28"/>
      <c r="K30" s="28"/>
      <c r="L30" s="28"/>
      <c r="M30" s="28"/>
      <c r="N30" s="27"/>
      <c r="O30" s="27"/>
      <c r="P30" s="27"/>
      <c r="Q30" s="27"/>
      <c r="R30" s="28"/>
      <c r="S30" s="28"/>
      <c r="T30" s="28"/>
      <c r="U30" s="28"/>
      <c r="V30" s="28"/>
      <c r="W30" s="28"/>
      <c r="X30" s="28"/>
      <c r="Y30" s="28"/>
      <c r="Z30" s="17"/>
      <c r="AA30" s="17"/>
      <c r="AB30" s="17"/>
      <c r="AC30" s="17"/>
      <c r="AD30" s="17"/>
      <c r="AE30" s="17"/>
      <c r="AF30" s="17"/>
      <c r="AG30" s="17" t="s">
        <v>111</v>
      </c>
      <c r="AH30" s="17">
        <v>0</v>
      </c>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row>
    <row r="31" spans="1:60" outlineLevel="1" x14ac:dyDescent="0.2">
      <c r="A31" s="39">
        <v>11</v>
      </c>
      <c r="B31" s="40" t="s">
        <v>126</v>
      </c>
      <c r="C31" s="54" t="s">
        <v>127</v>
      </c>
      <c r="D31" s="41" t="s">
        <v>124</v>
      </c>
      <c r="E31" s="42">
        <v>4.6900000000000004</v>
      </c>
      <c r="F31" s="438">
        <v>0</v>
      </c>
      <c r="G31" s="44">
        <f>ROUND(E31*F31,2)</f>
        <v>0</v>
      </c>
      <c r="H31" s="43"/>
      <c r="I31" s="44">
        <f>ROUND(E31*H31,2)</f>
        <v>0</v>
      </c>
      <c r="J31" s="43"/>
      <c r="K31" s="44">
        <f>ROUND(E31*J31,2)</f>
        <v>0</v>
      </c>
      <c r="L31" s="44">
        <v>21</v>
      </c>
      <c r="M31" s="44">
        <f>G31*(1+L31/100)</f>
        <v>0</v>
      </c>
      <c r="N31" s="42">
        <v>8.4600000000000005E-3</v>
      </c>
      <c r="O31" s="42">
        <f>ROUND(E31*N31,2)</f>
        <v>0.04</v>
      </c>
      <c r="P31" s="42">
        <v>0</v>
      </c>
      <c r="Q31" s="42">
        <f>ROUND(E31*P31,2)</f>
        <v>0</v>
      </c>
      <c r="R31" s="44"/>
      <c r="S31" s="44" t="s">
        <v>106</v>
      </c>
      <c r="T31" s="45" t="s">
        <v>106</v>
      </c>
      <c r="U31" s="28">
        <v>0.89100000000000001</v>
      </c>
      <c r="V31" s="28">
        <f>ROUND(E31*U31,2)</f>
        <v>4.18</v>
      </c>
      <c r="W31" s="28"/>
      <c r="X31" s="28" t="s">
        <v>107</v>
      </c>
      <c r="Y31" s="28" t="s">
        <v>108</v>
      </c>
      <c r="Z31" s="17"/>
      <c r="AA31" s="17"/>
      <c r="AB31" s="17"/>
      <c r="AC31" s="17"/>
      <c r="AD31" s="17"/>
      <c r="AE31" s="17"/>
      <c r="AF31" s="17"/>
      <c r="AG31" s="17" t="s">
        <v>109</v>
      </c>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row>
    <row r="32" spans="1:60" outlineLevel="2" x14ac:dyDescent="0.2">
      <c r="A32" s="24"/>
      <c r="B32" s="25"/>
      <c r="C32" s="55" t="s">
        <v>397</v>
      </c>
      <c r="D32" s="30"/>
      <c r="E32" s="61">
        <v>4.6900000000000004</v>
      </c>
      <c r="F32" s="28"/>
      <c r="G32" s="28"/>
      <c r="H32" s="28"/>
      <c r="I32" s="28"/>
      <c r="J32" s="28"/>
      <c r="K32" s="28"/>
      <c r="L32" s="28"/>
      <c r="M32" s="28"/>
      <c r="N32" s="27"/>
      <c r="O32" s="27"/>
      <c r="P32" s="27"/>
      <c r="Q32" s="27"/>
      <c r="R32" s="28"/>
      <c r="S32" s="28"/>
      <c r="T32" s="28"/>
      <c r="U32" s="28"/>
      <c r="V32" s="28"/>
      <c r="W32" s="28"/>
      <c r="X32" s="28"/>
      <c r="Y32" s="28"/>
      <c r="Z32" s="17"/>
      <c r="AA32" s="17"/>
      <c r="AB32" s="17"/>
      <c r="AC32" s="17"/>
      <c r="AD32" s="17"/>
      <c r="AE32" s="17"/>
      <c r="AF32" s="17"/>
      <c r="AG32" s="17" t="s">
        <v>111</v>
      </c>
      <c r="AH32" s="17">
        <v>0</v>
      </c>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row>
    <row r="33" spans="1:60" x14ac:dyDescent="0.2">
      <c r="A33" s="32" t="s">
        <v>101</v>
      </c>
      <c r="B33" s="33" t="s">
        <v>25</v>
      </c>
      <c r="C33" s="53" t="s">
        <v>26</v>
      </c>
      <c r="D33" s="34"/>
      <c r="E33" s="35"/>
      <c r="F33" s="36"/>
      <c r="G33" s="36">
        <f>SUMIF(AG34:AG35,"&lt;&gt;NOR",G34:G35)</f>
        <v>0</v>
      </c>
      <c r="H33" s="36"/>
      <c r="I33" s="36">
        <f>SUM(I34:I35)</f>
        <v>0</v>
      </c>
      <c r="J33" s="36"/>
      <c r="K33" s="36">
        <f>SUM(K34:K35)</f>
        <v>0</v>
      </c>
      <c r="L33" s="36"/>
      <c r="M33" s="36">
        <f>SUM(M34:M35)</f>
        <v>0</v>
      </c>
      <c r="N33" s="35"/>
      <c r="O33" s="35">
        <f>SUM(O34:O35)</f>
        <v>0</v>
      </c>
      <c r="P33" s="35"/>
      <c r="Q33" s="35">
        <f>SUM(Q34:Q35)</f>
        <v>0</v>
      </c>
      <c r="R33" s="36"/>
      <c r="S33" s="36"/>
      <c r="T33" s="37"/>
      <c r="U33" s="31"/>
      <c r="V33" s="31">
        <f>SUM(V34:V35)</f>
        <v>0</v>
      </c>
      <c r="W33" s="31"/>
      <c r="X33" s="31"/>
      <c r="Y33" s="31"/>
      <c r="AG33" t="s">
        <v>102</v>
      </c>
    </row>
    <row r="34" spans="1:60" ht="33.75" outlineLevel="1" x14ac:dyDescent="0.2">
      <c r="A34" s="39">
        <v>12</v>
      </c>
      <c r="B34" s="40" t="s">
        <v>129</v>
      </c>
      <c r="C34" s="54" t="s">
        <v>130</v>
      </c>
      <c r="D34" s="41" t="s">
        <v>131</v>
      </c>
      <c r="E34" s="42">
        <v>1</v>
      </c>
      <c r="F34" s="438">
        <v>0</v>
      </c>
      <c r="G34" s="44">
        <f>ROUND(E34*F34,2)</f>
        <v>0</v>
      </c>
      <c r="H34" s="43"/>
      <c r="I34" s="44">
        <f>ROUND(E34*H34,2)</f>
        <v>0</v>
      </c>
      <c r="J34" s="43"/>
      <c r="K34" s="44">
        <f>ROUND(E34*J34,2)</f>
        <v>0</v>
      </c>
      <c r="L34" s="44">
        <v>21</v>
      </c>
      <c r="M34" s="44">
        <f>G34*(1+L34/100)</f>
        <v>0</v>
      </c>
      <c r="N34" s="42">
        <v>0</v>
      </c>
      <c r="O34" s="42">
        <f>ROUND(E34*N34,2)</f>
        <v>0</v>
      </c>
      <c r="P34" s="42">
        <v>0</v>
      </c>
      <c r="Q34" s="42">
        <f>ROUND(E34*P34,2)</f>
        <v>0</v>
      </c>
      <c r="R34" s="44"/>
      <c r="S34" s="44" t="s">
        <v>132</v>
      </c>
      <c r="T34" s="45" t="s">
        <v>133</v>
      </c>
      <c r="U34" s="28">
        <v>0</v>
      </c>
      <c r="V34" s="28">
        <f>ROUND(E34*U34,2)</f>
        <v>0</v>
      </c>
      <c r="W34" s="28"/>
      <c r="X34" s="28" t="s">
        <v>107</v>
      </c>
      <c r="Y34" s="28" t="s">
        <v>108</v>
      </c>
      <c r="Z34" s="17"/>
      <c r="AA34" s="17"/>
      <c r="AB34" s="17"/>
      <c r="AC34" s="17"/>
      <c r="AD34" s="17"/>
      <c r="AE34" s="17"/>
      <c r="AF34" s="17"/>
      <c r="AG34" s="17" t="s">
        <v>109</v>
      </c>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row>
    <row r="35" spans="1:60" outlineLevel="2" x14ac:dyDescent="0.2">
      <c r="A35" s="24"/>
      <c r="B35" s="25"/>
      <c r="C35" s="55" t="s">
        <v>11</v>
      </c>
      <c r="D35" s="30"/>
      <c r="E35" s="61">
        <v>1</v>
      </c>
      <c r="F35" s="28"/>
      <c r="G35" s="28"/>
      <c r="H35" s="28"/>
      <c r="I35" s="28"/>
      <c r="J35" s="28"/>
      <c r="K35" s="28"/>
      <c r="L35" s="28"/>
      <c r="M35" s="28"/>
      <c r="N35" s="27"/>
      <c r="O35" s="27"/>
      <c r="P35" s="27"/>
      <c r="Q35" s="27"/>
      <c r="R35" s="28"/>
      <c r="S35" s="28"/>
      <c r="T35" s="28"/>
      <c r="U35" s="28"/>
      <c r="V35" s="28"/>
      <c r="W35" s="28"/>
      <c r="X35" s="28"/>
      <c r="Y35" s="28"/>
      <c r="Z35" s="17"/>
      <c r="AA35" s="17"/>
      <c r="AB35" s="17"/>
      <c r="AC35" s="17"/>
      <c r="AD35" s="17"/>
      <c r="AE35" s="17"/>
      <c r="AF35" s="17"/>
      <c r="AG35" s="17" t="s">
        <v>111</v>
      </c>
      <c r="AH35" s="17">
        <v>0</v>
      </c>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row>
    <row r="36" spans="1:60" x14ac:dyDescent="0.2">
      <c r="A36" s="32" t="s">
        <v>101</v>
      </c>
      <c r="B36" s="33" t="s">
        <v>17</v>
      </c>
      <c r="C36" s="53" t="s">
        <v>27</v>
      </c>
      <c r="D36" s="34"/>
      <c r="E36" s="35"/>
      <c r="F36" s="36"/>
      <c r="G36" s="36">
        <f>SUMIF(AG37:AG38,"&lt;&gt;NOR",G37:G38)</f>
        <v>0</v>
      </c>
      <c r="H36" s="36"/>
      <c r="I36" s="36">
        <f>SUM(I37:I38)</f>
        <v>0</v>
      </c>
      <c r="J36" s="36"/>
      <c r="K36" s="36">
        <f>SUM(K37:K38)</f>
        <v>0</v>
      </c>
      <c r="L36" s="36"/>
      <c r="M36" s="36">
        <f>SUM(M37:M38)</f>
        <v>0</v>
      </c>
      <c r="N36" s="35"/>
      <c r="O36" s="35">
        <f>SUM(O37:O38)</f>
        <v>0.14000000000000001</v>
      </c>
      <c r="P36" s="35"/>
      <c r="Q36" s="35">
        <f>SUM(Q37:Q38)</f>
        <v>0</v>
      </c>
      <c r="R36" s="36"/>
      <c r="S36" s="36"/>
      <c r="T36" s="37"/>
      <c r="U36" s="31"/>
      <c r="V36" s="31">
        <f>SUM(V37:V38)</f>
        <v>9.64</v>
      </c>
      <c r="W36" s="31"/>
      <c r="X36" s="31"/>
      <c r="Y36" s="31"/>
      <c r="AG36" t="s">
        <v>102</v>
      </c>
    </row>
    <row r="37" spans="1:60" ht="33.75" outlineLevel="1" x14ac:dyDescent="0.2">
      <c r="A37" s="39">
        <v>13</v>
      </c>
      <c r="B37" s="40" t="s">
        <v>398</v>
      </c>
      <c r="C37" s="54" t="s">
        <v>399</v>
      </c>
      <c r="D37" s="41" t="s">
        <v>124</v>
      </c>
      <c r="E37" s="42">
        <v>10.15</v>
      </c>
      <c r="F37" s="438">
        <v>0</v>
      </c>
      <c r="G37" s="44">
        <f>ROUND(E37*F37,2)</f>
        <v>0</v>
      </c>
      <c r="H37" s="43"/>
      <c r="I37" s="44">
        <f>ROUND(E37*H37,2)</f>
        <v>0</v>
      </c>
      <c r="J37" s="43"/>
      <c r="K37" s="44">
        <f>ROUND(E37*J37,2)</f>
        <v>0</v>
      </c>
      <c r="L37" s="44">
        <v>21</v>
      </c>
      <c r="M37" s="44">
        <f>G37*(1+L37/100)</f>
        <v>0</v>
      </c>
      <c r="N37" s="42">
        <v>1.3520000000000001E-2</v>
      </c>
      <c r="O37" s="42">
        <f>ROUND(E37*N37,2)</f>
        <v>0.14000000000000001</v>
      </c>
      <c r="P37" s="42">
        <v>0</v>
      </c>
      <c r="Q37" s="42">
        <f>ROUND(E37*P37,2)</f>
        <v>0</v>
      </c>
      <c r="R37" s="44"/>
      <c r="S37" s="44" t="s">
        <v>106</v>
      </c>
      <c r="T37" s="45" t="s">
        <v>106</v>
      </c>
      <c r="U37" s="28">
        <v>0.95</v>
      </c>
      <c r="V37" s="28">
        <f>ROUND(E37*U37,2)</f>
        <v>9.64</v>
      </c>
      <c r="W37" s="28"/>
      <c r="X37" s="28" t="s">
        <v>107</v>
      </c>
      <c r="Y37" s="28" t="s">
        <v>108</v>
      </c>
      <c r="Z37" s="17"/>
      <c r="AA37" s="17"/>
      <c r="AB37" s="17"/>
      <c r="AC37" s="17"/>
      <c r="AD37" s="17"/>
      <c r="AE37" s="17"/>
      <c r="AF37" s="17"/>
      <c r="AG37" s="17" t="s">
        <v>109</v>
      </c>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row>
    <row r="38" spans="1:60" outlineLevel="2" x14ac:dyDescent="0.2">
      <c r="A38" s="24"/>
      <c r="B38" s="25"/>
      <c r="C38" s="55" t="s">
        <v>400</v>
      </c>
      <c r="D38" s="30"/>
      <c r="E38" s="61">
        <v>10.15</v>
      </c>
      <c r="F38" s="28"/>
      <c r="G38" s="28"/>
      <c r="H38" s="28"/>
      <c r="I38" s="28"/>
      <c r="J38" s="28"/>
      <c r="K38" s="28"/>
      <c r="L38" s="28"/>
      <c r="M38" s="28"/>
      <c r="N38" s="27"/>
      <c r="O38" s="27"/>
      <c r="P38" s="27"/>
      <c r="Q38" s="27"/>
      <c r="R38" s="28"/>
      <c r="S38" s="28"/>
      <c r="T38" s="28"/>
      <c r="U38" s="28"/>
      <c r="V38" s="28"/>
      <c r="W38" s="28"/>
      <c r="X38" s="28"/>
      <c r="Y38" s="28"/>
      <c r="Z38" s="17"/>
      <c r="AA38" s="17"/>
      <c r="AB38" s="17"/>
      <c r="AC38" s="17"/>
      <c r="AD38" s="17"/>
      <c r="AE38" s="17"/>
      <c r="AF38" s="17"/>
      <c r="AG38" s="17" t="s">
        <v>111</v>
      </c>
      <c r="AH38" s="17">
        <v>0</v>
      </c>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row>
    <row r="39" spans="1:60" x14ac:dyDescent="0.2">
      <c r="A39" s="32" t="s">
        <v>101</v>
      </c>
      <c r="B39" s="33" t="s">
        <v>30</v>
      </c>
      <c r="C39" s="53" t="s">
        <v>31</v>
      </c>
      <c r="D39" s="34"/>
      <c r="E39" s="35"/>
      <c r="F39" s="36"/>
      <c r="G39" s="36">
        <f>SUMIF(AG40:AG47,"&lt;&gt;NOR",G40:G47)</f>
        <v>0</v>
      </c>
      <c r="H39" s="36"/>
      <c r="I39" s="36">
        <f>SUM(I40:I47)</f>
        <v>0</v>
      </c>
      <c r="J39" s="36"/>
      <c r="K39" s="36">
        <f>SUM(K40:K47)</f>
        <v>0</v>
      </c>
      <c r="L39" s="36"/>
      <c r="M39" s="36">
        <f>SUM(M40:M47)</f>
        <v>0</v>
      </c>
      <c r="N39" s="35"/>
      <c r="O39" s="35">
        <f>SUM(O40:O47)</f>
        <v>9.23</v>
      </c>
      <c r="P39" s="35"/>
      <c r="Q39" s="35">
        <f>SUM(Q40:Q47)</f>
        <v>0</v>
      </c>
      <c r="R39" s="36"/>
      <c r="S39" s="36"/>
      <c r="T39" s="37"/>
      <c r="U39" s="31"/>
      <c r="V39" s="31">
        <f>SUM(V40:V47)</f>
        <v>125.13999999999999</v>
      </c>
      <c r="W39" s="31"/>
      <c r="X39" s="31"/>
      <c r="Y39" s="31"/>
      <c r="AG39" t="s">
        <v>102</v>
      </c>
    </row>
    <row r="40" spans="1:60" outlineLevel="1" x14ac:dyDescent="0.2">
      <c r="A40" s="39">
        <v>14</v>
      </c>
      <c r="B40" s="40" t="s">
        <v>401</v>
      </c>
      <c r="C40" s="54" t="s">
        <v>402</v>
      </c>
      <c r="D40" s="41" t="s">
        <v>151</v>
      </c>
      <c r="E40" s="42">
        <v>28</v>
      </c>
      <c r="F40" s="438">
        <v>0</v>
      </c>
      <c r="G40" s="44">
        <f>ROUND(E40*F40,2)</f>
        <v>0</v>
      </c>
      <c r="H40" s="43"/>
      <c r="I40" s="44">
        <f>ROUND(E40*H40,2)</f>
        <v>0</v>
      </c>
      <c r="J40" s="43"/>
      <c r="K40" s="44">
        <f>ROUND(E40*J40,2)</f>
        <v>0</v>
      </c>
      <c r="L40" s="44">
        <v>21</v>
      </c>
      <c r="M40" s="44">
        <f>G40*(1+L40/100)</f>
        <v>0</v>
      </c>
      <c r="N40" s="42">
        <v>0.11369</v>
      </c>
      <c r="O40" s="42">
        <f>ROUND(E40*N40,2)</f>
        <v>3.18</v>
      </c>
      <c r="P40" s="42">
        <v>0</v>
      </c>
      <c r="Q40" s="42">
        <f>ROUND(E40*P40,2)</f>
        <v>0</v>
      </c>
      <c r="R40" s="44"/>
      <c r="S40" s="44" t="s">
        <v>106</v>
      </c>
      <c r="T40" s="45" t="s">
        <v>106</v>
      </c>
      <c r="U40" s="28">
        <v>0.56999999999999995</v>
      </c>
      <c r="V40" s="28">
        <f>ROUND(E40*U40,2)</f>
        <v>15.96</v>
      </c>
      <c r="W40" s="28"/>
      <c r="X40" s="28" t="s">
        <v>107</v>
      </c>
      <c r="Y40" s="28" t="s">
        <v>108</v>
      </c>
      <c r="Z40" s="17"/>
      <c r="AA40" s="17"/>
      <c r="AB40" s="17"/>
      <c r="AC40" s="17"/>
      <c r="AD40" s="17"/>
      <c r="AE40" s="17"/>
      <c r="AF40" s="17"/>
      <c r="AG40" s="17" t="s">
        <v>109</v>
      </c>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row>
    <row r="41" spans="1:60" outlineLevel="2" x14ac:dyDescent="0.2">
      <c r="A41" s="24"/>
      <c r="B41" s="25"/>
      <c r="C41" s="55" t="s">
        <v>403</v>
      </c>
      <c r="D41" s="30"/>
      <c r="E41" s="61">
        <v>28</v>
      </c>
      <c r="F41" s="28"/>
      <c r="G41" s="28"/>
      <c r="H41" s="28"/>
      <c r="I41" s="28"/>
      <c r="J41" s="28"/>
      <c r="K41" s="28"/>
      <c r="L41" s="28"/>
      <c r="M41" s="28"/>
      <c r="N41" s="27"/>
      <c r="O41" s="27"/>
      <c r="P41" s="27"/>
      <c r="Q41" s="27"/>
      <c r="R41" s="28"/>
      <c r="S41" s="28"/>
      <c r="T41" s="28"/>
      <c r="U41" s="28"/>
      <c r="V41" s="28"/>
      <c r="W41" s="28"/>
      <c r="X41" s="28"/>
      <c r="Y41" s="28"/>
      <c r="Z41" s="17"/>
      <c r="AA41" s="17"/>
      <c r="AB41" s="17"/>
      <c r="AC41" s="17"/>
      <c r="AD41" s="17"/>
      <c r="AE41" s="17"/>
      <c r="AF41" s="17"/>
      <c r="AG41" s="17" t="s">
        <v>111</v>
      </c>
      <c r="AH41" s="17">
        <v>0</v>
      </c>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row>
    <row r="42" spans="1:60" outlineLevel="1" x14ac:dyDescent="0.2">
      <c r="A42" s="39">
        <v>15</v>
      </c>
      <c r="B42" s="40" t="s">
        <v>404</v>
      </c>
      <c r="C42" s="54" t="s">
        <v>405</v>
      </c>
      <c r="D42" s="41" t="s">
        <v>124</v>
      </c>
      <c r="E42" s="42">
        <v>5.32</v>
      </c>
      <c r="F42" s="438">
        <v>0</v>
      </c>
      <c r="G42" s="44">
        <f>ROUND(E42*F42,2)</f>
        <v>0</v>
      </c>
      <c r="H42" s="43"/>
      <c r="I42" s="44">
        <f>ROUND(E42*H42,2)</f>
        <v>0</v>
      </c>
      <c r="J42" s="43"/>
      <c r="K42" s="44">
        <f>ROUND(E42*J42,2)</f>
        <v>0</v>
      </c>
      <c r="L42" s="44">
        <v>21</v>
      </c>
      <c r="M42" s="44">
        <f>G42*(1+L42/100)</f>
        <v>0</v>
      </c>
      <c r="N42" s="42">
        <v>1.856E-2</v>
      </c>
      <c r="O42" s="42">
        <f>ROUND(E42*N42,2)</f>
        <v>0.1</v>
      </c>
      <c r="P42" s="42">
        <v>0</v>
      </c>
      <c r="Q42" s="42">
        <f>ROUND(E42*P42,2)</f>
        <v>0</v>
      </c>
      <c r="R42" s="44"/>
      <c r="S42" s="44" t="s">
        <v>106</v>
      </c>
      <c r="T42" s="45" t="s">
        <v>106</v>
      </c>
      <c r="U42" s="28">
        <v>2.34</v>
      </c>
      <c r="V42" s="28">
        <f>ROUND(E42*U42,2)</f>
        <v>12.45</v>
      </c>
      <c r="W42" s="28"/>
      <c r="X42" s="28" t="s">
        <v>107</v>
      </c>
      <c r="Y42" s="28" t="s">
        <v>108</v>
      </c>
      <c r="Z42" s="17"/>
      <c r="AA42" s="17"/>
      <c r="AB42" s="17"/>
      <c r="AC42" s="17"/>
      <c r="AD42" s="17"/>
      <c r="AE42" s="17"/>
      <c r="AF42" s="17"/>
      <c r="AG42" s="17" t="s">
        <v>109</v>
      </c>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row>
    <row r="43" spans="1:60" outlineLevel="2" x14ac:dyDescent="0.2">
      <c r="A43" s="24"/>
      <c r="B43" s="25"/>
      <c r="C43" s="55" t="s">
        <v>406</v>
      </c>
      <c r="D43" s="30"/>
      <c r="E43" s="61">
        <v>5.32</v>
      </c>
      <c r="F43" s="28"/>
      <c r="G43" s="28"/>
      <c r="H43" s="28"/>
      <c r="I43" s="28"/>
      <c r="J43" s="28"/>
      <c r="K43" s="28"/>
      <c r="L43" s="28"/>
      <c r="M43" s="28"/>
      <c r="N43" s="27"/>
      <c r="O43" s="27"/>
      <c r="P43" s="27"/>
      <c r="Q43" s="27"/>
      <c r="R43" s="28"/>
      <c r="S43" s="28"/>
      <c r="T43" s="28"/>
      <c r="U43" s="28"/>
      <c r="V43" s="28"/>
      <c r="W43" s="28"/>
      <c r="X43" s="28"/>
      <c r="Y43" s="28"/>
      <c r="Z43" s="17"/>
      <c r="AA43" s="17"/>
      <c r="AB43" s="17"/>
      <c r="AC43" s="17"/>
      <c r="AD43" s="17"/>
      <c r="AE43" s="17"/>
      <c r="AF43" s="17"/>
      <c r="AG43" s="17" t="s">
        <v>111</v>
      </c>
      <c r="AH43" s="17">
        <v>0</v>
      </c>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row>
    <row r="44" spans="1:60" outlineLevel="1" x14ac:dyDescent="0.2">
      <c r="A44" s="39">
        <v>16</v>
      </c>
      <c r="B44" s="40" t="s">
        <v>407</v>
      </c>
      <c r="C44" s="54" t="s">
        <v>408</v>
      </c>
      <c r="D44" s="41" t="s">
        <v>124</v>
      </c>
      <c r="E44" s="42">
        <v>5.32</v>
      </c>
      <c r="F44" s="438">
        <v>0</v>
      </c>
      <c r="G44" s="44">
        <f>ROUND(E44*F44,2)</f>
        <v>0</v>
      </c>
      <c r="H44" s="43"/>
      <c r="I44" s="44">
        <f>ROUND(E44*H44,2)</f>
        <v>0</v>
      </c>
      <c r="J44" s="43"/>
      <c r="K44" s="44">
        <f>ROUND(E44*J44,2)</f>
        <v>0</v>
      </c>
      <c r="L44" s="44">
        <v>21</v>
      </c>
      <c r="M44" s="44">
        <f>G44*(1+L44/100)</f>
        <v>0</v>
      </c>
      <c r="N44" s="42">
        <v>0</v>
      </c>
      <c r="O44" s="42">
        <f>ROUND(E44*N44,2)</f>
        <v>0</v>
      </c>
      <c r="P44" s="42">
        <v>0</v>
      </c>
      <c r="Q44" s="42">
        <f>ROUND(E44*P44,2)</f>
        <v>0</v>
      </c>
      <c r="R44" s="44"/>
      <c r="S44" s="44" t="s">
        <v>106</v>
      </c>
      <c r="T44" s="45" t="s">
        <v>106</v>
      </c>
      <c r="U44" s="28">
        <v>0.26</v>
      </c>
      <c r="V44" s="28">
        <f>ROUND(E44*U44,2)</f>
        <v>1.38</v>
      </c>
      <c r="W44" s="28"/>
      <c r="X44" s="28" t="s">
        <v>107</v>
      </c>
      <c r="Y44" s="28" t="s">
        <v>108</v>
      </c>
      <c r="Z44" s="17"/>
      <c r="AA44" s="17"/>
      <c r="AB44" s="17"/>
      <c r="AC44" s="17"/>
      <c r="AD44" s="17"/>
      <c r="AE44" s="17"/>
      <c r="AF44" s="17"/>
      <c r="AG44" s="17" t="s">
        <v>109</v>
      </c>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row>
    <row r="45" spans="1:60" outlineLevel="2" x14ac:dyDescent="0.2">
      <c r="A45" s="24"/>
      <c r="B45" s="25"/>
      <c r="C45" s="55" t="s">
        <v>406</v>
      </c>
      <c r="D45" s="30"/>
      <c r="E45" s="61">
        <v>5.32</v>
      </c>
      <c r="F45" s="28"/>
      <c r="G45" s="28"/>
      <c r="H45" s="28"/>
      <c r="I45" s="28"/>
      <c r="J45" s="28"/>
      <c r="K45" s="28"/>
      <c r="L45" s="28"/>
      <c r="M45" s="28"/>
      <c r="N45" s="27"/>
      <c r="O45" s="27"/>
      <c r="P45" s="27"/>
      <c r="Q45" s="27"/>
      <c r="R45" s="28"/>
      <c r="S45" s="28"/>
      <c r="T45" s="28"/>
      <c r="U45" s="28"/>
      <c r="V45" s="28"/>
      <c r="W45" s="28"/>
      <c r="X45" s="28"/>
      <c r="Y45" s="28"/>
      <c r="Z45" s="17"/>
      <c r="AA45" s="17"/>
      <c r="AB45" s="17"/>
      <c r="AC45" s="17"/>
      <c r="AD45" s="17"/>
      <c r="AE45" s="17"/>
      <c r="AF45" s="17"/>
      <c r="AG45" s="17" t="s">
        <v>111</v>
      </c>
      <c r="AH45" s="17">
        <v>0</v>
      </c>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row>
    <row r="46" spans="1:60" ht="22.5" outlineLevel="1" x14ac:dyDescent="0.2">
      <c r="A46" s="39">
        <v>17</v>
      </c>
      <c r="B46" s="40" t="s">
        <v>409</v>
      </c>
      <c r="C46" s="54" t="s">
        <v>410</v>
      </c>
      <c r="D46" s="41" t="s">
        <v>105</v>
      </c>
      <c r="E46" s="42">
        <v>1.95</v>
      </c>
      <c r="F46" s="438">
        <v>0</v>
      </c>
      <c r="G46" s="44">
        <f>ROUND(E46*F46,2)</f>
        <v>0</v>
      </c>
      <c r="H46" s="43"/>
      <c r="I46" s="44">
        <f>ROUND(E46*H46,2)</f>
        <v>0</v>
      </c>
      <c r="J46" s="43"/>
      <c r="K46" s="44">
        <f>ROUND(E46*J46,2)</f>
        <v>0</v>
      </c>
      <c r="L46" s="44">
        <v>21</v>
      </c>
      <c r="M46" s="44">
        <f>G46*(1+L46/100)</f>
        <v>0</v>
      </c>
      <c r="N46" s="42">
        <v>3.0501200000000002</v>
      </c>
      <c r="O46" s="42">
        <f>ROUND(E46*N46,2)</f>
        <v>5.95</v>
      </c>
      <c r="P46" s="42">
        <v>0</v>
      </c>
      <c r="Q46" s="42">
        <f>ROUND(E46*P46,2)</f>
        <v>0</v>
      </c>
      <c r="R46" s="44"/>
      <c r="S46" s="44" t="s">
        <v>106</v>
      </c>
      <c r="T46" s="45" t="s">
        <v>133</v>
      </c>
      <c r="U46" s="28">
        <v>48.899650000000001</v>
      </c>
      <c r="V46" s="28">
        <f>ROUND(E46*U46,2)</f>
        <v>95.35</v>
      </c>
      <c r="W46" s="28"/>
      <c r="X46" s="28" t="s">
        <v>411</v>
      </c>
      <c r="Y46" s="28" t="s">
        <v>108</v>
      </c>
      <c r="Z46" s="17"/>
      <c r="AA46" s="17"/>
      <c r="AB46" s="17"/>
      <c r="AC46" s="17"/>
      <c r="AD46" s="17"/>
      <c r="AE46" s="17"/>
      <c r="AF46" s="17"/>
      <c r="AG46" s="17" t="s">
        <v>412</v>
      </c>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row>
    <row r="47" spans="1:60" outlineLevel="2" x14ac:dyDescent="0.2">
      <c r="A47" s="24"/>
      <c r="B47" s="25"/>
      <c r="C47" s="55" t="s">
        <v>413</v>
      </c>
      <c r="D47" s="30"/>
      <c r="E47" s="61">
        <v>1.95</v>
      </c>
      <c r="F47" s="28"/>
      <c r="G47" s="28"/>
      <c r="H47" s="28"/>
      <c r="I47" s="28"/>
      <c r="J47" s="28"/>
      <c r="K47" s="28"/>
      <c r="L47" s="28"/>
      <c r="M47" s="28"/>
      <c r="N47" s="27"/>
      <c r="O47" s="27"/>
      <c r="P47" s="27"/>
      <c r="Q47" s="27"/>
      <c r="R47" s="28"/>
      <c r="S47" s="28"/>
      <c r="T47" s="28"/>
      <c r="U47" s="28"/>
      <c r="V47" s="28"/>
      <c r="W47" s="28"/>
      <c r="X47" s="28"/>
      <c r="Y47" s="28"/>
      <c r="Z47" s="17"/>
      <c r="AA47" s="17"/>
      <c r="AB47" s="17"/>
      <c r="AC47" s="17"/>
      <c r="AD47" s="17"/>
      <c r="AE47" s="17"/>
      <c r="AF47" s="17"/>
      <c r="AG47" s="17" t="s">
        <v>111</v>
      </c>
      <c r="AH47" s="17">
        <v>0</v>
      </c>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row>
    <row r="48" spans="1:60" x14ac:dyDescent="0.2">
      <c r="A48" s="32" t="s">
        <v>101</v>
      </c>
      <c r="B48" s="33" t="s">
        <v>32</v>
      </c>
      <c r="C48" s="53" t="s">
        <v>33</v>
      </c>
      <c r="D48" s="34"/>
      <c r="E48" s="35"/>
      <c r="F48" s="36"/>
      <c r="G48" s="36">
        <f>SUMIF(AG49:AG64,"&lt;&gt;NOR",G49:G64)</f>
        <v>0</v>
      </c>
      <c r="H48" s="36"/>
      <c r="I48" s="36">
        <f>SUM(I49:I64)</f>
        <v>0</v>
      </c>
      <c r="J48" s="36"/>
      <c r="K48" s="36">
        <f>SUM(K49:K64)</f>
        <v>0</v>
      </c>
      <c r="L48" s="36"/>
      <c r="M48" s="36">
        <f>SUM(M49:M64)</f>
        <v>0</v>
      </c>
      <c r="N48" s="35"/>
      <c r="O48" s="35">
        <f>SUM(O49:O64)</f>
        <v>5.3100000000000005</v>
      </c>
      <c r="P48" s="35"/>
      <c r="Q48" s="35">
        <f>SUM(Q49:Q64)</f>
        <v>0</v>
      </c>
      <c r="R48" s="36"/>
      <c r="S48" s="36"/>
      <c r="T48" s="37"/>
      <c r="U48" s="31"/>
      <c r="V48" s="31">
        <f>SUM(V49:V64)</f>
        <v>80.86</v>
      </c>
      <c r="W48" s="31"/>
      <c r="X48" s="31"/>
      <c r="Y48" s="31"/>
      <c r="AG48" t="s">
        <v>102</v>
      </c>
    </row>
    <row r="49" spans="1:60" outlineLevel="1" x14ac:dyDescent="0.2">
      <c r="A49" s="39">
        <v>18</v>
      </c>
      <c r="B49" s="40" t="s">
        <v>144</v>
      </c>
      <c r="C49" s="54" t="s">
        <v>145</v>
      </c>
      <c r="D49" s="41" t="s">
        <v>124</v>
      </c>
      <c r="E49" s="42">
        <v>2.34</v>
      </c>
      <c r="F49" s="438">
        <v>0</v>
      </c>
      <c r="G49" s="44">
        <f>ROUND(E49*F49,2)</f>
        <v>0</v>
      </c>
      <c r="H49" s="43"/>
      <c r="I49" s="44">
        <f>ROUND(E49*H49,2)</f>
        <v>0</v>
      </c>
      <c r="J49" s="43"/>
      <c r="K49" s="44">
        <f>ROUND(E49*J49,2)</f>
        <v>0</v>
      </c>
      <c r="L49" s="44">
        <v>21</v>
      </c>
      <c r="M49" s="44">
        <f>G49*(1+L49/100)</f>
        <v>0</v>
      </c>
      <c r="N49" s="42">
        <v>4.0000000000000003E-5</v>
      </c>
      <c r="O49" s="42">
        <f>ROUND(E49*N49,2)</f>
        <v>0</v>
      </c>
      <c r="P49" s="42">
        <v>0</v>
      </c>
      <c r="Q49" s="42">
        <f>ROUND(E49*P49,2)</f>
        <v>0</v>
      </c>
      <c r="R49" s="44"/>
      <c r="S49" s="44" t="s">
        <v>106</v>
      </c>
      <c r="T49" s="45" t="s">
        <v>106</v>
      </c>
      <c r="U49" s="28">
        <v>7.8E-2</v>
      </c>
      <c r="V49" s="28">
        <f>ROUND(E49*U49,2)</f>
        <v>0.18</v>
      </c>
      <c r="W49" s="28"/>
      <c r="X49" s="28" t="s">
        <v>107</v>
      </c>
      <c r="Y49" s="28" t="s">
        <v>108</v>
      </c>
      <c r="Z49" s="17"/>
      <c r="AA49" s="17"/>
      <c r="AB49" s="17"/>
      <c r="AC49" s="17"/>
      <c r="AD49" s="17"/>
      <c r="AE49" s="17"/>
      <c r="AF49" s="17"/>
      <c r="AG49" s="17" t="s">
        <v>109</v>
      </c>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row>
    <row r="50" spans="1:60" outlineLevel="2" x14ac:dyDescent="0.2">
      <c r="A50" s="24"/>
      <c r="B50" s="25"/>
      <c r="C50" s="55" t="s">
        <v>414</v>
      </c>
      <c r="D50" s="30"/>
      <c r="E50" s="61">
        <v>2.34</v>
      </c>
      <c r="F50" s="28"/>
      <c r="G50" s="28"/>
      <c r="H50" s="28"/>
      <c r="I50" s="28"/>
      <c r="J50" s="28"/>
      <c r="K50" s="28"/>
      <c r="L50" s="28"/>
      <c r="M50" s="28"/>
      <c r="N50" s="27"/>
      <c r="O50" s="27"/>
      <c r="P50" s="27"/>
      <c r="Q50" s="27"/>
      <c r="R50" s="28"/>
      <c r="S50" s="28"/>
      <c r="T50" s="28"/>
      <c r="U50" s="28"/>
      <c r="V50" s="28"/>
      <c r="W50" s="28"/>
      <c r="X50" s="28"/>
      <c r="Y50" s="28"/>
      <c r="Z50" s="17"/>
      <c r="AA50" s="17"/>
      <c r="AB50" s="17"/>
      <c r="AC50" s="17"/>
      <c r="AD50" s="17"/>
      <c r="AE50" s="17"/>
      <c r="AF50" s="17"/>
      <c r="AG50" s="17" t="s">
        <v>111</v>
      </c>
      <c r="AH50" s="17">
        <v>0</v>
      </c>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row>
    <row r="51" spans="1:60" outlineLevel="1" x14ac:dyDescent="0.2">
      <c r="A51" s="39">
        <v>19</v>
      </c>
      <c r="B51" s="40" t="s">
        <v>415</v>
      </c>
      <c r="C51" s="54" t="s">
        <v>416</v>
      </c>
      <c r="D51" s="41" t="s">
        <v>124</v>
      </c>
      <c r="E51" s="42">
        <v>10.15</v>
      </c>
      <c r="F51" s="438">
        <v>0</v>
      </c>
      <c r="G51" s="44">
        <f>ROUND(E51*F51,2)</f>
        <v>0</v>
      </c>
      <c r="H51" s="43"/>
      <c r="I51" s="44">
        <f>ROUND(E51*H51,2)</f>
        <v>0</v>
      </c>
      <c r="J51" s="43"/>
      <c r="K51" s="44">
        <f>ROUND(E51*J51,2)</f>
        <v>0</v>
      </c>
      <c r="L51" s="44">
        <v>21</v>
      </c>
      <c r="M51" s="44">
        <f>G51*(1+L51/100)</f>
        <v>0</v>
      </c>
      <c r="N51" s="42">
        <v>5.3839999999999999E-2</v>
      </c>
      <c r="O51" s="42">
        <f>ROUND(E51*N51,2)</f>
        <v>0.55000000000000004</v>
      </c>
      <c r="P51" s="42">
        <v>0</v>
      </c>
      <c r="Q51" s="42">
        <f>ROUND(E51*P51,2)</f>
        <v>0</v>
      </c>
      <c r="R51" s="44"/>
      <c r="S51" s="44" t="s">
        <v>106</v>
      </c>
      <c r="T51" s="45" t="s">
        <v>106</v>
      </c>
      <c r="U51" s="28">
        <v>1.1499999999999999</v>
      </c>
      <c r="V51" s="28">
        <f>ROUND(E51*U51,2)</f>
        <v>11.67</v>
      </c>
      <c r="W51" s="28"/>
      <c r="X51" s="28" t="s">
        <v>107</v>
      </c>
      <c r="Y51" s="28" t="s">
        <v>108</v>
      </c>
      <c r="Z51" s="17"/>
      <c r="AA51" s="17"/>
      <c r="AB51" s="17"/>
      <c r="AC51" s="17"/>
      <c r="AD51" s="17"/>
      <c r="AE51" s="17"/>
      <c r="AF51" s="17"/>
      <c r="AG51" s="17" t="s">
        <v>109</v>
      </c>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row>
    <row r="52" spans="1:60" outlineLevel="2" x14ac:dyDescent="0.2">
      <c r="A52" s="24"/>
      <c r="B52" s="25"/>
      <c r="C52" s="55" t="s">
        <v>417</v>
      </c>
      <c r="D52" s="30"/>
      <c r="E52" s="61">
        <v>10.15</v>
      </c>
      <c r="F52" s="28"/>
      <c r="G52" s="28"/>
      <c r="H52" s="28"/>
      <c r="I52" s="28"/>
      <c r="J52" s="28"/>
      <c r="K52" s="28"/>
      <c r="L52" s="28"/>
      <c r="M52" s="28"/>
      <c r="N52" s="27"/>
      <c r="O52" s="27"/>
      <c r="P52" s="27"/>
      <c r="Q52" s="27"/>
      <c r="R52" s="28"/>
      <c r="S52" s="28"/>
      <c r="T52" s="28"/>
      <c r="U52" s="28"/>
      <c r="V52" s="28"/>
      <c r="W52" s="28"/>
      <c r="X52" s="28"/>
      <c r="Y52" s="28"/>
      <c r="Z52" s="17"/>
      <c r="AA52" s="17"/>
      <c r="AB52" s="17"/>
      <c r="AC52" s="17"/>
      <c r="AD52" s="17"/>
      <c r="AE52" s="17"/>
      <c r="AF52" s="17"/>
      <c r="AG52" s="17" t="s">
        <v>111</v>
      </c>
      <c r="AH52" s="17">
        <v>0</v>
      </c>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row>
    <row r="53" spans="1:60" outlineLevel="1" x14ac:dyDescent="0.2">
      <c r="A53" s="39">
        <v>20</v>
      </c>
      <c r="B53" s="40" t="s">
        <v>149</v>
      </c>
      <c r="C53" s="54" t="s">
        <v>150</v>
      </c>
      <c r="D53" s="41" t="s">
        <v>151</v>
      </c>
      <c r="E53" s="42">
        <v>8.8000000000000007</v>
      </c>
      <c r="F53" s="438">
        <v>0</v>
      </c>
      <c r="G53" s="44">
        <f>ROUND(E53*F53,2)</f>
        <v>0</v>
      </c>
      <c r="H53" s="43"/>
      <c r="I53" s="44">
        <f>ROUND(E53*H53,2)</f>
        <v>0</v>
      </c>
      <c r="J53" s="43"/>
      <c r="K53" s="44">
        <f>ROUND(E53*J53,2)</f>
        <v>0</v>
      </c>
      <c r="L53" s="44">
        <v>21</v>
      </c>
      <c r="M53" s="44">
        <f>G53*(1+L53/100)</f>
        <v>0</v>
      </c>
      <c r="N53" s="42">
        <v>3.7100000000000002E-3</v>
      </c>
      <c r="O53" s="42">
        <f>ROUND(E53*N53,2)</f>
        <v>0.03</v>
      </c>
      <c r="P53" s="42">
        <v>0</v>
      </c>
      <c r="Q53" s="42">
        <f>ROUND(E53*P53,2)</f>
        <v>0</v>
      </c>
      <c r="R53" s="44"/>
      <c r="S53" s="44" t="s">
        <v>106</v>
      </c>
      <c r="T53" s="45" t="s">
        <v>106</v>
      </c>
      <c r="U53" s="28">
        <v>0.18179999999999999</v>
      </c>
      <c r="V53" s="28">
        <f>ROUND(E53*U53,2)</f>
        <v>1.6</v>
      </c>
      <c r="W53" s="28"/>
      <c r="X53" s="28" t="s">
        <v>107</v>
      </c>
      <c r="Y53" s="28" t="s">
        <v>108</v>
      </c>
      <c r="Z53" s="17"/>
      <c r="AA53" s="17"/>
      <c r="AB53" s="17"/>
      <c r="AC53" s="17"/>
      <c r="AD53" s="17"/>
      <c r="AE53" s="17"/>
      <c r="AF53" s="17"/>
      <c r="AG53" s="17" t="s">
        <v>109</v>
      </c>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row>
    <row r="54" spans="1:60" outlineLevel="2" x14ac:dyDescent="0.2">
      <c r="A54" s="24"/>
      <c r="B54" s="25"/>
      <c r="C54" s="55" t="s">
        <v>418</v>
      </c>
      <c r="D54" s="30"/>
      <c r="E54" s="61">
        <v>8.8000000000000007</v>
      </c>
      <c r="F54" s="28"/>
      <c r="G54" s="28"/>
      <c r="H54" s="28"/>
      <c r="I54" s="28"/>
      <c r="J54" s="28"/>
      <c r="K54" s="28"/>
      <c r="L54" s="28"/>
      <c r="M54" s="28"/>
      <c r="N54" s="27"/>
      <c r="O54" s="27"/>
      <c r="P54" s="27"/>
      <c r="Q54" s="27"/>
      <c r="R54" s="28"/>
      <c r="S54" s="28"/>
      <c r="T54" s="28"/>
      <c r="U54" s="28"/>
      <c r="V54" s="28"/>
      <c r="W54" s="28"/>
      <c r="X54" s="28"/>
      <c r="Y54" s="28"/>
      <c r="Z54" s="17"/>
      <c r="AA54" s="17"/>
      <c r="AB54" s="17"/>
      <c r="AC54" s="17"/>
      <c r="AD54" s="17"/>
      <c r="AE54" s="17"/>
      <c r="AF54" s="17"/>
      <c r="AG54" s="17" t="s">
        <v>111</v>
      </c>
      <c r="AH54" s="17">
        <v>0</v>
      </c>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row>
    <row r="55" spans="1:60" outlineLevel="1" x14ac:dyDescent="0.2">
      <c r="A55" s="39">
        <v>21</v>
      </c>
      <c r="B55" s="40" t="s">
        <v>153</v>
      </c>
      <c r="C55" s="54" t="s">
        <v>154</v>
      </c>
      <c r="D55" s="41" t="s">
        <v>124</v>
      </c>
      <c r="E55" s="42">
        <v>93.43</v>
      </c>
      <c r="F55" s="438">
        <v>0</v>
      </c>
      <c r="G55" s="44">
        <f>ROUND(E55*F55,2)</f>
        <v>0</v>
      </c>
      <c r="H55" s="43"/>
      <c r="I55" s="44">
        <f>ROUND(E55*H55,2)</f>
        <v>0</v>
      </c>
      <c r="J55" s="43"/>
      <c r="K55" s="44">
        <f>ROUND(E55*J55,2)</f>
        <v>0</v>
      </c>
      <c r="L55" s="44">
        <v>21</v>
      </c>
      <c r="M55" s="44">
        <f>G55*(1+L55/100)</f>
        <v>0</v>
      </c>
      <c r="N55" s="42">
        <v>4.7660000000000001E-2</v>
      </c>
      <c r="O55" s="42">
        <f>ROUND(E55*N55,2)</f>
        <v>4.45</v>
      </c>
      <c r="P55" s="42">
        <v>0</v>
      </c>
      <c r="Q55" s="42">
        <f>ROUND(E55*P55,2)</f>
        <v>0</v>
      </c>
      <c r="R55" s="44"/>
      <c r="S55" s="44" t="s">
        <v>106</v>
      </c>
      <c r="T55" s="45" t="s">
        <v>106</v>
      </c>
      <c r="U55" s="28">
        <v>0.65600000000000003</v>
      </c>
      <c r="V55" s="28">
        <f>ROUND(E55*U55,2)</f>
        <v>61.29</v>
      </c>
      <c r="W55" s="28"/>
      <c r="X55" s="28" t="s">
        <v>107</v>
      </c>
      <c r="Y55" s="28" t="s">
        <v>108</v>
      </c>
      <c r="Z55" s="17"/>
      <c r="AA55" s="17"/>
      <c r="AB55" s="17"/>
      <c r="AC55" s="17"/>
      <c r="AD55" s="17"/>
      <c r="AE55" s="17"/>
      <c r="AF55" s="17"/>
      <c r="AG55" s="17" t="s">
        <v>109</v>
      </c>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row>
    <row r="56" spans="1:60" outlineLevel="2" x14ac:dyDescent="0.2">
      <c r="A56" s="24"/>
      <c r="B56" s="25"/>
      <c r="C56" s="55" t="s">
        <v>419</v>
      </c>
      <c r="D56" s="30"/>
      <c r="E56" s="61">
        <v>90.72</v>
      </c>
      <c r="F56" s="28"/>
      <c r="G56" s="28"/>
      <c r="H56" s="28"/>
      <c r="I56" s="28"/>
      <c r="J56" s="28"/>
      <c r="K56" s="28"/>
      <c r="L56" s="28"/>
      <c r="M56" s="28"/>
      <c r="N56" s="27"/>
      <c r="O56" s="27"/>
      <c r="P56" s="27"/>
      <c r="Q56" s="27"/>
      <c r="R56" s="28"/>
      <c r="S56" s="28"/>
      <c r="T56" s="28"/>
      <c r="U56" s="28"/>
      <c r="V56" s="28"/>
      <c r="W56" s="28"/>
      <c r="X56" s="28"/>
      <c r="Y56" s="28"/>
      <c r="Z56" s="17"/>
      <c r="AA56" s="17"/>
      <c r="AB56" s="17"/>
      <c r="AC56" s="17"/>
      <c r="AD56" s="17"/>
      <c r="AE56" s="17"/>
      <c r="AF56" s="17"/>
      <c r="AG56" s="17" t="s">
        <v>111</v>
      </c>
      <c r="AH56" s="17">
        <v>0</v>
      </c>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row>
    <row r="57" spans="1:60" outlineLevel="3" x14ac:dyDescent="0.2">
      <c r="A57" s="24"/>
      <c r="B57" s="25"/>
      <c r="C57" s="55" t="s">
        <v>420</v>
      </c>
      <c r="D57" s="30"/>
      <c r="E57" s="61">
        <v>8.41</v>
      </c>
      <c r="F57" s="28"/>
      <c r="G57" s="28"/>
      <c r="H57" s="28"/>
      <c r="I57" s="28"/>
      <c r="J57" s="28"/>
      <c r="K57" s="28"/>
      <c r="L57" s="28"/>
      <c r="M57" s="28"/>
      <c r="N57" s="27"/>
      <c r="O57" s="27"/>
      <c r="P57" s="27"/>
      <c r="Q57" s="27"/>
      <c r="R57" s="28"/>
      <c r="S57" s="28"/>
      <c r="T57" s="28"/>
      <c r="U57" s="28"/>
      <c r="V57" s="28"/>
      <c r="W57" s="28"/>
      <c r="X57" s="28"/>
      <c r="Y57" s="28"/>
      <c r="Z57" s="17"/>
      <c r="AA57" s="17"/>
      <c r="AB57" s="17"/>
      <c r="AC57" s="17"/>
      <c r="AD57" s="17"/>
      <c r="AE57" s="17"/>
      <c r="AF57" s="17"/>
      <c r="AG57" s="17" t="s">
        <v>111</v>
      </c>
      <c r="AH57" s="17">
        <v>0</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row>
    <row r="58" spans="1:60" outlineLevel="3" x14ac:dyDescent="0.2">
      <c r="A58" s="24"/>
      <c r="B58" s="25"/>
      <c r="C58" s="55" t="s">
        <v>421</v>
      </c>
      <c r="D58" s="30"/>
      <c r="E58" s="61">
        <v>-3.36</v>
      </c>
      <c r="F58" s="28"/>
      <c r="G58" s="28"/>
      <c r="H58" s="28"/>
      <c r="I58" s="28"/>
      <c r="J58" s="28"/>
      <c r="K58" s="28"/>
      <c r="L58" s="28"/>
      <c r="M58" s="28"/>
      <c r="N58" s="27"/>
      <c r="O58" s="27"/>
      <c r="P58" s="27"/>
      <c r="Q58" s="27"/>
      <c r="R58" s="28"/>
      <c r="S58" s="28"/>
      <c r="T58" s="28"/>
      <c r="U58" s="28"/>
      <c r="V58" s="28"/>
      <c r="W58" s="28"/>
      <c r="X58" s="28"/>
      <c r="Y58" s="28"/>
      <c r="Z58" s="17"/>
      <c r="AA58" s="17"/>
      <c r="AB58" s="17"/>
      <c r="AC58" s="17"/>
      <c r="AD58" s="17"/>
      <c r="AE58" s="17"/>
      <c r="AF58" s="17"/>
      <c r="AG58" s="17" t="s">
        <v>111</v>
      </c>
      <c r="AH58" s="17">
        <v>0</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row>
    <row r="59" spans="1:60" outlineLevel="3" x14ac:dyDescent="0.2">
      <c r="A59" s="24"/>
      <c r="B59" s="25"/>
      <c r="C59" s="55" t="s">
        <v>422</v>
      </c>
      <c r="D59" s="30"/>
      <c r="E59" s="61">
        <v>-2.34</v>
      </c>
      <c r="F59" s="28"/>
      <c r="G59" s="28"/>
      <c r="H59" s="28"/>
      <c r="I59" s="28"/>
      <c r="J59" s="28"/>
      <c r="K59" s="28"/>
      <c r="L59" s="28"/>
      <c r="M59" s="28"/>
      <c r="N59" s="27"/>
      <c r="O59" s="27"/>
      <c r="P59" s="27"/>
      <c r="Q59" s="27"/>
      <c r="R59" s="28"/>
      <c r="S59" s="28"/>
      <c r="T59" s="28"/>
      <c r="U59" s="28"/>
      <c r="V59" s="28"/>
      <c r="W59" s="28"/>
      <c r="X59" s="28"/>
      <c r="Y59" s="28"/>
      <c r="Z59" s="17"/>
      <c r="AA59" s="17"/>
      <c r="AB59" s="17"/>
      <c r="AC59" s="17"/>
      <c r="AD59" s="17"/>
      <c r="AE59" s="17"/>
      <c r="AF59" s="17"/>
      <c r="AG59" s="17" t="s">
        <v>111</v>
      </c>
      <c r="AH59" s="17">
        <v>0</v>
      </c>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row>
    <row r="60" spans="1:60" outlineLevel="1" x14ac:dyDescent="0.2">
      <c r="A60" s="39">
        <v>22</v>
      </c>
      <c r="B60" s="40" t="s">
        <v>315</v>
      </c>
      <c r="C60" s="54" t="s">
        <v>316</v>
      </c>
      <c r="D60" s="41" t="s">
        <v>124</v>
      </c>
      <c r="E60" s="42">
        <v>6</v>
      </c>
      <c r="F60" s="438">
        <v>0</v>
      </c>
      <c r="G60" s="44">
        <f>ROUND(E60*F60,2)</f>
        <v>0</v>
      </c>
      <c r="H60" s="43"/>
      <c r="I60" s="44">
        <f>ROUND(E60*H60,2)</f>
        <v>0</v>
      </c>
      <c r="J60" s="43"/>
      <c r="K60" s="44">
        <f>ROUND(E60*J60,2)</f>
        <v>0</v>
      </c>
      <c r="L60" s="44">
        <v>21</v>
      </c>
      <c r="M60" s="44">
        <f>G60*(1+L60/100)</f>
        <v>0</v>
      </c>
      <c r="N60" s="42">
        <v>1.5740000000000001E-2</v>
      </c>
      <c r="O60" s="42">
        <f>ROUND(E60*N60,2)</f>
        <v>0.09</v>
      </c>
      <c r="P60" s="42">
        <v>0</v>
      </c>
      <c r="Q60" s="42">
        <f>ROUND(E60*P60,2)</f>
        <v>0</v>
      </c>
      <c r="R60" s="44"/>
      <c r="S60" s="44" t="s">
        <v>106</v>
      </c>
      <c r="T60" s="45" t="s">
        <v>106</v>
      </c>
      <c r="U60" s="28">
        <v>0.33</v>
      </c>
      <c r="V60" s="28">
        <f>ROUND(E60*U60,2)</f>
        <v>1.98</v>
      </c>
      <c r="W60" s="28"/>
      <c r="X60" s="28" t="s">
        <v>107</v>
      </c>
      <c r="Y60" s="28" t="s">
        <v>108</v>
      </c>
      <c r="Z60" s="17"/>
      <c r="AA60" s="17"/>
      <c r="AB60" s="17"/>
      <c r="AC60" s="17"/>
      <c r="AD60" s="17"/>
      <c r="AE60" s="17"/>
      <c r="AF60" s="17"/>
      <c r="AG60" s="17" t="s">
        <v>109</v>
      </c>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row>
    <row r="61" spans="1:60" outlineLevel="2" x14ac:dyDescent="0.2">
      <c r="A61" s="24"/>
      <c r="B61" s="25"/>
      <c r="C61" s="55" t="s">
        <v>423</v>
      </c>
      <c r="D61" s="30"/>
      <c r="E61" s="61">
        <v>6</v>
      </c>
      <c r="F61" s="28"/>
      <c r="G61" s="28"/>
      <c r="H61" s="28"/>
      <c r="I61" s="28"/>
      <c r="J61" s="28"/>
      <c r="K61" s="28"/>
      <c r="L61" s="28"/>
      <c r="M61" s="28"/>
      <c r="N61" s="27"/>
      <c r="O61" s="27"/>
      <c r="P61" s="27"/>
      <c r="Q61" s="27"/>
      <c r="R61" s="28"/>
      <c r="S61" s="28"/>
      <c r="T61" s="28"/>
      <c r="U61" s="28"/>
      <c r="V61" s="28"/>
      <c r="W61" s="28"/>
      <c r="X61" s="28"/>
      <c r="Y61" s="28"/>
      <c r="Z61" s="17"/>
      <c r="AA61" s="17"/>
      <c r="AB61" s="17"/>
      <c r="AC61" s="17"/>
      <c r="AD61" s="17"/>
      <c r="AE61" s="17"/>
      <c r="AF61" s="17"/>
      <c r="AG61" s="17" t="s">
        <v>111</v>
      </c>
      <c r="AH61" s="17">
        <v>0</v>
      </c>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row>
    <row r="62" spans="1:60" outlineLevel="1" x14ac:dyDescent="0.2">
      <c r="A62" s="39">
        <v>23</v>
      </c>
      <c r="B62" s="40" t="s">
        <v>157</v>
      </c>
      <c r="C62" s="54" t="s">
        <v>158</v>
      </c>
      <c r="D62" s="41" t="s">
        <v>124</v>
      </c>
      <c r="E62" s="42">
        <v>3.52</v>
      </c>
      <c r="F62" s="438">
        <v>0</v>
      </c>
      <c r="G62" s="44">
        <f>ROUND(E62*F62,2)</f>
        <v>0</v>
      </c>
      <c r="H62" s="43"/>
      <c r="I62" s="44">
        <f>ROUND(E62*H62,2)</f>
        <v>0</v>
      </c>
      <c r="J62" s="43"/>
      <c r="K62" s="44">
        <f>ROUND(E62*J62,2)</f>
        <v>0</v>
      </c>
      <c r="L62" s="44">
        <v>21</v>
      </c>
      <c r="M62" s="44">
        <f>G62*(1+L62/100)</f>
        <v>0</v>
      </c>
      <c r="N62" s="42">
        <v>5.3690000000000002E-2</v>
      </c>
      <c r="O62" s="42">
        <f>ROUND(E62*N62,2)</f>
        <v>0.19</v>
      </c>
      <c r="P62" s="42">
        <v>0</v>
      </c>
      <c r="Q62" s="42">
        <f>ROUND(E62*P62,2)</f>
        <v>0</v>
      </c>
      <c r="R62" s="44"/>
      <c r="S62" s="44" t="s">
        <v>106</v>
      </c>
      <c r="T62" s="45" t="s">
        <v>106</v>
      </c>
      <c r="U62" s="28">
        <v>1.17717</v>
      </c>
      <c r="V62" s="28">
        <f>ROUND(E62*U62,2)</f>
        <v>4.1399999999999997</v>
      </c>
      <c r="W62" s="28"/>
      <c r="X62" s="28" t="s">
        <v>107</v>
      </c>
      <c r="Y62" s="28" t="s">
        <v>108</v>
      </c>
      <c r="Z62" s="17"/>
      <c r="AA62" s="17"/>
      <c r="AB62" s="17"/>
      <c r="AC62" s="17"/>
      <c r="AD62" s="17"/>
      <c r="AE62" s="17"/>
      <c r="AF62" s="17"/>
      <c r="AG62" s="17" t="s">
        <v>109</v>
      </c>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row>
    <row r="63" spans="1:60" outlineLevel="2" x14ac:dyDescent="0.2">
      <c r="A63" s="24"/>
      <c r="B63" s="25"/>
      <c r="C63" s="55" t="s">
        <v>424</v>
      </c>
      <c r="D63" s="30"/>
      <c r="E63" s="61">
        <v>2.48</v>
      </c>
      <c r="F63" s="28"/>
      <c r="G63" s="28"/>
      <c r="H63" s="28"/>
      <c r="I63" s="28"/>
      <c r="J63" s="28"/>
      <c r="K63" s="28"/>
      <c r="L63" s="28"/>
      <c r="M63" s="28"/>
      <c r="N63" s="27"/>
      <c r="O63" s="27"/>
      <c r="P63" s="27"/>
      <c r="Q63" s="27"/>
      <c r="R63" s="28"/>
      <c r="S63" s="28"/>
      <c r="T63" s="28"/>
      <c r="U63" s="28"/>
      <c r="V63" s="28"/>
      <c r="W63" s="28"/>
      <c r="X63" s="28"/>
      <c r="Y63" s="28"/>
      <c r="Z63" s="17"/>
      <c r="AA63" s="17"/>
      <c r="AB63" s="17"/>
      <c r="AC63" s="17"/>
      <c r="AD63" s="17"/>
      <c r="AE63" s="17"/>
      <c r="AF63" s="17"/>
      <c r="AG63" s="17" t="s">
        <v>111</v>
      </c>
      <c r="AH63" s="17">
        <v>0</v>
      </c>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row>
    <row r="64" spans="1:60" outlineLevel="3" x14ac:dyDescent="0.2">
      <c r="A64" s="24"/>
      <c r="B64" s="25"/>
      <c r="C64" s="55" t="s">
        <v>425</v>
      </c>
      <c r="D64" s="30"/>
      <c r="E64" s="61">
        <v>1.04</v>
      </c>
      <c r="F64" s="28"/>
      <c r="G64" s="28"/>
      <c r="H64" s="28"/>
      <c r="I64" s="28"/>
      <c r="J64" s="28"/>
      <c r="K64" s="28"/>
      <c r="L64" s="28"/>
      <c r="M64" s="28"/>
      <c r="N64" s="27"/>
      <c r="O64" s="27"/>
      <c r="P64" s="27"/>
      <c r="Q64" s="27"/>
      <c r="R64" s="28"/>
      <c r="S64" s="28"/>
      <c r="T64" s="28"/>
      <c r="U64" s="28"/>
      <c r="V64" s="28"/>
      <c r="W64" s="28"/>
      <c r="X64" s="28"/>
      <c r="Y64" s="28"/>
      <c r="Z64" s="17"/>
      <c r="AA64" s="17"/>
      <c r="AB64" s="17"/>
      <c r="AC64" s="17"/>
      <c r="AD64" s="17"/>
      <c r="AE64" s="17"/>
      <c r="AF64" s="17"/>
      <c r="AG64" s="17" t="s">
        <v>111</v>
      </c>
      <c r="AH64" s="17">
        <v>0</v>
      </c>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row>
    <row r="65" spans="1:60" x14ac:dyDescent="0.2">
      <c r="A65" s="32" t="s">
        <v>101</v>
      </c>
      <c r="B65" s="33" t="s">
        <v>36</v>
      </c>
      <c r="C65" s="53" t="s">
        <v>37</v>
      </c>
      <c r="D65" s="34"/>
      <c r="E65" s="35"/>
      <c r="F65" s="36"/>
      <c r="G65" s="36">
        <f>SUMIF(AG66:AG67,"&lt;&gt;NOR",G66:G67)</f>
        <v>0</v>
      </c>
      <c r="H65" s="36"/>
      <c r="I65" s="36">
        <f>SUM(I66:I67)</f>
        <v>0</v>
      </c>
      <c r="J65" s="36"/>
      <c r="K65" s="36">
        <f>SUM(K66:K67)</f>
        <v>0</v>
      </c>
      <c r="L65" s="36"/>
      <c r="M65" s="36">
        <f>SUM(M66:M67)</f>
        <v>0</v>
      </c>
      <c r="N65" s="35"/>
      <c r="O65" s="35">
        <f>SUM(O66:O67)</f>
        <v>0.28999999999999998</v>
      </c>
      <c r="P65" s="35"/>
      <c r="Q65" s="35">
        <f>SUM(Q66:Q67)</f>
        <v>0</v>
      </c>
      <c r="R65" s="36"/>
      <c r="S65" s="36"/>
      <c r="T65" s="37"/>
      <c r="U65" s="31"/>
      <c r="V65" s="31">
        <f>SUM(V66:V67)</f>
        <v>0.62</v>
      </c>
      <c r="W65" s="31"/>
      <c r="X65" s="31"/>
      <c r="Y65" s="31"/>
      <c r="AG65" t="s">
        <v>102</v>
      </c>
    </row>
    <row r="66" spans="1:60" outlineLevel="1" x14ac:dyDescent="0.2">
      <c r="A66" s="39">
        <v>24</v>
      </c>
      <c r="B66" s="40" t="s">
        <v>160</v>
      </c>
      <c r="C66" s="54" t="s">
        <v>161</v>
      </c>
      <c r="D66" s="41" t="s">
        <v>105</v>
      </c>
      <c r="E66" s="42">
        <v>0.11700000000000001</v>
      </c>
      <c r="F66" s="438">
        <v>0</v>
      </c>
      <c r="G66" s="44">
        <f>ROUND(E66*F66,2)</f>
        <v>0</v>
      </c>
      <c r="H66" s="43"/>
      <c r="I66" s="44">
        <f>ROUND(E66*H66,2)</f>
        <v>0</v>
      </c>
      <c r="J66" s="43"/>
      <c r="K66" s="44">
        <f>ROUND(E66*J66,2)</f>
        <v>0</v>
      </c>
      <c r="L66" s="44">
        <v>21</v>
      </c>
      <c r="M66" s="44">
        <f>G66*(1+L66/100)</f>
        <v>0</v>
      </c>
      <c r="N66" s="42">
        <v>2.5</v>
      </c>
      <c r="O66" s="42">
        <f>ROUND(E66*N66,2)</f>
        <v>0.28999999999999998</v>
      </c>
      <c r="P66" s="42">
        <v>0</v>
      </c>
      <c r="Q66" s="42">
        <f>ROUND(E66*P66,2)</f>
        <v>0</v>
      </c>
      <c r="R66" s="44"/>
      <c r="S66" s="44" t="s">
        <v>106</v>
      </c>
      <c r="T66" s="45" t="s">
        <v>106</v>
      </c>
      <c r="U66" s="28">
        <v>5.33</v>
      </c>
      <c r="V66" s="28">
        <f>ROUND(E66*U66,2)</f>
        <v>0.62</v>
      </c>
      <c r="W66" s="28"/>
      <c r="X66" s="28" t="s">
        <v>107</v>
      </c>
      <c r="Y66" s="28" t="s">
        <v>108</v>
      </c>
      <c r="Z66" s="17"/>
      <c r="AA66" s="17"/>
      <c r="AB66" s="17"/>
      <c r="AC66" s="17"/>
      <c r="AD66" s="17"/>
      <c r="AE66" s="17"/>
      <c r="AF66" s="17"/>
      <c r="AG66" s="17" t="s">
        <v>109</v>
      </c>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row>
    <row r="67" spans="1:60" outlineLevel="2" x14ac:dyDescent="0.2">
      <c r="A67" s="24"/>
      <c r="B67" s="25"/>
      <c r="C67" s="55" t="s">
        <v>426</v>
      </c>
      <c r="D67" s="30"/>
      <c r="E67" s="61">
        <v>0.11700000000000001</v>
      </c>
      <c r="F67" s="28"/>
      <c r="G67" s="28"/>
      <c r="H67" s="28"/>
      <c r="I67" s="28"/>
      <c r="J67" s="28"/>
      <c r="K67" s="28"/>
      <c r="L67" s="28"/>
      <c r="M67" s="28"/>
      <c r="N67" s="27"/>
      <c r="O67" s="27"/>
      <c r="P67" s="27"/>
      <c r="Q67" s="27"/>
      <c r="R67" s="28"/>
      <c r="S67" s="28"/>
      <c r="T67" s="28"/>
      <c r="U67" s="28"/>
      <c r="V67" s="28"/>
      <c r="W67" s="28"/>
      <c r="X67" s="28"/>
      <c r="Y67" s="28"/>
      <c r="Z67" s="17"/>
      <c r="AA67" s="17"/>
      <c r="AB67" s="17"/>
      <c r="AC67" s="17"/>
      <c r="AD67" s="17"/>
      <c r="AE67" s="17"/>
      <c r="AF67" s="17"/>
      <c r="AG67" s="17" t="s">
        <v>111</v>
      </c>
      <c r="AH67" s="17">
        <v>0</v>
      </c>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row>
    <row r="68" spans="1:60" x14ac:dyDescent="0.2">
      <c r="A68" s="32" t="s">
        <v>101</v>
      </c>
      <c r="B68" s="33" t="s">
        <v>40</v>
      </c>
      <c r="C68" s="53" t="s">
        <v>41</v>
      </c>
      <c r="D68" s="34"/>
      <c r="E68" s="35"/>
      <c r="F68" s="36"/>
      <c r="G68" s="36">
        <f>SUMIF(AG69:AG70,"&lt;&gt;NOR",G69:G70)</f>
        <v>0</v>
      </c>
      <c r="H68" s="36"/>
      <c r="I68" s="36">
        <f>SUM(I69:I70)</f>
        <v>0</v>
      </c>
      <c r="J68" s="36"/>
      <c r="K68" s="36">
        <f>SUM(K69:K70)</f>
        <v>0</v>
      </c>
      <c r="L68" s="36"/>
      <c r="M68" s="36">
        <f>SUM(M69:M70)</f>
        <v>0</v>
      </c>
      <c r="N68" s="35"/>
      <c r="O68" s="35">
        <f>SUM(O69:O70)</f>
        <v>0.03</v>
      </c>
      <c r="P68" s="35"/>
      <c r="Q68" s="35">
        <f>SUM(Q69:Q70)</f>
        <v>0</v>
      </c>
      <c r="R68" s="36"/>
      <c r="S68" s="36"/>
      <c r="T68" s="37"/>
      <c r="U68" s="31"/>
      <c r="V68" s="31">
        <f>SUM(V69:V70)</f>
        <v>3.9</v>
      </c>
      <c r="W68" s="31"/>
      <c r="X68" s="31"/>
      <c r="Y68" s="31"/>
      <c r="AG68" t="s">
        <v>102</v>
      </c>
    </row>
    <row r="69" spans="1:60" outlineLevel="1" x14ac:dyDescent="0.2">
      <c r="A69" s="39">
        <v>25</v>
      </c>
      <c r="B69" s="40" t="s">
        <v>322</v>
      </c>
      <c r="C69" s="54" t="s">
        <v>323</v>
      </c>
      <c r="D69" s="41" t="s">
        <v>124</v>
      </c>
      <c r="E69" s="42">
        <v>18.559999999999999</v>
      </c>
      <c r="F69" s="438">
        <v>0</v>
      </c>
      <c r="G69" s="44">
        <f>ROUND(E69*F69,2)</f>
        <v>0</v>
      </c>
      <c r="H69" s="43"/>
      <c r="I69" s="44">
        <f>ROUND(E69*H69,2)</f>
        <v>0</v>
      </c>
      <c r="J69" s="43"/>
      <c r="K69" s="44">
        <f>ROUND(E69*J69,2)</f>
        <v>0</v>
      </c>
      <c r="L69" s="44">
        <v>21</v>
      </c>
      <c r="M69" s="44">
        <f>G69*(1+L69/100)</f>
        <v>0</v>
      </c>
      <c r="N69" s="42">
        <v>1.58E-3</v>
      </c>
      <c r="O69" s="42">
        <f>ROUND(E69*N69,2)</f>
        <v>0.03</v>
      </c>
      <c r="P69" s="42">
        <v>0</v>
      </c>
      <c r="Q69" s="42">
        <f>ROUND(E69*P69,2)</f>
        <v>0</v>
      </c>
      <c r="R69" s="44"/>
      <c r="S69" s="44" t="s">
        <v>106</v>
      </c>
      <c r="T69" s="45" t="s">
        <v>106</v>
      </c>
      <c r="U69" s="28">
        <v>0.21</v>
      </c>
      <c r="V69" s="28">
        <f>ROUND(E69*U69,2)</f>
        <v>3.9</v>
      </c>
      <c r="W69" s="28"/>
      <c r="X69" s="28" t="s">
        <v>107</v>
      </c>
      <c r="Y69" s="28" t="s">
        <v>108</v>
      </c>
      <c r="Z69" s="17"/>
      <c r="AA69" s="17"/>
      <c r="AB69" s="17"/>
      <c r="AC69" s="17"/>
      <c r="AD69" s="17"/>
      <c r="AE69" s="17"/>
      <c r="AF69" s="17"/>
      <c r="AG69" s="17" t="s">
        <v>109</v>
      </c>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row>
    <row r="70" spans="1:60" outlineLevel="2" x14ac:dyDescent="0.2">
      <c r="A70" s="24"/>
      <c r="B70" s="25"/>
      <c r="C70" s="55" t="s">
        <v>427</v>
      </c>
      <c r="D70" s="30"/>
      <c r="E70" s="61">
        <v>18.559999999999999</v>
      </c>
      <c r="F70" s="28"/>
      <c r="G70" s="28"/>
      <c r="H70" s="28"/>
      <c r="I70" s="28"/>
      <c r="J70" s="28"/>
      <c r="K70" s="28"/>
      <c r="L70" s="28"/>
      <c r="M70" s="28"/>
      <c r="N70" s="27"/>
      <c r="O70" s="27"/>
      <c r="P70" s="27"/>
      <c r="Q70" s="27"/>
      <c r="R70" s="28"/>
      <c r="S70" s="28"/>
      <c r="T70" s="28"/>
      <c r="U70" s="28"/>
      <c r="V70" s="28"/>
      <c r="W70" s="28"/>
      <c r="X70" s="28"/>
      <c r="Y70" s="28"/>
      <c r="Z70" s="17"/>
      <c r="AA70" s="17"/>
      <c r="AB70" s="17"/>
      <c r="AC70" s="17"/>
      <c r="AD70" s="17"/>
      <c r="AE70" s="17"/>
      <c r="AF70" s="17"/>
      <c r="AG70" s="17" t="s">
        <v>111</v>
      </c>
      <c r="AH70" s="17">
        <v>0</v>
      </c>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row>
    <row r="71" spans="1:60" ht="25.5" x14ac:dyDescent="0.2">
      <c r="A71" s="32" t="s">
        <v>101</v>
      </c>
      <c r="B71" s="33" t="s">
        <v>42</v>
      </c>
      <c r="C71" s="53" t="s">
        <v>43</v>
      </c>
      <c r="D71" s="34"/>
      <c r="E71" s="35"/>
      <c r="F71" s="36"/>
      <c r="G71" s="36">
        <f>SUMIF(AG72:AG73,"&lt;&gt;NOR",G72:G73)</f>
        <v>0</v>
      </c>
      <c r="H71" s="36"/>
      <c r="I71" s="36">
        <f>SUM(I72:I73)</f>
        <v>0</v>
      </c>
      <c r="J71" s="36"/>
      <c r="K71" s="36">
        <f>SUM(K72:K73)</f>
        <v>0</v>
      </c>
      <c r="L71" s="36"/>
      <c r="M71" s="36">
        <f>SUM(M72:M73)</f>
        <v>0</v>
      </c>
      <c r="N71" s="35"/>
      <c r="O71" s="35">
        <f>SUM(O72:O73)</f>
        <v>0</v>
      </c>
      <c r="P71" s="35"/>
      <c r="Q71" s="35">
        <f>SUM(Q72:Q73)</f>
        <v>0</v>
      </c>
      <c r="R71" s="36"/>
      <c r="S71" s="36"/>
      <c r="T71" s="37"/>
      <c r="U71" s="31"/>
      <c r="V71" s="31">
        <f>SUM(V72:V73)</f>
        <v>6.5</v>
      </c>
      <c r="W71" s="31"/>
      <c r="X71" s="31"/>
      <c r="Y71" s="31"/>
      <c r="AG71" t="s">
        <v>102</v>
      </c>
    </row>
    <row r="72" spans="1:60" outlineLevel="1" x14ac:dyDescent="0.2">
      <c r="A72" s="39">
        <v>26</v>
      </c>
      <c r="B72" s="40" t="s">
        <v>174</v>
      </c>
      <c r="C72" s="54" t="s">
        <v>175</v>
      </c>
      <c r="D72" s="41" t="s">
        <v>124</v>
      </c>
      <c r="E72" s="42">
        <v>18.559999999999999</v>
      </c>
      <c r="F72" s="438">
        <v>0</v>
      </c>
      <c r="G72" s="44">
        <f>ROUND(E72*F72,2)</f>
        <v>0</v>
      </c>
      <c r="H72" s="43"/>
      <c r="I72" s="44">
        <f>ROUND(E72*H72,2)</f>
        <v>0</v>
      </c>
      <c r="J72" s="43"/>
      <c r="K72" s="44">
        <f>ROUND(E72*J72,2)</f>
        <v>0</v>
      </c>
      <c r="L72" s="44">
        <v>21</v>
      </c>
      <c r="M72" s="44">
        <f>G72*(1+L72/100)</f>
        <v>0</v>
      </c>
      <c r="N72" s="42">
        <v>4.0000000000000003E-5</v>
      </c>
      <c r="O72" s="42">
        <f>ROUND(E72*N72,2)</f>
        <v>0</v>
      </c>
      <c r="P72" s="42">
        <v>0</v>
      </c>
      <c r="Q72" s="42">
        <f>ROUND(E72*P72,2)</f>
        <v>0</v>
      </c>
      <c r="R72" s="44"/>
      <c r="S72" s="44" t="s">
        <v>106</v>
      </c>
      <c r="T72" s="45" t="s">
        <v>106</v>
      </c>
      <c r="U72" s="28">
        <v>0.35</v>
      </c>
      <c r="V72" s="28">
        <f>ROUND(E72*U72,2)</f>
        <v>6.5</v>
      </c>
      <c r="W72" s="28"/>
      <c r="X72" s="28" t="s">
        <v>107</v>
      </c>
      <c r="Y72" s="28" t="s">
        <v>108</v>
      </c>
      <c r="Z72" s="17"/>
      <c r="AA72" s="17"/>
      <c r="AB72" s="17"/>
      <c r="AC72" s="17"/>
      <c r="AD72" s="17"/>
      <c r="AE72" s="17"/>
      <c r="AF72" s="17"/>
      <c r="AG72" s="17" t="s">
        <v>109</v>
      </c>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row>
    <row r="73" spans="1:60" outlineLevel="2" x14ac:dyDescent="0.2">
      <c r="A73" s="24"/>
      <c r="B73" s="25"/>
      <c r="C73" s="55" t="s">
        <v>427</v>
      </c>
      <c r="D73" s="30"/>
      <c r="E73" s="61">
        <v>18.559999999999999</v>
      </c>
      <c r="F73" s="28"/>
      <c r="G73" s="28"/>
      <c r="H73" s="28"/>
      <c r="I73" s="28"/>
      <c r="J73" s="28"/>
      <c r="K73" s="28"/>
      <c r="L73" s="28"/>
      <c r="M73" s="28"/>
      <c r="N73" s="27"/>
      <c r="O73" s="27"/>
      <c r="P73" s="27"/>
      <c r="Q73" s="27"/>
      <c r="R73" s="28"/>
      <c r="S73" s="28"/>
      <c r="T73" s="28"/>
      <c r="U73" s="28"/>
      <c r="V73" s="28"/>
      <c r="W73" s="28"/>
      <c r="X73" s="28"/>
      <c r="Y73" s="28"/>
      <c r="Z73" s="17"/>
      <c r="AA73" s="17"/>
      <c r="AB73" s="17"/>
      <c r="AC73" s="17"/>
      <c r="AD73" s="17"/>
      <c r="AE73" s="17"/>
      <c r="AF73" s="17"/>
      <c r="AG73" s="17" t="s">
        <v>111</v>
      </c>
      <c r="AH73" s="17">
        <v>0</v>
      </c>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row>
    <row r="74" spans="1:60" x14ac:dyDescent="0.2">
      <c r="A74" s="32" t="s">
        <v>101</v>
      </c>
      <c r="B74" s="33" t="s">
        <v>44</v>
      </c>
      <c r="C74" s="53" t="s">
        <v>45</v>
      </c>
      <c r="D74" s="34"/>
      <c r="E74" s="35"/>
      <c r="F74" s="36"/>
      <c r="G74" s="36">
        <f>SUMIF(AG75:AG107,"&lt;&gt;NOR",G75:G107)</f>
        <v>0</v>
      </c>
      <c r="H74" s="36"/>
      <c r="I74" s="36">
        <f>SUM(I75:I107)</f>
        <v>0</v>
      </c>
      <c r="J74" s="36"/>
      <c r="K74" s="36">
        <f>SUM(K75:K107)</f>
        <v>0</v>
      </c>
      <c r="L74" s="36"/>
      <c r="M74" s="36">
        <f>SUM(M75:M107)</f>
        <v>0</v>
      </c>
      <c r="N74" s="35"/>
      <c r="O74" s="35">
        <f>SUM(O75:O107)</f>
        <v>0.14000000000000001</v>
      </c>
      <c r="P74" s="35"/>
      <c r="Q74" s="35">
        <f>SUM(Q75:Q107)</f>
        <v>13.909999999999998</v>
      </c>
      <c r="R74" s="36"/>
      <c r="S74" s="36"/>
      <c r="T74" s="37"/>
      <c r="U74" s="31"/>
      <c r="V74" s="31">
        <f>SUM(V75:V107)</f>
        <v>116.88000000000002</v>
      </c>
      <c r="W74" s="31"/>
      <c r="X74" s="31"/>
      <c r="Y74" s="31"/>
      <c r="AG74" t="s">
        <v>102</v>
      </c>
    </row>
    <row r="75" spans="1:60" outlineLevel="1" x14ac:dyDescent="0.2">
      <c r="A75" s="39">
        <v>27</v>
      </c>
      <c r="B75" s="40" t="s">
        <v>181</v>
      </c>
      <c r="C75" s="54" t="s">
        <v>182</v>
      </c>
      <c r="D75" s="41" t="s">
        <v>151</v>
      </c>
      <c r="E75" s="42">
        <v>2.6</v>
      </c>
      <c r="F75" s="438">
        <v>0</v>
      </c>
      <c r="G75" s="44">
        <f>ROUND(E75*F75,2)</f>
        <v>0</v>
      </c>
      <c r="H75" s="43"/>
      <c r="I75" s="44">
        <f>ROUND(E75*H75,2)</f>
        <v>0</v>
      </c>
      <c r="J75" s="43"/>
      <c r="K75" s="44">
        <f>ROUND(E75*J75,2)</f>
        <v>0</v>
      </c>
      <c r="L75" s="44">
        <v>21</v>
      </c>
      <c r="M75" s="44">
        <f>G75*(1+L75/100)</f>
        <v>0</v>
      </c>
      <c r="N75" s="42">
        <v>0</v>
      </c>
      <c r="O75" s="42">
        <f>ROUND(E75*N75,2)</f>
        <v>0</v>
      </c>
      <c r="P75" s="42">
        <v>0</v>
      </c>
      <c r="Q75" s="42">
        <f>ROUND(E75*P75,2)</f>
        <v>0</v>
      </c>
      <c r="R75" s="44"/>
      <c r="S75" s="44" t="s">
        <v>106</v>
      </c>
      <c r="T75" s="45" t="s">
        <v>106</v>
      </c>
      <c r="U75" s="28">
        <v>0.11</v>
      </c>
      <c r="V75" s="28">
        <f>ROUND(E75*U75,2)</f>
        <v>0.28999999999999998</v>
      </c>
      <c r="W75" s="28"/>
      <c r="X75" s="28" t="s">
        <v>107</v>
      </c>
      <c r="Y75" s="28" t="s">
        <v>108</v>
      </c>
      <c r="Z75" s="17"/>
      <c r="AA75" s="17"/>
      <c r="AB75" s="17"/>
      <c r="AC75" s="17"/>
      <c r="AD75" s="17"/>
      <c r="AE75" s="17"/>
      <c r="AF75" s="17"/>
      <c r="AG75" s="17" t="s">
        <v>109</v>
      </c>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row>
    <row r="76" spans="1:60" outlineLevel="2" x14ac:dyDescent="0.2">
      <c r="A76" s="24"/>
      <c r="B76" s="25"/>
      <c r="C76" s="55" t="s">
        <v>428</v>
      </c>
      <c r="D76" s="30"/>
      <c r="E76" s="61">
        <v>2.6</v>
      </c>
      <c r="F76" s="28"/>
      <c r="G76" s="28"/>
      <c r="H76" s="28"/>
      <c r="I76" s="28"/>
      <c r="J76" s="28"/>
      <c r="K76" s="28"/>
      <c r="L76" s="28"/>
      <c r="M76" s="28"/>
      <c r="N76" s="27"/>
      <c r="O76" s="27"/>
      <c r="P76" s="27"/>
      <c r="Q76" s="27"/>
      <c r="R76" s="28"/>
      <c r="S76" s="28"/>
      <c r="T76" s="28"/>
      <c r="U76" s="28"/>
      <c r="V76" s="28"/>
      <c r="W76" s="28"/>
      <c r="X76" s="28"/>
      <c r="Y76" s="28"/>
      <c r="Z76" s="17"/>
      <c r="AA76" s="17"/>
      <c r="AB76" s="17"/>
      <c r="AC76" s="17"/>
      <c r="AD76" s="17"/>
      <c r="AE76" s="17"/>
      <c r="AF76" s="17"/>
      <c r="AG76" s="17" t="s">
        <v>111</v>
      </c>
      <c r="AH76" s="17">
        <v>0</v>
      </c>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row>
    <row r="77" spans="1:60" outlineLevel="1" x14ac:dyDescent="0.2">
      <c r="A77" s="39">
        <v>28</v>
      </c>
      <c r="B77" s="40" t="s">
        <v>329</v>
      </c>
      <c r="C77" s="54" t="s">
        <v>330</v>
      </c>
      <c r="D77" s="41" t="s">
        <v>105</v>
      </c>
      <c r="E77" s="42">
        <v>2.3199999999999998</v>
      </c>
      <c r="F77" s="438">
        <v>0</v>
      </c>
      <c r="G77" s="44">
        <f>ROUND(E77*F77,2)</f>
        <v>0</v>
      </c>
      <c r="H77" s="43"/>
      <c r="I77" s="44">
        <f>ROUND(E77*H77,2)</f>
        <v>0</v>
      </c>
      <c r="J77" s="43"/>
      <c r="K77" s="44">
        <f>ROUND(E77*J77,2)</f>
        <v>0</v>
      </c>
      <c r="L77" s="44">
        <v>21</v>
      </c>
      <c r="M77" s="44">
        <f>G77*(1+L77/100)</f>
        <v>0</v>
      </c>
      <c r="N77" s="42">
        <v>1.2800000000000001E-3</v>
      </c>
      <c r="O77" s="42">
        <f>ROUND(E77*N77,2)</f>
        <v>0</v>
      </c>
      <c r="P77" s="42">
        <v>1.8</v>
      </c>
      <c r="Q77" s="42">
        <f>ROUND(E77*P77,2)</f>
        <v>4.18</v>
      </c>
      <c r="R77" s="44"/>
      <c r="S77" s="44" t="s">
        <v>106</v>
      </c>
      <c r="T77" s="45" t="s">
        <v>133</v>
      </c>
      <c r="U77" s="28">
        <v>1.52</v>
      </c>
      <c r="V77" s="28">
        <f>ROUND(E77*U77,2)</f>
        <v>3.53</v>
      </c>
      <c r="W77" s="28"/>
      <c r="X77" s="28" t="s">
        <v>107</v>
      </c>
      <c r="Y77" s="28" t="s">
        <v>108</v>
      </c>
      <c r="Z77" s="17"/>
      <c r="AA77" s="17"/>
      <c r="AB77" s="17"/>
      <c r="AC77" s="17"/>
      <c r="AD77" s="17"/>
      <c r="AE77" s="17"/>
      <c r="AF77" s="17"/>
      <c r="AG77" s="17" t="s">
        <v>187</v>
      </c>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row>
    <row r="78" spans="1:60" outlineLevel="2" x14ac:dyDescent="0.2">
      <c r="A78" s="24"/>
      <c r="B78" s="25"/>
      <c r="C78" s="55" t="s">
        <v>429</v>
      </c>
      <c r="D78" s="30"/>
      <c r="E78" s="61">
        <v>1.8560000000000001</v>
      </c>
      <c r="F78" s="28"/>
      <c r="G78" s="28"/>
      <c r="H78" s="28"/>
      <c r="I78" s="28"/>
      <c r="J78" s="28"/>
      <c r="K78" s="28"/>
      <c r="L78" s="28"/>
      <c r="M78" s="28"/>
      <c r="N78" s="27"/>
      <c r="O78" s="27"/>
      <c r="P78" s="27"/>
      <c r="Q78" s="27"/>
      <c r="R78" s="28"/>
      <c r="S78" s="28"/>
      <c r="T78" s="28"/>
      <c r="U78" s="28"/>
      <c r="V78" s="28"/>
      <c r="W78" s="28"/>
      <c r="X78" s="28"/>
      <c r="Y78" s="28"/>
      <c r="Z78" s="17"/>
      <c r="AA78" s="17"/>
      <c r="AB78" s="17"/>
      <c r="AC78" s="17"/>
      <c r="AD78" s="17"/>
      <c r="AE78" s="17"/>
      <c r="AF78" s="17"/>
      <c r="AG78" s="17" t="s">
        <v>111</v>
      </c>
      <c r="AH78" s="17">
        <v>0</v>
      </c>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row>
    <row r="79" spans="1:60" outlineLevel="3" x14ac:dyDescent="0.2">
      <c r="A79" s="24"/>
      <c r="B79" s="25"/>
      <c r="C79" s="55" t="s">
        <v>430</v>
      </c>
      <c r="D79" s="30"/>
      <c r="E79" s="61">
        <v>0.46400000000000002</v>
      </c>
      <c r="F79" s="28"/>
      <c r="G79" s="28"/>
      <c r="H79" s="28"/>
      <c r="I79" s="28"/>
      <c r="J79" s="28"/>
      <c r="K79" s="28"/>
      <c r="L79" s="28"/>
      <c r="M79" s="28"/>
      <c r="N79" s="27"/>
      <c r="O79" s="27"/>
      <c r="P79" s="27"/>
      <c r="Q79" s="27"/>
      <c r="R79" s="28"/>
      <c r="S79" s="28"/>
      <c r="T79" s="28"/>
      <c r="U79" s="28"/>
      <c r="V79" s="28"/>
      <c r="W79" s="28"/>
      <c r="X79" s="28"/>
      <c r="Y79" s="28"/>
      <c r="Z79" s="17"/>
      <c r="AA79" s="17"/>
      <c r="AB79" s="17"/>
      <c r="AC79" s="17"/>
      <c r="AD79" s="17"/>
      <c r="AE79" s="17"/>
      <c r="AF79" s="17"/>
      <c r="AG79" s="17" t="s">
        <v>111</v>
      </c>
      <c r="AH79" s="17">
        <v>0</v>
      </c>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row>
    <row r="80" spans="1:60" ht="22.5" outlineLevel="1" x14ac:dyDescent="0.2">
      <c r="A80" s="39">
        <v>29</v>
      </c>
      <c r="B80" s="40" t="s">
        <v>185</v>
      </c>
      <c r="C80" s="54" t="s">
        <v>186</v>
      </c>
      <c r="D80" s="41" t="s">
        <v>105</v>
      </c>
      <c r="E80" s="42">
        <v>0.19500000000000001</v>
      </c>
      <c r="F80" s="438">
        <v>0</v>
      </c>
      <c r="G80" s="44">
        <f>ROUND(E80*F80,2)</f>
        <v>0</v>
      </c>
      <c r="H80" s="43"/>
      <c r="I80" s="44">
        <f>ROUND(E80*H80,2)</f>
        <v>0</v>
      </c>
      <c r="J80" s="43"/>
      <c r="K80" s="44">
        <f>ROUND(E80*J80,2)</f>
        <v>0</v>
      </c>
      <c r="L80" s="44">
        <v>21</v>
      </c>
      <c r="M80" s="44">
        <f>G80*(1+L80/100)</f>
        <v>0</v>
      </c>
      <c r="N80" s="42">
        <v>0</v>
      </c>
      <c r="O80" s="42">
        <f>ROUND(E80*N80,2)</f>
        <v>0</v>
      </c>
      <c r="P80" s="42">
        <v>2.2000000000000002</v>
      </c>
      <c r="Q80" s="42">
        <f>ROUND(E80*P80,2)</f>
        <v>0.43</v>
      </c>
      <c r="R80" s="44"/>
      <c r="S80" s="44" t="s">
        <v>106</v>
      </c>
      <c r="T80" s="45" t="s">
        <v>106</v>
      </c>
      <c r="U80" s="28">
        <v>3.98</v>
      </c>
      <c r="V80" s="28">
        <f>ROUND(E80*U80,2)</f>
        <v>0.78</v>
      </c>
      <c r="W80" s="28"/>
      <c r="X80" s="28" t="s">
        <v>107</v>
      </c>
      <c r="Y80" s="28" t="s">
        <v>108</v>
      </c>
      <c r="Z80" s="17"/>
      <c r="AA80" s="17"/>
      <c r="AB80" s="17"/>
      <c r="AC80" s="17"/>
      <c r="AD80" s="17"/>
      <c r="AE80" s="17"/>
      <c r="AF80" s="17"/>
      <c r="AG80" s="17" t="s">
        <v>187</v>
      </c>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row>
    <row r="81" spans="1:60" outlineLevel="2" x14ac:dyDescent="0.2">
      <c r="A81" s="24"/>
      <c r="B81" s="25"/>
      <c r="C81" s="55" t="s">
        <v>431</v>
      </c>
      <c r="D81" s="30"/>
      <c r="E81" s="61">
        <v>0.19500000000000001</v>
      </c>
      <c r="F81" s="28"/>
      <c r="G81" s="28"/>
      <c r="H81" s="28"/>
      <c r="I81" s="28"/>
      <c r="J81" s="28"/>
      <c r="K81" s="28"/>
      <c r="L81" s="28"/>
      <c r="M81" s="28"/>
      <c r="N81" s="27"/>
      <c r="O81" s="27"/>
      <c r="P81" s="27"/>
      <c r="Q81" s="27"/>
      <c r="R81" s="28"/>
      <c r="S81" s="28"/>
      <c r="T81" s="28"/>
      <c r="U81" s="28"/>
      <c r="V81" s="28"/>
      <c r="W81" s="28"/>
      <c r="X81" s="28"/>
      <c r="Y81" s="28"/>
      <c r="Z81" s="17"/>
      <c r="AA81" s="17"/>
      <c r="AB81" s="17"/>
      <c r="AC81" s="17"/>
      <c r="AD81" s="17"/>
      <c r="AE81" s="17"/>
      <c r="AF81" s="17"/>
      <c r="AG81" s="17" t="s">
        <v>111</v>
      </c>
      <c r="AH81" s="17">
        <v>0</v>
      </c>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row>
    <row r="82" spans="1:60" outlineLevel="1" x14ac:dyDescent="0.2">
      <c r="A82" s="39">
        <v>30</v>
      </c>
      <c r="B82" s="40" t="s">
        <v>192</v>
      </c>
      <c r="C82" s="54" t="s">
        <v>193</v>
      </c>
      <c r="D82" s="41" t="s">
        <v>151</v>
      </c>
      <c r="E82" s="42">
        <v>42</v>
      </c>
      <c r="F82" s="438">
        <v>0</v>
      </c>
      <c r="G82" s="44">
        <f>ROUND(E82*F82,2)</f>
        <v>0</v>
      </c>
      <c r="H82" s="43"/>
      <c r="I82" s="44">
        <f>ROUND(E82*H82,2)</f>
        <v>0</v>
      </c>
      <c r="J82" s="43"/>
      <c r="K82" s="44">
        <f>ROUND(E82*J82,2)</f>
        <v>0</v>
      </c>
      <c r="L82" s="44">
        <v>21</v>
      </c>
      <c r="M82" s="44">
        <f>G82*(1+L82/100)</f>
        <v>0</v>
      </c>
      <c r="N82" s="42">
        <v>0</v>
      </c>
      <c r="O82" s="42">
        <f>ROUND(E82*N82,2)</f>
        <v>0</v>
      </c>
      <c r="P82" s="42">
        <v>4.0000000000000002E-4</v>
      </c>
      <c r="Q82" s="42">
        <f>ROUND(E82*P82,2)</f>
        <v>0.02</v>
      </c>
      <c r="R82" s="44"/>
      <c r="S82" s="44" t="s">
        <v>106</v>
      </c>
      <c r="T82" s="45" t="s">
        <v>106</v>
      </c>
      <c r="U82" s="28">
        <v>7.0000000000000007E-2</v>
      </c>
      <c r="V82" s="28">
        <f>ROUND(E82*U82,2)</f>
        <v>2.94</v>
      </c>
      <c r="W82" s="28"/>
      <c r="X82" s="28" t="s">
        <v>107</v>
      </c>
      <c r="Y82" s="28" t="s">
        <v>108</v>
      </c>
      <c r="Z82" s="17"/>
      <c r="AA82" s="17"/>
      <c r="AB82" s="17"/>
      <c r="AC82" s="17"/>
      <c r="AD82" s="17"/>
      <c r="AE82" s="17"/>
      <c r="AF82" s="17"/>
      <c r="AG82" s="17" t="s">
        <v>109</v>
      </c>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row>
    <row r="83" spans="1:60" outlineLevel="2" x14ac:dyDescent="0.2">
      <c r="A83" s="24"/>
      <c r="B83" s="25"/>
      <c r="C83" s="55" t="s">
        <v>432</v>
      </c>
      <c r="D83" s="30"/>
      <c r="E83" s="61">
        <v>18</v>
      </c>
      <c r="F83" s="28"/>
      <c r="G83" s="28"/>
      <c r="H83" s="28"/>
      <c r="I83" s="28"/>
      <c r="J83" s="28"/>
      <c r="K83" s="28"/>
      <c r="L83" s="28"/>
      <c r="M83" s="28"/>
      <c r="N83" s="27"/>
      <c r="O83" s="27"/>
      <c r="P83" s="27"/>
      <c r="Q83" s="27"/>
      <c r="R83" s="28"/>
      <c r="S83" s="28"/>
      <c r="T83" s="28"/>
      <c r="U83" s="28"/>
      <c r="V83" s="28"/>
      <c r="W83" s="28"/>
      <c r="X83" s="28"/>
      <c r="Y83" s="28"/>
      <c r="Z83" s="17"/>
      <c r="AA83" s="17"/>
      <c r="AB83" s="17"/>
      <c r="AC83" s="17"/>
      <c r="AD83" s="17"/>
      <c r="AE83" s="17"/>
      <c r="AF83" s="17"/>
      <c r="AG83" s="17" t="s">
        <v>111</v>
      </c>
      <c r="AH83" s="17">
        <v>0</v>
      </c>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row>
    <row r="84" spans="1:60" outlineLevel="3" x14ac:dyDescent="0.2">
      <c r="A84" s="24"/>
      <c r="B84" s="25"/>
      <c r="C84" s="55" t="s">
        <v>433</v>
      </c>
      <c r="D84" s="30"/>
      <c r="E84" s="61">
        <v>9.4</v>
      </c>
      <c r="F84" s="28"/>
      <c r="G84" s="28"/>
      <c r="H84" s="28"/>
      <c r="I84" s="28"/>
      <c r="J84" s="28"/>
      <c r="K84" s="28"/>
      <c r="L84" s="28"/>
      <c r="M84" s="28"/>
      <c r="N84" s="27"/>
      <c r="O84" s="27"/>
      <c r="P84" s="27"/>
      <c r="Q84" s="27"/>
      <c r="R84" s="28"/>
      <c r="S84" s="28"/>
      <c r="T84" s="28"/>
      <c r="U84" s="28"/>
      <c r="V84" s="28"/>
      <c r="W84" s="28"/>
      <c r="X84" s="28"/>
      <c r="Y84" s="28"/>
      <c r="Z84" s="17"/>
      <c r="AA84" s="17"/>
      <c r="AB84" s="17"/>
      <c r="AC84" s="17"/>
      <c r="AD84" s="17"/>
      <c r="AE84" s="17"/>
      <c r="AF84" s="17"/>
      <c r="AG84" s="17" t="s">
        <v>111</v>
      </c>
      <c r="AH84" s="17">
        <v>0</v>
      </c>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row>
    <row r="85" spans="1:60" outlineLevel="3" x14ac:dyDescent="0.2">
      <c r="A85" s="24"/>
      <c r="B85" s="25"/>
      <c r="C85" s="55" t="s">
        <v>434</v>
      </c>
      <c r="D85" s="30"/>
      <c r="E85" s="61">
        <v>14.6</v>
      </c>
      <c r="F85" s="28"/>
      <c r="G85" s="28"/>
      <c r="H85" s="28"/>
      <c r="I85" s="28"/>
      <c r="J85" s="28"/>
      <c r="K85" s="28"/>
      <c r="L85" s="28"/>
      <c r="M85" s="28"/>
      <c r="N85" s="27"/>
      <c r="O85" s="27"/>
      <c r="P85" s="27"/>
      <c r="Q85" s="27"/>
      <c r="R85" s="28"/>
      <c r="S85" s="28"/>
      <c r="T85" s="28"/>
      <c r="U85" s="28"/>
      <c r="V85" s="28"/>
      <c r="W85" s="28"/>
      <c r="X85" s="28"/>
      <c r="Y85" s="28"/>
      <c r="Z85" s="17"/>
      <c r="AA85" s="17"/>
      <c r="AB85" s="17"/>
      <c r="AC85" s="17"/>
      <c r="AD85" s="17"/>
      <c r="AE85" s="17"/>
      <c r="AF85" s="17"/>
      <c r="AG85" s="17" t="s">
        <v>111</v>
      </c>
      <c r="AH85" s="17">
        <v>0</v>
      </c>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row>
    <row r="86" spans="1:60" outlineLevel="1" x14ac:dyDescent="0.2">
      <c r="A86" s="39">
        <v>31</v>
      </c>
      <c r="B86" s="40" t="s">
        <v>435</v>
      </c>
      <c r="C86" s="54" t="s">
        <v>436</v>
      </c>
      <c r="D86" s="41" t="s">
        <v>105</v>
      </c>
      <c r="E86" s="42">
        <v>3.48</v>
      </c>
      <c r="F86" s="438">
        <v>0</v>
      </c>
      <c r="G86" s="44">
        <f>ROUND(E86*F86,2)</f>
        <v>0</v>
      </c>
      <c r="H86" s="43"/>
      <c r="I86" s="44">
        <f>ROUND(E86*H86,2)</f>
        <v>0</v>
      </c>
      <c r="J86" s="43"/>
      <c r="K86" s="44">
        <f>ROUND(E86*J86,2)</f>
        <v>0</v>
      </c>
      <c r="L86" s="44">
        <v>21</v>
      </c>
      <c r="M86" s="44">
        <f>G86*(1+L86/100)</f>
        <v>0</v>
      </c>
      <c r="N86" s="42">
        <v>0</v>
      </c>
      <c r="O86" s="42">
        <f>ROUND(E86*N86,2)</f>
        <v>0</v>
      </c>
      <c r="P86" s="42">
        <v>0.6</v>
      </c>
      <c r="Q86" s="42">
        <f>ROUND(E86*P86,2)</f>
        <v>2.09</v>
      </c>
      <c r="R86" s="44"/>
      <c r="S86" s="44" t="s">
        <v>106</v>
      </c>
      <c r="T86" s="45" t="s">
        <v>106</v>
      </c>
      <c r="U86" s="28">
        <v>14.343999999999999</v>
      </c>
      <c r="V86" s="28">
        <f>ROUND(E86*U86,2)</f>
        <v>49.92</v>
      </c>
      <c r="W86" s="28"/>
      <c r="X86" s="28" t="s">
        <v>107</v>
      </c>
      <c r="Y86" s="28" t="s">
        <v>108</v>
      </c>
      <c r="Z86" s="17"/>
      <c r="AA86" s="17"/>
      <c r="AB86" s="17"/>
      <c r="AC86" s="17"/>
      <c r="AD86" s="17"/>
      <c r="AE86" s="17"/>
      <c r="AF86" s="17"/>
      <c r="AG86" s="17" t="s">
        <v>109</v>
      </c>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row>
    <row r="87" spans="1:60" outlineLevel="2" x14ac:dyDescent="0.2">
      <c r="A87" s="24"/>
      <c r="B87" s="25"/>
      <c r="C87" s="55" t="s">
        <v>437</v>
      </c>
      <c r="D87" s="30"/>
      <c r="E87" s="61">
        <v>3.48</v>
      </c>
      <c r="F87" s="28"/>
      <c r="G87" s="28"/>
      <c r="H87" s="28"/>
      <c r="I87" s="28"/>
      <c r="J87" s="28"/>
      <c r="K87" s="28"/>
      <c r="L87" s="28"/>
      <c r="M87" s="28"/>
      <c r="N87" s="27"/>
      <c r="O87" s="27"/>
      <c r="P87" s="27"/>
      <c r="Q87" s="27"/>
      <c r="R87" s="28"/>
      <c r="S87" s="28"/>
      <c r="T87" s="28"/>
      <c r="U87" s="28"/>
      <c r="V87" s="28"/>
      <c r="W87" s="28"/>
      <c r="X87" s="28"/>
      <c r="Y87" s="28"/>
      <c r="Z87" s="17"/>
      <c r="AA87" s="17"/>
      <c r="AB87" s="17"/>
      <c r="AC87" s="17"/>
      <c r="AD87" s="17"/>
      <c r="AE87" s="17"/>
      <c r="AF87" s="17"/>
      <c r="AG87" s="17" t="s">
        <v>111</v>
      </c>
      <c r="AH87" s="17">
        <v>0</v>
      </c>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row>
    <row r="88" spans="1:60" outlineLevel="1" x14ac:dyDescent="0.2">
      <c r="A88" s="39">
        <v>32</v>
      </c>
      <c r="B88" s="40" t="s">
        <v>438</v>
      </c>
      <c r="C88" s="54" t="s">
        <v>439</v>
      </c>
      <c r="D88" s="41" t="s">
        <v>170</v>
      </c>
      <c r="E88" s="42">
        <v>6</v>
      </c>
      <c r="F88" s="438">
        <v>0</v>
      </c>
      <c r="G88" s="44">
        <f>ROUND(E88*F88,2)</f>
        <v>0</v>
      </c>
      <c r="H88" s="43"/>
      <c r="I88" s="44">
        <f>ROUND(E88*H88,2)</f>
        <v>0</v>
      </c>
      <c r="J88" s="43"/>
      <c r="K88" s="44">
        <f>ROUND(E88*J88,2)</f>
        <v>0</v>
      </c>
      <c r="L88" s="44">
        <v>21</v>
      </c>
      <c r="M88" s="44">
        <f>G88*(1+L88/100)</f>
        <v>0</v>
      </c>
      <c r="N88" s="42">
        <v>3.4000000000000002E-4</v>
      </c>
      <c r="O88" s="42">
        <f>ROUND(E88*N88,2)</f>
        <v>0</v>
      </c>
      <c r="P88" s="42">
        <v>5.3999999999999999E-2</v>
      </c>
      <c r="Q88" s="42">
        <f>ROUND(E88*P88,2)</f>
        <v>0.32</v>
      </c>
      <c r="R88" s="44"/>
      <c r="S88" s="44" t="s">
        <v>106</v>
      </c>
      <c r="T88" s="45" t="s">
        <v>106</v>
      </c>
      <c r="U88" s="28">
        <v>0.38</v>
      </c>
      <c r="V88" s="28">
        <f>ROUND(E88*U88,2)</f>
        <v>2.2799999999999998</v>
      </c>
      <c r="W88" s="28"/>
      <c r="X88" s="28" t="s">
        <v>107</v>
      </c>
      <c r="Y88" s="28" t="s">
        <v>108</v>
      </c>
      <c r="Z88" s="17"/>
      <c r="AA88" s="17"/>
      <c r="AB88" s="17"/>
      <c r="AC88" s="17"/>
      <c r="AD88" s="17"/>
      <c r="AE88" s="17"/>
      <c r="AF88" s="17"/>
      <c r="AG88" s="17" t="s">
        <v>109</v>
      </c>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row>
    <row r="89" spans="1:60" outlineLevel="2" x14ac:dyDescent="0.2">
      <c r="A89" s="24"/>
      <c r="B89" s="25"/>
      <c r="C89" s="55" t="s">
        <v>367</v>
      </c>
      <c r="D89" s="30"/>
      <c r="E89" s="61">
        <v>6</v>
      </c>
      <c r="F89" s="28"/>
      <c r="G89" s="28"/>
      <c r="H89" s="28"/>
      <c r="I89" s="28"/>
      <c r="J89" s="28"/>
      <c r="K89" s="28"/>
      <c r="L89" s="28"/>
      <c r="M89" s="28"/>
      <c r="N89" s="27"/>
      <c r="O89" s="27"/>
      <c r="P89" s="27"/>
      <c r="Q89" s="27"/>
      <c r="R89" s="28"/>
      <c r="S89" s="28"/>
      <c r="T89" s="28"/>
      <c r="U89" s="28"/>
      <c r="V89" s="28"/>
      <c r="W89" s="28"/>
      <c r="X89" s="28"/>
      <c r="Y89" s="28"/>
      <c r="Z89" s="17"/>
      <c r="AA89" s="17"/>
      <c r="AB89" s="17"/>
      <c r="AC89" s="17"/>
      <c r="AD89" s="17"/>
      <c r="AE89" s="17"/>
      <c r="AF89" s="17"/>
      <c r="AG89" s="17" t="s">
        <v>111</v>
      </c>
      <c r="AH89" s="17">
        <v>0</v>
      </c>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row>
    <row r="90" spans="1:60" outlineLevel="1" x14ac:dyDescent="0.2">
      <c r="A90" s="39">
        <v>33</v>
      </c>
      <c r="B90" s="40" t="s">
        <v>440</v>
      </c>
      <c r="C90" s="54" t="s">
        <v>441</v>
      </c>
      <c r="D90" s="41" t="s">
        <v>151</v>
      </c>
      <c r="E90" s="42">
        <v>13.8</v>
      </c>
      <c r="F90" s="438">
        <v>0</v>
      </c>
      <c r="G90" s="44">
        <f>ROUND(E90*F90,2)</f>
        <v>0</v>
      </c>
      <c r="H90" s="43"/>
      <c r="I90" s="44">
        <f>ROUND(E90*H90,2)</f>
        <v>0</v>
      </c>
      <c r="J90" s="43"/>
      <c r="K90" s="44">
        <f>ROUND(E90*J90,2)</f>
        <v>0</v>
      </c>
      <c r="L90" s="44">
        <v>21</v>
      </c>
      <c r="M90" s="44">
        <f>G90*(1+L90/100)</f>
        <v>0</v>
      </c>
      <c r="N90" s="42">
        <v>4.8999999999999998E-4</v>
      </c>
      <c r="O90" s="42">
        <f>ROUND(E90*N90,2)</f>
        <v>0.01</v>
      </c>
      <c r="P90" s="42">
        <v>2.7E-2</v>
      </c>
      <c r="Q90" s="42">
        <f>ROUND(E90*P90,2)</f>
        <v>0.37</v>
      </c>
      <c r="R90" s="44"/>
      <c r="S90" s="44" t="s">
        <v>106</v>
      </c>
      <c r="T90" s="45" t="s">
        <v>106</v>
      </c>
      <c r="U90" s="28">
        <v>0.42</v>
      </c>
      <c r="V90" s="28">
        <f>ROUND(E90*U90,2)</f>
        <v>5.8</v>
      </c>
      <c r="W90" s="28"/>
      <c r="X90" s="28" t="s">
        <v>107</v>
      </c>
      <c r="Y90" s="28" t="s">
        <v>108</v>
      </c>
      <c r="Z90" s="17"/>
      <c r="AA90" s="17"/>
      <c r="AB90" s="17"/>
      <c r="AC90" s="17"/>
      <c r="AD90" s="17"/>
      <c r="AE90" s="17"/>
      <c r="AF90" s="17"/>
      <c r="AG90" s="17" t="s">
        <v>109</v>
      </c>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row>
    <row r="91" spans="1:60" outlineLevel="2" x14ac:dyDescent="0.2">
      <c r="A91" s="24"/>
      <c r="B91" s="25"/>
      <c r="C91" s="55" t="s">
        <v>442</v>
      </c>
      <c r="D91" s="30"/>
      <c r="E91" s="61">
        <v>13.8</v>
      </c>
      <c r="F91" s="28"/>
      <c r="G91" s="28"/>
      <c r="H91" s="28"/>
      <c r="I91" s="28"/>
      <c r="J91" s="28"/>
      <c r="K91" s="28"/>
      <c r="L91" s="28"/>
      <c r="M91" s="28"/>
      <c r="N91" s="27"/>
      <c r="O91" s="27"/>
      <c r="P91" s="27"/>
      <c r="Q91" s="27"/>
      <c r="R91" s="28"/>
      <c r="S91" s="28"/>
      <c r="T91" s="28"/>
      <c r="U91" s="28"/>
      <c r="V91" s="28"/>
      <c r="W91" s="28"/>
      <c r="X91" s="28"/>
      <c r="Y91" s="28"/>
      <c r="Z91" s="17"/>
      <c r="AA91" s="17"/>
      <c r="AB91" s="17"/>
      <c r="AC91" s="17"/>
      <c r="AD91" s="17"/>
      <c r="AE91" s="17"/>
      <c r="AF91" s="17"/>
      <c r="AG91" s="17" t="s">
        <v>111</v>
      </c>
      <c r="AH91" s="17">
        <v>0</v>
      </c>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row>
    <row r="92" spans="1:60" outlineLevel="1" x14ac:dyDescent="0.2">
      <c r="A92" s="39">
        <v>34</v>
      </c>
      <c r="B92" s="40" t="s">
        <v>343</v>
      </c>
      <c r="C92" s="54" t="s">
        <v>344</v>
      </c>
      <c r="D92" s="41" t="s">
        <v>151</v>
      </c>
      <c r="E92" s="42">
        <v>7</v>
      </c>
      <c r="F92" s="438">
        <v>0</v>
      </c>
      <c r="G92" s="44">
        <f>ROUND(E92*F92,2)</f>
        <v>0</v>
      </c>
      <c r="H92" s="43"/>
      <c r="I92" s="44">
        <f>ROUND(E92*H92,2)</f>
        <v>0</v>
      </c>
      <c r="J92" s="43"/>
      <c r="K92" s="44">
        <f>ROUND(E92*J92,2)</f>
        <v>0</v>
      </c>
      <c r="L92" s="44">
        <v>21</v>
      </c>
      <c r="M92" s="44">
        <f>G92*(1+L92/100)</f>
        <v>0</v>
      </c>
      <c r="N92" s="42">
        <v>1.805E-2</v>
      </c>
      <c r="O92" s="42">
        <f>ROUND(E92*N92,2)</f>
        <v>0.13</v>
      </c>
      <c r="P92" s="42">
        <v>0</v>
      </c>
      <c r="Q92" s="42">
        <f>ROUND(E92*P92,2)</f>
        <v>0</v>
      </c>
      <c r="R92" s="44"/>
      <c r="S92" s="44" t="s">
        <v>106</v>
      </c>
      <c r="T92" s="45" t="s">
        <v>106</v>
      </c>
      <c r="U92" s="28">
        <v>0.52</v>
      </c>
      <c r="V92" s="28">
        <f>ROUND(E92*U92,2)</f>
        <v>3.64</v>
      </c>
      <c r="W92" s="28"/>
      <c r="X92" s="28" t="s">
        <v>107</v>
      </c>
      <c r="Y92" s="28" t="s">
        <v>108</v>
      </c>
      <c r="Z92" s="17"/>
      <c r="AA92" s="17"/>
      <c r="AB92" s="17"/>
      <c r="AC92" s="17"/>
      <c r="AD92" s="17"/>
      <c r="AE92" s="17"/>
      <c r="AF92" s="17"/>
      <c r="AG92" s="17" t="s">
        <v>109</v>
      </c>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row>
    <row r="93" spans="1:60" outlineLevel="2" x14ac:dyDescent="0.2">
      <c r="A93" s="24"/>
      <c r="B93" s="25"/>
      <c r="C93" s="55" t="s">
        <v>443</v>
      </c>
      <c r="D93" s="30"/>
      <c r="E93" s="61">
        <v>7</v>
      </c>
      <c r="F93" s="28"/>
      <c r="G93" s="28"/>
      <c r="H93" s="28"/>
      <c r="I93" s="28"/>
      <c r="J93" s="28"/>
      <c r="K93" s="28"/>
      <c r="L93" s="28"/>
      <c r="M93" s="28"/>
      <c r="N93" s="27"/>
      <c r="O93" s="27"/>
      <c r="P93" s="27"/>
      <c r="Q93" s="27"/>
      <c r="R93" s="28"/>
      <c r="S93" s="28"/>
      <c r="T93" s="28"/>
      <c r="U93" s="28"/>
      <c r="V93" s="28"/>
      <c r="W93" s="28"/>
      <c r="X93" s="28"/>
      <c r="Y93" s="28"/>
      <c r="Z93" s="17"/>
      <c r="AA93" s="17"/>
      <c r="AB93" s="17"/>
      <c r="AC93" s="17"/>
      <c r="AD93" s="17"/>
      <c r="AE93" s="17"/>
      <c r="AF93" s="17"/>
      <c r="AG93" s="17" t="s">
        <v>111</v>
      </c>
      <c r="AH93" s="17">
        <v>0</v>
      </c>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row>
    <row r="94" spans="1:60" outlineLevel="1" x14ac:dyDescent="0.2">
      <c r="A94" s="39">
        <v>35</v>
      </c>
      <c r="B94" s="40" t="s">
        <v>345</v>
      </c>
      <c r="C94" s="54" t="s">
        <v>346</v>
      </c>
      <c r="D94" s="41" t="s">
        <v>151</v>
      </c>
      <c r="E94" s="42">
        <v>20</v>
      </c>
      <c r="F94" s="438">
        <v>0</v>
      </c>
      <c r="G94" s="44">
        <f>ROUND(E94*F94,2)</f>
        <v>0</v>
      </c>
      <c r="H94" s="43"/>
      <c r="I94" s="44">
        <f>ROUND(E94*H94,2)</f>
        <v>0</v>
      </c>
      <c r="J94" s="43"/>
      <c r="K94" s="44">
        <f>ROUND(E94*J94,2)</f>
        <v>0</v>
      </c>
      <c r="L94" s="44">
        <v>21</v>
      </c>
      <c r="M94" s="44">
        <f>G94*(1+L94/100)</f>
        <v>0</v>
      </c>
      <c r="N94" s="42">
        <v>0</v>
      </c>
      <c r="O94" s="42">
        <f>ROUND(E94*N94,2)</f>
        <v>0</v>
      </c>
      <c r="P94" s="42">
        <v>3.6999999999999998E-2</v>
      </c>
      <c r="Q94" s="42">
        <f>ROUND(E94*P94,2)</f>
        <v>0.74</v>
      </c>
      <c r="R94" s="44"/>
      <c r="S94" s="44" t="s">
        <v>106</v>
      </c>
      <c r="T94" s="45" t="s">
        <v>133</v>
      </c>
      <c r="U94" s="28">
        <v>0.55000000000000004</v>
      </c>
      <c r="V94" s="28">
        <f>ROUND(E94*U94,2)</f>
        <v>11</v>
      </c>
      <c r="W94" s="28"/>
      <c r="X94" s="28" t="s">
        <v>107</v>
      </c>
      <c r="Y94" s="28" t="s">
        <v>108</v>
      </c>
      <c r="Z94" s="17"/>
      <c r="AA94" s="17"/>
      <c r="AB94" s="17"/>
      <c r="AC94" s="17"/>
      <c r="AD94" s="17"/>
      <c r="AE94" s="17"/>
      <c r="AF94" s="17"/>
      <c r="AG94" s="17" t="s">
        <v>109</v>
      </c>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row>
    <row r="95" spans="1:60" outlineLevel="2" x14ac:dyDescent="0.2">
      <c r="A95" s="24"/>
      <c r="B95" s="25"/>
      <c r="C95" s="55" t="s">
        <v>444</v>
      </c>
      <c r="D95" s="30"/>
      <c r="E95" s="61">
        <v>6.2</v>
      </c>
      <c r="F95" s="28"/>
      <c r="G95" s="28"/>
      <c r="H95" s="28"/>
      <c r="I95" s="28"/>
      <c r="J95" s="28"/>
      <c r="K95" s="28"/>
      <c r="L95" s="28"/>
      <c r="M95" s="28"/>
      <c r="N95" s="27"/>
      <c r="O95" s="27"/>
      <c r="P95" s="27"/>
      <c r="Q95" s="27"/>
      <c r="R95" s="28"/>
      <c r="S95" s="28"/>
      <c r="T95" s="28"/>
      <c r="U95" s="28"/>
      <c r="V95" s="28"/>
      <c r="W95" s="28"/>
      <c r="X95" s="28"/>
      <c r="Y95" s="28"/>
      <c r="Z95" s="17"/>
      <c r="AA95" s="17"/>
      <c r="AB95" s="17"/>
      <c r="AC95" s="17"/>
      <c r="AD95" s="17"/>
      <c r="AE95" s="17"/>
      <c r="AF95" s="17"/>
      <c r="AG95" s="17" t="s">
        <v>111</v>
      </c>
      <c r="AH95" s="17">
        <v>0</v>
      </c>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row>
    <row r="96" spans="1:60" outlineLevel="3" x14ac:dyDescent="0.2">
      <c r="A96" s="24"/>
      <c r="B96" s="25"/>
      <c r="C96" s="55" t="s">
        <v>445</v>
      </c>
      <c r="D96" s="30"/>
      <c r="E96" s="61">
        <v>13.8</v>
      </c>
      <c r="F96" s="28"/>
      <c r="G96" s="28"/>
      <c r="H96" s="28"/>
      <c r="I96" s="28"/>
      <c r="J96" s="28"/>
      <c r="K96" s="28"/>
      <c r="L96" s="28"/>
      <c r="M96" s="28"/>
      <c r="N96" s="27"/>
      <c r="O96" s="27"/>
      <c r="P96" s="27"/>
      <c r="Q96" s="27"/>
      <c r="R96" s="28"/>
      <c r="S96" s="28"/>
      <c r="T96" s="28"/>
      <c r="U96" s="28"/>
      <c r="V96" s="28"/>
      <c r="W96" s="28"/>
      <c r="X96" s="28"/>
      <c r="Y96" s="28"/>
      <c r="Z96" s="17"/>
      <c r="AA96" s="17"/>
      <c r="AB96" s="17"/>
      <c r="AC96" s="17"/>
      <c r="AD96" s="17"/>
      <c r="AE96" s="17"/>
      <c r="AF96" s="17"/>
      <c r="AG96" s="17" t="s">
        <v>111</v>
      </c>
      <c r="AH96" s="17">
        <v>0</v>
      </c>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row>
    <row r="97" spans="1:60" outlineLevel="1" x14ac:dyDescent="0.2">
      <c r="A97" s="39">
        <v>36</v>
      </c>
      <c r="B97" s="40" t="s">
        <v>446</v>
      </c>
      <c r="C97" s="54" t="s">
        <v>447</v>
      </c>
      <c r="D97" s="41" t="s">
        <v>124</v>
      </c>
      <c r="E97" s="42">
        <v>20.3</v>
      </c>
      <c r="F97" s="438">
        <v>0</v>
      </c>
      <c r="G97" s="44">
        <f>ROUND(E97*F97,2)</f>
        <v>0</v>
      </c>
      <c r="H97" s="43"/>
      <c r="I97" s="44">
        <f>ROUND(E97*H97,2)</f>
        <v>0</v>
      </c>
      <c r="J97" s="43"/>
      <c r="K97" s="44">
        <f>ROUND(E97*J97,2)</f>
        <v>0</v>
      </c>
      <c r="L97" s="44">
        <v>21</v>
      </c>
      <c r="M97" s="44">
        <f>G97*(1+L97/100)</f>
        <v>0</v>
      </c>
      <c r="N97" s="42">
        <v>0</v>
      </c>
      <c r="O97" s="42">
        <f>ROUND(E97*N97,2)</f>
        <v>0</v>
      </c>
      <c r="P97" s="42">
        <v>0.05</v>
      </c>
      <c r="Q97" s="42">
        <f>ROUND(E97*P97,2)</f>
        <v>1.02</v>
      </c>
      <c r="R97" s="44"/>
      <c r="S97" s="44" t="s">
        <v>106</v>
      </c>
      <c r="T97" s="45" t="s">
        <v>106</v>
      </c>
      <c r="U97" s="28">
        <v>0.46</v>
      </c>
      <c r="V97" s="28">
        <f>ROUND(E97*U97,2)</f>
        <v>9.34</v>
      </c>
      <c r="W97" s="28"/>
      <c r="X97" s="28" t="s">
        <v>107</v>
      </c>
      <c r="Y97" s="28" t="s">
        <v>108</v>
      </c>
      <c r="Z97" s="17"/>
      <c r="AA97" s="17"/>
      <c r="AB97" s="17"/>
      <c r="AC97" s="17"/>
      <c r="AD97" s="17"/>
      <c r="AE97" s="17"/>
      <c r="AF97" s="17"/>
      <c r="AG97" s="17" t="s">
        <v>109</v>
      </c>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row>
    <row r="98" spans="1:60" outlineLevel="2" x14ac:dyDescent="0.2">
      <c r="A98" s="24"/>
      <c r="B98" s="25"/>
      <c r="C98" s="55" t="s">
        <v>448</v>
      </c>
      <c r="D98" s="30"/>
      <c r="E98" s="61">
        <v>20.3</v>
      </c>
      <c r="F98" s="28"/>
      <c r="G98" s="28"/>
      <c r="H98" s="28"/>
      <c r="I98" s="28"/>
      <c r="J98" s="28"/>
      <c r="K98" s="28"/>
      <c r="L98" s="28"/>
      <c r="M98" s="28"/>
      <c r="N98" s="27"/>
      <c r="O98" s="27"/>
      <c r="P98" s="27"/>
      <c r="Q98" s="27"/>
      <c r="R98" s="28"/>
      <c r="S98" s="28"/>
      <c r="T98" s="28"/>
      <c r="U98" s="28"/>
      <c r="V98" s="28"/>
      <c r="W98" s="28"/>
      <c r="X98" s="28"/>
      <c r="Y98" s="28"/>
      <c r="Z98" s="17"/>
      <c r="AA98" s="17"/>
      <c r="AB98" s="17"/>
      <c r="AC98" s="17"/>
      <c r="AD98" s="17"/>
      <c r="AE98" s="17"/>
      <c r="AF98" s="17"/>
      <c r="AG98" s="17" t="s">
        <v>111</v>
      </c>
      <c r="AH98" s="17">
        <v>0</v>
      </c>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row>
    <row r="99" spans="1:60" ht="22.5" outlineLevel="1" x14ac:dyDescent="0.2">
      <c r="A99" s="39">
        <v>37</v>
      </c>
      <c r="B99" s="40" t="s">
        <v>203</v>
      </c>
      <c r="C99" s="54" t="s">
        <v>204</v>
      </c>
      <c r="D99" s="41" t="s">
        <v>124</v>
      </c>
      <c r="E99" s="42">
        <v>96.95</v>
      </c>
      <c r="F99" s="438">
        <v>0</v>
      </c>
      <c r="G99" s="44">
        <f>ROUND(E99*F99,2)</f>
        <v>0</v>
      </c>
      <c r="H99" s="43"/>
      <c r="I99" s="44">
        <f>ROUND(E99*H99,2)</f>
        <v>0</v>
      </c>
      <c r="J99" s="43"/>
      <c r="K99" s="44">
        <f>ROUND(E99*J99,2)</f>
        <v>0</v>
      </c>
      <c r="L99" s="44">
        <v>21</v>
      </c>
      <c r="M99" s="44">
        <f>G99*(1+L99/100)</f>
        <v>0</v>
      </c>
      <c r="N99" s="42">
        <v>0</v>
      </c>
      <c r="O99" s="42">
        <f>ROUND(E99*N99,2)</f>
        <v>0</v>
      </c>
      <c r="P99" s="42">
        <v>4.5999999999999999E-2</v>
      </c>
      <c r="Q99" s="42">
        <f>ROUND(E99*P99,2)</f>
        <v>4.46</v>
      </c>
      <c r="R99" s="44"/>
      <c r="S99" s="44" t="s">
        <v>106</v>
      </c>
      <c r="T99" s="45" t="s">
        <v>106</v>
      </c>
      <c r="U99" s="28">
        <v>0.26</v>
      </c>
      <c r="V99" s="28">
        <f>ROUND(E99*U99,2)</f>
        <v>25.21</v>
      </c>
      <c r="W99" s="28"/>
      <c r="X99" s="28" t="s">
        <v>107</v>
      </c>
      <c r="Y99" s="28" t="s">
        <v>108</v>
      </c>
      <c r="Z99" s="17"/>
      <c r="AA99" s="17"/>
      <c r="AB99" s="17"/>
      <c r="AC99" s="17"/>
      <c r="AD99" s="17"/>
      <c r="AE99" s="17"/>
      <c r="AF99" s="17"/>
      <c r="AG99" s="17" t="s">
        <v>109</v>
      </c>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row>
    <row r="100" spans="1:60" outlineLevel="2" x14ac:dyDescent="0.2">
      <c r="A100" s="24"/>
      <c r="B100" s="25"/>
      <c r="C100" s="55" t="s">
        <v>419</v>
      </c>
      <c r="D100" s="30"/>
      <c r="E100" s="61">
        <v>90.72</v>
      </c>
      <c r="F100" s="28"/>
      <c r="G100" s="28"/>
      <c r="H100" s="28"/>
      <c r="I100" s="28"/>
      <c r="J100" s="28"/>
      <c r="K100" s="28"/>
      <c r="L100" s="28"/>
      <c r="M100" s="28"/>
      <c r="N100" s="27"/>
      <c r="O100" s="27"/>
      <c r="P100" s="27"/>
      <c r="Q100" s="27"/>
      <c r="R100" s="28"/>
      <c r="S100" s="28"/>
      <c r="T100" s="28"/>
      <c r="U100" s="28"/>
      <c r="V100" s="28"/>
      <c r="W100" s="28"/>
      <c r="X100" s="28"/>
      <c r="Y100" s="28"/>
      <c r="Z100" s="17"/>
      <c r="AA100" s="17"/>
      <c r="AB100" s="17"/>
      <c r="AC100" s="17"/>
      <c r="AD100" s="17"/>
      <c r="AE100" s="17"/>
      <c r="AF100" s="17"/>
      <c r="AG100" s="17" t="s">
        <v>111</v>
      </c>
      <c r="AH100" s="17">
        <v>0</v>
      </c>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row>
    <row r="101" spans="1:60" outlineLevel="3" x14ac:dyDescent="0.2">
      <c r="A101" s="24"/>
      <c r="B101" s="25"/>
      <c r="C101" s="55" t="s">
        <v>420</v>
      </c>
      <c r="D101" s="30"/>
      <c r="E101" s="61">
        <v>8.41</v>
      </c>
      <c r="F101" s="28"/>
      <c r="G101" s="28"/>
      <c r="H101" s="28"/>
      <c r="I101" s="28"/>
      <c r="J101" s="28"/>
      <c r="K101" s="28"/>
      <c r="L101" s="28"/>
      <c r="M101" s="28"/>
      <c r="N101" s="27"/>
      <c r="O101" s="27"/>
      <c r="P101" s="27"/>
      <c r="Q101" s="27"/>
      <c r="R101" s="28"/>
      <c r="S101" s="28"/>
      <c r="T101" s="28"/>
      <c r="U101" s="28"/>
      <c r="V101" s="28"/>
      <c r="W101" s="28"/>
      <c r="X101" s="28"/>
      <c r="Y101" s="28"/>
      <c r="Z101" s="17"/>
      <c r="AA101" s="17"/>
      <c r="AB101" s="17"/>
      <c r="AC101" s="17"/>
      <c r="AD101" s="17"/>
      <c r="AE101" s="17"/>
      <c r="AF101" s="17"/>
      <c r="AG101" s="17" t="s">
        <v>111</v>
      </c>
      <c r="AH101" s="17">
        <v>0</v>
      </c>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row>
    <row r="102" spans="1:60" outlineLevel="3" x14ac:dyDescent="0.2">
      <c r="A102" s="24"/>
      <c r="B102" s="25"/>
      <c r="C102" s="55" t="s">
        <v>421</v>
      </c>
      <c r="D102" s="30"/>
      <c r="E102" s="61">
        <v>-3.36</v>
      </c>
      <c r="F102" s="28"/>
      <c r="G102" s="28"/>
      <c r="H102" s="28"/>
      <c r="I102" s="28"/>
      <c r="J102" s="28"/>
      <c r="K102" s="28"/>
      <c r="L102" s="28"/>
      <c r="M102" s="28"/>
      <c r="N102" s="27"/>
      <c r="O102" s="27"/>
      <c r="P102" s="27"/>
      <c r="Q102" s="27"/>
      <c r="R102" s="28"/>
      <c r="S102" s="28"/>
      <c r="T102" s="28"/>
      <c r="U102" s="28"/>
      <c r="V102" s="28"/>
      <c r="W102" s="28"/>
      <c r="X102" s="28"/>
      <c r="Y102" s="28"/>
      <c r="Z102" s="17"/>
      <c r="AA102" s="17"/>
      <c r="AB102" s="17"/>
      <c r="AC102" s="17"/>
      <c r="AD102" s="17"/>
      <c r="AE102" s="17"/>
      <c r="AF102" s="17"/>
      <c r="AG102" s="17" t="s">
        <v>111</v>
      </c>
      <c r="AH102" s="17">
        <v>0</v>
      </c>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row>
    <row r="103" spans="1:60" outlineLevel="3" x14ac:dyDescent="0.2">
      <c r="A103" s="24"/>
      <c r="B103" s="25"/>
      <c r="C103" s="55" t="s">
        <v>422</v>
      </c>
      <c r="D103" s="30"/>
      <c r="E103" s="61">
        <v>-2.34</v>
      </c>
      <c r="F103" s="28"/>
      <c r="G103" s="28"/>
      <c r="H103" s="28"/>
      <c r="I103" s="28"/>
      <c r="J103" s="28"/>
      <c r="K103" s="28"/>
      <c r="L103" s="28"/>
      <c r="M103" s="28"/>
      <c r="N103" s="27"/>
      <c r="O103" s="27"/>
      <c r="P103" s="27"/>
      <c r="Q103" s="27"/>
      <c r="R103" s="28"/>
      <c r="S103" s="28"/>
      <c r="T103" s="28"/>
      <c r="U103" s="28"/>
      <c r="V103" s="28"/>
      <c r="W103" s="28"/>
      <c r="X103" s="28"/>
      <c r="Y103" s="28"/>
      <c r="Z103" s="17"/>
      <c r="AA103" s="17"/>
      <c r="AB103" s="17"/>
      <c r="AC103" s="17"/>
      <c r="AD103" s="17"/>
      <c r="AE103" s="17"/>
      <c r="AF103" s="17"/>
      <c r="AG103" s="17" t="s">
        <v>111</v>
      </c>
      <c r="AH103" s="17">
        <v>0</v>
      </c>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row>
    <row r="104" spans="1:60" outlineLevel="3" x14ac:dyDescent="0.2">
      <c r="A104" s="24"/>
      <c r="B104" s="25"/>
      <c r="C104" s="55" t="s">
        <v>424</v>
      </c>
      <c r="D104" s="30"/>
      <c r="E104" s="61">
        <v>2.48</v>
      </c>
      <c r="F104" s="28"/>
      <c r="G104" s="28"/>
      <c r="H104" s="28"/>
      <c r="I104" s="28"/>
      <c r="J104" s="28"/>
      <c r="K104" s="28"/>
      <c r="L104" s="28"/>
      <c r="M104" s="28"/>
      <c r="N104" s="27"/>
      <c r="O104" s="27"/>
      <c r="P104" s="27"/>
      <c r="Q104" s="27"/>
      <c r="R104" s="28"/>
      <c r="S104" s="28"/>
      <c r="T104" s="28"/>
      <c r="U104" s="28"/>
      <c r="V104" s="28"/>
      <c r="W104" s="28"/>
      <c r="X104" s="28"/>
      <c r="Y104" s="28"/>
      <c r="Z104" s="17"/>
      <c r="AA104" s="17"/>
      <c r="AB104" s="17"/>
      <c r="AC104" s="17"/>
      <c r="AD104" s="17"/>
      <c r="AE104" s="17"/>
      <c r="AF104" s="17"/>
      <c r="AG104" s="17" t="s">
        <v>111</v>
      </c>
      <c r="AH104" s="17">
        <v>0</v>
      </c>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row>
    <row r="105" spans="1:60" outlineLevel="3" x14ac:dyDescent="0.2">
      <c r="A105" s="24"/>
      <c r="B105" s="25"/>
      <c r="C105" s="55" t="s">
        <v>425</v>
      </c>
      <c r="D105" s="30"/>
      <c r="E105" s="61">
        <v>1.04</v>
      </c>
      <c r="F105" s="28"/>
      <c r="G105" s="28"/>
      <c r="H105" s="28"/>
      <c r="I105" s="28"/>
      <c r="J105" s="28"/>
      <c r="K105" s="28"/>
      <c r="L105" s="28"/>
      <c r="M105" s="28"/>
      <c r="N105" s="27"/>
      <c r="O105" s="27"/>
      <c r="P105" s="27"/>
      <c r="Q105" s="27"/>
      <c r="R105" s="28"/>
      <c r="S105" s="28"/>
      <c r="T105" s="28"/>
      <c r="U105" s="28"/>
      <c r="V105" s="28"/>
      <c r="W105" s="28"/>
      <c r="X105" s="28"/>
      <c r="Y105" s="28"/>
      <c r="Z105" s="17"/>
      <c r="AA105" s="17"/>
      <c r="AB105" s="17"/>
      <c r="AC105" s="17"/>
      <c r="AD105" s="17"/>
      <c r="AE105" s="17"/>
      <c r="AF105" s="17"/>
      <c r="AG105" s="17" t="s">
        <v>111</v>
      </c>
      <c r="AH105" s="17">
        <v>0</v>
      </c>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row>
    <row r="106" spans="1:60" outlineLevel="1" x14ac:dyDescent="0.2">
      <c r="A106" s="39">
        <v>38</v>
      </c>
      <c r="B106" s="40" t="s">
        <v>449</v>
      </c>
      <c r="C106" s="54" t="s">
        <v>450</v>
      </c>
      <c r="D106" s="41" t="s">
        <v>124</v>
      </c>
      <c r="E106" s="42">
        <v>20.3</v>
      </c>
      <c r="F106" s="438">
        <v>0</v>
      </c>
      <c r="G106" s="44">
        <f>ROUND(E106*F106,2)</f>
        <v>0</v>
      </c>
      <c r="H106" s="43"/>
      <c r="I106" s="44">
        <f>ROUND(E106*H106,2)</f>
        <v>0</v>
      </c>
      <c r="J106" s="43"/>
      <c r="K106" s="44">
        <f>ROUND(E106*J106,2)</f>
        <v>0</v>
      </c>
      <c r="L106" s="44">
        <v>21</v>
      </c>
      <c r="M106" s="44">
        <f>G106*(1+L106/100)</f>
        <v>0</v>
      </c>
      <c r="N106" s="42">
        <v>1.6000000000000001E-4</v>
      </c>
      <c r="O106" s="42">
        <f>ROUND(E106*N106,2)</f>
        <v>0</v>
      </c>
      <c r="P106" s="42">
        <v>1.4E-2</v>
      </c>
      <c r="Q106" s="42">
        <f>ROUND(E106*P106,2)</f>
        <v>0.28000000000000003</v>
      </c>
      <c r="R106" s="44"/>
      <c r="S106" s="44" t="s">
        <v>106</v>
      </c>
      <c r="T106" s="45" t="s">
        <v>106</v>
      </c>
      <c r="U106" s="28">
        <v>0.106</v>
      </c>
      <c r="V106" s="28">
        <f>ROUND(E106*U106,2)</f>
        <v>2.15</v>
      </c>
      <c r="W106" s="28"/>
      <c r="X106" s="28" t="s">
        <v>107</v>
      </c>
      <c r="Y106" s="28" t="s">
        <v>108</v>
      </c>
      <c r="Z106" s="17"/>
      <c r="AA106" s="17"/>
      <c r="AB106" s="17"/>
      <c r="AC106" s="17"/>
      <c r="AD106" s="17"/>
      <c r="AE106" s="17"/>
      <c r="AF106" s="17"/>
      <c r="AG106" s="17" t="s">
        <v>109</v>
      </c>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row>
    <row r="107" spans="1:60" outlineLevel="2" x14ac:dyDescent="0.2">
      <c r="A107" s="24"/>
      <c r="B107" s="25"/>
      <c r="C107" s="55" t="s">
        <v>448</v>
      </c>
      <c r="D107" s="30"/>
      <c r="E107" s="61">
        <v>20.3</v>
      </c>
      <c r="F107" s="28"/>
      <c r="G107" s="28"/>
      <c r="H107" s="28"/>
      <c r="I107" s="28"/>
      <c r="J107" s="28"/>
      <c r="K107" s="28"/>
      <c r="L107" s="28"/>
      <c r="M107" s="28"/>
      <c r="N107" s="27"/>
      <c r="O107" s="27"/>
      <c r="P107" s="27"/>
      <c r="Q107" s="27"/>
      <c r="R107" s="28"/>
      <c r="S107" s="28"/>
      <c r="T107" s="28"/>
      <c r="U107" s="28"/>
      <c r="V107" s="28"/>
      <c r="W107" s="28"/>
      <c r="X107" s="28"/>
      <c r="Y107" s="28"/>
      <c r="Z107" s="17"/>
      <c r="AA107" s="17"/>
      <c r="AB107" s="17"/>
      <c r="AC107" s="17"/>
      <c r="AD107" s="17"/>
      <c r="AE107" s="17"/>
      <c r="AF107" s="17"/>
      <c r="AG107" s="17" t="s">
        <v>111</v>
      </c>
      <c r="AH107" s="17">
        <v>0</v>
      </c>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row>
    <row r="108" spans="1:60" x14ac:dyDescent="0.2">
      <c r="A108" s="32" t="s">
        <v>101</v>
      </c>
      <c r="B108" s="33" t="s">
        <v>46</v>
      </c>
      <c r="C108" s="53" t="s">
        <v>47</v>
      </c>
      <c r="D108" s="34"/>
      <c r="E108" s="35"/>
      <c r="F108" s="36"/>
      <c r="G108" s="36">
        <f>SUMIF(AG109:AG110,"&lt;&gt;NOR",G109:G110)</f>
        <v>0</v>
      </c>
      <c r="H108" s="36"/>
      <c r="I108" s="36">
        <f>SUM(I109:I110)</f>
        <v>0</v>
      </c>
      <c r="J108" s="36"/>
      <c r="K108" s="36">
        <f>SUM(K109:K110)</f>
        <v>0</v>
      </c>
      <c r="L108" s="36"/>
      <c r="M108" s="36">
        <f>SUM(M109:M110)</f>
        <v>0</v>
      </c>
      <c r="N108" s="35"/>
      <c r="O108" s="35">
        <f>SUM(O109:O110)</f>
        <v>0</v>
      </c>
      <c r="P108" s="35"/>
      <c r="Q108" s="35">
        <f>SUM(Q109:Q110)</f>
        <v>0</v>
      </c>
      <c r="R108" s="36"/>
      <c r="S108" s="36"/>
      <c r="T108" s="37"/>
      <c r="U108" s="31"/>
      <c r="V108" s="31">
        <f>SUM(V109:V110)</f>
        <v>3.86</v>
      </c>
      <c r="W108" s="31"/>
      <c r="X108" s="31"/>
      <c r="Y108" s="31"/>
      <c r="AG108" t="s">
        <v>102</v>
      </c>
    </row>
    <row r="109" spans="1:60" outlineLevel="1" x14ac:dyDescent="0.2">
      <c r="A109" s="46">
        <v>39</v>
      </c>
      <c r="B109" s="47" t="s">
        <v>213</v>
      </c>
      <c r="C109" s="56" t="s">
        <v>214</v>
      </c>
      <c r="D109" s="48" t="s">
        <v>114</v>
      </c>
      <c r="E109" s="49">
        <v>12.581480000000001</v>
      </c>
      <c r="F109" s="438">
        <v>0</v>
      </c>
      <c r="G109" s="51">
        <f>ROUND(E109*F109,2)</f>
        <v>0</v>
      </c>
      <c r="H109" s="50"/>
      <c r="I109" s="51">
        <f>ROUND(E109*H109,2)</f>
        <v>0</v>
      </c>
      <c r="J109" s="50"/>
      <c r="K109" s="51">
        <f>ROUND(E109*J109,2)</f>
        <v>0</v>
      </c>
      <c r="L109" s="51">
        <v>21</v>
      </c>
      <c r="M109" s="51">
        <f>G109*(1+L109/100)</f>
        <v>0</v>
      </c>
      <c r="N109" s="49">
        <v>0</v>
      </c>
      <c r="O109" s="49">
        <f>ROUND(E109*N109,2)</f>
        <v>0</v>
      </c>
      <c r="P109" s="49">
        <v>0</v>
      </c>
      <c r="Q109" s="49">
        <f>ROUND(E109*P109,2)</f>
        <v>0</v>
      </c>
      <c r="R109" s="51"/>
      <c r="S109" s="51" t="s">
        <v>106</v>
      </c>
      <c r="T109" s="52" t="s">
        <v>106</v>
      </c>
      <c r="U109" s="28">
        <v>0.307</v>
      </c>
      <c r="V109" s="28">
        <f>ROUND(E109*U109,2)</f>
        <v>3.86</v>
      </c>
      <c r="W109" s="28"/>
      <c r="X109" s="28" t="s">
        <v>215</v>
      </c>
      <c r="Y109" s="28" t="s">
        <v>108</v>
      </c>
      <c r="Z109" s="17"/>
      <c r="AA109" s="17"/>
      <c r="AB109" s="17"/>
      <c r="AC109" s="17"/>
      <c r="AD109" s="17"/>
      <c r="AE109" s="17"/>
      <c r="AF109" s="17"/>
      <c r="AG109" s="17" t="s">
        <v>216</v>
      </c>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row>
    <row r="110" spans="1:60" outlineLevel="1" x14ac:dyDescent="0.2">
      <c r="A110" s="46">
        <v>40</v>
      </c>
      <c r="B110" s="47" t="s">
        <v>217</v>
      </c>
      <c r="C110" s="56" t="s">
        <v>218</v>
      </c>
      <c r="D110" s="48" t="s">
        <v>114</v>
      </c>
      <c r="E110" s="49">
        <v>12.581480000000001</v>
      </c>
      <c r="F110" s="438">
        <v>0</v>
      </c>
      <c r="G110" s="51">
        <f>ROUND(E110*F110,2)</f>
        <v>0</v>
      </c>
      <c r="H110" s="50"/>
      <c r="I110" s="51">
        <f>ROUND(E110*H110,2)</f>
        <v>0</v>
      </c>
      <c r="J110" s="50"/>
      <c r="K110" s="51">
        <f>ROUND(E110*J110,2)</f>
        <v>0</v>
      </c>
      <c r="L110" s="51">
        <v>21</v>
      </c>
      <c r="M110" s="51">
        <f>G110*(1+L110/100)</f>
        <v>0</v>
      </c>
      <c r="N110" s="49">
        <v>0</v>
      </c>
      <c r="O110" s="49">
        <f>ROUND(E110*N110,2)</f>
        <v>0</v>
      </c>
      <c r="P110" s="49">
        <v>0</v>
      </c>
      <c r="Q110" s="49">
        <f>ROUND(E110*P110,2)</f>
        <v>0</v>
      </c>
      <c r="R110" s="51"/>
      <c r="S110" s="51" t="s">
        <v>132</v>
      </c>
      <c r="T110" s="52" t="s">
        <v>133</v>
      </c>
      <c r="U110" s="28">
        <v>0</v>
      </c>
      <c r="V110" s="28">
        <f>ROUND(E110*U110,2)</f>
        <v>0</v>
      </c>
      <c r="W110" s="28"/>
      <c r="X110" s="28" t="s">
        <v>215</v>
      </c>
      <c r="Y110" s="28" t="s">
        <v>108</v>
      </c>
      <c r="Z110" s="17"/>
      <c r="AA110" s="17"/>
      <c r="AB110" s="17"/>
      <c r="AC110" s="17"/>
      <c r="AD110" s="17"/>
      <c r="AE110" s="17"/>
      <c r="AF110" s="17"/>
      <c r="AG110" s="17" t="s">
        <v>216</v>
      </c>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row>
    <row r="111" spans="1:60" x14ac:dyDescent="0.2">
      <c r="A111" s="32" t="s">
        <v>101</v>
      </c>
      <c r="B111" s="33" t="s">
        <v>48</v>
      </c>
      <c r="C111" s="53" t="s">
        <v>49</v>
      </c>
      <c r="D111" s="34"/>
      <c r="E111" s="35"/>
      <c r="F111" s="36"/>
      <c r="G111" s="36">
        <f>SUMIF(AG112:AG120,"&lt;&gt;NOR",G112:G120)</f>
        <v>0</v>
      </c>
      <c r="H111" s="36"/>
      <c r="I111" s="36">
        <f>SUM(I112:I120)</f>
        <v>0</v>
      </c>
      <c r="J111" s="36"/>
      <c r="K111" s="36">
        <f>SUM(K112:K120)</f>
        <v>0</v>
      </c>
      <c r="L111" s="36"/>
      <c r="M111" s="36">
        <f>SUM(M112:M120)</f>
        <v>0</v>
      </c>
      <c r="N111" s="35"/>
      <c r="O111" s="35">
        <f>SUM(O112:O120)</f>
        <v>0</v>
      </c>
      <c r="P111" s="35"/>
      <c r="Q111" s="35">
        <f>SUM(Q112:Q120)</f>
        <v>0</v>
      </c>
      <c r="R111" s="36"/>
      <c r="S111" s="36"/>
      <c r="T111" s="37"/>
      <c r="U111" s="31"/>
      <c r="V111" s="31">
        <f>SUM(V112:V120)</f>
        <v>0.16999999999999998</v>
      </c>
      <c r="W111" s="31"/>
      <c r="X111" s="31"/>
      <c r="Y111" s="31"/>
      <c r="AG111" t="s">
        <v>102</v>
      </c>
    </row>
    <row r="112" spans="1:60" ht="33.75" outlineLevel="1" x14ac:dyDescent="0.2">
      <c r="A112" s="39">
        <v>41</v>
      </c>
      <c r="B112" s="40" t="s">
        <v>451</v>
      </c>
      <c r="C112" s="54" t="s">
        <v>452</v>
      </c>
      <c r="D112" s="41" t="s">
        <v>124</v>
      </c>
      <c r="E112" s="42">
        <v>0.65</v>
      </c>
      <c r="F112" s="438">
        <v>0</v>
      </c>
      <c r="G112" s="44">
        <f>ROUND(E112*F112,2)</f>
        <v>0</v>
      </c>
      <c r="H112" s="43"/>
      <c r="I112" s="44">
        <f>ROUND(E112*H112,2)</f>
        <v>0</v>
      </c>
      <c r="J112" s="43"/>
      <c r="K112" s="44">
        <f>ROUND(E112*J112,2)</f>
        <v>0</v>
      </c>
      <c r="L112" s="44">
        <v>21</v>
      </c>
      <c r="M112" s="44">
        <f>G112*(1+L112/100)</f>
        <v>0</v>
      </c>
      <c r="N112" s="42">
        <v>0</v>
      </c>
      <c r="O112" s="42">
        <f>ROUND(E112*N112,2)</f>
        <v>0</v>
      </c>
      <c r="P112" s="42">
        <v>0</v>
      </c>
      <c r="Q112" s="42">
        <f>ROUND(E112*P112,2)</f>
        <v>0</v>
      </c>
      <c r="R112" s="44"/>
      <c r="S112" s="44" t="s">
        <v>106</v>
      </c>
      <c r="T112" s="45" t="s">
        <v>106</v>
      </c>
      <c r="U112" s="28">
        <v>2.75E-2</v>
      </c>
      <c r="V112" s="28">
        <f>ROUND(E112*U112,2)</f>
        <v>0.02</v>
      </c>
      <c r="W112" s="28"/>
      <c r="X112" s="28" t="s">
        <v>107</v>
      </c>
      <c r="Y112" s="28" t="s">
        <v>108</v>
      </c>
      <c r="Z112" s="17"/>
      <c r="AA112" s="17"/>
      <c r="AB112" s="17"/>
      <c r="AC112" s="17"/>
      <c r="AD112" s="17"/>
      <c r="AE112" s="17"/>
      <c r="AF112" s="17"/>
      <c r="AG112" s="17" t="s">
        <v>109</v>
      </c>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row>
    <row r="113" spans="1:60" outlineLevel="2" x14ac:dyDescent="0.2">
      <c r="A113" s="24"/>
      <c r="B113" s="25"/>
      <c r="C113" s="55" t="s">
        <v>453</v>
      </c>
      <c r="D113" s="30"/>
      <c r="E113" s="61">
        <v>0.65</v>
      </c>
      <c r="F113" s="28"/>
      <c r="G113" s="28"/>
      <c r="H113" s="28"/>
      <c r="I113" s="28"/>
      <c r="J113" s="28"/>
      <c r="K113" s="28"/>
      <c r="L113" s="28"/>
      <c r="M113" s="28"/>
      <c r="N113" s="27"/>
      <c r="O113" s="27"/>
      <c r="P113" s="27"/>
      <c r="Q113" s="27"/>
      <c r="R113" s="28"/>
      <c r="S113" s="28"/>
      <c r="T113" s="28"/>
      <c r="U113" s="28"/>
      <c r="V113" s="28"/>
      <c r="W113" s="28"/>
      <c r="X113" s="28"/>
      <c r="Y113" s="28"/>
      <c r="Z113" s="17"/>
      <c r="AA113" s="17"/>
      <c r="AB113" s="17"/>
      <c r="AC113" s="17"/>
      <c r="AD113" s="17"/>
      <c r="AE113" s="17"/>
      <c r="AF113" s="17"/>
      <c r="AG113" s="17" t="s">
        <v>111</v>
      </c>
      <c r="AH113" s="17">
        <v>0</v>
      </c>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row>
    <row r="114" spans="1:60" ht="33.75" outlineLevel="1" x14ac:dyDescent="0.2">
      <c r="A114" s="39">
        <v>42</v>
      </c>
      <c r="B114" s="40" t="s">
        <v>454</v>
      </c>
      <c r="C114" s="54" t="s">
        <v>455</v>
      </c>
      <c r="D114" s="41" t="s">
        <v>124</v>
      </c>
      <c r="E114" s="42">
        <v>0.65</v>
      </c>
      <c r="F114" s="438">
        <v>0</v>
      </c>
      <c r="G114" s="44">
        <f>ROUND(E114*F114,2)</f>
        <v>0</v>
      </c>
      <c r="H114" s="43"/>
      <c r="I114" s="44">
        <f>ROUND(E114*H114,2)</f>
        <v>0</v>
      </c>
      <c r="J114" s="43"/>
      <c r="K114" s="44">
        <f>ROUND(E114*J114,2)</f>
        <v>0</v>
      </c>
      <c r="L114" s="44">
        <v>21</v>
      </c>
      <c r="M114" s="44">
        <f>G114*(1+L114/100)</f>
        <v>0</v>
      </c>
      <c r="N114" s="42">
        <v>4.0999999999999999E-4</v>
      </c>
      <c r="O114" s="42">
        <f>ROUND(E114*N114,2)</f>
        <v>0</v>
      </c>
      <c r="P114" s="42">
        <v>0</v>
      </c>
      <c r="Q114" s="42">
        <f>ROUND(E114*P114,2)</f>
        <v>0</v>
      </c>
      <c r="R114" s="44"/>
      <c r="S114" s="44" t="s">
        <v>106</v>
      </c>
      <c r="T114" s="45" t="s">
        <v>106</v>
      </c>
      <c r="U114" s="28">
        <v>0.23</v>
      </c>
      <c r="V114" s="28">
        <f>ROUND(E114*U114,2)</f>
        <v>0.15</v>
      </c>
      <c r="W114" s="28"/>
      <c r="X114" s="28" t="s">
        <v>107</v>
      </c>
      <c r="Y114" s="28" t="s">
        <v>108</v>
      </c>
      <c r="Z114" s="17"/>
      <c r="AA114" s="17"/>
      <c r="AB114" s="17"/>
      <c r="AC114" s="17"/>
      <c r="AD114" s="17"/>
      <c r="AE114" s="17"/>
      <c r="AF114" s="17"/>
      <c r="AG114" s="17" t="s">
        <v>109</v>
      </c>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row>
    <row r="115" spans="1:60" outlineLevel="2" x14ac:dyDescent="0.2">
      <c r="A115" s="24"/>
      <c r="B115" s="25"/>
      <c r="C115" s="55" t="s">
        <v>453</v>
      </c>
      <c r="D115" s="30"/>
      <c r="E115" s="61">
        <v>0.65</v>
      </c>
      <c r="F115" s="28"/>
      <c r="G115" s="28"/>
      <c r="H115" s="28"/>
      <c r="I115" s="28"/>
      <c r="J115" s="28"/>
      <c r="K115" s="28"/>
      <c r="L115" s="28"/>
      <c r="M115" s="28"/>
      <c r="N115" s="27"/>
      <c r="O115" s="27"/>
      <c r="P115" s="27"/>
      <c r="Q115" s="27"/>
      <c r="R115" s="28"/>
      <c r="S115" s="28"/>
      <c r="T115" s="28"/>
      <c r="U115" s="28"/>
      <c r="V115" s="28"/>
      <c r="W115" s="28"/>
      <c r="X115" s="28"/>
      <c r="Y115" s="28"/>
      <c r="Z115" s="17"/>
      <c r="AA115" s="17"/>
      <c r="AB115" s="17"/>
      <c r="AC115" s="17"/>
      <c r="AD115" s="17"/>
      <c r="AE115" s="17"/>
      <c r="AF115" s="17"/>
      <c r="AG115" s="17" t="s">
        <v>111</v>
      </c>
      <c r="AH115" s="17">
        <v>0</v>
      </c>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row>
    <row r="116" spans="1:60" outlineLevel="1" x14ac:dyDescent="0.2">
      <c r="A116" s="39">
        <v>43</v>
      </c>
      <c r="B116" s="40" t="s">
        <v>456</v>
      </c>
      <c r="C116" s="54" t="s">
        <v>457</v>
      </c>
      <c r="D116" s="41" t="s">
        <v>458</v>
      </c>
      <c r="E116" s="42">
        <v>0.19500000000000001</v>
      </c>
      <c r="F116" s="438">
        <v>0</v>
      </c>
      <c r="G116" s="44">
        <f>ROUND(E116*F116,2)</f>
        <v>0</v>
      </c>
      <c r="H116" s="43"/>
      <c r="I116" s="44">
        <f>ROUND(E116*H116,2)</f>
        <v>0</v>
      </c>
      <c r="J116" s="43"/>
      <c r="K116" s="44">
        <f>ROUND(E116*J116,2)</f>
        <v>0</v>
      </c>
      <c r="L116" s="44">
        <v>21</v>
      </c>
      <c r="M116" s="44">
        <f>G116*(1+L116/100)</f>
        <v>0</v>
      </c>
      <c r="N116" s="42">
        <v>1E-3</v>
      </c>
      <c r="O116" s="42">
        <f>ROUND(E116*N116,2)</f>
        <v>0</v>
      </c>
      <c r="P116" s="42">
        <v>0</v>
      </c>
      <c r="Q116" s="42">
        <f>ROUND(E116*P116,2)</f>
        <v>0</v>
      </c>
      <c r="R116" s="44" t="s">
        <v>118</v>
      </c>
      <c r="S116" s="44" t="s">
        <v>106</v>
      </c>
      <c r="T116" s="45" t="s">
        <v>106</v>
      </c>
      <c r="U116" s="28">
        <v>0</v>
      </c>
      <c r="V116" s="28">
        <f>ROUND(E116*U116,2)</f>
        <v>0</v>
      </c>
      <c r="W116" s="28"/>
      <c r="X116" s="28" t="s">
        <v>119</v>
      </c>
      <c r="Y116" s="28" t="s">
        <v>108</v>
      </c>
      <c r="Z116" s="17"/>
      <c r="AA116" s="17"/>
      <c r="AB116" s="17"/>
      <c r="AC116" s="17"/>
      <c r="AD116" s="17"/>
      <c r="AE116" s="17"/>
      <c r="AF116" s="17"/>
      <c r="AG116" s="17" t="s">
        <v>120</v>
      </c>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row>
    <row r="117" spans="1:60" outlineLevel="2" x14ac:dyDescent="0.2">
      <c r="A117" s="24"/>
      <c r="B117" s="25"/>
      <c r="C117" s="55" t="s">
        <v>459</v>
      </c>
      <c r="D117" s="30"/>
      <c r="E117" s="61">
        <v>0.19500000000000001</v>
      </c>
      <c r="F117" s="28"/>
      <c r="G117" s="28"/>
      <c r="H117" s="28"/>
      <c r="I117" s="28"/>
      <c r="J117" s="28"/>
      <c r="K117" s="28"/>
      <c r="L117" s="28"/>
      <c r="M117" s="28"/>
      <c r="N117" s="27"/>
      <c r="O117" s="27"/>
      <c r="P117" s="27"/>
      <c r="Q117" s="27"/>
      <c r="R117" s="28"/>
      <c r="S117" s="28"/>
      <c r="T117" s="28"/>
      <c r="U117" s="28"/>
      <c r="V117" s="28"/>
      <c r="W117" s="28"/>
      <c r="X117" s="28"/>
      <c r="Y117" s="28"/>
      <c r="Z117" s="17"/>
      <c r="AA117" s="17"/>
      <c r="AB117" s="17"/>
      <c r="AC117" s="17"/>
      <c r="AD117" s="17"/>
      <c r="AE117" s="17"/>
      <c r="AF117" s="17"/>
      <c r="AG117" s="17" t="s">
        <v>111</v>
      </c>
      <c r="AH117" s="17">
        <v>0</v>
      </c>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row>
    <row r="118" spans="1:60" ht="22.5" outlineLevel="1" x14ac:dyDescent="0.2">
      <c r="A118" s="39">
        <v>44</v>
      </c>
      <c r="B118" s="40" t="s">
        <v>460</v>
      </c>
      <c r="C118" s="54" t="s">
        <v>461</v>
      </c>
      <c r="D118" s="41" t="s">
        <v>124</v>
      </c>
      <c r="E118" s="42">
        <v>0.78</v>
      </c>
      <c r="F118" s="438">
        <v>0</v>
      </c>
      <c r="G118" s="44">
        <f>ROUND(E118*F118,2)</f>
        <v>0</v>
      </c>
      <c r="H118" s="43"/>
      <c r="I118" s="44">
        <f>ROUND(E118*H118,2)</f>
        <v>0</v>
      </c>
      <c r="J118" s="43"/>
      <c r="K118" s="44">
        <f>ROUND(E118*J118,2)</f>
        <v>0</v>
      </c>
      <c r="L118" s="44">
        <v>21</v>
      </c>
      <c r="M118" s="44">
        <f>G118*(1+L118/100)</f>
        <v>0</v>
      </c>
      <c r="N118" s="42">
        <v>4.4000000000000003E-3</v>
      </c>
      <c r="O118" s="42">
        <f>ROUND(E118*N118,2)</f>
        <v>0</v>
      </c>
      <c r="P118" s="42">
        <v>0</v>
      </c>
      <c r="Q118" s="42">
        <f>ROUND(E118*P118,2)</f>
        <v>0</v>
      </c>
      <c r="R118" s="44" t="s">
        <v>118</v>
      </c>
      <c r="S118" s="44" t="s">
        <v>106</v>
      </c>
      <c r="T118" s="45" t="s">
        <v>133</v>
      </c>
      <c r="U118" s="28">
        <v>0</v>
      </c>
      <c r="V118" s="28">
        <f>ROUND(E118*U118,2)</f>
        <v>0</v>
      </c>
      <c r="W118" s="28"/>
      <c r="X118" s="28" t="s">
        <v>119</v>
      </c>
      <c r="Y118" s="28" t="s">
        <v>108</v>
      </c>
      <c r="Z118" s="17"/>
      <c r="AA118" s="17"/>
      <c r="AB118" s="17"/>
      <c r="AC118" s="17"/>
      <c r="AD118" s="17"/>
      <c r="AE118" s="17"/>
      <c r="AF118" s="17"/>
      <c r="AG118" s="17" t="s">
        <v>120</v>
      </c>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row>
    <row r="119" spans="1:60" outlineLevel="2" x14ac:dyDescent="0.2">
      <c r="A119" s="24"/>
      <c r="B119" s="25"/>
      <c r="C119" s="55" t="s">
        <v>462</v>
      </c>
      <c r="D119" s="30"/>
      <c r="E119" s="61">
        <v>0.78</v>
      </c>
      <c r="F119" s="28"/>
      <c r="G119" s="28"/>
      <c r="H119" s="28"/>
      <c r="I119" s="28"/>
      <c r="J119" s="28"/>
      <c r="K119" s="28"/>
      <c r="L119" s="28"/>
      <c r="M119" s="28"/>
      <c r="N119" s="27"/>
      <c r="O119" s="27"/>
      <c r="P119" s="27"/>
      <c r="Q119" s="27"/>
      <c r="R119" s="28"/>
      <c r="S119" s="28"/>
      <c r="T119" s="28"/>
      <c r="U119" s="28"/>
      <c r="V119" s="28"/>
      <c r="W119" s="28"/>
      <c r="X119" s="28"/>
      <c r="Y119" s="28"/>
      <c r="Z119" s="17"/>
      <c r="AA119" s="17"/>
      <c r="AB119" s="17"/>
      <c r="AC119" s="17"/>
      <c r="AD119" s="17"/>
      <c r="AE119" s="17"/>
      <c r="AF119" s="17"/>
      <c r="AG119" s="17" t="s">
        <v>111</v>
      </c>
      <c r="AH119" s="17">
        <v>0</v>
      </c>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row>
    <row r="120" spans="1:60" outlineLevel="1" x14ac:dyDescent="0.2">
      <c r="A120" s="24">
        <v>45</v>
      </c>
      <c r="B120" s="25" t="s">
        <v>463</v>
      </c>
      <c r="C120" s="57" t="s">
        <v>464</v>
      </c>
      <c r="D120" s="26" t="s">
        <v>0</v>
      </c>
      <c r="E120" s="438">
        <v>0</v>
      </c>
      <c r="F120" s="438">
        <v>0</v>
      </c>
      <c r="G120" s="28">
        <f>ROUND(E120*F120,2)</f>
        <v>0</v>
      </c>
      <c r="H120" s="29"/>
      <c r="I120" s="28">
        <f>ROUND(E120*H120,2)</f>
        <v>0</v>
      </c>
      <c r="J120" s="29"/>
      <c r="K120" s="28">
        <f>ROUND(E120*J120,2)</f>
        <v>0</v>
      </c>
      <c r="L120" s="28">
        <v>21</v>
      </c>
      <c r="M120" s="28">
        <f>G120*(1+L120/100)</f>
        <v>0</v>
      </c>
      <c r="N120" s="27">
        <v>0</v>
      </c>
      <c r="O120" s="27">
        <f>ROUND(E120*N120,2)</f>
        <v>0</v>
      </c>
      <c r="P120" s="27">
        <v>0</v>
      </c>
      <c r="Q120" s="27">
        <f>ROUND(E120*P120,2)</f>
        <v>0</v>
      </c>
      <c r="R120" s="28"/>
      <c r="S120" s="28" t="s">
        <v>106</v>
      </c>
      <c r="T120" s="28" t="s">
        <v>106</v>
      </c>
      <c r="U120" s="28">
        <v>0</v>
      </c>
      <c r="V120" s="28">
        <f>ROUND(E120*U120,2)</f>
        <v>0</v>
      </c>
      <c r="W120" s="28"/>
      <c r="X120" s="28" t="s">
        <v>215</v>
      </c>
      <c r="Y120" s="28" t="s">
        <v>108</v>
      </c>
      <c r="Z120" s="17"/>
      <c r="AA120" s="17"/>
      <c r="AB120" s="17"/>
      <c r="AC120" s="17"/>
      <c r="AD120" s="17"/>
      <c r="AE120" s="17"/>
      <c r="AF120" s="17"/>
      <c r="AG120" s="17" t="s">
        <v>216</v>
      </c>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row>
    <row r="121" spans="1:60" x14ac:dyDescent="0.2">
      <c r="A121" s="32" t="s">
        <v>101</v>
      </c>
      <c r="B121" s="33" t="s">
        <v>50</v>
      </c>
      <c r="C121" s="53" t="s">
        <v>51</v>
      </c>
      <c r="D121" s="34"/>
      <c r="E121" s="35"/>
      <c r="F121" s="36"/>
      <c r="G121" s="36">
        <f>SUMIF(AG122:AG124,"&lt;&gt;NOR",G122:G124)</f>
        <v>0</v>
      </c>
      <c r="H121" s="36"/>
      <c r="I121" s="36">
        <f>SUM(I122:I124)</f>
        <v>0</v>
      </c>
      <c r="J121" s="36"/>
      <c r="K121" s="36">
        <f>SUM(K122:K124)</f>
        <v>0</v>
      </c>
      <c r="L121" s="36"/>
      <c r="M121" s="36">
        <f>SUM(M122:M124)</f>
        <v>0</v>
      </c>
      <c r="N121" s="35"/>
      <c r="O121" s="35">
        <f>SUM(O122:O124)</f>
        <v>0</v>
      </c>
      <c r="P121" s="35"/>
      <c r="Q121" s="35">
        <f>SUM(Q122:Q124)</f>
        <v>0</v>
      </c>
      <c r="R121" s="36"/>
      <c r="S121" s="36"/>
      <c r="T121" s="37"/>
      <c r="U121" s="31"/>
      <c r="V121" s="31">
        <f>SUM(V122:V124)</f>
        <v>1.62</v>
      </c>
      <c r="W121" s="31"/>
      <c r="X121" s="31"/>
      <c r="Y121" s="31"/>
      <c r="AG121" t="s">
        <v>102</v>
      </c>
    </row>
    <row r="122" spans="1:60" ht="22.5" outlineLevel="1" x14ac:dyDescent="0.2">
      <c r="A122" s="39">
        <v>46</v>
      </c>
      <c r="B122" s="40" t="s">
        <v>379</v>
      </c>
      <c r="C122" s="54" t="s">
        <v>380</v>
      </c>
      <c r="D122" s="41" t="s">
        <v>124</v>
      </c>
      <c r="E122" s="42">
        <v>10.15</v>
      </c>
      <c r="F122" s="438">
        <v>0</v>
      </c>
      <c r="G122" s="44">
        <f>ROUND(E122*F122,2)</f>
        <v>0</v>
      </c>
      <c r="H122" s="43"/>
      <c r="I122" s="44">
        <f>ROUND(E122*H122,2)</f>
        <v>0</v>
      </c>
      <c r="J122" s="43"/>
      <c r="K122" s="44">
        <f>ROUND(E122*J122,2)</f>
        <v>0</v>
      </c>
      <c r="L122" s="44">
        <v>21</v>
      </c>
      <c r="M122" s="44">
        <f>G122*(1+L122/100)</f>
        <v>0</v>
      </c>
      <c r="N122" s="42">
        <v>1.8000000000000001E-4</v>
      </c>
      <c r="O122" s="42">
        <f>ROUND(E122*N122,2)</f>
        <v>0</v>
      </c>
      <c r="P122" s="42">
        <v>0</v>
      </c>
      <c r="Q122" s="42">
        <f>ROUND(E122*P122,2)</f>
        <v>0</v>
      </c>
      <c r="R122" s="44"/>
      <c r="S122" s="44" t="s">
        <v>106</v>
      </c>
      <c r="T122" s="45" t="s">
        <v>106</v>
      </c>
      <c r="U122" s="28">
        <v>0.16</v>
      </c>
      <c r="V122" s="28">
        <f>ROUND(E122*U122,2)</f>
        <v>1.62</v>
      </c>
      <c r="W122" s="28"/>
      <c r="X122" s="28" t="s">
        <v>107</v>
      </c>
      <c r="Y122" s="28" t="s">
        <v>108</v>
      </c>
      <c r="Z122" s="17"/>
      <c r="AA122" s="17"/>
      <c r="AB122" s="17"/>
      <c r="AC122" s="17"/>
      <c r="AD122" s="17"/>
      <c r="AE122" s="17"/>
      <c r="AF122" s="17"/>
      <c r="AG122" s="17" t="s">
        <v>109</v>
      </c>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row>
    <row r="123" spans="1:60" outlineLevel="2" x14ac:dyDescent="0.2">
      <c r="A123" s="308"/>
      <c r="B123" s="309"/>
      <c r="C123" s="310" t="s">
        <v>465</v>
      </c>
      <c r="D123" s="311"/>
      <c r="E123" s="312">
        <v>10.15</v>
      </c>
      <c r="F123" s="313"/>
      <c r="G123" s="313"/>
      <c r="H123" s="313"/>
      <c r="I123" s="313"/>
      <c r="J123" s="313"/>
      <c r="K123" s="313"/>
      <c r="L123" s="313"/>
      <c r="M123" s="313"/>
      <c r="N123" s="314"/>
      <c r="O123" s="314"/>
      <c r="P123" s="314"/>
      <c r="Q123" s="314"/>
      <c r="R123" s="313"/>
      <c r="S123" s="313"/>
      <c r="T123" s="28"/>
      <c r="U123" s="28"/>
      <c r="V123" s="28"/>
      <c r="W123" s="28"/>
      <c r="X123" s="28"/>
      <c r="Y123" s="28"/>
      <c r="Z123" s="17"/>
      <c r="AA123" s="17"/>
      <c r="AB123" s="17"/>
      <c r="AC123" s="17"/>
      <c r="AD123" s="17"/>
      <c r="AE123" s="17"/>
      <c r="AF123" s="17"/>
      <c r="AG123" s="17" t="s">
        <v>111</v>
      </c>
      <c r="AH123" s="17">
        <v>0</v>
      </c>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row>
    <row r="124" spans="1:60" outlineLevel="1" x14ac:dyDescent="0.2">
      <c r="A124" s="24">
        <v>47</v>
      </c>
      <c r="B124" s="25" t="s">
        <v>381</v>
      </c>
      <c r="C124" s="57" t="s">
        <v>382</v>
      </c>
      <c r="D124" s="26" t="s">
        <v>0</v>
      </c>
      <c r="E124" s="438">
        <v>0</v>
      </c>
      <c r="F124" s="438">
        <v>0</v>
      </c>
      <c r="G124" s="28">
        <f>ROUND(E124*F124,2)</f>
        <v>0</v>
      </c>
      <c r="H124" s="29"/>
      <c r="I124" s="28">
        <f>ROUND(E124*H124,2)</f>
        <v>0</v>
      </c>
      <c r="J124" s="29"/>
      <c r="K124" s="28">
        <f>ROUND(E124*J124,2)</f>
        <v>0</v>
      </c>
      <c r="L124" s="28">
        <v>21</v>
      </c>
      <c r="M124" s="28">
        <f>G124*(1+L124/100)</f>
        <v>0</v>
      </c>
      <c r="N124" s="27">
        <v>0</v>
      </c>
      <c r="O124" s="27">
        <f>ROUND(E124*N124,2)</f>
        <v>0</v>
      </c>
      <c r="P124" s="27">
        <v>0</v>
      </c>
      <c r="Q124" s="27">
        <f>ROUND(E124*P124,2)</f>
        <v>0</v>
      </c>
      <c r="R124" s="28"/>
      <c r="S124" s="28" t="s">
        <v>106</v>
      </c>
      <c r="T124" s="28" t="s">
        <v>106</v>
      </c>
      <c r="U124" s="28">
        <v>0</v>
      </c>
      <c r="V124" s="28">
        <f>ROUND(E124*U124,2)</f>
        <v>0</v>
      </c>
      <c r="W124" s="28"/>
      <c r="X124" s="28" t="s">
        <v>215</v>
      </c>
      <c r="Y124" s="28" t="s">
        <v>108</v>
      </c>
      <c r="Z124" s="17"/>
      <c r="AA124" s="17"/>
      <c r="AB124" s="17"/>
      <c r="AC124" s="17"/>
      <c r="AD124" s="17"/>
      <c r="AE124" s="17"/>
      <c r="AF124" s="17"/>
      <c r="AG124" s="17" t="s">
        <v>216</v>
      </c>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row>
    <row r="125" spans="1:60" x14ac:dyDescent="0.2">
      <c r="A125" s="32" t="s">
        <v>101</v>
      </c>
      <c r="B125" s="33" t="s">
        <v>62</v>
      </c>
      <c r="C125" s="53" t="s">
        <v>63</v>
      </c>
      <c r="D125" s="34"/>
      <c r="E125" s="35"/>
      <c r="F125" s="36"/>
      <c r="G125" s="36">
        <f>SUMIF(AG126:AG130,"&lt;&gt;NOR",G126:G130)</f>
        <v>0</v>
      </c>
      <c r="H125" s="36"/>
      <c r="I125" s="36">
        <f>SUM(I126:I130)</f>
        <v>0</v>
      </c>
      <c r="J125" s="36"/>
      <c r="K125" s="36">
        <f>SUM(K126:K130)</f>
        <v>0</v>
      </c>
      <c r="L125" s="36"/>
      <c r="M125" s="36">
        <f>SUM(M126:M130)</f>
        <v>0</v>
      </c>
      <c r="N125" s="35"/>
      <c r="O125" s="35">
        <f>SUM(O126:O130)</f>
        <v>0</v>
      </c>
      <c r="P125" s="35"/>
      <c r="Q125" s="35">
        <f>SUM(Q126:Q130)</f>
        <v>0</v>
      </c>
      <c r="R125" s="36"/>
      <c r="S125" s="36"/>
      <c r="T125" s="37"/>
      <c r="U125" s="31"/>
      <c r="V125" s="31">
        <f>SUM(V126:V130)</f>
        <v>0</v>
      </c>
      <c r="W125" s="31"/>
      <c r="X125" s="31"/>
      <c r="Y125" s="31"/>
      <c r="AG125" t="s">
        <v>102</v>
      </c>
    </row>
    <row r="126" spans="1:60" ht="33.75" outlineLevel="1" x14ac:dyDescent="0.2">
      <c r="A126" s="39">
        <v>48</v>
      </c>
      <c r="B126" s="40" t="s">
        <v>242</v>
      </c>
      <c r="C126" s="54" t="s">
        <v>466</v>
      </c>
      <c r="D126" s="41" t="s">
        <v>124</v>
      </c>
      <c r="E126" s="42">
        <v>15.6</v>
      </c>
      <c r="F126" s="438">
        <v>0</v>
      </c>
      <c r="G126" s="44">
        <f>ROUND(E126*F126,2)</f>
        <v>0</v>
      </c>
      <c r="H126" s="43"/>
      <c r="I126" s="44">
        <f>ROUND(E126*H126,2)</f>
        <v>0</v>
      </c>
      <c r="J126" s="43"/>
      <c r="K126" s="44">
        <f>ROUND(E126*J126,2)</f>
        <v>0</v>
      </c>
      <c r="L126" s="44">
        <v>21</v>
      </c>
      <c r="M126" s="44">
        <f>G126*(1+L126/100)</f>
        <v>0</v>
      </c>
      <c r="N126" s="42">
        <v>0</v>
      </c>
      <c r="O126" s="42">
        <f>ROUND(E126*N126,2)</f>
        <v>0</v>
      </c>
      <c r="P126" s="42">
        <v>0</v>
      </c>
      <c r="Q126" s="42">
        <f>ROUND(E126*P126,2)</f>
        <v>0</v>
      </c>
      <c r="R126" s="44"/>
      <c r="S126" s="44" t="s">
        <v>132</v>
      </c>
      <c r="T126" s="45" t="s">
        <v>133</v>
      </c>
      <c r="U126" s="28">
        <v>0</v>
      </c>
      <c r="V126" s="28">
        <f>ROUND(E126*U126,2)</f>
        <v>0</v>
      </c>
      <c r="W126" s="28"/>
      <c r="X126" s="28" t="s">
        <v>119</v>
      </c>
      <c r="Y126" s="28" t="s">
        <v>108</v>
      </c>
      <c r="Z126" s="17"/>
      <c r="AA126" s="17"/>
      <c r="AB126" s="17"/>
      <c r="AC126" s="17"/>
      <c r="AD126" s="17"/>
      <c r="AE126" s="17"/>
      <c r="AF126" s="17"/>
      <c r="AG126" s="17" t="s">
        <v>120</v>
      </c>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row>
    <row r="127" spans="1:60" outlineLevel="2" x14ac:dyDescent="0.2">
      <c r="A127" s="24"/>
      <c r="B127" s="25"/>
      <c r="C127" s="55" t="s">
        <v>467</v>
      </c>
      <c r="D127" s="30"/>
      <c r="E127" s="61">
        <v>4.9000000000000004</v>
      </c>
      <c r="F127" s="28"/>
      <c r="G127" s="28"/>
      <c r="H127" s="28"/>
      <c r="I127" s="28"/>
      <c r="J127" s="28"/>
      <c r="K127" s="28"/>
      <c r="L127" s="28"/>
      <c r="M127" s="28"/>
      <c r="N127" s="27"/>
      <c r="O127" s="27"/>
      <c r="P127" s="27"/>
      <c r="Q127" s="27"/>
      <c r="R127" s="28"/>
      <c r="S127" s="28"/>
      <c r="T127" s="28"/>
      <c r="U127" s="28"/>
      <c r="V127" s="28"/>
      <c r="W127" s="28"/>
      <c r="X127" s="28"/>
      <c r="Y127" s="28"/>
      <c r="Z127" s="17"/>
      <c r="AA127" s="17"/>
      <c r="AB127" s="17"/>
      <c r="AC127" s="17"/>
      <c r="AD127" s="17"/>
      <c r="AE127" s="17"/>
      <c r="AF127" s="17"/>
      <c r="AG127" s="17" t="s">
        <v>111</v>
      </c>
      <c r="AH127" s="17">
        <v>0</v>
      </c>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row>
    <row r="128" spans="1:60" outlineLevel="3" x14ac:dyDescent="0.2">
      <c r="A128" s="24"/>
      <c r="B128" s="25"/>
      <c r="C128" s="55" t="s">
        <v>468</v>
      </c>
      <c r="D128" s="30"/>
      <c r="E128" s="61">
        <v>8.6999999999999993</v>
      </c>
      <c r="F128" s="28"/>
      <c r="G128" s="28"/>
      <c r="H128" s="28"/>
      <c r="I128" s="28"/>
      <c r="J128" s="28"/>
      <c r="K128" s="28"/>
      <c r="L128" s="28"/>
      <c r="M128" s="28"/>
      <c r="N128" s="27"/>
      <c r="O128" s="27"/>
      <c r="P128" s="27"/>
      <c r="Q128" s="27"/>
      <c r="R128" s="28"/>
      <c r="S128" s="28"/>
      <c r="T128" s="28"/>
      <c r="U128" s="28"/>
      <c r="V128" s="28"/>
      <c r="W128" s="28"/>
      <c r="X128" s="28"/>
      <c r="Y128" s="28"/>
      <c r="Z128" s="17"/>
      <c r="AA128" s="17"/>
      <c r="AB128" s="17"/>
      <c r="AC128" s="17"/>
      <c r="AD128" s="17"/>
      <c r="AE128" s="17"/>
      <c r="AF128" s="17"/>
      <c r="AG128" s="17" t="s">
        <v>111</v>
      </c>
      <c r="AH128" s="17">
        <v>0</v>
      </c>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row>
    <row r="129" spans="1:60" outlineLevel="3" x14ac:dyDescent="0.2">
      <c r="A129" s="315"/>
      <c r="B129" s="316"/>
      <c r="C129" s="317" t="s">
        <v>9</v>
      </c>
      <c r="D129" s="318"/>
      <c r="E129" s="319">
        <v>2</v>
      </c>
      <c r="F129" s="320"/>
      <c r="G129" s="320"/>
      <c r="H129" s="320"/>
      <c r="I129" s="320"/>
      <c r="J129" s="320"/>
      <c r="K129" s="320"/>
      <c r="L129" s="320"/>
      <c r="M129" s="320"/>
      <c r="N129" s="321"/>
      <c r="O129" s="321"/>
      <c r="P129" s="321"/>
      <c r="Q129" s="321"/>
      <c r="R129" s="320"/>
      <c r="S129" s="320"/>
      <c r="T129" s="28"/>
      <c r="U129" s="28"/>
      <c r="V129" s="28"/>
      <c r="W129" s="28"/>
      <c r="X129" s="28"/>
      <c r="Y129" s="28"/>
      <c r="Z129" s="17"/>
      <c r="AA129" s="17"/>
      <c r="AB129" s="17"/>
      <c r="AC129" s="17"/>
      <c r="AD129" s="17"/>
      <c r="AE129" s="17"/>
      <c r="AF129" s="17"/>
      <c r="AG129" s="17" t="s">
        <v>111</v>
      </c>
      <c r="AH129" s="17">
        <v>0</v>
      </c>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row>
    <row r="130" spans="1:60" outlineLevel="1" x14ac:dyDescent="0.2">
      <c r="A130" s="24">
        <v>49</v>
      </c>
      <c r="B130" s="25" t="s">
        <v>244</v>
      </c>
      <c r="C130" s="57" t="s">
        <v>245</v>
      </c>
      <c r="D130" s="26" t="s">
        <v>0</v>
      </c>
      <c r="E130" s="438">
        <v>0</v>
      </c>
      <c r="F130" s="438">
        <v>0</v>
      </c>
      <c r="G130" s="28">
        <f>ROUND(E130*F130,2)</f>
        <v>0</v>
      </c>
      <c r="H130" s="29"/>
      <c r="I130" s="28">
        <f>ROUND(E130*H130,2)</f>
        <v>0</v>
      </c>
      <c r="J130" s="29"/>
      <c r="K130" s="28">
        <f>ROUND(E130*J130,2)</f>
        <v>0</v>
      </c>
      <c r="L130" s="28">
        <v>21</v>
      </c>
      <c r="M130" s="28">
        <f>G130*(1+L130/100)</f>
        <v>0</v>
      </c>
      <c r="N130" s="27">
        <v>0</v>
      </c>
      <c r="O130" s="27">
        <f>ROUND(E130*N130,2)</f>
        <v>0</v>
      </c>
      <c r="P130" s="27">
        <v>0</v>
      </c>
      <c r="Q130" s="27">
        <f>ROUND(E130*P130,2)</f>
        <v>0</v>
      </c>
      <c r="R130" s="28"/>
      <c r="S130" s="28" t="s">
        <v>106</v>
      </c>
      <c r="T130" s="28" t="s">
        <v>106</v>
      </c>
      <c r="U130" s="28">
        <v>0</v>
      </c>
      <c r="V130" s="28">
        <f>ROUND(E130*U130,2)</f>
        <v>0</v>
      </c>
      <c r="W130" s="28"/>
      <c r="X130" s="28" t="s">
        <v>215</v>
      </c>
      <c r="Y130" s="28" t="s">
        <v>108</v>
      </c>
      <c r="Z130" s="17"/>
      <c r="AA130" s="17"/>
      <c r="AB130" s="17"/>
      <c r="AC130" s="17"/>
      <c r="AD130" s="17"/>
      <c r="AE130" s="17"/>
      <c r="AF130" s="17"/>
      <c r="AG130" s="17" t="s">
        <v>216</v>
      </c>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row>
    <row r="131" spans="1:60" x14ac:dyDescent="0.2">
      <c r="A131" s="32" t="s">
        <v>101</v>
      </c>
      <c r="B131" s="33" t="s">
        <v>70</v>
      </c>
      <c r="C131" s="53" t="s">
        <v>71</v>
      </c>
      <c r="D131" s="34"/>
      <c r="E131" s="35"/>
      <c r="F131" s="36"/>
      <c r="G131" s="36">
        <f>SUMIF(AG132:AG149,"&lt;&gt;NOR",G132:G149)</f>
        <v>0</v>
      </c>
      <c r="H131" s="36"/>
      <c r="I131" s="36">
        <f>SUM(I132:I149)</f>
        <v>0</v>
      </c>
      <c r="J131" s="36"/>
      <c r="K131" s="36">
        <f>SUM(K132:K149)</f>
        <v>0</v>
      </c>
      <c r="L131" s="36"/>
      <c r="M131" s="36">
        <f>SUM(M132:M149)</f>
        <v>0</v>
      </c>
      <c r="N131" s="35"/>
      <c r="O131" s="35">
        <f>SUM(O132:O149)</f>
        <v>0.03</v>
      </c>
      <c r="P131" s="35"/>
      <c r="Q131" s="35">
        <f>SUM(Q132:Q149)</f>
        <v>0</v>
      </c>
      <c r="R131" s="36"/>
      <c r="S131" s="36"/>
      <c r="T131" s="37"/>
      <c r="U131" s="31"/>
      <c r="V131" s="31">
        <f>SUM(V132:V149)</f>
        <v>15.540000000000001</v>
      </c>
      <c r="W131" s="31"/>
      <c r="X131" s="31"/>
      <c r="Y131" s="31"/>
      <c r="AG131" t="s">
        <v>102</v>
      </c>
    </row>
    <row r="132" spans="1:60" outlineLevel="1" x14ac:dyDescent="0.2">
      <c r="A132" s="39">
        <v>50</v>
      </c>
      <c r="B132" s="40" t="s">
        <v>249</v>
      </c>
      <c r="C132" s="54" t="s">
        <v>250</v>
      </c>
      <c r="D132" s="41" t="s">
        <v>124</v>
      </c>
      <c r="E132" s="42">
        <v>117.25</v>
      </c>
      <c r="F132" s="438">
        <v>0</v>
      </c>
      <c r="G132" s="44">
        <f>ROUND(E132*F132,2)</f>
        <v>0</v>
      </c>
      <c r="H132" s="43"/>
      <c r="I132" s="44">
        <f>ROUND(E132*H132,2)</f>
        <v>0</v>
      </c>
      <c r="J132" s="43"/>
      <c r="K132" s="44">
        <f>ROUND(E132*J132,2)</f>
        <v>0</v>
      </c>
      <c r="L132" s="44">
        <v>21</v>
      </c>
      <c r="M132" s="44">
        <f>G132*(1+L132/100)</f>
        <v>0</v>
      </c>
      <c r="N132" s="42">
        <v>6.9999999999999994E-5</v>
      </c>
      <c r="O132" s="42">
        <f>ROUND(E132*N132,2)</f>
        <v>0.01</v>
      </c>
      <c r="P132" s="42">
        <v>0</v>
      </c>
      <c r="Q132" s="42">
        <f>ROUND(E132*P132,2)</f>
        <v>0</v>
      </c>
      <c r="R132" s="44"/>
      <c r="S132" s="44" t="s">
        <v>106</v>
      </c>
      <c r="T132" s="45" t="s">
        <v>106</v>
      </c>
      <c r="U132" s="28">
        <v>3.2480000000000002E-2</v>
      </c>
      <c r="V132" s="28">
        <f>ROUND(E132*U132,2)</f>
        <v>3.81</v>
      </c>
      <c r="W132" s="28"/>
      <c r="X132" s="28" t="s">
        <v>107</v>
      </c>
      <c r="Y132" s="28" t="s">
        <v>108</v>
      </c>
      <c r="Z132" s="17"/>
      <c r="AA132" s="17"/>
      <c r="AB132" s="17"/>
      <c r="AC132" s="17"/>
      <c r="AD132" s="17"/>
      <c r="AE132" s="17"/>
      <c r="AF132" s="17"/>
      <c r="AG132" s="17" t="s">
        <v>109</v>
      </c>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row>
    <row r="133" spans="1:60" outlineLevel="2" x14ac:dyDescent="0.2">
      <c r="A133" s="24"/>
      <c r="B133" s="25"/>
      <c r="C133" s="55" t="s">
        <v>469</v>
      </c>
      <c r="D133" s="30"/>
      <c r="E133" s="61">
        <v>20.3</v>
      </c>
      <c r="F133" s="28"/>
      <c r="G133" s="28"/>
      <c r="H133" s="28"/>
      <c r="I133" s="28"/>
      <c r="J133" s="28"/>
      <c r="K133" s="28"/>
      <c r="L133" s="28"/>
      <c r="M133" s="28"/>
      <c r="N133" s="27"/>
      <c r="O133" s="27"/>
      <c r="P133" s="27"/>
      <c r="Q133" s="27"/>
      <c r="R133" s="28"/>
      <c r="S133" s="28"/>
      <c r="T133" s="28"/>
      <c r="U133" s="28"/>
      <c r="V133" s="28"/>
      <c r="W133" s="28"/>
      <c r="X133" s="28"/>
      <c r="Y133" s="28"/>
      <c r="Z133" s="17"/>
      <c r="AA133" s="17"/>
      <c r="AB133" s="17"/>
      <c r="AC133" s="17"/>
      <c r="AD133" s="17"/>
      <c r="AE133" s="17"/>
      <c r="AF133" s="17"/>
      <c r="AG133" s="17" t="s">
        <v>111</v>
      </c>
      <c r="AH133" s="17">
        <v>0</v>
      </c>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row>
    <row r="134" spans="1:60" outlineLevel="3" x14ac:dyDescent="0.2">
      <c r="A134" s="24"/>
      <c r="B134" s="25"/>
      <c r="C134" s="55" t="s">
        <v>419</v>
      </c>
      <c r="D134" s="30"/>
      <c r="E134" s="61">
        <v>90.72</v>
      </c>
      <c r="F134" s="28"/>
      <c r="G134" s="28"/>
      <c r="H134" s="28"/>
      <c r="I134" s="28"/>
      <c r="J134" s="28"/>
      <c r="K134" s="28"/>
      <c r="L134" s="28"/>
      <c r="M134" s="28"/>
      <c r="N134" s="27"/>
      <c r="O134" s="27"/>
      <c r="P134" s="27"/>
      <c r="Q134" s="27"/>
      <c r="R134" s="28"/>
      <c r="S134" s="28"/>
      <c r="T134" s="28"/>
      <c r="U134" s="28"/>
      <c r="V134" s="28"/>
      <c r="W134" s="28"/>
      <c r="X134" s="28"/>
      <c r="Y134" s="28"/>
      <c r="Z134" s="17"/>
      <c r="AA134" s="17"/>
      <c r="AB134" s="17"/>
      <c r="AC134" s="17"/>
      <c r="AD134" s="17"/>
      <c r="AE134" s="17"/>
      <c r="AF134" s="17"/>
      <c r="AG134" s="17" t="s">
        <v>111</v>
      </c>
      <c r="AH134" s="17">
        <v>0</v>
      </c>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row>
    <row r="135" spans="1:60" outlineLevel="3" x14ac:dyDescent="0.2">
      <c r="A135" s="24"/>
      <c r="B135" s="25"/>
      <c r="C135" s="55" t="s">
        <v>420</v>
      </c>
      <c r="D135" s="30"/>
      <c r="E135" s="61">
        <v>8.41</v>
      </c>
      <c r="F135" s="28"/>
      <c r="G135" s="28"/>
      <c r="H135" s="28"/>
      <c r="I135" s="28"/>
      <c r="J135" s="28"/>
      <c r="K135" s="28"/>
      <c r="L135" s="28"/>
      <c r="M135" s="28"/>
      <c r="N135" s="27"/>
      <c r="O135" s="27"/>
      <c r="P135" s="27"/>
      <c r="Q135" s="27"/>
      <c r="R135" s="28"/>
      <c r="S135" s="28"/>
      <c r="T135" s="28"/>
      <c r="U135" s="28"/>
      <c r="V135" s="28"/>
      <c r="W135" s="28"/>
      <c r="X135" s="28"/>
      <c r="Y135" s="28"/>
      <c r="Z135" s="17"/>
      <c r="AA135" s="17"/>
      <c r="AB135" s="17"/>
      <c r="AC135" s="17"/>
      <c r="AD135" s="17"/>
      <c r="AE135" s="17"/>
      <c r="AF135" s="17"/>
      <c r="AG135" s="17" t="s">
        <v>111</v>
      </c>
      <c r="AH135" s="17">
        <v>0</v>
      </c>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row>
    <row r="136" spans="1:60" outlineLevel="3" x14ac:dyDescent="0.2">
      <c r="A136" s="24"/>
      <c r="B136" s="25"/>
      <c r="C136" s="55" t="s">
        <v>421</v>
      </c>
      <c r="D136" s="30"/>
      <c r="E136" s="61">
        <v>-3.36</v>
      </c>
      <c r="F136" s="28"/>
      <c r="G136" s="28"/>
      <c r="H136" s="28"/>
      <c r="I136" s="28"/>
      <c r="J136" s="28"/>
      <c r="K136" s="28"/>
      <c r="L136" s="28"/>
      <c r="M136" s="28"/>
      <c r="N136" s="27"/>
      <c r="O136" s="27"/>
      <c r="P136" s="27"/>
      <c r="Q136" s="27"/>
      <c r="R136" s="28"/>
      <c r="S136" s="28"/>
      <c r="T136" s="28"/>
      <c r="U136" s="28"/>
      <c r="V136" s="28"/>
      <c r="W136" s="28"/>
      <c r="X136" s="28"/>
      <c r="Y136" s="28"/>
      <c r="Z136" s="17"/>
      <c r="AA136" s="17"/>
      <c r="AB136" s="17"/>
      <c r="AC136" s="17"/>
      <c r="AD136" s="17"/>
      <c r="AE136" s="17"/>
      <c r="AF136" s="17"/>
      <c r="AG136" s="17" t="s">
        <v>111</v>
      </c>
      <c r="AH136" s="17">
        <v>0</v>
      </c>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row>
    <row r="137" spans="1:60" outlineLevel="3" x14ac:dyDescent="0.2">
      <c r="A137" s="24"/>
      <c r="B137" s="25"/>
      <c r="C137" s="55" t="s">
        <v>422</v>
      </c>
      <c r="D137" s="30"/>
      <c r="E137" s="61">
        <v>-2.34</v>
      </c>
      <c r="F137" s="28"/>
      <c r="G137" s="28"/>
      <c r="H137" s="28"/>
      <c r="I137" s="28"/>
      <c r="J137" s="28"/>
      <c r="K137" s="28"/>
      <c r="L137" s="28"/>
      <c r="M137" s="28"/>
      <c r="N137" s="27"/>
      <c r="O137" s="27"/>
      <c r="P137" s="27"/>
      <c r="Q137" s="27"/>
      <c r="R137" s="28"/>
      <c r="S137" s="28"/>
      <c r="T137" s="28"/>
      <c r="U137" s="28"/>
      <c r="V137" s="28"/>
      <c r="W137" s="28"/>
      <c r="X137" s="28"/>
      <c r="Y137" s="28"/>
      <c r="Z137" s="17"/>
      <c r="AA137" s="17"/>
      <c r="AB137" s="17"/>
      <c r="AC137" s="17"/>
      <c r="AD137" s="17"/>
      <c r="AE137" s="17"/>
      <c r="AF137" s="17"/>
      <c r="AG137" s="17" t="s">
        <v>111</v>
      </c>
      <c r="AH137" s="17">
        <v>0</v>
      </c>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row>
    <row r="138" spans="1:60" outlineLevel="3" x14ac:dyDescent="0.2">
      <c r="A138" s="24"/>
      <c r="B138" s="25"/>
      <c r="C138" s="55" t="s">
        <v>424</v>
      </c>
      <c r="D138" s="30"/>
      <c r="E138" s="61">
        <v>2.48</v>
      </c>
      <c r="F138" s="28"/>
      <c r="G138" s="28"/>
      <c r="H138" s="28"/>
      <c r="I138" s="28"/>
      <c r="J138" s="28"/>
      <c r="K138" s="28"/>
      <c r="L138" s="28"/>
      <c r="M138" s="28"/>
      <c r="N138" s="27"/>
      <c r="O138" s="27"/>
      <c r="P138" s="27"/>
      <c r="Q138" s="27"/>
      <c r="R138" s="28"/>
      <c r="S138" s="28"/>
      <c r="T138" s="28"/>
      <c r="U138" s="28"/>
      <c r="V138" s="28"/>
      <c r="W138" s="28"/>
      <c r="X138" s="28"/>
      <c r="Y138" s="28"/>
      <c r="Z138" s="17"/>
      <c r="AA138" s="17"/>
      <c r="AB138" s="17"/>
      <c r="AC138" s="17"/>
      <c r="AD138" s="17"/>
      <c r="AE138" s="17"/>
      <c r="AF138" s="17"/>
      <c r="AG138" s="17" t="s">
        <v>111</v>
      </c>
      <c r="AH138" s="17">
        <v>0</v>
      </c>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row>
    <row r="139" spans="1:60" outlineLevel="3" x14ac:dyDescent="0.2">
      <c r="A139" s="24"/>
      <c r="B139" s="25"/>
      <c r="C139" s="55" t="s">
        <v>425</v>
      </c>
      <c r="D139" s="30"/>
      <c r="E139" s="61">
        <v>1.04</v>
      </c>
      <c r="F139" s="28"/>
      <c r="G139" s="28"/>
      <c r="H139" s="28"/>
      <c r="I139" s="28"/>
      <c r="J139" s="28"/>
      <c r="K139" s="28"/>
      <c r="L139" s="28"/>
      <c r="M139" s="28"/>
      <c r="N139" s="27"/>
      <c r="O139" s="27"/>
      <c r="P139" s="27"/>
      <c r="Q139" s="27"/>
      <c r="R139" s="28"/>
      <c r="S139" s="28"/>
      <c r="T139" s="28"/>
      <c r="U139" s="28"/>
      <c r="V139" s="28"/>
      <c r="W139" s="28"/>
      <c r="X139" s="28"/>
      <c r="Y139" s="28"/>
      <c r="Z139" s="17"/>
      <c r="AA139" s="17"/>
      <c r="AB139" s="17"/>
      <c r="AC139" s="17"/>
      <c r="AD139" s="17"/>
      <c r="AE139" s="17"/>
      <c r="AF139" s="17"/>
      <c r="AG139" s="17" t="s">
        <v>111</v>
      </c>
      <c r="AH139" s="17">
        <v>0</v>
      </c>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row>
    <row r="140" spans="1:60" outlineLevel="1" x14ac:dyDescent="0.2">
      <c r="A140" s="39">
        <v>51</v>
      </c>
      <c r="B140" s="40" t="s">
        <v>252</v>
      </c>
      <c r="C140" s="54" t="s">
        <v>253</v>
      </c>
      <c r="D140" s="41" t="s">
        <v>124</v>
      </c>
      <c r="E140" s="42">
        <v>117.25</v>
      </c>
      <c r="F140" s="438">
        <v>0</v>
      </c>
      <c r="G140" s="44">
        <f>ROUND(E140*F140,2)</f>
        <v>0</v>
      </c>
      <c r="H140" s="43"/>
      <c r="I140" s="44">
        <f>ROUND(E140*H140,2)</f>
        <v>0</v>
      </c>
      <c r="J140" s="43"/>
      <c r="K140" s="44">
        <f>ROUND(E140*J140,2)</f>
        <v>0</v>
      </c>
      <c r="L140" s="44">
        <v>21</v>
      </c>
      <c r="M140" s="44">
        <f>G140*(1+L140/100)</f>
        <v>0</v>
      </c>
      <c r="N140" s="42">
        <v>1.3999999999999999E-4</v>
      </c>
      <c r="O140" s="42">
        <f>ROUND(E140*N140,2)</f>
        <v>0.02</v>
      </c>
      <c r="P140" s="42">
        <v>0</v>
      </c>
      <c r="Q140" s="42">
        <f>ROUND(E140*P140,2)</f>
        <v>0</v>
      </c>
      <c r="R140" s="44"/>
      <c r="S140" s="44" t="s">
        <v>106</v>
      </c>
      <c r="T140" s="45" t="s">
        <v>106</v>
      </c>
      <c r="U140" s="28">
        <v>0.1</v>
      </c>
      <c r="V140" s="28">
        <f>ROUND(E140*U140,2)</f>
        <v>11.73</v>
      </c>
      <c r="W140" s="28"/>
      <c r="X140" s="28" t="s">
        <v>107</v>
      </c>
      <c r="Y140" s="28" t="s">
        <v>108</v>
      </c>
      <c r="Z140" s="17"/>
      <c r="AA140" s="17"/>
      <c r="AB140" s="17"/>
      <c r="AC140" s="17"/>
      <c r="AD140" s="17"/>
      <c r="AE140" s="17"/>
      <c r="AF140" s="17"/>
      <c r="AG140" s="17" t="s">
        <v>109</v>
      </c>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row>
    <row r="141" spans="1:60" outlineLevel="2" x14ac:dyDescent="0.2">
      <c r="A141" s="24"/>
      <c r="B141" s="25"/>
      <c r="C141" s="55" t="s">
        <v>469</v>
      </c>
      <c r="D141" s="30"/>
      <c r="E141" s="61">
        <v>20.3</v>
      </c>
      <c r="F141" s="28"/>
      <c r="G141" s="28"/>
      <c r="H141" s="28"/>
      <c r="I141" s="28"/>
      <c r="J141" s="28"/>
      <c r="K141" s="28"/>
      <c r="L141" s="28"/>
      <c r="M141" s="28"/>
      <c r="N141" s="27"/>
      <c r="O141" s="27"/>
      <c r="P141" s="27"/>
      <c r="Q141" s="27"/>
      <c r="R141" s="28"/>
      <c r="S141" s="28"/>
      <c r="T141" s="28"/>
      <c r="U141" s="28"/>
      <c r="V141" s="28"/>
      <c r="W141" s="28"/>
      <c r="X141" s="28"/>
      <c r="Y141" s="28"/>
      <c r="Z141" s="17"/>
      <c r="AA141" s="17"/>
      <c r="AB141" s="17"/>
      <c r="AC141" s="17"/>
      <c r="AD141" s="17"/>
      <c r="AE141" s="17"/>
      <c r="AF141" s="17"/>
      <c r="AG141" s="17" t="s">
        <v>111</v>
      </c>
      <c r="AH141" s="17">
        <v>0</v>
      </c>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row>
    <row r="142" spans="1:60" outlineLevel="3" x14ac:dyDescent="0.2">
      <c r="A142" s="24"/>
      <c r="B142" s="25"/>
      <c r="C142" s="55" t="s">
        <v>419</v>
      </c>
      <c r="D142" s="30"/>
      <c r="E142" s="61">
        <v>90.72</v>
      </c>
      <c r="F142" s="28"/>
      <c r="G142" s="28"/>
      <c r="H142" s="28"/>
      <c r="I142" s="28"/>
      <c r="J142" s="28"/>
      <c r="K142" s="28"/>
      <c r="L142" s="28"/>
      <c r="M142" s="28"/>
      <c r="N142" s="27"/>
      <c r="O142" s="27"/>
      <c r="P142" s="27"/>
      <c r="Q142" s="27"/>
      <c r="R142" s="28"/>
      <c r="S142" s="28"/>
      <c r="T142" s="28"/>
      <c r="U142" s="28"/>
      <c r="V142" s="28"/>
      <c r="W142" s="28"/>
      <c r="X142" s="28"/>
      <c r="Y142" s="28"/>
      <c r="Z142" s="17"/>
      <c r="AA142" s="17"/>
      <c r="AB142" s="17"/>
      <c r="AC142" s="17"/>
      <c r="AD142" s="17"/>
      <c r="AE142" s="17"/>
      <c r="AF142" s="17"/>
      <c r="AG142" s="17" t="s">
        <v>111</v>
      </c>
      <c r="AH142" s="17">
        <v>0</v>
      </c>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row>
    <row r="143" spans="1:60" outlineLevel="3" x14ac:dyDescent="0.2">
      <c r="A143" s="24"/>
      <c r="B143" s="25"/>
      <c r="C143" s="55" t="s">
        <v>420</v>
      </c>
      <c r="D143" s="30"/>
      <c r="E143" s="61">
        <v>8.41</v>
      </c>
      <c r="F143" s="28"/>
      <c r="G143" s="28"/>
      <c r="H143" s="28"/>
      <c r="I143" s="28"/>
      <c r="J143" s="28"/>
      <c r="K143" s="28"/>
      <c r="L143" s="28"/>
      <c r="M143" s="28"/>
      <c r="N143" s="27"/>
      <c r="O143" s="27"/>
      <c r="P143" s="27"/>
      <c r="Q143" s="27"/>
      <c r="R143" s="28"/>
      <c r="S143" s="28"/>
      <c r="T143" s="28"/>
      <c r="U143" s="28"/>
      <c r="V143" s="28"/>
      <c r="W143" s="28"/>
      <c r="X143" s="28"/>
      <c r="Y143" s="28"/>
      <c r="Z143" s="17"/>
      <c r="AA143" s="17"/>
      <c r="AB143" s="17"/>
      <c r="AC143" s="17"/>
      <c r="AD143" s="17"/>
      <c r="AE143" s="17"/>
      <c r="AF143" s="17"/>
      <c r="AG143" s="17" t="s">
        <v>111</v>
      </c>
      <c r="AH143" s="17">
        <v>0</v>
      </c>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row>
    <row r="144" spans="1:60" outlineLevel="3" x14ac:dyDescent="0.2">
      <c r="A144" s="24"/>
      <c r="B144" s="25"/>
      <c r="C144" s="55" t="s">
        <v>421</v>
      </c>
      <c r="D144" s="30"/>
      <c r="E144" s="61">
        <v>-3.36</v>
      </c>
      <c r="F144" s="28"/>
      <c r="G144" s="28"/>
      <c r="H144" s="28"/>
      <c r="I144" s="28"/>
      <c r="J144" s="28"/>
      <c r="K144" s="28"/>
      <c r="L144" s="28"/>
      <c r="M144" s="28"/>
      <c r="N144" s="27"/>
      <c r="O144" s="27"/>
      <c r="P144" s="27"/>
      <c r="Q144" s="27"/>
      <c r="R144" s="28"/>
      <c r="S144" s="28"/>
      <c r="T144" s="28"/>
      <c r="U144" s="28"/>
      <c r="V144" s="28"/>
      <c r="W144" s="28"/>
      <c r="X144" s="28"/>
      <c r="Y144" s="28"/>
      <c r="Z144" s="17"/>
      <c r="AA144" s="17"/>
      <c r="AB144" s="17"/>
      <c r="AC144" s="17"/>
      <c r="AD144" s="17"/>
      <c r="AE144" s="17"/>
      <c r="AF144" s="17"/>
      <c r="AG144" s="17" t="s">
        <v>111</v>
      </c>
      <c r="AH144" s="17">
        <v>0</v>
      </c>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row>
    <row r="145" spans="1:60" outlineLevel="3" x14ac:dyDescent="0.2">
      <c r="A145" s="24"/>
      <c r="B145" s="25"/>
      <c r="C145" s="55" t="s">
        <v>422</v>
      </c>
      <c r="D145" s="30"/>
      <c r="E145" s="61">
        <v>-2.34</v>
      </c>
      <c r="F145" s="28"/>
      <c r="G145" s="28"/>
      <c r="H145" s="28"/>
      <c r="I145" s="28"/>
      <c r="J145" s="28"/>
      <c r="K145" s="28"/>
      <c r="L145" s="28"/>
      <c r="M145" s="28"/>
      <c r="N145" s="27"/>
      <c r="O145" s="27"/>
      <c r="P145" s="27"/>
      <c r="Q145" s="27"/>
      <c r="R145" s="28"/>
      <c r="S145" s="28"/>
      <c r="T145" s="28"/>
      <c r="U145" s="28"/>
      <c r="V145" s="28"/>
      <c r="W145" s="28"/>
      <c r="X145" s="28"/>
      <c r="Y145" s="28"/>
      <c r="Z145" s="17"/>
      <c r="AA145" s="17"/>
      <c r="AB145" s="17"/>
      <c r="AC145" s="17"/>
      <c r="AD145" s="17"/>
      <c r="AE145" s="17"/>
      <c r="AF145" s="17"/>
      <c r="AG145" s="17" t="s">
        <v>111</v>
      </c>
      <c r="AH145" s="17">
        <v>0</v>
      </c>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row>
    <row r="146" spans="1:60" outlineLevel="3" x14ac:dyDescent="0.2">
      <c r="A146" s="24"/>
      <c r="B146" s="25"/>
      <c r="C146" s="55" t="s">
        <v>424</v>
      </c>
      <c r="D146" s="30"/>
      <c r="E146" s="61">
        <v>2.48</v>
      </c>
      <c r="F146" s="28"/>
      <c r="G146" s="28"/>
      <c r="H146" s="28"/>
      <c r="I146" s="28"/>
      <c r="J146" s="28"/>
      <c r="K146" s="28"/>
      <c r="L146" s="28"/>
      <c r="M146" s="28"/>
      <c r="N146" s="27"/>
      <c r="O146" s="27"/>
      <c r="P146" s="27"/>
      <c r="Q146" s="27"/>
      <c r="R146" s="28"/>
      <c r="S146" s="28"/>
      <c r="T146" s="28"/>
      <c r="U146" s="28"/>
      <c r="V146" s="28"/>
      <c r="W146" s="28"/>
      <c r="X146" s="28"/>
      <c r="Y146" s="28"/>
      <c r="Z146" s="17"/>
      <c r="AA146" s="17"/>
      <c r="AB146" s="17"/>
      <c r="AC146" s="17"/>
      <c r="AD146" s="17"/>
      <c r="AE146" s="17"/>
      <c r="AF146" s="17"/>
      <c r="AG146" s="17" t="s">
        <v>111</v>
      </c>
      <c r="AH146" s="17">
        <v>0</v>
      </c>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row>
    <row r="147" spans="1:60" outlineLevel="3" x14ac:dyDescent="0.2">
      <c r="A147" s="24"/>
      <c r="B147" s="25"/>
      <c r="C147" s="55" t="s">
        <v>425</v>
      </c>
      <c r="D147" s="30"/>
      <c r="E147" s="61">
        <v>1.04</v>
      </c>
      <c r="F147" s="28"/>
      <c r="G147" s="28"/>
      <c r="H147" s="28"/>
      <c r="I147" s="28"/>
      <c r="J147" s="28"/>
      <c r="K147" s="28"/>
      <c r="L147" s="28"/>
      <c r="M147" s="28"/>
      <c r="N147" s="27"/>
      <c r="O147" s="27"/>
      <c r="P147" s="27"/>
      <c r="Q147" s="27"/>
      <c r="R147" s="28"/>
      <c r="S147" s="28"/>
      <c r="T147" s="28"/>
      <c r="U147" s="28"/>
      <c r="V147" s="28"/>
      <c r="W147" s="28"/>
      <c r="X147" s="28"/>
      <c r="Y147" s="28"/>
      <c r="Z147" s="17"/>
      <c r="AA147" s="17"/>
      <c r="AB147" s="17"/>
      <c r="AC147" s="17"/>
      <c r="AD147" s="17"/>
      <c r="AE147" s="17"/>
      <c r="AF147" s="17"/>
      <c r="AG147" s="17" t="s">
        <v>111</v>
      </c>
      <c r="AH147" s="17">
        <v>0</v>
      </c>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row>
    <row r="148" spans="1:60" ht="22.5" outlineLevel="1" x14ac:dyDescent="0.2">
      <c r="A148" s="39">
        <v>52</v>
      </c>
      <c r="B148" s="40" t="s">
        <v>254</v>
      </c>
      <c r="C148" s="54" t="s">
        <v>255</v>
      </c>
      <c r="D148" s="41" t="s">
        <v>248</v>
      </c>
      <c r="E148" s="42">
        <v>1</v>
      </c>
      <c r="F148" s="438">
        <v>0</v>
      </c>
      <c r="G148" s="44">
        <f>ROUND(E148*F148,2)</f>
        <v>0</v>
      </c>
      <c r="H148" s="43"/>
      <c r="I148" s="44">
        <f>ROUND(E148*H148,2)</f>
        <v>0</v>
      </c>
      <c r="J148" s="43"/>
      <c r="K148" s="44">
        <f>ROUND(E148*J148,2)</f>
        <v>0</v>
      </c>
      <c r="L148" s="44">
        <v>21</v>
      </c>
      <c r="M148" s="44">
        <f>G148*(1+L148/100)</f>
        <v>0</v>
      </c>
      <c r="N148" s="42">
        <v>0</v>
      </c>
      <c r="O148" s="42">
        <f>ROUND(E148*N148,2)</f>
        <v>0</v>
      </c>
      <c r="P148" s="42">
        <v>0</v>
      </c>
      <c r="Q148" s="42">
        <f>ROUND(E148*P148,2)</f>
        <v>0</v>
      </c>
      <c r="R148" s="44"/>
      <c r="S148" s="44" t="s">
        <v>132</v>
      </c>
      <c r="T148" s="45" t="s">
        <v>133</v>
      </c>
      <c r="U148" s="28">
        <v>0</v>
      </c>
      <c r="V148" s="28">
        <f>ROUND(E148*U148,2)</f>
        <v>0</v>
      </c>
      <c r="W148" s="28"/>
      <c r="X148" s="28" t="s">
        <v>119</v>
      </c>
      <c r="Y148" s="28" t="s">
        <v>108</v>
      </c>
      <c r="Z148" s="17"/>
      <c r="AA148" s="17"/>
      <c r="AB148" s="17"/>
      <c r="AC148" s="17"/>
      <c r="AD148" s="17"/>
      <c r="AE148" s="17"/>
      <c r="AF148" s="17"/>
      <c r="AG148" s="17" t="s">
        <v>120</v>
      </c>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row>
    <row r="149" spans="1:60" outlineLevel="2" x14ac:dyDescent="0.2">
      <c r="A149" s="24"/>
      <c r="B149" s="25"/>
      <c r="C149" s="55" t="s">
        <v>11</v>
      </c>
      <c r="D149" s="30"/>
      <c r="E149" s="61">
        <v>1</v>
      </c>
      <c r="F149" s="28"/>
      <c r="G149" s="28"/>
      <c r="H149" s="28"/>
      <c r="I149" s="28"/>
      <c r="J149" s="28"/>
      <c r="K149" s="28"/>
      <c r="L149" s="28"/>
      <c r="M149" s="28"/>
      <c r="N149" s="27"/>
      <c r="O149" s="27"/>
      <c r="P149" s="27"/>
      <c r="Q149" s="27"/>
      <c r="R149" s="28"/>
      <c r="S149" s="28"/>
      <c r="T149" s="28"/>
      <c r="U149" s="28"/>
      <c r="V149" s="28"/>
      <c r="W149" s="28"/>
      <c r="X149" s="28"/>
      <c r="Y149" s="28"/>
      <c r="Z149" s="17"/>
      <c r="AA149" s="17"/>
      <c r="AB149" s="17"/>
      <c r="AC149" s="17"/>
      <c r="AD149" s="17"/>
      <c r="AE149" s="17"/>
      <c r="AF149" s="17"/>
      <c r="AG149" s="17" t="s">
        <v>111</v>
      </c>
      <c r="AH149" s="17">
        <v>0</v>
      </c>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row>
    <row r="150" spans="1:60" x14ac:dyDescent="0.2">
      <c r="A150" s="32" t="s">
        <v>101</v>
      </c>
      <c r="B150" s="33" t="s">
        <v>72</v>
      </c>
      <c r="C150" s="53" t="s">
        <v>73</v>
      </c>
      <c r="D150" s="34"/>
      <c r="E150" s="35"/>
      <c r="F150" s="36"/>
      <c r="G150" s="36">
        <f>SUMIF(AG151:AG156,"&lt;&gt;NOR",G151:G156)</f>
        <v>0</v>
      </c>
      <c r="H150" s="36"/>
      <c r="I150" s="36">
        <f>SUM(I151:I156)</f>
        <v>0</v>
      </c>
      <c r="J150" s="36"/>
      <c r="K150" s="36">
        <f>SUM(K151:K156)</f>
        <v>0</v>
      </c>
      <c r="L150" s="36"/>
      <c r="M150" s="36">
        <f>SUM(M151:M156)</f>
        <v>0</v>
      </c>
      <c r="N150" s="35"/>
      <c r="O150" s="35">
        <f>SUM(O151:O156)</f>
        <v>0</v>
      </c>
      <c r="P150" s="35"/>
      <c r="Q150" s="35">
        <f>SUM(Q151:Q156)</f>
        <v>0</v>
      </c>
      <c r="R150" s="36"/>
      <c r="S150" s="36"/>
      <c r="T150" s="37"/>
      <c r="U150" s="31"/>
      <c r="V150" s="31">
        <f>SUM(V151:V156)</f>
        <v>92.82</v>
      </c>
      <c r="W150" s="31"/>
      <c r="X150" s="31"/>
      <c r="Y150" s="31"/>
      <c r="AG150" t="s">
        <v>102</v>
      </c>
    </row>
    <row r="151" spans="1:60" outlineLevel="1" x14ac:dyDescent="0.2">
      <c r="A151" s="46">
        <v>53</v>
      </c>
      <c r="B151" s="47" t="s">
        <v>256</v>
      </c>
      <c r="C151" s="56" t="s">
        <v>257</v>
      </c>
      <c r="D151" s="48" t="s">
        <v>114</v>
      </c>
      <c r="E151" s="49">
        <v>13.9053</v>
      </c>
      <c r="F151" s="438">
        <v>0</v>
      </c>
      <c r="G151" s="51">
        <f t="shared" ref="G151:G156" si="0">ROUND(E151*F151,2)</f>
        <v>0</v>
      </c>
      <c r="H151" s="50"/>
      <c r="I151" s="51">
        <f t="shared" ref="I151:I156" si="1">ROUND(E151*H151,2)</f>
        <v>0</v>
      </c>
      <c r="J151" s="50"/>
      <c r="K151" s="51">
        <f t="shared" ref="K151:K156" si="2">ROUND(E151*J151,2)</f>
        <v>0</v>
      </c>
      <c r="L151" s="51">
        <v>21</v>
      </c>
      <c r="M151" s="51">
        <f t="shared" ref="M151:M156" si="3">G151*(1+L151/100)</f>
        <v>0</v>
      </c>
      <c r="N151" s="49">
        <v>0</v>
      </c>
      <c r="O151" s="49">
        <f t="shared" ref="O151:O156" si="4">ROUND(E151*N151,2)</f>
        <v>0</v>
      </c>
      <c r="P151" s="49">
        <v>0</v>
      </c>
      <c r="Q151" s="49">
        <f t="shared" ref="Q151:Q156" si="5">ROUND(E151*P151,2)</f>
        <v>0</v>
      </c>
      <c r="R151" s="51"/>
      <c r="S151" s="51" t="s">
        <v>106</v>
      </c>
      <c r="T151" s="52" t="s">
        <v>106</v>
      </c>
      <c r="U151" s="28">
        <v>0.16400000000000001</v>
      </c>
      <c r="V151" s="28">
        <f t="shared" ref="V151:V156" si="6">ROUND(E151*U151,2)</f>
        <v>2.2799999999999998</v>
      </c>
      <c r="W151" s="28"/>
      <c r="X151" s="28" t="s">
        <v>258</v>
      </c>
      <c r="Y151" s="28" t="s">
        <v>108</v>
      </c>
      <c r="Z151" s="17"/>
      <c r="AA151" s="17"/>
      <c r="AB151" s="17"/>
      <c r="AC151" s="17"/>
      <c r="AD151" s="17"/>
      <c r="AE151" s="17"/>
      <c r="AF151" s="17"/>
      <c r="AG151" s="17" t="s">
        <v>259</v>
      </c>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row>
    <row r="152" spans="1:60" ht="22.5" outlineLevel="1" x14ac:dyDescent="0.2">
      <c r="A152" s="46">
        <v>54</v>
      </c>
      <c r="B152" s="47" t="s">
        <v>365</v>
      </c>
      <c r="C152" s="56" t="s">
        <v>366</v>
      </c>
      <c r="D152" s="48" t="s">
        <v>114</v>
      </c>
      <c r="E152" s="49">
        <v>8.3431800000000003</v>
      </c>
      <c r="F152" s="438">
        <v>0</v>
      </c>
      <c r="G152" s="51">
        <f t="shared" si="0"/>
        <v>0</v>
      </c>
      <c r="H152" s="50"/>
      <c r="I152" s="51">
        <f t="shared" si="1"/>
        <v>0</v>
      </c>
      <c r="J152" s="50"/>
      <c r="K152" s="51">
        <f t="shared" si="2"/>
        <v>0</v>
      </c>
      <c r="L152" s="51">
        <v>21</v>
      </c>
      <c r="M152" s="51">
        <f t="shared" si="3"/>
        <v>0</v>
      </c>
      <c r="N152" s="49">
        <v>0</v>
      </c>
      <c r="O152" s="49">
        <f t="shared" si="4"/>
        <v>0</v>
      </c>
      <c r="P152" s="49">
        <v>0</v>
      </c>
      <c r="Q152" s="49">
        <f t="shared" si="5"/>
        <v>0</v>
      </c>
      <c r="R152" s="51"/>
      <c r="S152" s="51" t="s">
        <v>106</v>
      </c>
      <c r="T152" s="52" t="s">
        <v>106</v>
      </c>
      <c r="U152" s="28">
        <v>0.55000000000000004</v>
      </c>
      <c r="V152" s="28">
        <f t="shared" si="6"/>
        <v>4.59</v>
      </c>
      <c r="W152" s="28"/>
      <c r="X152" s="28" t="s">
        <v>258</v>
      </c>
      <c r="Y152" s="28" t="s">
        <v>108</v>
      </c>
      <c r="Z152" s="17"/>
      <c r="AA152" s="17"/>
      <c r="AB152" s="17"/>
      <c r="AC152" s="17"/>
      <c r="AD152" s="17"/>
      <c r="AE152" s="17"/>
      <c r="AF152" s="17"/>
      <c r="AG152" s="17" t="s">
        <v>259</v>
      </c>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row>
    <row r="153" spans="1:60" outlineLevel="1" x14ac:dyDescent="0.2">
      <c r="A153" s="46">
        <v>55</v>
      </c>
      <c r="B153" s="47" t="s">
        <v>260</v>
      </c>
      <c r="C153" s="56" t="s">
        <v>261</v>
      </c>
      <c r="D153" s="48" t="s">
        <v>114</v>
      </c>
      <c r="E153" s="49">
        <v>13.9053</v>
      </c>
      <c r="F153" s="438">
        <v>0</v>
      </c>
      <c r="G153" s="51">
        <f t="shared" si="0"/>
        <v>0</v>
      </c>
      <c r="H153" s="50"/>
      <c r="I153" s="51">
        <f t="shared" si="1"/>
        <v>0</v>
      </c>
      <c r="J153" s="50"/>
      <c r="K153" s="51">
        <f t="shared" si="2"/>
        <v>0</v>
      </c>
      <c r="L153" s="51">
        <v>21</v>
      </c>
      <c r="M153" s="51">
        <f t="shared" si="3"/>
        <v>0</v>
      </c>
      <c r="N153" s="49">
        <v>0</v>
      </c>
      <c r="O153" s="49">
        <f t="shared" si="4"/>
        <v>0</v>
      </c>
      <c r="P153" s="49">
        <v>0</v>
      </c>
      <c r="Q153" s="49">
        <f t="shared" si="5"/>
        <v>0</v>
      </c>
      <c r="R153" s="51"/>
      <c r="S153" s="51" t="s">
        <v>106</v>
      </c>
      <c r="T153" s="52" t="s">
        <v>106</v>
      </c>
      <c r="U153" s="28">
        <v>3.92</v>
      </c>
      <c r="V153" s="28">
        <f t="shared" si="6"/>
        <v>54.51</v>
      </c>
      <c r="W153" s="28"/>
      <c r="X153" s="28" t="s">
        <v>258</v>
      </c>
      <c r="Y153" s="28" t="s">
        <v>108</v>
      </c>
      <c r="Z153" s="17"/>
      <c r="AA153" s="17"/>
      <c r="AB153" s="17"/>
      <c r="AC153" s="17"/>
      <c r="AD153" s="17"/>
      <c r="AE153" s="17"/>
      <c r="AF153" s="17"/>
      <c r="AG153" s="17" t="s">
        <v>259</v>
      </c>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row>
    <row r="154" spans="1:60" outlineLevel="1" x14ac:dyDescent="0.2">
      <c r="A154" s="46">
        <v>56</v>
      </c>
      <c r="B154" s="47" t="s">
        <v>262</v>
      </c>
      <c r="C154" s="56" t="s">
        <v>263</v>
      </c>
      <c r="D154" s="48" t="s">
        <v>114</v>
      </c>
      <c r="E154" s="49">
        <v>97.337100000000007</v>
      </c>
      <c r="F154" s="438">
        <v>0</v>
      </c>
      <c r="G154" s="51">
        <f t="shared" si="0"/>
        <v>0</v>
      </c>
      <c r="H154" s="50"/>
      <c r="I154" s="51">
        <f t="shared" si="1"/>
        <v>0</v>
      </c>
      <c r="J154" s="50"/>
      <c r="K154" s="51">
        <f t="shared" si="2"/>
        <v>0</v>
      </c>
      <c r="L154" s="51">
        <v>21</v>
      </c>
      <c r="M154" s="51">
        <f t="shared" si="3"/>
        <v>0</v>
      </c>
      <c r="N154" s="49">
        <v>0</v>
      </c>
      <c r="O154" s="49">
        <f t="shared" si="4"/>
        <v>0</v>
      </c>
      <c r="P154" s="49">
        <v>0</v>
      </c>
      <c r="Q154" s="49">
        <f t="shared" si="5"/>
        <v>0</v>
      </c>
      <c r="R154" s="51"/>
      <c r="S154" s="51" t="s">
        <v>106</v>
      </c>
      <c r="T154" s="52" t="s">
        <v>106</v>
      </c>
      <c r="U154" s="28">
        <v>0</v>
      </c>
      <c r="V154" s="28">
        <f t="shared" si="6"/>
        <v>0</v>
      </c>
      <c r="W154" s="28"/>
      <c r="X154" s="28" t="s">
        <v>258</v>
      </c>
      <c r="Y154" s="28" t="s">
        <v>108</v>
      </c>
      <c r="Z154" s="17"/>
      <c r="AA154" s="17"/>
      <c r="AB154" s="17"/>
      <c r="AC154" s="17"/>
      <c r="AD154" s="17"/>
      <c r="AE154" s="17"/>
      <c r="AF154" s="17"/>
      <c r="AG154" s="17" t="s">
        <v>259</v>
      </c>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row>
    <row r="155" spans="1:60" outlineLevel="1" x14ac:dyDescent="0.2">
      <c r="A155" s="46">
        <v>57</v>
      </c>
      <c r="B155" s="47" t="s">
        <v>264</v>
      </c>
      <c r="C155" s="56" t="s">
        <v>265</v>
      </c>
      <c r="D155" s="48" t="s">
        <v>114</v>
      </c>
      <c r="E155" s="49">
        <v>4.1715900000000001</v>
      </c>
      <c r="F155" s="438">
        <v>0</v>
      </c>
      <c r="G155" s="51">
        <f t="shared" si="0"/>
        <v>0</v>
      </c>
      <c r="H155" s="50"/>
      <c r="I155" s="51">
        <f t="shared" si="1"/>
        <v>0</v>
      </c>
      <c r="J155" s="50"/>
      <c r="K155" s="51">
        <f t="shared" si="2"/>
        <v>0</v>
      </c>
      <c r="L155" s="51">
        <v>21</v>
      </c>
      <c r="M155" s="51">
        <f t="shared" si="3"/>
        <v>0</v>
      </c>
      <c r="N155" s="49">
        <v>0</v>
      </c>
      <c r="O155" s="49">
        <f t="shared" si="4"/>
        <v>0</v>
      </c>
      <c r="P155" s="49">
        <v>0</v>
      </c>
      <c r="Q155" s="49">
        <f t="shared" si="5"/>
        <v>0</v>
      </c>
      <c r="R155" s="51"/>
      <c r="S155" s="51" t="s">
        <v>106</v>
      </c>
      <c r="T155" s="52" t="s">
        <v>106</v>
      </c>
      <c r="U155" s="28">
        <v>7.5359999999999996</v>
      </c>
      <c r="V155" s="28">
        <f t="shared" si="6"/>
        <v>31.44</v>
      </c>
      <c r="W155" s="28"/>
      <c r="X155" s="28" t="s">
        <v>258</v>
      </c>
      <c r="Y155" s="28" t="s">
        <v>108</v>
      </c>
      <c r="Z155" s="17"/>
      <c r="AA155" s="17"/>
      <c r="AB155" s="17"/>
      <c r="AC155" s="17"/>
      <c r="AD155" s="17"/>
      <c r="AE155" s="17"/>
      <c r="AF155" s="17"/>
      <c r="AG155" s="17" t="s">
        <v>259</v>
      </c>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row>
    <row r="156" spans="1:60" ht="22.5" outlineLevel="1" x14ac:dyDescent="0.2">
      <c r="A156" s="46">
        <v>58</v>
      </c>
      <c r="B156" s="47" t="s">
        <v>266</v>
      </c>
      <c r="C156" s="56" t="s">
        <v>267</v>
      </c>
      <c r="D156" s="48" t="s">
        <v>114</v>
      </c>
      <c r="E156" s="49">
        <v>13.9053</v>
      </c>
      <c r="F156" s="438">
        <v>0</v>
      </c>
      <c r="G156" s="51">
        <f t="shared" si="0"/>
        <v>0</v>
      </c>
      <c r="H156" s="50"/>
      <c r="I156" s="51">
        <f t="shared" si="1"/>
        <v>0</v>
      </c>
      <c r="J156" s="50"/>
      <c r="K156" s="51">
        <f t="shared" si="2"/>
        <v>0</v>
      </c>
      <c r="L156" s="51">
        <v>21</v>
      </c>
      <c r="M156" s="51">
        <f t="shared" si="3"/>
        <v>0</v>
      </c>
      <c r="N156" s="49">
        <v>0</v>
      </c>
      <c r="O156" s="49">
        <f t="shared" si="4"/>
        <v>0</v>
      </c>
      <c r="P156" s="49">
        <v>0</v>
      </c>
      <c r="Q156" s="49">
        <f t="shared" si="5"/>
        <v>0</v>
      </c>
      <c r="R156" s="51"/>
      <c r="S156" s="51" t="s">
        <v>106</v>
      </c>
      <c r="T156" s="52" t="s">
        <v>133</v>
      </c>
      <c r="U156" s="28">
        <v>0</v>
      </c>
      <c r="V156" s="28">
        <f t="shared" si="6"/>
        <v>0</v>
      </c>
      <c r="W156" s="28"/>
      <c r="X156" s="28" t="s">
        <v>258</v>
      </c>
      <c r="Y156" s="28" t="s">
        <v>108</v>
      </c>
      <c r="Z156" s="17"/>
      <c r="AA156" s="17"/>
      <c r="AB156" s="17"/>
      <c r="AC156" s="17"/>
      <c r="AD156" s="17"/>
      <c r="AE156" s="17"/>
      <c r="AF156" s="17"/>
      <c r="AG156" s="17" t="s">
        <v>259</v>
      </c>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row>
    <row r="157" spans="1:60" x14ac:dyDescent="0.2">
      <c r="A157" s="32" t="s">
        <v>101</v>
      </c>
      <c r="B157" s="33" t="s">
        <v>74</v>
      </c>
      <c r="C157" s="53" t="s">
        <v>5</v>
      </c>
      <c r="D157" s="34"/>
      <c r="E157" s="35"/>
      <c r="F157" s="36"/>
      <c r="G157" s="36">
        <f>SUMIF(AG158:AG161,"&lt;&gt;NOR",G158:G161)</f>
        <v>0</v>
      </c>
      <c r="H157" s="36"/>
      <c r="I157" s="36">
        <f>SUM(I158:I161)</f>
        <v>0</v>
      </c>
      <c r="J157" s="36"/>
      <c r="K157" s="36">
        <f>SUM(K158:K161)</f>
        <v>0</v>
      </c>
      <c r="L157" s="36"/>
      <c r="M157" s="36">
        <f>SUM(M158:M161)</f>
        <v>0</v>
      </c>
      <c r="N157" s="35"/>
      <c r="O157" s="35">
        <f>SUM(O158:O161)</f>
        <v>0</v>
      </c>
      <c r="P157" s="35"/>
      <c r="Q157" s="35">
        <f>SUM(Q158:Q161)</f>
        <v>0</v>
      </c>
      <c r="R157" s="36"/>
      <c r="S157" s="36"/>
      <c r="T157" s="37"/>
      <c r="U157" s="31"/>
      <c r="V157" s="31">
        <f>SUM(V158:V161)</f>
        <v>0</v>
      </c>
      <c r="W157" s="31"/>
      <c r="X157" s="31"/>
      <c r="Y157" s="31"/>
      <c r="AG157" t="s">
        <v>102</v>
      </c>
    </row>
    <row r="158" spans="1:60" ht="22.5" outlineLevel="1" x14ac:dyDescent="0.2">
      <c r="A158" s="39">
        <v>59</v>
      </c>
      <c r="B158" s="40" t="s">
        <v>268</v>
      </c>
      <c r="C158" s="54" t="s">
        <v>269</v>
      </c>
      <c r="D158" s="41" t="s">
        <v>124</v>
      </c>
      <c r="E158" s="42">
        <v>8.6999999999999993</v>
      </c>
      <c r="F158" s="438">
        <v>0</v>
      </c>
      <c r="G158" s="44">
        <f>ROUND(E158*F158,2)</f>
        <v>0</v>
      </c>
      <c r="H158" s="43"/>
      <c r="I158" s="44">
        <f>ROUND(E158*H158,2)</f>
        <v>0</v>
      </c>
      <c r="J158" s="43"/>
      <c r="K158" s="44">
        <f>ROUND(E158*J158,2)</f>
        <v>0</v>
      </c>
      <c r="L158" s="44">
        <v>21</v>
      </c>
      <c r="M158" s="44">
        <f>G158*(1+L158/100)</f>
        <v>0</v>
      </c>
      <c r="N158" s="42">
        <v>0</v>
      </c>
      <c r="O158" s="42">
        <f>ROUND(E158*N158,2)</f>
        <v>0</v>
      </c>
      <c r="P158" s="42">
        <v>0</v>
      </c>
      <c r="Q158" s="42">
        <f>ROUND(E158*P158,2)</f>
        <v>0</v>
      </c>
      <c r="R158" s="44"/>
      <c r="S158" s="44" t="s">
        <v>132</v>
      </c>
      <c r="T158" s="45" t="s">
        <v>133</v>
      </c>
      <c r="U158" s="28">
        <v>0</v>
      </c>
      <c r="V158" s="28">
        <f>ROUND(E158*U158,2)</f>
        <v>0</v>
      </c>
      <c r="W158" s="28"/>
      <c r="X158" s="28" t="s">
        <v>107</v>
      </c>
      <c r="Y158" s="28" t="s">
        <v>108</v>
      </c>
      <c r="Z158" s="17"/>
      <c r="AA158" s="17"/>
      <c r="AB158" s="17"/>
      <c r="AC158" s="17"/>
      <c r="AD158" s="17"/>
      <c r="AE158" s="17"/>
      <c r="AF158" s="17"/>
      <c r="AG158" s="17" t="s">
        <v>109</v>
      </c>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row>
    <row r="159" spans="1:60" outlineLevel="2" x14ac:dyDescent="0.2">
      <c r="A159" s="24"/>
      <c r="B159" s="25"/>
      <c r="C159" s="55" t="s">
        <v>468</v>
      </c>
      <c r="D159" s="30"/>
      <c r="E159" s="61">
        <v>8.6999999999999993</v>
      </c>
      <c r="F159" s="28"/>
      <c r="G159" s="28"/>
      <c r="H159" s="28"/>
      <c r="I159" s="28"/>
      <c r="J159" s="28"/>
      <c r="K159" s="28"/>
      <c r="L159" s="28"/>
      <c r="M159" s="28"/>
      <c r="N159" s="27"/>
      <c r="O159" s="27"/>
      <c r="P159" s="27"/>
      <c r="Q159" s="27"/>
      <c r="R159" s="28"/>
      <c r="S159" s="28"/>
      <c r="T159" s="28"/>
      <c r="U159" s="28"/>
      <c r="V159" s="28"/>
      <c r="W159" s="28"/>
      <c r="X159" s="28"/>
      <c r="Y159" s="28"/>
      <c r="Z159" s="17"/>
      <c r="AA159" s="17"/>
      <c r="AB159" s="17"/>
      <c r="AC159" s="17"/>
      <c r="AD159" s="17"/>
      <c r="AE159" s="17"/>
      <c r="AF159" s="17"/>
      <c r="AG159" s="17" t="s">
        <v>111</v>
      </c>
      <c r="AH159" s="17">
        <v>0</v>
      </c>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row>
    <row r="160" spans="1:60" ht="22.5" outlineLevel="1" x14ac:dyDescent="0.2">
      <c r="A160" s="39">
        <v>60</v>
      </c>
      <c r="B160" s="40" t="s">
        <v>274</v>
      </c>
      <c r="C160" s="54" t="s">
        <v>275</v>
      </c>
      <c r="D160" s="41" t="s">
        <v>276</v>
      </c>
      <c r="E160" s="42">
        <v>10</v>
      </c>
      <c r="F160" s="438">
        <v>0</v>
      </c>
      <c r="G160" s="44">
        <f>ROUND(E160*F160,2)</f>
        <v>0</v>
      </c>
      <c r="H160" s="43"/>
      <c r="I160" s="44">
        <f>ROUND(E160*H160,2)</f>
        <v>0</v>
      </c>
      <c r="J160" s="43"/>
      <c r="K160" s="44">
        <f>ROUND(E160*J160,2)</f>
        <v>0</v>
      </c>
      <c r="L160" s="44">
        <v>21</v>
      </c>
      <c r="M160" s="44">
        <f>G160*(1+L160/100)</f>
        <v>0</v>
      </c>
      <c r="N160" s="42">
        <v>0</v>
      </c>
      <c r="O160" s="42">
        <f>ROUND(E160*N160,2)</f>
        <v>0</v>
      </c>
      <c r="P160" s="42">
        <v>0</v>
      </c>
      <c r="Q160" s="42">
        <f>ROUND(E160*P160,2)</f>
        <v>0</v>
      </c>
      <c r="R160" s="44" t="s">
        <v>277</v>
      </c>
      <c r="S160" s="44" t="s">
        <v>106</v>
      </c>
      <c r="T160" s="45" t="s">
        <v>133</v>
      </c>
      <c r="U160" s="28">
        <v>0</v>
      </c>
      <c r="V160" s="28">
        <f>ROUND(E160*U160,2)</f>
        <v>0</v>
      </c>
      <c r="W160" s="28"/>
      <c r="X160" s="28" t="s">
        <v>278</v>
      </c>
      <c r="Y160" s="28" t="s">
        <v>108</v>
      </c>
      <c r="Z160" s="17"/>
      <c r="AA160" s="17"/>
      <c r="AB160" s="17"/>
      <c r="AC160" s="17"/>
      <c r="AD160" s="17"/>
      <c r="AE160" s="17"/>
      <c r="AF160" s="17"/>
      <c r="AG160" s="17" t="s">
        <v>279</v>
      </c>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row>
    <row r="161" spans="1:60" outlineLevel="2" x14ac:dyDescent="0.2">
      <c r="A161" s="24"/>
      <c r="B161" s="25"/>
      <c r="C161" s="55" t="s">
        <v>280</v>
      </c>
      <c r="D161" s="30"/>
      <c r="E161" s="61">
        <v>10</v>
      </c>
      <c r="F161" s="28"/>
      <c r="G161" s="28"/>
      <c r="H161" s="28"/>
      <c r="I161" s="28"/>
      <c r="J161" s="28"/>
      <c r="K161" s="28"/>
      <c r="L161" s="28"/>
      <c r="M161" s="28"/>
      <c r="N161" s="27"/>
      <c r="O161" s="27"/>
      <c r="P161" s="27"/>
      <c r="Q161" s="27"/>
      <c r="R161" s="28"/>
      <c r="S161" s="28"/>
      <c r="T161" s="28"/>
      <c r="U161" s="28"/>
      <c r="V161" s="28"/>
      <c r="W161" s="28"/>
      <c r="X161" s="28"/>
      <c r="Y161" s="28"/>
      <c r="Z161" s="17"/>
      <c r="AA161" s="17"/>
      <c r="AB161" s="17"/>
      <c r="AC161" s="17"/>
      <c r="AD161" s="17"/>
      <c r="AE161" s="17"/>
      <c r="AF161" s="17"/>
      <c r="AG161" s="17" t="s">
        <v>111</v>
      </c>
      <c r="AH161" s="17">
        <v>0</v>
      </c>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row>
    <row r="162" spans="1:60" x14ac:dyDescent="0.2">
      <c r="A162" s="1"/>
      <c r="B162" s="2"/>
      <c r="C162" s="58"/>
      <c r="D162" s="4"/>
      <c r="E162" s="1"/>
      <c r="F162" s="1"/>
      <c r="G162" s="1"/>
      <c r="H162" s="1"/>
      <c r="I162" s="1"/>
      <c r="J162" s="1"/>
      <c r="K162" s="1"/>
      <c r="L162" s="1"/>
      <c r="M162" s="1"/>
      <c r="N162" s="1"/>
      <c r="O162" s="1"/>
      <c r="P162" s="1"/>
      <c r="Q162" s="1"/>
      <c r="R162" s="1"/>
      <c r="S162" s="1"/>
      <c r="T162" s="1"/>
      <c r="U162" s="1"/>
      <c r="V162" s="1"/>
      <c r="W162" s="1"/>
      <c r="X162" s="1"/>
      <c r="Y162" s="1"/>
      <c r="AE162">
        <v>12</v>
      </c>
      <c r="AF162">
        <v>21</v>
      </c>
      <c r="AG162" t="s">
        <v>87</v>
      </c>
    </row>
    <row r="163" spans="1:60" x14ac:dyDescent="0.2">
      <c r="A163" s="20"/>
      <c r="B163" s="21" t="s">
        <v>6</v>
      </c>
      <c r="C163" s="59"/>
      <c r="D163" s="22"/>
      <c r="E163" s="23"/>
      <c r="F163" s="23"/>
      <c r="G163" s="38">
        <f>G8+G11+G28+G33+G36+G39+G48+G65+G68+G71+G74+G108+G111+G121+G125+G131+G150+G157</f>
        <v>0</v>
      </c>
      <c r="H163" s="1"/>
      <c r="I163" s="1"/>
      <c r="J163" s="1"/>
      <c r="K163" s="1"/>
      <c r="L163" s="1"/>
      <c r="M163" s="1"/>
      <c r="N163" s="1"/>
      <c r="O163" s="1"/>
      <c r="P163" s="1"/>
      <c r="Q163" s="1"/>
      <c r="R163" s="1"/>
      <c r="S163" s="1"/>
      <c r="T163" s="1"/>
      <c r="U163" s="1"/>
      <c r="V163" s="1"/>
      <c r="W163" s="1"/>
      <c r="X163" s="1"/>
      <c r="Y163" s="1"/>
      <c r="AE163">
        <f>SUMIF(L7:L161,AE162,G7:G161)</f>
        <v>0</v>
      </c>
      <c r="AF163">
        <f>SUMIF(L7:L161,AF162,G7:G161)</f>
        <v>0</v>
      </c>
      <c r="AG163" t="s">
        <v>281</v>
      </c>
    </row>
    <row r="164" spans="1:60" x14ac:dyDescent="0.2">
      <c r="A164" s="1"/>
      <c r="B164" s="2"/>
      <c r="C164" s="58"/>
      <c r="D164" s="4"/>
      <c r="E164" s="1"/>
      <c r="F164" s="1"/>
      <c r="G164" s="1"/>
      <c r="H164" s="1"/>
      <c r="I164" s="1"/>
      <c r="J164" s="1"/>
      <c r="K164" s="1"/>
      <c r="L164" s="1"/>
      <c r="M164" s="1"/>
      <c r="N164" s="1"/>
      <c r="O164" s="1"/>
      <c r="P164" s="1"/>
      <c r="Q164" s="1"/>
      <c r="R164" s="1"/>
      <c r="S164" s="1"/>
      <c r="T164" s="1"/>
      <c r="U164" s="1"/>
      <c r="V164" s="1"/>
      <c r="W164" s="1"/>
      <c r="X164" s="1"/>
      <c r="Y164" s="1"/>
    </row>
    <row r="165" spans="1:60" x14ac:dyDescent="0.2">
      <c r="A165" s="1"/>
      <c r="B165" s="2"/>
      <c r="C165" s="58"/>
      <c r="D165" s="4"/>
      <c r="E165" s="1"/>
      <c r="F165" s="1"/>
      <c r="G165" s="1"/>
      <c r="H165" s="1"/>
      <c r="I165" s="1"/>
      <c r="J165" s="1"/>
      <c r="K165" s="1"/>
      <c r="L165" s="1"/>
      <c r="M165" s="1"/>
      <c r="N165" s="1"/>
      <c r="O165" s="1"/>
      <c r="P165" s="1"/>
      <c r="Q165" s="1"/>
      <c r="R165" s="1"/>
      <c r="S165" s="1"/>
      <c r="T165" s="1"/>
      <c r="U165" s="1"/>
      <c r="V165" s="1"/>
      <c r="W165" s="1"/>
      <c r="X165" s="1"/>
      <c r="Y165" s="1"/>
    </row>
    <row r="166" spans="1:60" x14ac:dyDescent="0.2">
      <c r="A166" s="509" t="s">
        <v>282</v>
      </c>
      <c r="B166" s="509"/>
      <c r="C166" s="510"/>
      <c r="D166" s="4"/>
      <c r="E166" s="1"/>
      <c r="F166" s="1"/>
      <c r="G166" s="1"/>
      <c r="H166" s="1"/>
      <c r="I166" s="1"/>
      <c r="J166" s="1"/>
      <c r="K166" s="1"/>
      <c r="L166" s="1"/>
      <c r="M166" s="1"/>
      <c r="N166" s="1"/>
      <c r="O166" s="1"/>
      <c r="P166" s="1"/>
      <c r="Q166" s="1"/>
      <c r="R166" s="1"/>
      <c r="S166" s="1"/>
      <c r="T166" s="1"/>
      <c r="U166" s="1"/>
      <c r="V166" s="1"/>
      <c r="W166" s="1"/>
      <c r="X166" s="1"/>
      <c r="Y166" s="1"/>
    </row>
    <row r="167" spans="1:60" x14ac:dyDescent="0.2">
      <c r="A167" s="494"/>
      <c r="B167" s="495"/>
      <c r="C167" s="496"/>
      <c r="D167" s="495"/>
      <c r="E167" s="495"/>
      <c r="F167" s="495"/>
      <c r="G167" s="497"/>
      <c r="H167" s="1"/>
      <c r="I167" s="1"/>
      <c r="J167" s="1"/>
      <c r="K167" s="1"/>
      <c r="L167" s="1"/>
      <c r="M167" s="1"/>
      <c r="N167" s="1"/>
      <c r="O167" s="1"/>
      <c r="P167" s="1"/>
      <c r="Q167" s="1"/>
      <c r="R167" s="1"/>
      <c r="S167" s="1"/>
      <c r="T167" s="1"/>
      <c r="U167" s="1"/>
      <c r="V167" s="1"/>
      <c r="W167" s="1"/>
      <c r="X167" s="1"/>
      <c r="Y167" s="1"/>
      <c r="AG167" t="s">
        <v>283</v>
      </c>
    </row>
    <row r="168" spans="1:60" x14ac:dyDescent="0.2">
      <c r="A168" s="498"/>
      <c r="B168" s="499"/>
      <c r="C168" s="500"/>
      <c r="D168" s="499"/>
      <c r="E168" s="499"/>
      <c r="F168" s="499"/>
      <c r="G168" s="501"/>
      <c r="H168" s="1"/>
      <c r="I168" s="1"/>
      <c r="J168" s="1"/>
      <c r="K168" s="1"/>
      <c r="L168" s="1"/>
      <c r="M168" s="1"/>
      <c r="N168" s="1"/>
      <c r="O168" s="1"/>
      <c r="P168" s="1"/>
      <c r="Q168" s="1"/>
      <c r="R168" s="1"/>
      <c r="S168" s="1"/>
      <c r="T168" s="1"/>
      <c r="U168" s="1"/>
      <c r="V168" s="1"/>
      <c r="W168" s="1"/>
      <c r="X168" s="1"/>
      <c r="Y168" s="1"/>
    </row>
    <row r="169" spans="1:60" x14ac:dyDescent="0.2">
      <c r="A169" s="498"/>
      <c r="B169" s="499"/>
      <c r="C169" s="500"/>
      <c r="D169" s="499"/>
      <c r="E169" s="499"/>
      <c r="F169" s="499"/>
      <c r="G169" s="501"/>
      <c r="H169" s="1"/>
      <c r="I169" s="1"/>
      <c r="J169" s="1"/>
      <c r="K169" s="1"/>
      <c r="L169" s="1"/>
      <c r="M169" s="1"/>
      <c r="N169" s="1"/>
      <c r="O169" s="1"/>
      <c r="P169" s="1"/>
      <c r="Q169" s="1"/>
      <c r="R169" s="1"/>
      <c r="S169" s="1"/>
      <c r="T169" s="1"/>
      <c r="U169" s="1"/>
      <c r="V169" s="1"/>
      <c r="W169" s="1"/>
      <c r="X169" s="1"/>
      <c r="Y169" s="1"/>
    </row>
    <row r="170" spans="1:60" x14ac:dyDescent="0.2">
      <c r="A170" s="498"/>
      <c r="B170" s="499"/>
      <c r="C170" s="500"/>
      <c r="D170" s="499"/>
      <c r="E170" s="499"/>
      <c r="F170" s="499"/>
      <c r="G170" s="501"/>
      <c r="H170" s="1"/>
      <c r="I170" s="1"/>
      <c r="J170" s="1"/>
      <c r="K170" s="1"/>
      <c r="L170" s="1"/>
      <c r="M170" s="1"/>
      <c r="N170" s="1"/>
      <c r="O170" s="1"/>
      <c r="P170" s="1"/>
      <c r="Q170" s="1"/>
      <c r="R170" s="1"/>
      <c r="S170" s="1"/>
      <c r="T170" s="1"/>
      <c r="U170" s="1"/>
      <c r="V170" s="1"/>
      <c r="W170" s="1"/>
      <c r="X170" s="1"/>
      <c r="Y170" s="1"/>
    </row>
    <row r="171" spans="1:60" x14ac:dyDescent="0.2">
      <c r="A171" s="502"/>
      <c r="B171" s="503"/>
      <c r="C171" s="504"/>
      <c r="D171" s="503"/>
      <c r="E171" s="503"/>
      <c r="F171" s="503"/>
      <c r="G171" s="505"/>
      <c r="H171" s="1"/>
      <c r="I171" s="1"/>
      <c r="J171" s="1"/>
      <c r="K171" s="1"/>
      <c r="L171" s="1"/>
      <c r="M171" s="1"/>
      <c r="N171" s="1"/>
      <c r="O171" s="1"/>
      <c r="P171" s="1"/>
      <c r="Q171" s="1"/>
      <c r="R171" s="1"/>
      <c r="S171" s="1"/>
      <c r="T171" s="1"/>
      <c r="U171" s="1"/>
      <c r="V171" s="1"/>
      <c r="W171" s="1"/>
      <c r="X171" s="1"/>
      <c r="Y171" s="1"/>
    </row>
    <row r="172" spans="1:60" x14ac:dyDescent="0.2">
      <c r="A172" s="1"/>
      <c r="B172" s="2"/>
      <c r="C172" s="58"/>
      <c r="D172" s="4"/>
      <c r="E172" s="1"/>
      <c r="F172" s="1"/>
      <c r="G172" s="1"/>
      <c r="H172" s="1"/>
      <c r="I172" s="1"/>
      <c r="J172" s="1"/>
      <c r="K172" s="1"/>
      <c r="L172" s="1"/>
      <c r="M172" s="1"/>
      <c r="N172" s="1"/>
      <c r="O172" s="1"/>
      <c r="P172" s="1"/>
      <c r="Q172" s="1"/>
      <c r="R172" s="1"/>
      <c r="S172" s="1"/>
      <c r="T172" s="1"/>
      <c r="U172" s="1"/>
      <c r="V172" s="1"/>
      <c r="W172" s="1"/>
      <c r="X172" s="1"/>
      <c r="Y172" s="1"/>
    </row>
    <row r="173" spans="1:60" x14ac:dyDescent="0.2">
      <c r="C173" s="60"/>
      <c r="D173" s="6"/>
      <c r="AG173" t="s">
        <v>284</v>
      </c>
    </row>
    <row r="174" spans="1:60" x14ac:dyDescent="0.2">
      <c r="D174" s="6"/>
    </row>
    <row r="175" spans="1:60" x14ac:dyDescent="0.2">
      <c r="D175" s="6"/>
    </row>
    <row r="176" spans="1:60"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mergeCells count="6">
    <mergeCell ref="A167:G171"/>
    <mergeCell ref="A1:G1"/>
    <mergeCell ref="C2:G2"/>
    <mergeCell ref="C3:G3"/>
    <mergeCell ref="C4:G4"/>
    <mergeCell ref="A166:C16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6C250-0E69-4AEA-B2C1-3933874306BE}">
  <sheetPr>
    <outlinePr summaryBelow="0"/>
  </sheetPr>
  <dimension ref="A1:BH5002"/>
  <sheetViews>
    <sheetView tabSelected="1" zoomScaleNormal="100" workbookViewId="0">
      <pane ySplit="7" topLeftCell="A404" activePane="bottomLeft" state="frozen"/>
      <selection pane="bottomLeft" activeCell="AB417" sqref="AB417"/>
    </sheetView>
  </sheetViews>
  <sheetFormatPr defaultRowHeight="12.75" outlineLevelRow="3"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18" width="0" hidden="1" customWidth="1"/>
    <col min="20" max="26"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19</v>
      </c>
      <c r="C4" s="506" t="s">
        <v>20</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2" t="s">
        <v>101</v>
      </c>
      <c r="B8" s="33" t="s">
        <v>15</v>
      </c>
      <c r="C8" s="53" t="s">
        <v>22</v>
      </c>
      <c r="D8" s="34"/>
      <c r="E8" s="35"/>
      <c r="F8" s="36"/>
      <c r="G8" s="36">
        <f>SUMIF(AG9:AG30,"&lt;&gt;NOR",G9:G30)</f>
        <v>0</v>
      </c>
      <c r="H8" s="36"/>
      <c r="I8" s="36">
        <f>SUM(I9:I30)</f>
        <v>0</v>
      </c>
      <c r="J8" s="36"/>
      <c r="K8" s="36">
        <f>SUM(K9:K30)</f>
        <v>0</v>
      </c>
      <c r="L8" s="36"/>
      <c r="M8" s="36">
        <f>SUM(M9:M30)</f>
        <v>0</v>
      </c>
      <c r="N8" s="35"/>
      <c r="O8" s="35">
        <f>SUM(O9:O30)</f>
        <v>5.43</v>
      </c>
      <c r="P8" s="35"/>
      <c r="Q8" s="35">
        <f>SUM(Q9:Q30)</f>
        <v>0</v>
      </c>
      <c r="R8" s="36"/>
      <c r="S8" s="36"/>
      <c r="T8" s="37"/>
      <c r="U8" s="31"/>
      <c r="V8" s="31">
        <f>SUM(V9:V30)</f>
        <v>214.12</v>
      </c>
      <c r="W8" s="31"/>
      <c r="X8" s="31"/>
      <c r="Y8" s="31"/>
      <c r="AG8" t="s">
        <v>102</v>
      </c>
    </row>
    <row r="9" spans="1:60" ht="22.5" outlineLevel="1" x14ac:dyDescent="0.2">
      <c r="A9" s="39">
        <v>1</v>
      </c>
      <c r="B9" s="40" t="s">
        <v>103</v>
      </c>
      <c r="C9" s="54" t="s">
        <v>104</v>
      </c>
      <c r="D9" s="41" t="s">
        <v>105</v>
      </c>
      <c r="E9" s="42">
        <v>0.621</v>
      </c>
      <c r="F9" s="438">
        <v>0</v>
      </c>
      <c r="G9" s="44">
        <f>ROUND(E9*F9,2)</f>
        <v>0</v>
      </c>
      <c r="H9" s="43"/>
      <c r="I9" s="44">
        <f>ROUND(E9*H9,2)</f>
        <v>0</v>
      </c>
      <c r="J9" s="43"/>
      <c r="K9" s="44">
        <f>ROUND(E9*J9,2)</f>
        <v>0</v>
      </c>
      <c r="L9" s="44">
        <v>21</v>
      </c>
      <c r="M9" s="44">
        <f>G9*(1+L9/100)</f>
        <v>0</v>
      </c>
      <c r="N9" s="42">
        <v>1.9535199999999999</v>
      </c>
      <c r="O9" s="42">
        <f>ROUND(E9*N9,2)</f>
        <v>1.21</v>
      </c>
      <c r="P9" s="42">
        <v>0</v>
      </c>
      <c r="Q9" s="42">
        <f>ROUND(E9*P9,2)</f>
        <v>0</v>
      </c>
      <c r="R9" s="44"/>
      <c r="S9" s="44" t="s">
        <v>106</v>
      </c>
      <c r="T9" s="45" t="s">
        <v>106</v>
      </c>
      <c r="U9" s="28">
        <v>3.69</v>
      </c>
      <c r="V9" s="28">
        <f>ROUND(E9*U9,2)</f>
        <v>2.29</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outlineLevel="2" x14ac:dyDescent="0.2">
      <c r="A10" s="24"/>
      <c r="B10" s="25"/>
      <c r="C10" s="55" t="s">
        <v>470</v>
      </c>
      <c r="D10" s="30"/>
      <c r="E10" s="61">
        <v>0.17249999999999999</v>
      </c>
      <c r="F10" s="28"/>
      <c r="G10" s="28"/>
      <c r="H10" s="28"/>
      <c r="I10" s="28"/>
      <c r="J10" s="28"/>
      <c r="K10" s="28"/>
      <c r="L10" s="28"/>
      <c r="M10" s="28"/>
      <c r="N10" s="27"/>
      <c r="O10" s="27"/>
      <c r="P10" s="27"/>
      <c r="Q10" s="27"/>
      <c r="R10" s="28"/>
      <c r="S10" s="28"/>
      <c r="T10" s="28"/>
      <c r="U10" s="28"/>
      <c r="V10" s="28"/>
      <c r="W10" s="28"/>
      <c r="X10" s="28"/>
      <c r="Y10" s="28"/>
      <c r="Z10" s="17"/>
      <c r="AA10" s="17"/>
      <c r="AB10" s="17"/>
      <c r="AC10" s="17"/>
      <c r="AD10" s="17"/>
      <c r="AE10" s="17"/>
      <c r="AF10" s="17"/>
      <c r="AG10" s="17" t="s">
        <v>111</v>
      </c>
      <c r="AH10" s="17">
        <v>0</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outlineLevel="3" x14ac:dyDescent="0.2">
      <c r="A11" s="24"/>
      <c r="B11" s="25"/>
      <c r="C11" s="55" t="s">
        <v>471</v>
      </c>
      <c r="D11" s="30"/>
      <c r="E11" s="61">
        <v>0.13800000000000001</v>
      </c>
      <c r="F11" s="28"/>
      <c r="G11" s="28"/>
      <c r="H11" s="28"/>
      <c r="I11" s="28"/>
      <c r="J11" s="28"/>
      <c r="K11" s="28"/>
      <c r="L11" s="28"/>
      <c r="M11" s="28"/>
      <c r="N11" s="27"/>
      <c r="O11" s="27"/>
      <c r="P11" s="27"/>
      <c r="Q11" s="27"/>
      <c r="R11" s="28"/>
      <c r="S11" s="28"/>
      <c r="T11" s="28"/>
      <c r="U11" s="28"/>
      <c r="V11" s="28"/>
      <c r="W11" s="28"/>
      <c r="X11" s="28"/>
      <c r="Y11" s="28"/>
      <c r="Z11" s="17"/>
      <c r="AA11" s="17"/>
      <c r="AB11" s="17"/>
      <c r="AC11" s="17"/>
      <c r="AD11" s="17"/>
      <c r="AE11" s="17"/>
      <c r="AF11" s="17"/>
      <c r="AG11" s="17" t="s">
        <v>111</v>
      </c>
      <c r="AH11" s="17">
        <v>0</v>
      </c>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row>
    <row r="12" spans="1:60" outlineLevel="3" x14ac:dyDescent="0.2">
      <c r="A12" s="24"/>
      <c r="B12" s="25"/>
      <c r="C12" s="55" t="s">
        <v>472</v>
      </c>
      <c r="D12" s="30"/>
      <c r="E12" s="61">
        <v>0.3105</v>
      </c>
      <c r="F12" s="28"/>
      <c r="G12" s="28"/>
      <c r="H12" s="28"/>
      <c r="I12" s="28"/>
      <c r="J12" s="28"/>
      <c r="K12" s="28"/>
      <c r="L12" s="28"/>
      <c r="M12" s="28"/>
      <c r="N12" s="27"/>
      <c r="O12" s="27"/>
      <c r="P12" s="27"/>
      <c r="Q12" s="27"/>
      <c r="R12" s="28"/>
      <c r="S12" s="28"/>
      <c r="T12" s="28"/>
      <c r="U12" s="28"/>
      <c r="V12" s="28"/>
      <c r="W12" s="28"/>
      <c r="X12" s="28"/>
      <c r="Y12" s="28"/>
      <c r="Z12" s="17"/>
      <c r="AA12" s="17"/>
      <c r="AB12" s="17"/>
      <c r="AC12" s="17"/>
      <c r="AD12" s="17"/>
      <c r="AE12" s="17"/>
      <c r="AF12" s="17"/>
      <c r="AG12" s="17" t="s">
        <v>111</v>
      </c>
      <c r="AH12" s="17">
        <v>0</v>
      </c>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ht="33.75" outlineLevel="1" x14ac:dyDescent="0.2">
      <c r="A13" s="39">
        <v>2</v>
      </c>
      <c r="B13" s="40" t="s">
        <v>473</v>
      </c>
      <c r="C13" s="54" t="s">
        <v>474</v>
      </c>
      <c r="D13" s="41" t="s">
        <v>124</v>
      </c>
      <c r="E13" s="42">
        <v>42.628</v>
      </c>
      <c r="F13" s="438">
        <v>0</v>
      </c>
      <c r="G13" s="44">
        <f>ROUND(E13*F13,2)</f>
        <v>0</v>
      </c>
      <c r="H13" s="43"/>
      <c r="I13" s="44">
        <f>ROUND(E13*H13,2)</f>
        <v>0</v>
      </c>
      <c r="J13" s="43"/>
      <c r="K13" s="44">
        <f>ROUND(E13*J13,2)</f>
        <v>0</v>
      </c>
      <c r="L13" s="44">
        <v>21</v>
      </c>
      <c r="M13" s="44">
        <f>G13*(1+L13/100)</f>
        <v>0</v>
      </c>
      <c r="N13" s="42">
        <v>1.3350000000000001E-2</v>
      </c>
      <c r="O13" s="42">
        <f>ROUND(E13*N13,2)</f>
        <v>0.56999999999999995</v>
      </c>
      <c r="P13" s="42">
        <v>0</v>
      </c>
      <c r="Q13" s="42">
        <f>ROUND(E13*P13,2)</f>
        <v>0</v>
      </c>
      <c r="R13" s="44"/>
      <c r="S13" s="44" t="s">
        <v>106</v>
      </c>
      <c r="T13" s="45" t="s">
        <v>106</v>
      </c>
      <c r="U13" s="28">
        <v>0.69</v>
      </c>
      <c r="V13" s="28">
        <f>ROUND(E13*U13,2)</f>
        <v>29.41</v>
      </c>
      <c r="W13" s="28"/>
      <c r="X13" s="28" t="s">
        <v>107</v>
      </c>
      <c r="Y13" s="28" t="s">
        <v>108</v>
      </c>
      <c r="Z13" s="17"/>
      <c r="AA13" s="17"/>
      <c r="AB13" s="17"/>
      <c r="AC13" s="17"/>
      <c r="AD13" s="17"/>
      <c r="AE13" s="17"/>
      <c r="AF13" s="17"/>
      <c r="AG13" s="17" t="s">
        <v>109</v>
      </c>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outlineLevel="2" x14ac:dyDescent="0.2">
      <c r="A14" s="24"/>
      <c r="B14" s="25"/>
      <c r="C14" s="55" t="s">
        <v>475</v>
      </c>
      <c r="D14" s="30"/>
      <c r="E14" s="61">
        <v>46.02</v>
      </c>
      <c r="F14" s="28"/>
      <c r="G14" s="28"/>
      <c r="H14" s="28"/>
      <c r="I14" s="28"/>
      <c r="J14" s="28"/>
      <c r="K14" s="28"/>
      <c r="L14" s="28"/>
      <c r="M14" s="28"/>
      <c r="N14" s="27"/>
      <c r="O14" s="27"/>
      <c r="P14" s="27"/>
      <c r="Q14" s="27"/>
      <c r="R14" s="28"/>
      <c r="S14" s="28"/>
      <c r="T14" s="28"/>
      <c r="U14" s="28"/>
      <c r="V14" s="28"/>
      <c r="W14" s="28"/>
      <c r="X14" s="28"/>
      <c r="Y14" s="28"/>
      <c r="Z14" s="17"/>
      <c r="AA14" s="17"/>
      <c r="AB14" s="17"/>
      <c r="AC14" s="17"/>
      <c r="AD14" s="17"/>
      <c r="AE14" s="17"/>
      <c r="AF14" s="17"/>
      <c r="AG14" s="17" t="s">
        <v>111</v>
      </c>
      <c r="AH14" s="17">
        <v>0</v>
      </c>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outlineLevel="3" x14ac:dyDescent="0.2">
      <c r="A15" s="24"/>
      <c r="B15" s="25"/>
      <c r="C15" s="55" t="s">
        <v>476</v>
      </c>
      <c r="D15" s="30"/>
      <c r="E15" s="61">
        <v>-3.3919999999999999</v>
      </c>
      <c r="F15" s="28"/>
      <c r="G15" s="28"/>
      <c r="H15" s="28"/>
      <c r="I15" s="28"/>
      <c r="J15" s="28"/>
      <c r="K15" s="28"/>
      <c r="L15" s="28"/>
      <c r="M15" s="28"/>
      <c r="N15" s="27"/>
      <c r="O15" s="27"/>
      <c r="P15" s="27"/>
      <c r="Q15" s="27"/>
      <c r="R15" s="28"/>
      <c r="S15" s="28"/>
      <c r="T15" s="28"/>
      <c r="U15" s="28"/>
      <c r="V15" s="28"/>
      <c r="W15" s="28"/>
      <c r="X15" s="28"/>
      <c r="Y15" s="28"/>
      <c r="Z15" s="17"/>
      <c r="AA15" s="17"/>
      <c r="AB15" s="17"/>
      <c r="AC15" s="17"/>
      <c r="AD15" s="17"/>
      <c r="AE15" s="17"/>
      <c r="AF15" s="17"/>
      <c r="AG15" s="17" t="s">
        <v>111</v>
      </c>
      <c r="AH15" s="17">
        <v>0</v>
      </c>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row>
    <row r="16" spans="1:60" ht="33.75" outlineLevel="1" x14ac:dyDescent="0.2">
      <c r="A16" s="39">
        <v>3</v>
      </c>
      <c r="B16" s="40" t="s">
        <v>477</v>
      </c>
      <c r="C16" s="54" t="s">
        <v>478</v>
      </c>
      <c r="D16" s="41" t="s">
        <v>124</v>
      </c>
      <c r="E16" s="42">
        <v>7.15</v>
      </c>
      <c r="F16" s="438">
        <v>0</v>
      </c>
      <c r="G16" s="44">
        <f>ROUND(E16*F16,2)</f>
        <v>0</v>
      </c>
      <c r="H16" s="43"/>
      <c r="I16" s="44">
        <f>ROUND(E16*H16,2)</f>
        <v>0</v>
      </c>
      <c r="J16" s="43"/>
      <c r="K16" s="44">
        <f>ROUND(E16*J16,2)</f>
        <v>0</v>
      </c>
      <c r="L16" s="44">
        <v>21</v>
      </c>
      <c r="M16" s="44">
        <f>G16*(1+L16/100)</f>
        <v>0</v>
      </c>
      <c r="N16" s="42">
        <v>1.325E-2</v>
      </c>
      <c r="O16" s="42">
        <f>ROUND(E16*N16,2)</f>
        <v>0.09</v>
      </c>
      <c r="P16" s="42">
        <v>0</v>
      </c>
      <c r="Q16" s="42">
        <f>ROUND(E16*P16,2)</f>
        <v>0</v>
      </c>
      <c r="R16" s="44"/>
      <c r="S16" s="44" t="s">
        <v>106</v>
      </c>
      <c r="T16" s="45" t="s">
        <v>106</v>
      </c>
      <c r="U16" s="28">
        <v>0.69</v>
      </c>
      <c r="V16" s="28">
        <f>ROUND(E16*U16,2)</f>
        <v>4.93</v>
      </c>
      <c r="W16" s="28"/>
      <c r="X16" s="28" t="s">
        <v>107</v>
      </c>
      <c r="Y16" s="28" t="s">
        <v>108</v>
      </c>
      <c r="Z16" s="17"/>
      <c r="AA16" s="17"/>
      <c r="AB16" s="17"/>
      <c r="AC16" s="17"/>
      <c r="AD16" s="17"/>
      <c r="AE16" s="17"/>
      <c r="AF16" s="17"/>
      <c r="AG16" s="17" t="s">
        <v>109</v>
      </c>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row>
    <row r="17" spans="1:60" outlineLevel="2" x14ac:dyDescent="0.2">
      <c r="A17" s="24"/>
      <c r="B17" s="25"/>
      <c r="C17" s="55" t="s">
        <v>479</v>
      </c>
      <c r="D17" s="30"/>
      <c r="E17" s="61">
        <v>7.15</v>
      </c>
      <c r="F17" s="28"/>
      <c r="G17" s="28"/>
      <c r="H17" s="28"/>
      <c r="I17" s="28"/>
      <c r="J17" s="28"/>
      <c r="K17" s="28"/>
      <c r="L17" s="28"/>
      <c r="M17" s="28"/>
      <c r="N17" s="27"/>
      <c r="O17" s="27"/>
      <c r="P17" s="27"/>
      <c r="Q17" s="27"/>
      <c r="R17" s="28"/>
      <c r="S17" s="28"/>
      <c r="T17" s="28"/>
      <c r="U17" s="28"/>
      <c r="V17" s="28"/>
      <c r="W17" s="28"/>
      <c r="X17" s="28"/>
      <c r="Y17" s="28"/>
      <c r="Z17" s="17"/>
      <c r="AA17" s="17"/>
      <c r="AB17" s="17"/>
      <c r="AC17" s="17"/>
      <c r="AD17" s="17"/>
      <c r="AE17" s="17"/>
      <c r="AF17" s="17"/>
      <c r="AG17" s="17" t="s">
        <v>111</v>
      </c>
      <c r="AH17" s="17">
        <v>0</v>
      </c>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row>
    <row r="18" spans="1:60" outlineLevel="1" x14ac:dyDescent="0.2">
      <c r="A18" s="39">
        <v>4</v>
      </c>
      <c r="B18" s="40" t="s">
        <v>480</v>
      </c>
      <c r="C18" s="54" t="s">
        <v>481</v>
      </c>
      <c r="D18" s="41" t="s">
        <v>124</v>
      </c>
      <c r="E18" s="42">
        <v>3.72</v>
      </c>
      <c r="F18" s="438">
        <v>0</v>
      </c>
      <c r="G18" s="44">
        <f>ROUND(E18*F18,2)</f>
        <v>0</v>
      </c>
      <c r="H18" s="43"/>
      <c r="I18" s="44">
        <f>ROUND(E18*H18,2)</f>
        <v>0</v>
      </c>
      <c r="J18" s="43"/>
      <c r="K18" s="44">
        <f>ROUND(E18*J18,2)</f>
        <v>0</v>
      </c>
      <c r="L18" s="44">
        <v>21</v>
      </c>
      <c r="M18" s="44">
        <f>G18*(1+L18/100)</f>
        <v>0</v>
      </c>
      <c r="N18" s="42">
        <v>0.12182999999999999</v>
      </c>
      <c r="O18" s="42">
        <f>ROUND(E18*N18,2)</f>
        <v>0.45</v>
      </c>
      <c r="P18" s="42">
        <v>0</v>
      </c>
      <c r="Q18" s="42">
        <f>ROUND(E18*P18,2)</f>
        <v>0</v>
      </c>
      <c r="R18" s="44"/>
      <c r="S18" s="44" t="s">
        <v>106</v>
      </c>
      <c r="T18" s="45" t="s">
        <v>106</v>
      </c>
      <c r="U18" s="28">
        <v>0.67</v>
      </c>
      <c r="V18" s="28">
        <f>ROUND(E18*U18,2)</f>
        <v>2.4900000000000002</v>
      </c>
      <c r="W18" s="28"/>
      <c r="X18" s="28" t="s">
        <v>107</v>
      </c>
      <c r="Y18" s="28" t="s">
        <v>108</v>
      </c>
      <c r="Z18" s="17"/>
      <c r="AA18" s="17"/>
      <c r="AB18" s="17"/>
      <c r="AC18" s="17"/>
      <c r="AD18" s="17"/>
      <c r="AE18" s="17"/>
      <c r="AF18" s="17"/>
      <c r="AG18" s="17" t="s">
        <v>109</v>
      </c>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row>
    <row r="19" spans="1:60" outlineLevel="2" x14ac:dyDescent="0.2">
      <c r="A19" s="24"/>
      <c r="B19" s="25"/>
      <c r="C19" s="55" t="s">
        <v>482</v>
      </c>
      <c r="D19" s="30"/>
      <c r="E19" s="61">
        <v>3.72</v>
      </c>
      <c r="F19" s="28"/>
      <c r="G19" s="28"/>
      <c r="H19" s="28"/>
      <c r="I19" s="28"/>
      <c r="J19" s="28"/>
      <c r="K19" s="28"/>
      <c r="L19" s="28"/>
      <c r="M19" s="28"/>
      <c r="N19" s="27"/>
      <c r="O19" s="27"/>
      <c r="P19" s="27"/>
      <c r="Q19" s="27"/>
      <c r="R19" s="28"/>
      <c r="S19" s="28"/>
      <c r="T19" s="28"/>
      <c r="U19" s="28"/>
      <c r="V19" s="28"/>
      <c r="W19" s="28"/>
      <c r="X19" s="28"/>
      <c r="Y19" s="28"/>
      <c r="Z19" s="17"/>
      <c r="AA19" s="17"/>
      <c r="AB19" s="17"/>
      <c r="AC19" s="17"/>
      <c r="AD19" s="17"/>
      <c r="AE19" s="17"/>
      <c r="AF19" s="17"/>
      <c r="AG19" s="17" t="s">
        <v>111</v>
      </c>
      <c r="AH19" s="17">
        <v>0</v>
      </c>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row>
    <row r="20" spans="1:60" ht="33.75" outlineLevel="1" x14ac:dyDescent="0.2">
      <c r="A20" s="39">
        <v>5</v>
      </c>
      <c r="B20" s="40" t="s">
        <v>483</v>
      </c>
      <c r="C20" s="54" t="s">
        <v>484</v>
      </c>
      <c r="D20" s="41" t="s">
        <v>151</v>
      </c>
      <c r="E20" s="42">
        <v>63.8</v>
      </c>
      <c r="F20" s="438">
        <v>0</v>
      </c>
      <c r="G20" s="44">
        <f>ROUND(E20*F20,2)</f>
        <v>0</v>
      </c>
      <c r="H20" s="43"/>
      <c r="I20" s="44">
        <f>ROUND(E20*H20,2)</f>
        <v>0</v>
      </c>
      <c r="J20" s="43"/>
      <c r="K20" s="44">
        <f>ROUND(E20*J20,2)</f>
        <v>0</v>
      </c>
      <c r="L20" s="44">
        <v>21</v>
      </c>
      <c r="M20" s="44">
        <f>G20*(1+L20/100)</f>
        <v>0</v>
      </c>
      <c r="N20" s="42">
        <v>2.5659999999999999E-2</v>
      </c>
      <c r="O20" s="42">
        <f>ROUND(E20*N20,2)</f>
        <v>1.64</v>
      </c>
      <c r="P20" s="42">
        <v>0</v>
      </c>
      <c r="Q20" s="42">
        <f>ROUND(E20*P20,2)</f>
        <v>0</v>
      </c>
      <c r="R20" s="44"/>
      <c r="S20" s="44" t="s">
        <v>106</v>
      </c>
      <c r="T20" s="45" t="s">
        <v>106</v>
      </c>
      <c r="U20" s="28">
        <v>2.61</v>
      </c>
      <c r="V20" s="28">
        <f>ROUND(E20*U20,2)</f>
        <v>166.52</v>
      </c>
      <c r="W20" s="28"/>
      <c r="X20" s="28" t="s">
        <v>107</v>
      </c>
      <c r="Y20" s="28" t="s">
        <v>108</v>
      </c>
      <c r="Z20" s="17"/>
      <c r="AA20" s="17"/>
      <c r="AB20" s="17"/>
      <c r="AC20" s="17"/>
      <c r="AD20" s="17"/>
      <c r="AE20" s="17"/>
      <c r="AF20" s="17"/>
      <c r="AG20" s="17" t="s">
        <v>109</v>
      </c>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row>
    <row r="21" spans="1:60" outlineLevel="2" x14ac:dyDescent="0.2">
      <c r="A21" s="24"/>
      <c r="B21" s="25"/>
      <c r="C21" s="55" t="s">
        <v>485</v>
      </c>
      <c r="D21" s="30"/>
      <c r="E21" s="61">
        <v>37.799999999999997</v>
      </c>
      <c r="F21" s="28"/>
      <c r="G21" s="28"/>
      <c r="H21" s="28"/>
      <c r="I21" s="28"/>
      <c r="J21" s="28"/>
      <c r="K21" s="28"/>
      <c r="L21" s="28"/>
      <c r="M21" s="28"/>
      <c r="N21" s="27"/>
      <c r="O21" s="27"/>
      <c r="P21" s="27"/>
      <c r="Q21" s="27"/>
      <c r="R21" s="28"/>
      <c r="S21" s="28"/>
      <c r="T21" s="28"/>
      <c r="U21" s="28"/>
      <c r="V21" s="28"/>
      <c r="W21" s="28"/>
      <c r="X21" s="28"/>
      <c r="Y21" s="28"/>
      <c r="Z21" s="17"/>
      <c r="AA21" s="17"/>
      <c r="AB21" s="17"/>
      <c r="AC21" s="17"/>
      <c r="AD21" s="17"/>
      <c r="AE21" s="17"/>
      <c r="AF21" s="17"/>
      <c r="AG21" s="17" t="s">
        <v>111</v>
      </c>
      <c r="AH21" s="17">
        <v>0</v>
      </c>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row>
    <row r="22" spans="1:60" outlineLevel="3" x14ac:dyDescent="0.2">
      <c r="A22" s="24"/>
      <c r="B22" s="25"/>
      <c r="C22" s="55" t="s">
        <v>486</v>
      </c>
      <c r="D22" s="30"/>
      <c r="E22" s="61">
        <v>10</v>
      </c>
      <c r="F22" s="28"/>
      <c r="G22" s="28"/>
      <c r="H22" s="28"/>
      <c r="I22" s="28"/>
      <c r="J22" s="28"/>
      <c r="K22" s="28"/>
      <c r="L22" s="28"/>
      <c r="M22" s="28"/>
      <c r="N22" s="27"/>
      <c r="O22" s="27"/>
      <c r="P22" s="27"/>
      <c r="Q22" s="27"/>
      <c r="R22" s="28"/>
      <c r="S22" s="28"/>
      <c r="T22" s="28"/>
      <c r="U22" s="28"/>
      <c r="V22" s="28"/>
      <c r="W22" s="28"/>
      <c r="X22" s="28"/>
      <c r="Y22" s="28"/>
      <c r="Z22" s="17"/>
      <c r="AA22" s="17"/>
      <c r="AB22" s="17"/>
      <c r="AC22" s="17"/>
      <c r="AD22" s="17"/>
      <c r="AE22" s="17"/>
      <c r="AF22" s="17"/>
      <c r="AG22" s="17" t="s">
        <v>111</v>
      </c>
      <c r="AH22" s="17">
        <v>0</v>
      </c>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row>
    <row r="23" spans="1:60" outlineLevel="3" x14ac:dyDescent="0.2">
      <c r="A23" s="24"/>
      <c r="B23" s="25"/>
      <c r="C23" s="55" t="s">
        <v>487</v>
      </c>
      <c r="D23" s="30"/>
      <c r="E23" s="61">
        <v>16</v>
      </c>
      <c r="F23" s="28"/>
      <c r="G23" s="28"/>
      <c r="H23" s="28"/>
      <c r="I23" s="28"/>
      <c r="J23" s="28"/>
      <c r="K23" s="28"/>
      <c r="L23" s="28"/>
      <c r="M23" s="28"/>
      <c r="N23" s="27"/>
      <c r="O23" s="27"/>
      <c r="P23" s="27"/>
      <c r="Q23" s="27"/>
      <c r="R23" s="28"/>
      <c r="S23" s="28"/>
      <c r="T23" s="28"/>
      <c r="U23" s="28"/>
      <c r="V23" s="28"/>
      <c r="W23" s="28"/>
      <c r="X23" s="28"/>
      <c r="Y23" s="28"/>
      <c r="Z23" s="17"/>
      <c r="AA23" s="17"/>
      <c r="AB23" s="17"/>
      <c r="AC23" s="17"/>
      <c r="AD23" s="17"/>
      <c r="AE23" s="17"/>
      <c r="AF23" s="17"/>
      <c r="AG23" s="17" t="s">
        <v>111</v>
      </c>
      <c r="AH23" s="17">
        <v>0</v>
      </c>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row>
    <row r="24" spans="1:60" ht="22.5" outlineLevel="1" x14ac:dyDescent="0.2">
      <c r="A24" s="39">
        <v>6</v>
      </c>
      <c r="B24" s="40" t="s">
        <v>488</v>
      </c>
      <c r="C24" s="54" t="s">
        <v>489</v>
      </c>
      <c r="D24" s="41" t="s">
        <v>151</v>
      </c>
      <c r="E24" s="42">
        <v>13.5</v>
      </c>
      <c r="F24" s="438">
        <v>0</v>
      </c>
      <c r="G24" s="44">
        <f>ROUND(E24*F24,2)</f>
        <v>0</v>
      </c>
      <c r="H24" s="43"/>
      <c r="I24" s="44">
        <f>ROUND(E24*H24,2)</f>
        <v>0</v>
      </c>
      <c r="J24" s="43"/>
      <c r="K24" s="44">
        <f>ROUND(E24*J24,2)</f>
        <v>0</v>
      </c>
      <c r="L24" s="44">
        <v>21</v>
      </c>
      <c r="M24" s="44">
        <f>G24*(1+L24/100)</f>
        <v>0</v>
      </c>
      <c r="N24" s="42">
        <v>0</v>
      </c>
      <c r="O24" s="42">
        <f>ROUND(E24*N24,2)</f>
        <v>0</v>
      </c>
      <c r="P24" s="42">
        <v>0</v>
      </c>
      <c r="Q24" s="42">
        <f>ROUND(E24*P24,2)</f>
        <v>0</v>
      </c>
      <c r="R24" s="44"/>
      <c r="S24" s="44" t="s">
        <v>132</v>
      </c>
      <c r="T24" s="45" t="s">
        <v>133</v>
      </c>
      <c r="U24" s="28">
        <v>0</v>
      </c>
      <c r="V24" s="28">
        <f>ROUND(E24*U24,2)</f>
        <v>0</v>
      </c>
      <c r="W24" s="28"/>
      <c r="X24" s="28" t="s">
        <v>107</v>
      </c>
      <c r="Y24" s="28" t="s">
        <v>108</v>
      </c>
      <c r="Z24" s="17"/>
      <c r="AA24" s="17"/>
      <c r="AB24" s="17"/>
      <c r="AC24" s="17"/>
      <c r="AD24" s="17"/>
      <c r="AE24" s="17"/>
      <c r="AF24" s="17"/>
      <c r="AG24" s="17" t="s">
        <v>109</v>
      </c>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row>
    <row r="25" spans="1:60" outlineLevel="2" x14ac:dyDescent="0.2">
      <c r="A25" s="24"/>
      <c r="B25" s="25"/>
      <c r="C25" s="55" t="s">
        <v>490</v>
      </c>
      <c r="D25" s="30"/>
      <c r="E25" s="61">
        <v>6.75</v>
      </c>
      <c r="F25" s="28"/>
      <c r="G25" s="28"/>
      <c r="H25" s="28"/>
      <c r="I25" s="28"/>
      <c r="J25" s="28"/>
      <c r="K25" s="28"/>
      <c r="L25" s="28"/>
      <c r="M25" s="28"/>
      <c r="N25" s="27"/>
      <c r="O25" s="27"/>
      <c r="P25" s="27"/>
      <c r="Q25" s="27"/>
      <c r="R25" s="28"/>
      <c r="S25" s="28"/>
      <c r="T25" s="28"/>
      <c r="U25" s="28"/>
      <c r="V25" s="28"/>
      <c r="W25" s="28"/>
      <c r="X25" s="28"/>
      <c r="Y25" s="28"/>
      <c r="Z25" s="17"/>
      <c r="AA25" s="17"/>
      <c r="AB25" s="17"/>
      <c r="AC25" s="17"/>
      <c r="AD25" s="17"/>
      <c r="AE25" s="17"/>
      <c r="AF25" s="17"/>
      <c r="AG25" s="17" t="s">
        <v>111</v>
      </c>
      <c r="AH25" s="17">
        <v>0</v>
      </c>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row>
    <row r="26" spans="1:60" outlineLevel="3" x14ac:dyDescent="0.2">
      <c r="A26" s="24"/>
      <c r="B26" s="25"/>
      <c r="C26" s="55" t="s">
        <v>490</v>
      </c>
      <c r="D26" s="30"/>
      <c r="E26" s="61">
        <v>6.75</v>
      </c>
      <c r="F26" s="28"/>
      <c r="G26" s="28"/>
      <c r="H26" s="28"/>
      <c r="I26" s="28"/>
      <c r="J26" s="28"/>
      <c r="K26" s="28"/>
      <c r="L26" s="28"/>
      <c r="M26" s="28"/>
      <c r="N26" s="27"/>
      <c r="O26" s="27"/>
      <c r="P26" s="27"/>
      <c r="Q26" s="27"/>
      <c r="R26" s="28"/>
      <c r="S26" s="28"/>
      <c r="T26" s="28"/>
      <c r="U26" s="28"/>
      <c r="V26" s="28"/>
      <c r="W26" s="28"/>
      <c r="X26" s="28"/>
      <c r="Y26" s="28"/>
      <c r="Z26" s="17"/>
      <c r="AA26" s="17"/>
      <c r="AB26" s="17"/>
      <c r="AC26" s="17"/>
      <c r="AD26" s="17"/>
      <c r="AE26" s="17"/>
      <c r="AF26" s="17"/>
      <c r="AG26" s="17" t="s">
        <v>111</v>
      </c>
      <c r="AH26" s="17">
        <v>0</v>
      </c>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row>
    <row r="27" spans="1:60" ht="22.5" outlineLevel="1" x14ac:dyDescent="0.2">
      <c r="A27" s="39">
        <v>7</v>
      </c>
      <c r="B27" s="40" t="s">
        <v>491</v>
      </c>
      <c r="C27" s="54" t="s">
        <v>492</v>
      </c>
      <c r="D27" s="41" t="s">
        <v>170</v>
      </c>
      <c r="E27" s="42">
        <v>3</v>
      </c>
      <c r="F27" s="438">
        <v>0</v>
      </c>
      <c r="G27" s="44">
        <f>ROUND(E27*F27,2)</f>
        <v>0</v>
      </c>
      <c r="H27" s="43"/>
      <c r="I27" s="44">
        <f>ROUND(E27*H27,2)</f>
        <v>0</v>
      </c>
      <c r="J27" s="43"/>
      <c r="K27" s="44">
        <f>ROUND(E27*J27,2)</f>
        <v>0</v>
      </c>
      <c r="L27" s="44">
        <v>21</v>
      </c>
      <c r="M27" s="44">
        <f>G27*(1+L27/100)</f>
        <v>0</v>
      </c>
      <c r="N27" s="42">
        <v>0</v>
      </c>
      <c r="O27" s="42">
        <f>ROUND(E27*N27,2)</f>
        <v>0</v>
      </c>
      <c r="P27" s="42">
        <v>0</v>
      </c>
      <c r="Q27" s="42">
        <f>ROUND(E27*P27,2)</f>
        <v>0</v>
      </c>
      <c r="R27" s="44"/>
      <c r="S27" s="44" t="s">
        <v>132</v>
      </c>
      <c r="T27" s="45" t="s">
        <v>133</v>
      </c>
      <c r="U27" s="28">
        <v>0</v>
      </c>
      <c r="V27" s="28">
        <f>ROUND(E27*U27,2)</f>
        <v>0</v>
      </c>
      <c r="W27" s="28"/>
      <c r="X27" s="28" t="s">
        <v>107</v>
      </c>
      <c r="Y27" s="28" t="s">
        <v>108</v>
      </c>
      <c r="Z27" s="17"/>
      <c r="AA27" s="17"/>
      <c r="AB27" s="17"/>
      <c r="AC27" s="17"/>
      <c r="AD27" s="17"/>
      <c r="AE27" s="17"/>
      <c r="AF27" s="17"/>
      <c r="AG27" s="17" t="s">
        <v>109</v>
      </c>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row>
    <row r="28" spans="1:60" outlineLevel="2" x14ac:dyDescent="0.2">
      <c r="A28" s="24"/>
      <c r="B28" s="25"/>
      <c r="C28" s="55" t="s">
        <v>15</v>
      </c>
      <c r="D28" s="30"/>
      <c r="E28" s="61">
        <v>3</v>
      </c>
      <c r="F28" s="28"/>
      <c r="G28" s="28"/>
      <c r="H28" s="28"/>
      <c r="I28" s="28"/>
      <c r="J28" s="28"/>
      <c r="K28" s="28"/>
      <c r="L28" s="28"/>
      <c r="M28" s="28"/>
      <c r="N28" s="27"/>
      <c r="O28" s="27"/>
      <c r="P28" s="27"/>
      <c r="Q28" s="27"/>
      <c r="R28" s="28"/>
      <c r="S28" s="28"/>
      <c r="T28" s="28"/>
      <c r="U28" s="28"/>
      <c r="V28" s="28"/>
      <c r="W28" s="28"/>
      <c r="X28" s="28"/>
      <c r="Y28" s="28"/>
      <c r="Z28" s="17"/>
      <c r="AA28" s="17"/>
      <c r="AB28" s="17"/>
      <c r="AC28" s="17"/>
      <c r="AD28" s="17"/>
      <c r="AE28" s="17"/>
      <c r="AF28" s="17"/>
      <c r="AG28" s="17" t="s">
        <v>111</v>
      </c>
      <c r="AH28" s="17">
        <v>0</v>
      </c>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row>
    <row r="29" spans="1:60" outlineLevel="1" x14ac:dyDescent="0.2">
      <c r="A29" s="39">
        <v>8</v>
      </c>
      <c r="B29" s="40" t="s">
        <v>493</v>
      </c>
      <c r="C29" s="54" t="s">
        <v>494</v>
      </c>
      <c r="D29" s="41" t="s">
        <v>151</v>
      </c>
      <c r="E29" s="42">
        <v>16.3</v>
      </c>
      <c r="F29" s="438">
        <v>0</v>
      </c>
      <c r="G29" s="44">
        <f>ROUND(E29*F29,2)</f>
        <v>0</v>
      </c>
      <c r="H29" s="43"/>
      <c r="I29" s="44">
        <f>ROUND(E29*H29,2)</f>
        <v>0</v>
      </c>
      <c r="J29" s="43"/>
      <c r="K29" s="44">
        <f>ROUND(E29*J29,2)</f>
        <v>0</v>
      </c>
      <c r="L29" s="44">
        <v>21</v>
      </c>
      <c r="M29" s="44">
        <f>G29*(1+L29/100)</f>
        <v>0</v>
      </c>
      <c r="N29" s="42">
        <v>9.0060000000000001E-2</v>
      </c>
      <c r="O29" s="42">
        <f>ROUND(E29*N29,2)</f>
        <v>1.47</v>
      </c>
      <c r="P29" s="42">
        <v>0</v>
      </c>
      <c r="Q29" s="42">
        <f>ROUND(E29*P29,2)</f>
        <v>0</v>
      </c>
      <c r="R29" s="44"/>
      <c r="S29" s="44" t="s">
        <v>132</v>
      </c>
      <c r="T29" s="45" t="s">
        <v>133</v>
      </c>
      <c r="U29" s="28">
        <v>0.52</v>
      </c>
      <c r="V29" s="28">
        <f>ROUND(E29*U29,2)</f>
        <v>8.48</v>
      </c>
      <c r="W29" s="28"/>
      <c r="X29" s="28" t="s">
        <v>107</v>
      </c>
      <c r="Y29" s="28" t="s">
        <v>108</v>
      </c>
      <c r="Z29" s="17"/>
      <c r="AA29" s="17"/>
      <c r="AB29" s="17"/>
      <c r="AC29" s="17"/>
      <c r="AD29" s="17"/>
      <c r="AE29" s="17"/>
      <c r="AF29" s="17"/>
      <c r="AG29" s="17" t="s">
        <v>109</v>
      </c>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row>
    <row r="30" spans="1:60" outlineLevel="2" x14ac:dyDescent="0.2">
      <c r="A30" s="24"/>
      <c r="B30" s="25"/>
      <c r="C30" s="55" t="s">
        <v>495</v>
      </c>
      <c r="D30" s="30"/>
      <c r="E30" s="61">
        <v>16.3</v>
      </c>
      <c r="F30" s="28"/>
      <c r="G30" s="28"/>
      <c r="H30" s="28"/>
      <c r="I30" s="28"/>
      <c r="J30" s="28"/>
      <c r="K30" s="28"/>
      <c r="L30" s="28"/>
      <c r="M30" s="28"/>
      <c r="N30" s="27"/>
      <c r="O30" s="27"/>
      <c r="P30" s="27"/>
      <c r="Q30" s="27"/>
      <c r="R30" s="28"/>
      <c r="S30" s="28"/>
      <c r="T30" s="28"/>
      <c r="U30" s="28"/>
      <c r="V30" s="28"/>
      <c r="W30" s="28"/>
      <c r="X30" s="28"/>
      <c r="Y30" s="28"/>
      <c r="Z30" s="17"/>
      <c r="AA30" s="17"/>
      <c r="AB30" s="17"/>
      <c r="AC30" s="17"/>
      <c r="AD30" s="17"/>
      <c r="AE30" s="17"/>
      <c r="AF30" s="17"/>
      <c r="AG30" s="17" t="s">
        <v>111</v>
      </c>
      <c r="AH30" s="17">
        <v>0</v>
      </c>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row>
    <row r="31" spans="1:60" x14ac:dyDescent="0.2">
      <c r="A31" s="32" t="s">
        <v>101</v>
      </c>
      <c r="B31" s="33" t="s">
        <v>23</v>
      </c>
      <c r="C31" s="53" t="s">
        <v>24</v>
      </c>
      <c r="D31" s="34"/>
      <c r="E31" s="35"/>
      <c r="F31" s="36"/>
      <c r="G31" s="36">
        <f>SUMIF(AG32:AG56,"&lt;&gt;NOR",G32:G56)</f>
        <v>0</v>
      </c>
      <c r="H31" s="36"/>
      <c r="I31" s="36">
        <f>SUM(I32:I56)</f>
        <v>0</v>
      </c>
      <c r="J31" s="36"/>
      <c r="K31" s="36">
        <f>SUM(K32:K56)</f>
        <v>0</v>
      </c>
      <c r="L31" s="36"/>
      <c r="M31" s="36">
        <f>SUM(M32:M56)</f>
        <v>0</v>
      </c>
      <c r="N31" s="35"/>
      <c r="O31" s="35">
        <f>SUM(O32:O56)</f>
        <v>7.61</v>
      </c>
      <c r="P31" s="35"/>
      <c r="Q31" s="35">
        <f>SUM(Q32:Q56)</f>
        <v>0</v>
      </c>
      <c r="R31" s="36"/>
      <c r="S31" s="36"/>
      <c r="T31" s="37"/>
      <c r="U31" s="31"/>
      <c r="V31" s="31">
        <f>SUM(V32:V56)</f>
        <v>201.67</v>
      </c>
      <c r="W31" s="31"/>
      <c r="X31" s="31"/>
      <c r="Y31" s="31"/>
      <c r="AG31" t="s">
        <v>102</v>
      </c>
    </row>
    <row r="32" spans="1:60" ht="45" outlineLevel="1" x14ac:dyDescent="0.2">
      <c r="A32" s="39">
        <v>9</v>
      </c>
      <c r="B32" s="40" t="s">
        <v>496</v>
      </c>
      <c r="C32" s="54" t="s">
        <v>497</v>
      </c>
      <c r="D32" s="41" t="s">
        <v>124</v>
      </c>
      <c r="E32" s="42">
        <v>7.77</v>
      </c>
      <c r="F32" s="438">
        <v>0</v>
      </c>
      <c r="G32" s="44">
        <f>ROUND(E32*F32,2)</f>
        <v>0</v>
      </c>
      <c r="H32" s="43"/>
      <c r="I32" s="44">
        <f>ROUND(E32*H32,2)</f>
        <v>0</v>
      </c>
      <c r="J32" s="43"/>
      <c r="K32" s="44">
        <f>ROUND(E32*J32,2)</f>
        <v>0</v>
      </c>
      <c r="L32" s="44">
        <v>21</v>
      </c>
      <c r="M32" s="44">
        <f>G32*(1+L32/100)</f>
        <v>0</v>
      </c>
      <c r="N32" s="42">
        <v>4.8739999999999999E-2</v>
      </c>
      <c r="O32" s="42">
        <f>ROUND(E32*N32,2)</f>
        <v>0.38</v>
      </c>
      <c r="P32" s="42">
        <v>0</v>
      </c>
      <c r="Q32" s="42">
        <f>ROUND(E32*P32,2)</f>
        <v>0</v>
      </c>
      <c r="R32" s="44"/>
      <c r="S32" s="44" t="s">
        <v>106</v>
      </c>
      <c r="T32" s="45" t="s">
        <v>106</v>
      </c>
      <c r="U32" s="28">
        <v>1.29</v>
      </c>
      <c r="V32" s="28">
        <f>ROUND(E32*U32,2)</f>
        <v>10.02</v>
      </c>
      <c r="W32" s="28"/>
      <c r="X32" s="28" t="s">
        <v>107</v>
      </c>
      <c r="Y32" s="28" t="s">
        <v>108</v>
      </c>
      <c r="Z32" s="17"/>
      <c r="AA32" s="17"/>
      <c r="AB32" s="17"/>
      <c r="AC32" s="17"/>
      <c r="AD32" s="17"/>
      <c r="AE32" s="17"/>
      <c r="AF32" s="17"/>
      <c r="AG32" s="17" t="s">
        <v>109</v>
      </c>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row>
    <row r="33" spans="1:60" outlineLevel="2" x14ac:dyDescent="0.2">
      <c r="A33" s="24"/>
      <c r="B33" s="25"/>
      <c r="C33" s="55" t="s">
        <v>498</v>
      </c>
      <c r="D33" s="30"/>
      <c r="E33" s="61">
        <v>9.4499999999999993</v>
      </c>
      <c r="F33" s="28"/>
      <c r="G33" s="28"/>
      <c r="H33" s="28"/>
      <c r="I33" s="28"/>
      <c r="J33" s="28"/>
      <c r="K33" s="28"/>
      <c r="L33" s="28"/>
      <c r="M33" s="28"/>
      <c r="N33" s="27"/>
      <c r="O33" s="27"/>
      <c r="P33" s="27"/>
      <c r="Q33" s="27"/>
      <c r="R33" s="28"/>
      <c r="S33" s="28"/>
      <c r="T33" s="28"/>
      <c r="U33" s="28"/>
      <c r="V33" s="28"/>
      <c r="W33" s="28"/>
      <c r="X33" s="28"/>
      <c r="Y33" s="28"/>
      <c r="Z33" s="17"/>
      <c r="AA33" s="17"/>
      <c r="AB33" s="17"/>
      <c r="AC33" s="17"/>
      <c r="AD33" s="17"/>
      <c r="AE33" s="17"/>
      <c r="AF33" s="17"/>
      <c r="AG33" s="17" t="s">
        <v>111</v>
      </c>
      <c r="AH33" s="17">
        <v>0</v>
      </c>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row>
    <row r="34" spans="1:60" outlineLevel="3" x14ac:dyDescent="0.2">
      <c r="A34" s="24"/>
      <c r="B34" s="25"/>
      <c r="C34" s="55" t="s">
        <v>499</v>
      </c>
      <c r="D34" s="30"/>
      <c r="E34" s="61">
        <v>-1.68</v>
      </c>
      <c r="F34" s="28"/>
      <c r="G34" s="28"/>
      <c r="H34" s="28"/>
      <c r="I34" s="28"/>
      <c r="J34" s="28"/>
      <c r="K34" s="28"/>
      <c r="L34" s="28"/>
      <c r="M34" s="28"/>
      <c r="N34" s="27"/>
      <c r="O34" s="27"/>
      <c r="P34" s="27"/>
      <c r="Q34" s="27"/>
      <c r="R34" s="28"/>
      <c r="S34" s="28"/>
      <c r="T34" s="28"/>
      <c r="U34" s="28"/>
      <c r="V34" s="28"/>
      <c r="W34" s="28"/>
      <c r="X34" s="28"/>
      <c r="Y34" s="28"/>
      <c r="Z34" s="17"/>
      <c r="AA34" s="17"/>
      <c r="AB34" s="17"/>
      <c r="AC34" s="17"/>
      <c r="AD34" s="17"/>
      <c r="AE34" s="17"/>
      <c r="AF34" s="17"/>
      <c r="AG34" s="17" t="s">
        <v>111</v>
      </c>
      <c r="AH34" s="17">
        <v>0</v>
      </c>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row>
    <row r="35" spans="1:60" ht="45" outlineLevel="1" x14ac:dyDescent="0.2">
      <c r="A35" s="39">
        <v>10</v>
      </c>
      <c r="B35" s="40" t="s">
        <v>500</v>
      </c>
      <c r="C35" s="54" t="s">
        <v>501</v>
      </c>
      <c r="D35" s="41" t="s">
        <v>124</v>
      </c>
      <c r="E35" s="42">
        <v>23.31</v>
      </c>
      <c r="F35" s="438">
        <v>0</v>
      </c>
      <c r="G35" s="44">
        <f>ROUND(E35*F35,2)</f>
        <v>0</v>
      </c>
      <c r="H35" s="43"/>
      <c r="I35" s="44">
        <f>ROUND(E35*H35,2)</f>
        <v>0</v>
      </c>
      <c r="J35" s="43"/>
      <c r="K35" s="44">
        <f>ROUND(E35*J35,2)</f>
        <v>0</v>
      </c>
      <c r="L35" s="44">
        <v>21</v>
      </c>
      <c r="M35" s="44">
        <f>G35*(1+L35/100)</f>
        <v>0</v>
      </c>
      <c r="N35" s="42">
        <v>4.8320000000000002E-2</v>
      </c>
      <c r="O35" s="42">
        <f>ROUND(E35*N35,2)</f>
        <v>1.1299999999999999</v>
      </c>
      <c r="P35" s="42">
        <v>0</v>
      </c>
      <c r="Q35" s="42">
        <f>ROUND(E35*P35,2)</f>
        <v>0</v>
      </c>
      <c r="R35" s="44"/>
      <c r="S35" s="44" t="s">
        <v>106</v>
      </c>
      <c r="T35" s="45" t="s">
        <v>106</v>
      </c>
      <c r="U35" s="28">
        <v>1.29</v>
      </c>
      <c r="V35" s="28">
        <f>ROUND(E35*U35,2)</f>
        <v>30.07</v>
      </c>
      <c r="W35" s="28"/>
      <c r="X35" s="28" t="s">
        <v>107</v>
      </c>
      <c r="Y35" s="28" t="s">
        <v>108</v>
      </c>
      <c r="Z35" s="17"/>
      <c r="AA35" s="17"/>
      <c r="AB35" s="17"/>
      <c r="AC35" s="17"/>
      <c r="AD35" s="17"/>
      <c r="AE35" s="17"/>
      <c r="AF35" s="17"/>
      <c r="AG35" s="17" t="s">
        <v>109</v>
      </c>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row>
    <row r="36" spans="1:60" outlineLevel="2" x14ac:dyDescent="0.2">
      <c r="A36" s="24"/>
      <c r="B36" s="25"/>
      <c r="C36" s="55" t="s">
        <v>502</v>
      </c>
      <c r="D36" s="30"/>
      <c r="E36" s="61">
        <v>7.36</v>
      </c>
      <c r="F36" s="28"/>
      <c r="G36" s="28"/>
      <c r="H36" s="28"/>
      <c r="I36" s="28"/>
      <c r="J36" s="28"/>
      <c r="K36" s="28"/>
      <c r="L36" s="28"/>
      <c r="M36" s="28"/>
      <c r="N36" s="27"/>
      <c r="O36" s="27"/>
      <c r="P36" s="27"/>
      <c r="Q36" s="27"/>
      <c r="R36" s="28"/>
      <c r="S36" s="28"/>
      <c r="T36" s="28"/>
      <c r="U36" s="28"/>
      <c r="V36" s="28"/>
      <c r="W36" s="28"/>
      <c r="X36" s="28"/>
      <c r="Y36" s="28"/>
      <c r="Z36" s="17"/>
      <c r="AA36" s="17"/>
      <c r="AB36" s="17"/>
      <c r="AC36" s="17"/>
      <c r="AD36" s="17"/>
      <c r="AE36" s="17"/>
      <c r="AF36" s="17"/>
      <c r="AG36" s="17" t="s">
        <v>111</v>
      </c>
      <c r="AH36" s="17">
        <v>0</v>
      </c>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row>
    <row r="37" spans="1:60" outlineLevel="3" x14ac:dyDescent="0.2">
      <c r="A37" s="24"/>
      <c r="B37" s="25"/>
      <c r="C37" s="55" t="s">
        <v>503</v>
      </c>
      <c r="D37" s="30"/>
      <c r="E37" s="61">
        <v>9.6199999999999992</v>
      </c>
      <c r="F37" s="28"/>
      <c r="G37" s="28"/>
      <c r="H37" s="28"/>
      <c r="I37" s="28"/>
      <c r="J37" s="28"/>
      <c r="K37" s="28"/>
      <c r="L37" s="28"/>
      <c r="M37" s="28"/>
      <c r="N37" s="27"/>
      <c r="O37" s="27"/>
      <c r="P37" s="27"/>
      <c r="Q37" s="27"/>
      <c r="R37" s="28"/>
      <c r="S37" s="28"/>
      <c r="T37" s="28"/>
      <c r="U37" s="28"/>
      <c r="V37" s="28"/>
      <c r="W37" s="28"/>
      <c r="X37" s="28"/>
      <c r="Y37" s="28"/>
      <c r="Z37" s="17"/>
      <c r="AA37" s="17"/>
      <c r="AB37" s="17"/>
      <c r="AC37" s="17"/>
      <c r="AD37" s="17"/>
      <c r="AE37" s="17"/>
      <c r="AF37" s="17"/>
      <c r="AG37" s="17" t="s">
        <v>111</v>
      </c>
      <c r="AH37" s="17">
        <v>0</v>
      </c>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row>
    <row r="38" spans="1:60" outlineLevel="3" x14ac:dyDescent="0.2">
      <c r="A38" s="24"/>
      <c r="B38" s="25"/>
      <c r="C38" s="55" t="s">
        <v>504</v>
      </c>
      <c r="D38" s="30"/>
      <c r="E38" s="61">
        <v>12.21</v>
      </c>
      <c r="F38" s="28"/>
      <c r="G38" s="28"/>
      <c r="H38" s="28"/>
      <c r="I38" s="28"/>
      <c r="J38" s="28"/>
      <c r="K38" s="28"/>
      <c r="L38" s="28"/>
      <c r="M38" s="28"/>
      <c r="N38" s="27"/>
      <c r="O38" s="27"/>
      <c r="P38" s="27"/>
      <c r="Q38" s="27"/>
      <c r="R38" s="28"/>
      <c r="S38" s="28"/>
      <c r="T38" s="28"/>
      <c r="U38" s="28"/>
      <c r="V38" s="28"/>
      <c r="W38" s="28"/>
      <c r="X38" s="28"/>
      <c r="Y38" s="28"/>
      <c r="Z38" s="17"/>
      <c r="AA38" s="17"/>
      <c r="AB38" s="17"/>
      <c r="AC38" s="17"/>
      <c r="AD38" s="17"/>
      <c r="AE38" s="17"/>
      <c r="AF38" s="17"/>
      <c r="AG38" s="17" t="s">
        <v>111</v>
      </c>
      <c r="AH38" s="17">
        <v>0</v>
      </c>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row>
    <row r="39" spans="1:60" outlineLevel="3" x14ac:dyDescent="0.2">
      <c r="A39" s="24"/>
      <c r="B39" s="25"/>
      <c r="C39" s="55" t="s">
        <v>505</v>
      </c>
      <c r="D39" s="30"/>
      <c r="E39" s="61">
        <v>-5.88</v>
      </c>
      <c r="F39" s="28"/>
      <c r="G39" s="28"/>
      <c r="H39" s="28"/>
      <c r="I39" s="28"/>
      <c r="J39" s="28"/>
      <c r="K39" s="28"/>
      <c r="L39" s="28"/>
      <c r="M39" s="28"/>
      <c r="N39" s="27"/>
      <c r="O39" s="27"/>
      <c r="P39" s="27"/>
      <c r="Q39" s="27"/>
      <c r="R39" s="28"/>
      <c r="S39" s="28"/>
      <c r="T39" s="28"/>
      <c r="U39" s="28"/>
      <c r="V39" s="28"/>
      <c r="W39" s="28"/>
      <c r="X39" s="28"/>
      <c r="Y39" s="28"/>
      <c r="Z39" s="17"/>
      <c r="AA39" s="17"/>
      <c r="AB39" s="17"/>
      <c r="AC39" s="17"/>
      <c r="AD39" s="17"/>
      <c r="AE39" s="17"/>
      <c r="AF39" s="17"/>
      <c r="AG39" s="17" t="s">
        <v>111</v>
      </c>
      <c r="AH39" s="17">
        <v>0</v>
      </c>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row>
    <row r="40" spans="1:60" ht="45" outlineLevel="1" x14ac:dyDescent="0.2">
      <c r="A40" s="39">
        <v>11</v>
      </c>
      <c r="B40" s="40" t="s">
        <v>506</v>
      </c>
      <c r="C40" s="54" t="s">
        <v>507</v>
      </c>
      <c r="D40" s="41" t="s">
        <v>124</v>
      </c>
      <c r="E40" s="42">
        <v>76.204999999999998</v>
      </c>
      <c r="F40" s="438">
        <v>0</v>
      </c>
      <c r="G40" s="44">
        <f>ROUND(E40*F40,2)</f>
        <v>0</v>
      </c>
      <c r="H40" s="43"/>
      <c r="I40" s="44">
        <f>ROUND(E40*H40,2)</f>
        <v>0</v>
      </c>
      <c r="J40" s="43"/>
      <c r="K40" s="44">
        <f>ROUND(E40*J40,2)</f>
        <v>0</v>
      </c>
      <c r="L40" s="44">
        <v>21</v>
      </c>
      <c r="M40" s="44">
        <f>G40*(1+L40/100)</f>
        <v>0</v>
      </c>
      <c r="N40" s="42">
        <v>5.083E-2</v>
      </c>
      <c r="O40" s="42">
        <f>ROUND(E40*N40,2)</f>
        <v>3.87</v>
      </c>
      <c r="P40" s="42">
        <v>0</v>
      </c>
      <c r="Q40" s="42">
        <f>ROUND(E40*P40,2)</f>
        <v>0</v>
      </c>
      <c r="R40" s="44"/>
      <c r="S40" s="44" t="s">
        <v>106</v>
      </c>
      <c r="T40" s="45" t="s">
        <v>106</v>
      </c>
      <c r="U40" s="28">
        <v>1.29</v>
      </c>
      <c r="V40" s="28">
        <f>ROUND(E40*U40,2)</f>
        <v>98.3</v>
      </c>
      <c r="W40" s="28"/>
      <c r="X40" s="28" t="s">
        <v>107</v>
      </c>
      <c r="Y40" s="28" t="s">
        <v>108</v>
      </c>
      <c r="Z40" s="17"/>
      <c r="AA40" s="17"/>
      <c r="AB40" s="17"/>
      <c r="AC40" s="17"/>
      <c r="AD40" s="17"/>
      <c r="AE40" s="17"/>
      <c r="AF40" s="17"/>
      <c r="AG40" s="17" t="s">
        <v>109</v>
      </c>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row>
    <row r="41" spans="1:60" outlineLevel="2" x14ac:dyDescent="0.2">
      <c r="A41" s="24"/>
      <c r="B41" s="25"/>
      <c r="C41" s="55" t="s">
        <v>508</v>
      </c>
      <c r="D41" s="30"/>
      <c r="E41" s="61">
        <v>8.06</v>
      </c>
      <c r="F41" s="28"/>
      <c r="G41" s="28"/>
      <c r="H41" s="28"/>
      <c r="I41" s="28"/>
      <c r="J41" s="28"/>
      <c r="K41" s="28"/>
      <c r="L41" s="28"/>
      <c r="M41" s="28"/>
      <c r="N41" s="27"/>
      <c r="O41" s="27"/>
      <c r="P41" s="27"/>
      <c r="Q41" s="27"/>
      <c r="R41" s="28"/>
      <c r="S41" s="28"/>
      <c r="T41" s="28"/>
      <c r="U41" s="28"/>
      <c r="V41" s="28"/>
      <c r="W41" s="28"/>
      <c r="X41" s="28"/>
      <c r="Y41" s="28"/>
      <c r="Z41" s="17"/>
      <c r="AA41" s="17"/>
      <c r="AB41" s="17"/>
      <c r="AC41" s="17"/>
      <c r="AD41" s="17"/>
      <c r="AE41" s="17"/>
      <c r="AF41" s="17"/>
      <c r="AG41" s="17" t="s">
        <v>111</v>
      </c>
      <c r="AH41" s="17">
        <v>0</v>
      </c>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row>
    <row r="42" spans="1:60" outlineLevel="3" x14ac:dyDescent="0.2">
      <c r="A42" s="24"/>
      <c r="B42" s="25"/>
      <c r="C42" s="55" t="s">
        <v>509</v>
      </c>
      <c r="D42" s="30"/>
      <c r="E42" s="61">
        <v>7.7549999999999999</v>
      </c>
      <c r="F42" s="28"/>
      <c r="G42" s="28"/>
      <c r="H42" s="28"/>
      <c r="I42" s="28"/>
      <c r="J42" s="28"/>
      <c r="K42" s="28"/>
      <c r="L42" s="28"/>
      <c r="M42" s="28"/>
      <c r="N42" s="27"/>
      <c r="O42" s="27"/>
      <c r="P42" s="27"/>
      <c r="Q42" s="27"/>
      <c r="R42" s="28"/>
      <c r="S42" s="28"/>
      <c r="T42" s="28"/>
      <c r="U42" s="28"/>
      <c r="V42" s="28"/>
      <c r="W42" s="28"/>
      <c r="X42" s="28"/>
      <c r="Y42" s="28"/>
      <c r="Z42" s="17"/>
      <c r="AA42" s="17"/>
      <c r="AB42" s="17"/>
      <c r="AC42" s="17"/>
      <c r="AD42" s="17"/>
      <c r="AE42" s="17"/>
      <c r="AF42" s="17"/>
      <c r="AG42" s="17" t="s">
        <v>111</v>
      </c>
      <c r="AH42" s="17">
        <v>0</v>
      </c>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row>
    <row r="43" spans="1:60" outlineLevel="3" x14ac:dyDescent="0.2">
      <c r="A43" s="24"/>
      <c r="B43" s="25"/>
      <c r="C43" s="55" t="s">
        <v>510</v>
      </c>
      <c r="D43" s="30"/>
      <c r="E43" s="61">
        <v>4.2</v>
      </c>
      <c r="F43" s="28"/>
      <c r="G43" s="28"/>
      <c r="H43" s="28"/>
      <c r="I43" s="28"/>
      <c r="J43" s="28"/>
      <c r="K43" s="28"/>
      <c r="L43" s="28"/>
      <c r="M43" s="28"/>
      <c r="N43" s="27"/>
      <c r="O43" s="27"/>
      <c r="P43" s="27"/>
      <c r="Q43" s="27"/>
      <c r="R43" s="28"/>
      <c r="S43" s="28"/>
      <c r="T43" s="28"/>
      <c r="U43" s="28"/>
      <c r="V43" s="28"/>
      <c r="W43" s="28"/>
      <c r="X43" s="28"/>
      <c r="Y43" s="28"/>
      <c r="Z43" s="17"/>
      <c r="AA43" s="17"/>
      <c r="AB43" s="17"/>
      <c r="AC43" s="17"/>
      <c r="AD43" s="17"/>
      <c r="AE43" s="17"/>
      <c r="AF43" s="17"/>
      <c r="AG43" s="17" t="s">
        <v>111</v>
      </c>
      <c r="AH43" s="17">
        <v>0</v>
      </c>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row>
    <row r="44" spans="1:60" outlineLevel="3" x14ac:dyDescent="0.2">
      <c r="A44" s="24"/>
      <c r="B44" s="25"/>
      <c r="C44" s="55" t="s">
        <v>511</v>
      </c>
      <c r="D44" s="30"/>
      <c r="E44" s="61">
        <v>-3.78</v>
      </c>
      <c r="F44" s="28"/>
      <c r="G44" s="28"/>
      <c r="H44" s="28"/>
      <c r="I44" s="28"/>
      <c r="J44" s="28"/>
      <c r="K44" s="28"/>
      <c r="L44" s="28"/>
      <c r="M44" s="28"/>
      <c r="N44" s="27"/>
      <c r="O44" s="27"/>
      <c r="P44" s="27"/>
      <c r="Q44" s="27"/>
      <c r="R44" s="28"/>
      <c r="S44" s="28"/>
      <c r="T44" s="28"/>
      <c r="U44" s="28"/>
      <c r="V44" s="28"/>
      <c r="W44" s="28"/>
      <c r="X44" s="28"/>
      <c r="Y44" s="28"/>
      <c r="Z44" s="17"/>
      <c r="AA44" s="17"/>
      <c r="AB44" s="17"/>
      <c r="AC44" s="17"/>
      <c r="AD44" s="17"/>
      <c r="AE44" s="17"/>
      <c r="AF44" s="17"/>
      <c r="AG44" s="17" t="s">
        <v>111</v>
      </c>
      <c r="AH44" s="17">
        <v>0</v>
      </c>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row>
    <row r="45" spans="1:60" outlineLevel="3" x14ac:dyDescent="0.2">
      <c r="A45" s="24"/>
      <c r="B45" s="25"/>
      <c r="C45" s="55" t="s">
        <v>512</v>
      </c>
      <c r="D45" s="30"/>
      <c r="E45" s="61">
        <v>40.18</v>
      </c>
      <c r="F45" s="28"/>
      <c r="G45" s="28"/>
      <c r="H45" s="28"/>
      <c r="I45" s="28"/>
      <c r="J45" s="28"/>
      <c r="K45" s="28"/>
      <c r="L45" s="28"/>
      <c r="M45" s="28"/>
      <c r="N45" s="27"/>
      <c r="O45" s="27"/>
      <c r="P45" s="27"/>
      <c r="Q45" s="27"/>
      <c r="R45" s="28"/>
      <c r="S45" s="28"/>
      <c r="T45" s="28"/>
      <c r="U45" s="28"/>
      <c r="V45" s="28"/>
      <c r="W45" s="28"/>
      <c r="X45" s="28"/>
      <c r="Y45" s="28"/>
      <c r="Z45" s="17"/>
      <c r="AA45" s="17"/>
      <c r="AB45" s="17"/>
      <c r="AC45" s="17"/>
      <c r="AD45" s="17"/>
      <c r="AE45" s="17"/>
      <c r="AF45" s="17"/>
      <c r="AG45" s="17" t="s">
        <v>111</v>
      </c>
      <c r="AH45" s="17">
        <v>0</v>
      </c>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row>
    <row r="46" spans="1:60" outlineLevel="3" x14ac:dyDescent="0.2">
      <c r="A46" s="24"/>
      <c r="B46" s="25"/>
      <c r="C46" s="55" t="s">
        <v>513</v>
      </c>
      <c r="D46" s="30"/>
      <c r="E46" s="61">
        <v>7.04</v>
      </c>
      <c r="F46" s="28"/>
      <c r="G46" s="28"/>
      <c r="H46" s="28"/>
      <c r="I46" s="28"/>
      <c r="J46" s="28"/>
      <c r="K46" s="28"/>
      <c r="L46" s="28"/>
      <c r="M46" s="28"/>
      <c r="N46" s="27"/>
      <c r="O46" s="27"/>
      <c r="P46" s="27"/>
      <c r="Q46" s="27"/>
      <c r="R46" s="28"/>
      <c r="S46" s="28"/>
      <c r="T46" s="28"/>
      <c r="U46" s="28"/>
      <c r="V46" s="28"/>
      <c r="W46" s="28"/>
      <c r="X46" s="28"/>
      <c r="Y46" s="28"/>
      <c r="Z46" s="17"/>
      <c r="AA46" s="17"/>
      <c r="AB46" s="17"/>
      <c r="AC46" s="17"/>
      <c r="AD46" s="17"/>
      <c r="AE46" s="17"/>
      <c r="AF46" s="17"/>
      <c r="AG46" s="17" t="s">
        <v>111</v>
      </c>
      <c r="AH46" s="17">
        <v>0</v>
      </c>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row>
    <row r="47" spans="1:60" outlineLevel="3" x14ac:dyDescent="0.2">
      <c r="A47" s="24"/>
      <c r="B47" s="25"/>
      <c r="C47" s="55" t="s">
        <v>514</v>
      </c>
      <c r="D47" s="30"/>
      <c r="E47" s="61">
        <v>-1.89</v>
      </c>
      <c r="F47" s="28"/>
      <c r="G47" s="28"/>
      <c r="H47" s="28"/>
      <c r="I47" s="28"/>
      <c r="J47" s="28"/>
      <c r="K47" s="28"/>
      <c r="L47" s="28"/>
      <c r="M47" s="28"/>
      <c r="N47" s="27"/>
      <c r="O47" s="27"/>
      <c r="P47" s="27"/>
      <c r="Q47" s="27"/>
      <c r="R47" s="28"/>
      <c r="S47" s="28"/>
      <c r="T47" s="28"/>
      <c r="U47" s="28"/>
      <c r="V47" s="28"/>
      <c r="W47" s="28"/>
      <c r="X47" s="28"/>
      <c r="Y47" s="28"/>
      <c r="Z47" s="17"/>
      <c r="AA47" s="17"/>
      <c r="AB47" s="17"/>
      <c r="AC47" s="17"/>
      <c r="AD47" s="17"/>
      <c r="AE47" s="17"/>
      <c r="AF47" s="17"/>
      <c r="AG47" s="17" t="s">
        <v>111</v>
      </c>
      <c r="AH47" s="17">
        <v>0</v>
      </c>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row>
    <row r="48" spans="1:60" outlineLevel="3" x14ac:dyDescent="0.2">
      <c r="A48" s="24"/>
      <c r="B48" s="25"/>
      <c r="C48" s="55" t="s">
        <v>515</v>
      </c>
      <c r="D48" s="30"/>
      <c r="E48" s="61">
        <v>7.92</v>
      </c>
      <c r="F48" s="28"/>
      <c r="G48" s="28"/>
      <c r="H48" s="28"/>
      <c r="I48" s="28"/>
      <c r="J48" s="28"/>
      <c r="K48" s="28"/>
      <c r="L48" s="28"/>
      <c r="M48" s="28"/>
      <c r="N48" s="27"/>
      <c r="O48" s="27"/>
      <c r="P48" s="27"/>
      <c r="Q48" s="27"/>
      <c r="R48" s="28"/>
      <c r="S48" s="28"/>
      <c r="T48" s="28"/>
      <c r="U48" s="28"/>
      <c r="V48" s="28"/>
      <c r="W48" s="28"/>
      <c r="X48" s="28"/>
      <c r="Y48" s="28"/>
      <c r="Z48" s="17"/>
      <c r="AA48" s="17"/>
      <c r="AB48" s="17"/>
      <c r="AC48" s="17"/>
      <c r="AD48" s="17"/>
      <c r="AE48" s="17"/>
      <c r="AF48" s="17"/>
      <c r="AG48" s="17" t="s">
        <v>111</v>
      </c>
      <c r="AH48" s="17">
        <v>0</v>
      </c>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row>
    <row r="49" spans="1:60" outlineLevel="3" x14ac:dyDescent="0.2">
      <c r="A49" s="24"/>
      <c r="B49" s="25"/>
      <c r="C49" s="55" t="s">
        <v>516</v>
      </c>
      <c r="D49" s="30"/>
      <c r="E49" s="61">
        <v>8.4</v>
      </c>
      <c r="F49" s="28"/>
      <c r="G49" s="28"/>
      <c r="H49" s="28"/>
      <c r="I49" s="28"/>
      <c r="J49" s="28"/>
      <c r="K49" s="28"/>
      <c r="L49" s="28"/>
      <c r="M49" s="28"/>
      <c r="N49" s="27"/>
      <c r="O49" s="27"/>
      <c r="P49" s="27"/>
      <c r="Q49" s="27"/>
      <c r="R49" s="28"/>
      <c r="S49" s="28"/>
      <c r="T49" s="28"/>
      <c r="U49" s="28"/>
      <c r="V49" s="28"/>
      <c r="W49" s="28"/>
      <c r="X49" s="28"/>
      <c r="Y49" s="28"/>
      <c r="Z49" s="17"/>
      <c r="AA49" s="17"/>
      <c r="AB49" s="17"/>
      <c r="AC49" s="17"/>
      <c r="AD49" s="17"/>
      <c r="AE49" s="17"/>
      <c r="AF49" s="17"/>
      <c r="AG49" s="17" t="s">
        <v>111</v>
      </c>
      <c r="AH49" s="17">
        <v>0</v>
      </c>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row>
    <row r="50" spans="1:60" outlineLevel="3" x14ac:dyDescent="0.2">
      <c r="A50" s="24"/>
      <c r="B50" s="25"/>
      <c r="C50" s="55" t="s">
        <v>499</v>
      </c>
      <c r="D50" s="30"/>
      <c r="E50" s="61">
        <v>-1.68</v>
      </c>
      <c r="F50" s="28"/>
      <c r="G50" s="28"/>
      <c r="H50" s="28"/>
      <c r="I50" s="28"/>
      <c r="J50" s="28"/>
      <c r="K50" s="28"/>
      <c r="L50" s="28"/>
      <c r="M50" s="28"/>
      <c r="N50" s="27"/>
      <c r="O50" s="27"/>
      <c r="P50" s="27"/>
      <c r="Q50" s="27"/>
      <c r="R50" s="28"/>
      <c r="S50" s="28"/>
      <c r="T50" s="28"/>
      <c r="U50" s="28"/>
      <c r="V50" s="28"/>
      <c r="W50" s="28"/>
      <c r="X50" s="28"/>
      <c r="Y50" s="28"/>
      <c r="Z50" s="17"/>
      <c r="AA50" s="17"/>
      <c r="AB50" s="17"/>
      <c r="AC50" s="17"/>
      <c r="AD50" s="17"/>
      <c r="AE50" s="17"/>
      <c r="AF50" s="17"/>
      <c r="AG50" s="17" t="s">
        <v>111</v>
      </c>
      <c r="AH50" s="17">
        <v>0</v>
      </c>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row>
    <row r="51" spans="1:60" ht="45" outlineLevel="1" x14ac:dyDescent="0.2">
      <c r="A51" s="39">
        <v>12</v>
      </c>
      <c r="B51" s="40" t="s">
        <v>517</v>
      </c>
      <c r="C51" s="54" t="s">
        <v>518</v>
      </c>
      <c r="D51" s="41" t="s">
        <v>124</v>
      </c>
      <c r="E51" s="42">
        <v>14.72</v>
      </c>
      <c r="F51" s="438">
        <v>0</v>
      </c>
      <c r="G51" s="44">
        <f>ROUND(E51*F51,2)</f>
        <v>0</v>
      </c>
      <c r="H51" s="43"/>
      <c r="I51" s="44">
        <f>ROUND(E51*H51,2)</f>
        <v>0</v>
      </c>
      <c r="J51" s="43"/>
      <c r="K51" s="44">
        <f>ROUND(E51*J51,2)</f>
        <v>0</v>
      </c>
      <c r="L51" s="44">
        <v>21</v>
      </c>
      <c r="M51" s="44">
        <f>G51*(1+L51/100)</f>
        <v>0</v>
      </c>
      <c r="N51" s="42">
        <v>5.0479999999999997E-2</v>
      </c>
      <c r="O51" s="42">
        <f>ROUND(E51*N51,2)</f>
        <v>0.74</v>
      </c>
      <c r="P51" s="42">
        <v>0</v>
      </c>
      <c r="Q51" s="42">
        <f>ROUND(E51*P51,2)</f>
        <v>0</v>
      </c>
      <c r="R51" s="44"/>
      <c r="S51" s="44" t="s">
        <v>106</v>
      </c>
      <c r="T51" s="45" t="s">
        <v>106</v>
      </c>
      <c r="U51" s="28">
        <v>1.29</v>
      </c>
      <c r="V51" s="28">
        <f>ROUND(E51*U51,2)</f>
        <v>18.989999999999998</v>
      </c>
      <c r="W51" s="28"/>
      <c r="X51" s="28" t="s">
        <v>107</v>
      </c>
      <c r="Y51" s="28" t="s">
        <v>108</v>
      </c>
      <c r="Z51" s="17"/>
      <c r="AA51" s="17"/>
      <c r="AB51" s="17"/>
      <c r="AC51" s="17"/>
      <c r="AD51" s="17"/>
      <c r="AE51" s="17"/>
      <c r="AF51" s="17"/>
      <c r="AG51" s="17" t="s">
        <v>109</v>
      </c>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row>
    <row r="52" spans="1:60" outlineLevel="2" x14ac:dyDescent="0.2">
      <c r="A52" s="24"/>
      <c r="B52" s="25"/>
      <c r="C52" s="55" t="s">
        <v>519</v>
      </c>
      <c r="D52" s="30"/>
      <c r="E52" s="61">
        <v>14.72</v>
      </c>
      <c r="F52" s="28"/>
      <c r="G52" s="28"/>
      <c r="H52" s="28"/>
      <c r="I52" s="28"/>
      <c r="J52" s="28"/>
      <c r="K52" s="28"/>
      <c r="L52" s="28"/>
      <c r="M52" s="28"/>
      <c r="N52" s="27"/>
      <c r="O52" s="27"/>
      <c r="P52" s="27"/>
      <c r="Q52" s="27"/>
      <c r="R52" s="28"/>
      <c r="S52" s="28"/>
      <c r="T52" s="28"/>
      <c r="U52" s="28"/>
      <c r="V52" s="28"/>
      <c r="W52" s="28"/>
      <c r="X52" s="28"/>
      <c r="Y52" s="28"/>
      <c r="Z52" s="17"/>
      <c r="AA52" s="17"/>
      <c r="AB52" s="17"/>
      <c r="AC52" s="17"/>
      <c r="AD52" s="17"/>
      <c r="AE52" s="17"/>
      <c r="AF52" s="17"/>
      <c r="AG52" s="17" t="s">
        <v>111</v>
      </c>
      <c r="AH52" s="17">
        <v>0</v>
      </c>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row>
    <row r="53" spans="1:60" ht="45" outlineLevel="1" x14ac:dyDescent="0.2">
      <c r="A53" s="39">
        <v>13</v>
      </c>
      <c r="B53" s="40" t="s">
        <v>520</v>
      </c>
      <c r="C53" s="54" t="s">
        <v>521</v>
      </c>
      <c r="D53" s="41" t="s">
        <v>124</v>
      </c>
      <c r="E53" s="42">
        <v>26.52</v>
      </c>
      <c r="F53" s="438">
        <v>0</v>
      </c>
      <c r="G53" s="44">
        <f>ROUND(E53*F53,2)</f>
        <v>0</v>
      </c>
      <c r="H53" s="43"/>
      <c r="I53" s="44">
        <f>ROUND(E53*H53,2)</f>
        <v>0</v>
      </c>
      <c r="J53" s="43"/>
      <c r="K53" s="44">
        <f>ROUND(E53*J53,2)</f>
        <v>0</v>
      </c>
      <c r="L53" s="44">
        <v>21</v>
      </c>
      <c r="M53" s="44">
        <f>G53*(1+L53/100)</f>
        <v>0</v>
      </c>
      <c r="N53" s="42">
        <v>5.629E-2</v>
      </c>
      <c r="O53" s="42">
        <f>ROUND(E53*N53,2)</f>
        <v>1.49</v>
      </c>
      <c r="P53" s="42">
        <v>0</v>
      </c>
      <c r="Q53" s="42">
        <f>ROUND(E53*P53,2)</f>
        <v>0</v>
      </c>
      <c r="R53" s="44"/>
      <c r="S53" s="44" t="s">
        <v>106</v>
      </c>
      <c r="T53" s="45" t="s">
        <v>106</v>
      </c>
      <c r="U53" s="28">
        <v>1.67</v>
      </c>
      <c r="V53" s="28">
        <f>ROUND(E53*U53,2)</f>
        <v>44.29</v>
      </c>
      <c r="W53" s="28"/>
      <c r="X53" s="28" t="s">
        <v>107</v>
      </c>
      <c r="Y53" s="28" t="s">
        <v>108</v>
      </c>
      <c r="Z53" s="17"/>
      <c r="AA53" s="17"/>
      <c r="AB53" s="17"/>
      <c r="AC53" s="17"/>
      <c r="AD53" s="17"/>
      <c r="AE53" s="17"/>
      <c r="AF53" s="17"/>
      <c r="AG53" s="17" t="s">
        <v>109</v>
      </c>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row>
    <row r="54" spans="1:60" outlineLevel="2" x14ac:dyDescent="0.2">
      <c r="A54" s="24"/>
      <c r="B54" s="25"/>
      <c r="C54" s="55" t="s">
        <v>522</v>
      </c>
      <c r="D54" s="30"/>
      <c r="E54" s="61">
        <v>12.22</v>
      </c>
      <c r="F54" s="28"/>
      <c r="G54" s="28"/>
      <c r="H54" s="28"/>
      <c r="I54" s="28"/>
      <c r="J54" s="28"/>
      <c r="K54" s="28"/>
      <c r="L54" s="28"/>
      <c r="M54" s="28"/>
      <c r="N54" s="27"/>
      <c r="O54" s="27"/>
      <c r="P54" s="27"/>
      <c r="Q54" s="27"/>
      <c r="R54" s="28"/>
      <c r="S54" s="28"/>
      <c r="T54" s="28"/>
      <c r="U54" s="28"/>
      <c r="V54" s="28"/>
      <c r="W54" s="28"/>
      <c r="X54" s="28"/>
      <c r="Y54" s="28"/>
      <c r="Z54" s="17"/>
      <c r="AA54" s="17"/>
      <c r="AB54" s="17"/>
      <c r="AC54" s="17"/>
      <c r="AD54" s="17"/>
      <c r="AE54" s="17"/>
      <c r="AF54" s="17"/>
      <c r="AG54" s="17" t="s">
        <v>111</v>
      </c>
      <c r="AH54" s="17">
        <v>0</v>
      </c>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row>
    <row r="55" spans="1:60" outlineLevel="3" x14ac:dyDescent="0.2">
      <c r="A55" s="24"/>
      <c r="B55" s="25"/>
      <c r="C55" s="55" t="s">
        <v>523</v>
      </c>
      <c r="D55" s="30"/>
      <c r="E55" s="61">
        <v>15.98</v>
      </c>
      <c r="F55" s="28"/>
      <c r="G55" s="28"/>
      <c r="H55" s="28"/>
      <c r="I55" s="28"/>
      <c r="J55" s="28"/>
      <c r="K55" s="28"/>
      <c r="L55" s="28"/>
      <c r="M55" s="28"/>
      <c r="N55" s="27"/>
      <c r="O55" s="27"/>
      <c r="P55" s="27"/>
      <c r="Q55" s="27"/>
      <c r="R55" s="28"/>
      <c r="S55" s="28"/>
      <c r="T55" s="28"/>
      <c r="U55" s="28"/>
      <c r="V55" s="28"/>
      <c r="W55" s="28"/>
      <c r="X55" s="28"/>
      <c r="Y55" s="28"/>
      <c r="Z55" s="17"/>
      <c r="AA55" s="17"/>
      <c r="AB55" s="17"/>
      <c r="AC55" s="17"/>
      <c r="AD55" s="17"/>
      <c r="AE55" s="17"/>
      <c r="AF55" s="17"/>
      <c r="AG55" s="17" t="s">
        <v>111</v>
      </c>
      <c r="AH55" s="17">
        <v>0</v>
      </c>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row>
    <row r="56" spans="1:60" outlineLevel="3" x14ac:dyDescent="0.2">
      <c r="A56" s="24"/>
      <c r="B56" s="25"/>
      <c r="C56" s="55" t="s">
        <v>499</v>
      </c>
      <c r="D56" s="30"/>
      <c r="E56" s="61">
        <v>-1.68</v>
      </c>
      <c r="F56" s="28"/>
      <c r="G56" s="28"/>
      <c r="H56" s="28"/>
      <c r="I56" s="28"/>
      <c r="J56" s="28"/>
      <c r="K56" s="28"/>
      <c r="L56" s="28"/>
      <c r="M56" s="28"/>
      <c r="N56" s="27"/>
      <c r="O56" s="27"/>
      <c r="P56" s="27"/>
      <c r="Q56" s="27"/>
      <c r="R56" s="28"/>
      <c r="S56" s="28"/>
      <c r="T56" s="28"/>
      <c r="U56" s="28"/>
      <c r="V56" s="28"/>
      <c r="W56" s="28"/>
      <c r="X56" s="28"/>
      <c r="Y56" s="28"/>
      <c r="Z56" s="17"/>
      <c r="AA56" s="17"/>
      <c r="AB56" s="17"/>
      <c r="AC56" s="17"/>
      <c r="AD56" s="17"/>
      <c r="AE56" s="17"/>
      <c r="AF56" s="17"/>
      <c r="AG56" s="17" t="s">
        <v>111</v>
      </c>
      <c r="AH56" s="17">
        <v>0</v>
      </c>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row>
    <row r="57" spans="1:60" x14ac:dyDescent="0.2">
      <c r="A57" s="32" t="s">
        <v>101</v>
      </c>
      <c r="B57" s="33" t="s">
        <v>25</v>
      </c>
      <c r="C57" s="53" t="s">
        <v>26</v>
      </c>
      <c r="D57" s="34"/>
      <c r="E57" s="35"/>
      <c r="F57" s="36"/>
      <c r="G57" s="36">
        <f>SUMIF(AG58:AG59,"&lt;&gt;NOR",G58:G59)</f>
        <v>0</v>
      </c>
      <c r="H57" s="36"/>
      <c r="I57" s="36">
        <f>SUM(I58:I59)</f>
        <v>0</v>
      </c>
      <c r="J57" s="36"/>
      <c r="K57" s="36">
        <f>SUM(K58:K59)</f>
        <v>0</v>
      </c>
      <c r="L57" s="36"/>
      <c r="M57" s="36">
        <f>SUM(M58:M59)</f>
        <v>0</v>
      </c>
      <c r="N57" s="35"/>
      <c r="O57" s="35">
        <f>SUM(O58:O59)</f>
        <v>0</v>
      </c>
      <c r="P57" s="35"/>
      <c r="Q57" s="35">
        <f>SUM(Q58:Q59)</f>
        <v>0</v>
      </c>
      <c r="R57" s="36"/>
      <c r="S57" s="36"/>
      <c r="T57" s="37"/>
      <c r="U57" s="31"/>
      <c r="V57" s="31">
        <f>SUM(V58:V59)</f>
        <v>0</v>
      </c>
      <c r="W57" s="31"/>
      <c r="X57" s="31"/>
      <c r="Y57" s="31"/>
      <c r="AG57" t="s">
        <v>102</v>
      </c>
    </row>
    <row r="58" spans="1:60" outlineLevel="1" x14ac:dyDescent="0.2">
      <c r="A58" s="39">
        <v>14</v>
      </c>
      <c r="B58" s="40" t="s">
        <v>129</v>
      </c>
      <c r="C58" s="54" t="s">
        <v>524</v>
      </c>
      <c r="D58" s="41" t="s">
        <v>131</v>
      </c>
      <c r="E58" s="42">
        <v>1</v>
      </c>
      <c r="F58" s="438">
        <v>0</v>
      </c>
      <c r="G58" s="44">
        <f>ROUND(E58*F58,2)</f>
        <v>0</v>
      </c>
      <c r="H58" s="43"/>
      <c r="I58" s="44">
        <f>ROUND(E58*H58,2)</f>
        <v>0</v>
      </c>
      <c r="J58" s="43"/>
      <c r="K58" s="44">
        <f>ROUND(E58*J58,2)</f>
        <v>0</v>
      </c>
      <c r="L58" s="44">
        <v>21</v>
      </c>
      <c r="M58" s="44">
        <f>G58*(1+L58/100)</f>
        <v>0</v>
      </c>
      <c r="N58" s="42">
        <v>0</v>
      </c>
      <c r="O58" s="42">
        <f>ROUND(E58*N58,2)</f>
        <v>0</v>
      </c>
      <c r="P58" s="42">
        <v>0</v>
      </c>
      <c r="Q58" s="42">
        <f>ROUND(E58*P58,2)</f>
        <v>0</v>
      </c>
      <c r="R58" s="44"/>
      <c r="S58" s="44" t="s">
        <v>132</v>
      </c>
      <c r="T58" s="45" t="s">
        <v>133</v>
      </c>
      <c r="U58" s="28">
        <v>0</v>
      </c>
      <c r="V58" s="28">
        <f>ROUND(E58*U58,2)</f>
        <v>0</v>
      </c>
      <c r="W58" s="28"/>
      <c r="X58" s="28" t="s">
        <v>107</v>
      </c>
      <c r="Y58" s="28" t="s">
        <v>108</v>
      </c>
      <c r="Z58" s="17"/>
      <c r="AA58" s="17"/>
      <c r="AB58" s="17"/>
      <c r="AC58" s="17"/>
      <c r="AD58" s="17"/>
      <c r="AE58" s="17"/>
      <c r="AF58" s="17"/>
      <c r="AG58" s="17" t="s">
        <v>109</v>
      </c>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row>
    <row r="59" spans="1:60" outlineLevel="2" x14ac:dyDescent="0.2">
      <c r="A59" s="24"/>
      <c r="B59" s="25"/>
      <c r="C59" s="55" t="s">
        <v>11</v>
      </c>
      <c r="D59" s="30"/>
      <c r="E59" s="61">
        <v>1</v>
      </c>
      <c r="F59" s="28"/>
      <c r="G59" s="28"/>
      <c r="H59" s="28"/>
      <c r="I59" s="28"/>
      <c r="J59" s="28"/>
      <c r="K59" s="28"/>
      <c r="L59" s="28"/>
      <c r="M59" s="28"/>
      <c r="N59" s="27"/>
      <c r="O59" s="27"/>
      <c r="P59" s="27"/>
      <c r="Q59" s="27"/>
      <c r="R59" s="28"/>
      <c r="S59" s="28"/>
      <c r="T59" s="28"/>
      <c r="U59" s="28"/>
      <c r="V59" s="28"/>
      <c r="W59" s="28"/>
      <c r="X59" s="28"/>
      <c r="Y59" s="28"/>
      <c r="Z59" s="17"/>
      <c r="AA59" s="17"/>
      <c r="AB59" s="17"/>
      <c r="AC59" s="17"/>
      <c r="AD59" s="17"/>
      <c r="AE59" s="17"/>
      <c r="AF59" s="17"/>
      <c r="AG59" s="17" t="s">
        <v>111</v>
      </c>
      <c r="AH59" s="17">
        <v>0</v>
      </c>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row>
    <row r="60" spans="1:60" x14ac:dyDescent="0.2">
      <c r="A60" s="32" t="s">
        <v>101</v>
      </c>
      <c r="B60" s="33" t="s">
        <v>17</v>
      </c>
      <c r="C60" s="53" t="s">
        <v>27</v>
      </c>
      <c r="D60" s="34"/>
      <c r="E60" s="35"/>
      <c r="F60" s="36"/>
      <c r="G60" s="36">
        <f>SUMIF(AG61:AG86,"&lt;&gt;NOR",G61:G86)</f>
        <v>0</v>
      </c>
      <c r="H60" s="36"/>
      <c r="I60" s="36">
        <f>SUM(I61:I86)</f>
        <v>0</v>
      </c>
      <c r="J60" s="36"/>
      <c r="K60" s="36">
        <f>SUM(K61:K86)</f>
        <v>0</v>
      </c>
      <c r="L60" s="36"/>
      <c r="M60" s="36">
        <f>SUM(M61:M86)</f>
        <v>0</v>
      </c>
      <c r="N60" s="35"/>
      <c r="O60" s="35">
        <f>SUM(O61:O86)</f>
        <v>4.3299999999999992</v>
      </c>
      <c r="P60" s="35"/>
      <c r="Q60" s="35">
        <f>SUM(Q61:Q86)</f>
        <v>0</v>
      </c>
      <c r="R60" s="36"/>
      <c r="S60" s="36"/>
      <c r="T60" s="37"/>
      <c r="U60" s="31"/>
      <c r="V60" s="31">
        <f>SUM(V61:V86)</f>
        <v>341.71000000000004</v>
      </c>
      <c r="W60" s="31"/>
      <c r="X60" s="31"/>
      <c r="Y60" s="31"/>
      <c r="AG60" t="s">
        <v>102</v>
      </c>
    </row>
    <row r="61" spans="1:60" ht="45" outlineLevel="1" x14ac:dyDescent="0.2">
      <c r="A61" s="39">
        <v>15</v>
      </c>
      <c r="B61" s="40" t="s">
        <v>525</v>
      </c>
      <c r="C61" s="54" t="s">
        <v>526</v>
      </c>
      <c r="D61" s="41" t="s">
        <v>124</v>
      </c>
      <c r="E61" s="42">
        <v>28.16</v>
      </c>
      <c r="F61" s="438">
        <v>0</v>
      </c>
      <c r="G61" s="44">
        <f>ROUND(E61*F61,2)</f>
        <v>0</v>
      </c>
      <c r="H61" s="43"/>
      <c r="I61" s="44">
        <f>ROUND(E61*H61,2)</f>
        <v>0</v>
      </c>
      <c r="J61" s="43"/>
      <c r="K61" s="44">
        <f>ROUND(E61*J61,2)</f>
        <v>0</v>
      </c>
      <c r="L61" s="44">
        <v>21</v>
      </c>
      <c r="M61" s="44">
        <f>G61*(1+L61/100)</f>
        <v>0</v>
      </c>
      <c r="N61" s="42">
        <v>1.653E-2</v>
      </c>
      <c r="O61" s="42">
        <f>ROUND(E61*N61,2)</f>
        <v>0.47</v>
      </c>
      <c r="P61" s="42">
        <v>0</v>
      </c>
      <c r="Q61" s="42">
        <f>ROUND(E61*P61,2)</f>
        <v>0</v>
      </c>
      <c r="R61" s="44"/>
      <c r="S61" s="44" t="s">
        <v>106</v>
      </c>
      <c r="T61" s="45" t="s">
        <v>106</v>
      </c>
      <c r="U61" s="28">
        <v>1.23</v>
      </c>
      <c r="V61" s="28">
        <f>ROUND(E61*U61,2)</f>
        <v>34.64</v>
      </c>
      <c r="W61" s="28"/>
      <c r="X61" s="28" t="s">
        <v>107</v>
      </c>
      <c r="Y61" s="28" t="s">
        <v>108</v>
      </c>
      <c r="Z61" s="17"/>
      <c r="AA61" s="17"/>
      <c r="AB61" s="17"/>
      <c r="AC61" s="17"/>
      <c r="AD61" s="17"/>
      <c r="AE61" s="17"/>
      <c r="AF61" s="17"/>
      <c r="AG61" s="17" t="s">
        <v>109</v>
      </c>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row>
    <row r="62" spans="1:60" outlineLevel="2" x14ac:dyDescent="0.2">
      <c r="A62" s="24"/>
      <c r="B62" s="25"/>
      <c r="C62" s="55" t="s">
        <v>527</v>
      </c>
      <c r="D62" s="30"/>
      <c r="E62" s="61">
        <v>28.16</v>
      </c>
      <c r="F62" s="28"/>
      <c r="G62" s="28"/>
      <c r="H62" s="28"/>
      <c r="I62" s="28"/>
      <c r="J62" s="28"/>
      <c r="K62" s="28"/>
      <c r="L62" s="28"/>
      <c r="M62" s="28"/>
      <c r="N62" s="27"/>
      <c r="O62" s="27"/>
      <c r="P62" s="27"/>
      <c r="Q62" s="27"/>
      <c r="R62" s="28"/>
      <c r="S62" s="28"/>
      <c r="T62" s="28"/>
      <c r="U62" s="28"/>
      <c r="V62" s="28"/>
      <c r="W62" s="28"/>
      <c r="X62" s="28"/>
      <c r="Y62" s="28"/>
      <c r="Z62" s="17"/>
      <c r="AA62" s="17"/>
      <c r="AB62" s="17"/>
      <c r="AC62" s="17"/>
      <c r="AD62" s="17"/>
      <c r="AE62" s="17"/>
      <c r="AF62" s="17"/>
      <c r="AG62" s="17" t="s">
        <v>111</v>
      </c>
      <c r="AH62" s="17">
        <v>0</v>
      </c>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row>
    <row r="63" spans="1:60" ht="45" outlineLevel="1" x14ac:dyDescent="0.2">
      <c r="A63" s="39">
        <v>16</v>
      </c>
      <c r="B63" s="40" t="s">
        <v>528</v>
      </c>
      <c r="C63" s="54" t="s">
        <v>529</v>
      </c>
      <c r="D63" s="41" t="s">
        <v>124</v>
      </c>
      <c r="E63" s="42">
        <v>2.5</v>
      </c>
      <c r="F63" s="438">
        <v>0</v>
      </c>
      <c r="G63" s="44">
        <f>ROUND(E63*F63,2)</f>
        <v>0</v>
      </c>
      <c r="H63" s="43"/>
      <c r="I63" s="44">
        <f>ROUND(E63*H63,2)</f>
        <v>0</v>
      </c>
      <c r="J63" s="43"/>
      <c r="K63" s="44">
        <f>ROUND(E63*J63,2)</f>
        <v>0</v>
      </c>
      <c r="L63" s="44">
        <v>21</v>
      </c>
      <c r="M63" s="44">
        <f>G63*(1+L63/100)</f>
        <v>0</v>
      </c>
      <c r="N63" s="42">
        <v>1.6420000000000001E-2</v>
      </c>
      <c r="O63" s="42">
        <f>ROUND(E63*N63,2)</f>
        <v>0.04</v>
      </c>
      <c r="P63" s="42">
        <v>0</v>
      </c>
      <c r="Q63" s="42">
        <f>ROUND(E63*P63,2)</f>
        <v>0</v>
      </c>
      <c r="R63" s="44"/>
      <c r="S63" s="44" t="s">
        <v>106</v>
      </c>
      <c r="T63" s="45" t="s">
        <v>106</v>
      </c>
      <c r="U63" s="28">
        <v>1.23</v>
      </c>
      <c r="V63" s="28">
        <f>ROUND(E63*U63,2)</f>
        <v>3.08</v>
      </c>
      <c r="W63" s="28"/>
      <c r="X63" s="28" t="s">
        <v>107</v>
      </c>
      <c r="Y63" s="28" t="s">
        <v>108</v>
      </c>
      <c r="Z63" s="17"/>
      <c r="AA63" s="17"/>
      <c r="AB63" s="17"/>
      <c r="AC63" s="17"/>
      <c r="AD63" s="17"/>
      <c r="AE63" s="17"/>
      <c r="AF63" s="17"/>
      <c r="AG63" s="17" t="s">
        <v>109</v>
      </c>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row>
    <row r="64" spans="1:60" outlineLevel="2" x14ac:dyDescent="0.2">
      <c r="A64" s="24"/>
      <c r="B64" s="25"/>
      <c r="C64" s="55" t="s">
        <v>530</v>
      </c>
      <c r="D64" s="30"/>
      <c r="E64" s="61">
        <v>2.5</v>
      </c>
      <c r="F64" s="28"/>
      <c r="G64" s="28"/>
      <c r="H64" s="28"/>
      <c r="I64" s="28"/>
      <c r="J64" s="28"/>
      <c r="K64" s="28"/>
      <c r="L64" s="28"/>
      <c r="M64" s="28"/>
      <c r="N64" s="27"/>
      <c r="O64" s="27"/>
      <c r="P64" s="27"/>
      <c r="Q64" s="27"/>
      <c r="R64" s="28"/>
      <c r="S64" s="28"/>
      <c r="T64" s="28"/>
      <c r="U64" s="28"/>
      <c r="V64" s="28"/>
      <c r="W64" s="28"/>
      <c r="X64" s="28"/>
      <c r="Y64" s="28"/>
      <c r="Z64" s="17"/>
      <c r="AA64" s="17"/>
      <c r="AB64" s="17"/>
      <c r="AC64" s="17"/>
      <c r="AD64" s="17"/>
      <c r="AE64" s="17"/>
      <c r="AF64" s="17"/>
      <c r="AG64" s="17" t="s">
        <v>111</v>
      </c>
      <c r="AH64" s="17">
        <v>0</v>
      </c>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row>
    <row r="65" spans="1:60" ht="45" outlineLevel="1" x14ac:dyDescent="0.2">
      <c r="A65" s="39">
        <v>17</v>
      </c>
      <c r="B65" s="40" t="s">
        <v>531</v>
      </c>
      <c r="C65" s="54" t="s">
        <v>532</v>
      </c>
      <c r="D65" s="41" t="s">
        <v>124</v>
      </c>
      <c r="E65" s="42">
        <v>203.405</v>
      </c>
      <c r="F65" s="438">
        <v>0</v>
      </c>
      <c r="G65" s="44">
        <f>ROUND(E65*F65,2)</f>
        <v>0</v>
      </c>
      <c r="H65" s="43"/>
      <c r="I65" s="44">
        <f>ROUND(E65*H65,2)</f>
        <v>0</v>
      </c>
      <c r="J65" s="43"/>
      <c r="K65" s="44">
        <f>ROUND(E65*J65,2)</f>
        <v>0</v>
      </c>
      <c r="L65" s="44">
        <v>21</v>
      </c>
      <c r="M65" s="44">
        <f>G65*(1+L65/100)</f>
        <v>0</v>
      </c>
      <c r="N65" s="42">
        <v>1.5010000000000001E-2</v>
      </c>
      <c r="O65" s="42">
        <f>ROUND(E65*N65,2)</f>
        <v>3.05</v>
      </c>
      <c r="P65" s="42">
        <v>0</v>
      </c>
      <c r="Q65" s="42">
        <f>ROUND(E65*P65,2)</f>
        <v>0</v>
      </c>
      <c r="R65" s="44"/>
      <c r="S65" s="44" t="s">
        <v>106</v>
      </c>
      <c r="T65" s="45" t="s">
        <v>106</v>
      </c>
      <c r="U65" s="28">
        <v>1.23</v>
      </c>
      <c r="V65" s="28">
        <f>ROUND(E65*U65,2)</f>
        <v>250.19</v>
      </c>
      <c r="W65" s="28"/>
      <c r="X65" s="28" t="s">
        <v>107</v>
      </c>
      <c r="Y65" s="28" t="s">
        <v>108</v>
      </c>
      <c r="Z65" s="17"/>
      <c r="AA65" s="17"/>
      <c r="AB65" s="17"/>
      <c r="AC65" s="17"/>
      <c r="AD65" s="17"/>
      <c r="AE65" s="17"/>
      <c r="AF65" s="17"/>
      <c r="AG65" s="17" t="s">
        <v>109</v>
      </c>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row>
    <row r="66" spans="1:60" outlineLevel="2" x14ac:dyDescent="0.2">
      <c r="A66" s="24"/>
      <c r="B66" s="25"/>
      <c r="C66" s="55" t="s">
        <v>533</v>
      </c>
      <c r="D66" s="30"/>
      <c r="E66" s="61">
        <v>10.5</v>
      </c>
      <c r="F66" s="28"/>
      <c r="G66" s="28"/>
      <c r="H66" s="28"/>
      <c r="I66" s="28"/>
      <c r="J66" s="28"/>
      <c r="K66" s="28"/>
      <c r="L66" s="28"/>
      <c r="M66" s="28"/>
      <c r="N66" s="27"/>
      <c r="O66" s="27"/>
      <c r="P66" s="27"/>
      <c r="Q66" s="27"/>
      <c r="R66" s="28"/>
      <c r="S66" s="28"/>
      <c r="T66" s="28"/>
      <c r="U66" s="28"/>
      <c r="V66" s="28"/>
      <c r="W66" s="28"/>
      <c r="X66" s="28"/>
      <c r="Y66" s="28"/>
      <c r="Z66" s="17"/>
      <c r="AA66" s="17"/>
      <c r="AB66" s="17"/>
      <c r="AC66" s="17"/>
      <c r="AD66" s="17"/>
      <c r="AE66" s="17"/>
      <c r="AF66" s="17"/>
      <c r="AG66" s="17" t="s">
        <v>111</v>
      </c>
      <c r="AH66" s="17">
        <v>0</v>
      </c>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row>
    <row r="67" spans="1:60" outlineLevel="3" x14ac:dyDescent="0.2">
      <c r="A67" s="24"/>
      <c r="B67" s="25"/>
      <c r="C67" s="55" t="s">
        <v>534</v>
      </c>
      <c r="D67" s="30"/>
      <c r="E67" s="61">
        <v>21.08</v>
      </c>
      <c r="F67" s="28"/>
      <c r="G67" s="28"/>
      <c r="H67" s="28"/>
      <c r="I67" s="28"/>
      <c r="J67" s="28"/>
      <c r="K67" s="28"/>
      <c r="L67" s="28"/>
      <c r="M67" s="28"/>
      <c r="N67" s="27"/>
      <c r="O67" s="27"/>
      <c r="P67" s="27"/>
      <c r="Q67" s="27"/>
      <c r="R67" s="28"/>
      <c r="S67" s="28"/>
      <c r="T67" s="28"/>
      <c r="U67" s="28"/>
      <c r="V67" s="28"/>
      <c r="W67" s="28"/>
      <c r="X67" s="28"/>
      <c r="Y67" s="28"/>
      <c r="Z67" s="17"/>
      <c r="AA67" s="17"/>
      <c r="AB67" s="17"/>
      <c r="AC67" s="17"/>
      <c r="AD67" s="17"/>
      <c r="AE67" s="17"/>
      <c r="AF67" s="17"/>
      <c r="AG67" s="17" t="s">
        <v>111</v>
      </c>
      <c r="AH67" s="17">
        <v>0</v>
      </c>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row>
    <row r="68" spans="1:60" outlineLevel="3" x14ac:dyDescent="0.2">
      <c r="A68" s="24"/>
      <c r="B68" s="25"/>
      <c r="C68" s="55" t="s">
        <v>535</v>
      </c>
      <c r="D68" s="30"/>
      <c r="E68" s="61">
        <v>9.18</v>
      </c>
      <c r="F68" s="28"/>
      <c r="G68" s="28"/>
      <c r="H68" s="28"/>
      <c r="I68" s="28"/>
      <c r="J68" s="28"/>
      <c r="K68" s="28"/>
      <c r="L68" s="28"/>
      <c r="M68" s="28"/>
      <c r="N68" s="27"/>
      <c r="O68" s="27"/>
      <c r="P68" s="27"/>
      <c r="Q68" s="27"/>
      <c r="R68" s="28"/>
      <c r="S68" s="28"/>
      <c r="T68" s="28"/>
      <c r="U68" s="28"/>
      <c r="V68" s="28"/>
      <c r="W68" s="28"/>
      <c r="X68" s="28"/>
      <c r="Y68" s="28"/>
      <c r="Z68" s="17"/>
      <c r="AA68" s="17"/>
      <c r="AB68" s="17"/>
      <c r="AC68" s="17"/>
      <c r="AD68" s="17"/>
      <c r="AE68" s="17"/>
      <c r="AF68" s="17"/>
      <c r="AG68" s="17" t="s">
        <v>111</v>
      </c>
      <c r="AH68" s="17">
        <v>0</v>
      </c>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row>
    <row r="69" spans="1:60" outlineLevel="3" x14ac:dyDescent="0.2">
      <c r="A69" s="24"/>
      <c r="B69" s="25"/>
      <c r="C69" s="55" t="s">
        <v>536</v>
      </c>
      <c r="D69" s="30"/>
      <c r="E69" s="61">
        <v>-2.89</v>
      </c>
      <c r="F69" s="28"/>
      <c r="G69" s="28"/>
      <c r="H69" s="28"/>
      <c r="I69" s="28"/>
      <c r="J69" s="28"/>
      <c r="K69" s="28"/>
      <c r="L69" s="28"/>
      <c r="M69" s="28"/>
      <c r="N69" s="27"/>
      <c r="O69" s="27"/>
      <c r="P69" s="27"/>
      <c r="Q69" s="27"/>
      <c r="R69" s="28"/>
      <c r="S69" s="28"/>
      <c r="T69" s="28"/>
      <c r="U69" s="28"/>
      <c r="V69" s="28"/>
      <c r="W69" s="28"/>
      <c r="X69" s="28"/>
      <c r="Y69" s="28"/>
      <c r="Z69" s="17"/>
      <c r="AA69" s="17"/>
      <c r="AB69" s="17"/>
      <c r="AC69" s="17"/>
      <c r="AD69" s="17"/>
      <c r="AE69" s="17"/>
      <c r="AF69" s="17"/>
      <c r="AG69" s="17" t="s">
        <v>111</v>
      </c>
      <c r="AH69" s="17">
        <v>0</v>
      </c>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row>
    <row r="70" spans="1:60" outlineLevel="3" x14ac:dyDescent="0.2">
      <c r="A70" s="24"/>
      <c r="B70" s="25"/>
      <c r="C70" s="55" t="s">
        <v>537</v>
      </c>
      <c r="D70" s="30"/>
      <c r="E70" s="61">
        <v>17.399999999999999</v>
      </c>
      <c r="F70" s="28"/>
      <c r="G70" s="28"/>
      <c r="H70" s="28"/>
      <c r="I70" s="28"/>
      <c r="J70" s="28"/>
      <c r="K70" s="28"/>
      <c r="L70" s="28"/>
      <c r="M70" s="28"/>
      <c r="N70" s="27"/>
      <c r="O70" s="27"/>
      <c r="P70" s="27"/>
      <c r="Q70" s="27"/>
      <c r="R70" s="28"/>
      <c r="S70" s="28"/>
      <c r="T70" s="28"/>
      <c r="U70" s="28"/>
      <c r="V70" s="28"/>
      <c r="W70" s="28"/>
      <c r="X70" s="28"/>
      <c r="Y70" s="28"/>
      <c r="Z70" s="17"/>
      <c r="AA70" s="17"/>
      <c r="AB70" s="17"/>
      <c r="AC70" s="17"/>
      <c r="AD70" s="17"/>
      <c r="AE70" s="17"/>
      <c r="AF70" s="17"/>
      <c r="AG70" s="17" t="s">
        <v>111</v>
      </c>
      <c r="AH70" s="17">
        <v>0</v>
      </c>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row>
    <row r="71" spans="1:60" outlineLevel="3" x14ac:dyDescent="0.2">
      <c r="A71" s="24"/>
      <c r="B71" s="25"/>
      <c r="C71" s="55" t="s">
        <v>538</v>
      </c>
      <c r="D71" s="30"/>
      <c r="E71" s="61">
        <v>101.5</v>
      </c>
      <c r="F71" s="28"/>
      <c r="G71" s="28"/>
      <c r="H71" s="28"/>
      <c r="I71" s="28"/>
      <c r="J71" s="28"/>
      <c r="K71" s="28"/>
      <c r="L71" s="28"/>
      <c r="M71" s="28"/>
      <c r="N71" s="27"/>
      <c r="O71" s="27"/>
      <c r="P71" s="27"/>
      <c r="Q71" s="27"/>
      <c r="R71" s="28"/>
      <c r="S71" s="28"/>
      <c r="T71" s="28"/>
      <c r="U71" s="28"/>
      <c r="V71" s="28"/>
      <c r="W71" s="28"/>
      <c r="X71" s="28"/>
      <c r="Y71" s="28"/>
      <c r="Z71" s="17"/>
      <c r="AA71" s="17"/>
      <c r="AB71" s="17"/>
      <c r="AC71" s="17"/>
      <c r="AD71" s="17"/>
      <c r="AE71" s="17"/>
      <c r="AF71" s="17"/>
      <c r="AG71" s="17" t="s">
        <v>111</v>
      </c>
      <c r="AH71" s="17">
        <v>0</v>
      </c>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row>
    <row r="72" spans="1:60" outlineLevel="3" x14ac:dyDescent="0.2">
      <c r="A72" s="24"/>
      <c r="B72" s="25"/>
      <c r="C72" s="55" t="s">
        <v>539</v>
      </c>
      <c r="D72" s="30"/>
      <c r="E72" s="61">
        <v>36.26</v>
      </c>
      <c r="F72" s="28"/>
      <c r="G72" s="28"/>
      <c r="H72" s="28"/>
      <c r="I72" s="28"/>
      <c r="J72" s="28"/>
      <c r="K72" s="28"/>
      <c r="L72" s="28"/>
      <c r="M72" s="28"/>
      <c r="N72" s="27"/>
      <c r="O72" s="27"/>
      <c r="P72" s="27"/>
      <c r="Q72" s="27"/>
      <c r="R72" s="28"/>
      <c r="S72" s="28"/>
      <c r="T72" s="28"/>
      <c r="U72" s="28"/>
      <c r="V72" s="28"/>
      <c r="W72" s="28"/>
      <c r="X72" s="28"/>
      <c r="Y72" s="28"/>
      <c r="Z72" s="17"/>
      <c r="AA72" s="17"/>
      <c r="AB72" s="17"/>
      <c r="AC72" s="17"/>
      <c r="AD72" s="17"/>
      <c r="AE72" s="17"/>
      <c r="AF72" s="17"/>
      <c r="AG72" s="17" t="s">
        <v>111</v>
      </c>
      <c r="AH72" s="17">
        <v>0</v>
      </c>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row>
    <row r="73" spans="1:60" outlineLevel="3" x14ac:dyDescent="0.2">
      <c r="A73" s="24"/>
      <c r="B73" s="25"/>
      <c r="C73" s="55" t="s">
        <v>540</v>
      </c>
      <c r="D73" s="30"/>
      <c r="E73" s="61">
        <v>-19.635000000000002</v>
      </c>
      <c r="F73" s="28"/>
      <c r="G73" s="28"/>
      <c r="H73" s="28"/>
      <c r="I73" s="28"/>
      <c r="J73" s="28"/>
      <c r="K73" s="28"/>
      <c r="L73" s="28"/>
      <c r="M73" s="28"/>
      <c r="N73" s="27"/>
      <c r="O73" s="27"/>
      <c r="P73" s="27"/>
      <c r="Q73" s="27"/>
      <c r="R73" s="28"/>
      <c r="S73" s="28"/>
      <c r="T73" s="28"/>
      <c r="U73" s="28"/>
      <c r="V73" s="28"/>
      <c r="W73" s="28"/>
      <c r="X73" s="28"/>
      <c r="Y73" s="28"/>
      <c r="Z73" s="17"/>
      <c r="AA73" s="17"/>
      <c r="AB73" s="17"/>
      <c r="AC73" s="17"/>
      <c r="AD73" s="17"/>
      <c r="AE73" s="17"/>
      <c r="AF73" s="17"/>
      <c r="AG73" s="17" t="s">
        <v>111</v>
      </c>
      <c r="AH73" s="17">
        <v>0</v>
      </c>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row>
    <row r="74" spans="1:60" outlineLevel="3" x14ac:dyDescent="0.2">
      <c r="A74" s="24"/>
      <c r="B74" s="25"/>
      <c r="C74" s="55" t="s">
        <v>541</v>
      </c>
      <c r="D74" s="30"/>
      <c r="E74" s="61">
        <v>14.49</v>
      </c>
      <c r="F74" s="28"/>
      <c r="G74" s="28"/>
      <c r="H74" s="28"/>
      <c r="I74" s="28"/>
      <c r="J74" s="28"/>
      <c r="K74" s="28"/>
      <c r="L74" s="28"/>
      <c r="M74" s="28"/>
      <c r="N74" s="27"/>
      <c r="O74" s="27"/>
      <c r="P74" s="27"/>
      <c r="Q74" s="27"/>
      <c r="R74" s="28"/>
      <c r="S74" s="28"/>
      <c r="T74" s="28"/>
      <c r="U74" s="28"/>
      <c r="V74" s="28"/>
      <c r="W74" s="28"/>
      <c r="X74" s="28"/>
      <c r="Y74" s="28"/>
      <c r="Z74" s="17"/>
      <c r="AA74" s="17"/>
      <c r="AB74" s="17"/>
      <c r="AC74" s="17"/>
      <c r="AD74" s="17"/>
      <c r="AE74" s="17"/>
      <c r="AF74" s="17"/>
      <c r="AG74" s="17" t="s">
        <v>111</v>
      </c>
      <c r="AH74" s="17">
        <v>0</v>
      </c>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row>
    <row r="75" spans="1:60" outlineLevel="3" x14ac:dyDescent="0.2">
      <c r="A75" s="24"/>
      <c r="B75" s="25"/>
      <c r="C75" s="55" t="s">
        <v>542</v>
      </c>
      <c r="D75" s="30"/>
      <c r="E75" s="61">
        <v>15.52</v>
      </c>
      <c r="F75" s="28"/>
      <c r="G75" s="28"/>
      <c r="H75" s="28"/>
      <c r="I75" s="28"/>
      <c r="J75" s="28"/>
      <c r="K75" s="28"/>
      <c r="L75" s="28"/>
      <c r="M75" s="28"/>
      <c r="N75" s="27"/>
      <c r="O75" s="27"/>
      <c r="P75" s="27"/>
      <c r="Q75" s="27"/>
      <c r="R75" s="28"/>
      <c r="S75" s="28"/>
      <c r="T75" s="28"/>
      <c r="U75" s="28"/>
      <c r="V75" s="28"/>
      <c r="W75" s="28"/>
      <c r="X75" s="28"/>
      <c r="Y75" s="28"/>
      <c r="Z75" s="17"/>
      <c r="AA75" s="17"/>
      <c r="AB75" s="17"/>
      <c r="AC75" s="17"/>
      <c r="AD75" s="17"/>
      <c r="AE75" s="17"/>
      <c r="AF75" s="17"/>
      <c r="AG75" s="17" t="s">
        <v>111</v>
      </c>
      <c r="AH75" s="17">
        <v>0</v>
      </c>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row>
    <row r="76" spans="1:60" ht="45" outlineLevel="1" x14ac:dyDescent="0.2">
      <c r="A76" s="39">
        <v>18</v>
      </c>
      <c r="B76" s="40" t="s">
        <v>543</v>
      </c>
      <c r="C76" s="54" t="s">
        <v>544</v>
      </c>
      <c r="D76" s="41" t="s">
        <v>124</v>
      </c>
      <c r="E76" s="42">
        <v>7.7</v>
      </c>
      <c r="F76" s="438">
        <v>0</v>
      </c>
      <c r="G76" s="44">
        <f>ROUND(E76*F76,2)</f>
        <v>0</v>
      </c>
      <c r="H76" s="43"/>
      <c r="I76" s="44">
        <f>ROUND(E76*H76,2)</f>
        <v>0</v>
      </c>
      <c r="J76" s="43"/>
      <c r="K76" s="44">
        <f>ROUND(E76*J76,2)</f>
        <v>0</v>
      </c>
      <c r="L76" s="44">
        <v>21</v>
      </c>
      <c r="M76" s="44">
        <f>G76*(1+L76/100)</f>
        <v>0</v>
      </c>
      <c r="N76" s="42">
        <v>1.49E-2</v>
      </c>
      <c r="O76" s="42">
        <f>ROUND(E76*N76,2)</f>
        <v>0.11</v>
      </c>
      <c r="P76" s="42">
        <v>0</v>
      </c>
      <c r="Q76" s="42">
        <f>ROUND(E76*P76,2)</f>
        <v>0</v>
      </c>
      <c r="R76" s="44"/>
      <c r="S76" s="44" t="s">
        <v>106</v>
      </c>
      <c r="T76" s="45" t="s">
        <v>106</v>
      </c>
      <c r="U76" s="28">
        <v>1.23</v>
      </c>
      <c r="V76" s="28">
        <f>ROUND(E76*U76,2)</f>
        <v>9.4700000000000006</v>
      </c>
      <c r="W76" s="28"/>
      <c r="X76" s="28" t="s">
        <v>107</v>
      </c>
      <c r="Y76" s="28" t="s">
        <v>108</v>
      </c>
      <c r="Z76" s="17"/>
      <c r="AA76" s="17"/>
      <c r="AB76" s="17"/>
      <c r="AC76" s="17"/>
      <c r="AD76" s="17"/>
      <c r="AE76" s="17"/>
      <c r="AF76" s="17"/>
      <c r="AG76" s="17" t="s">
        <v>109</v>
      </c>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row>
    <row r="77" spans="1:60" outlineLevel="2" x14ac:dyDescent="0.2">
      <c r="A77" s="24"/>
      <c r="B77" s="25"/>
      <c r="C77" s="55" t="s">
        <v>545</v>
      </c>
      <c r="D77" s="30"/>
      <c r="E77" s="61">
        <v>7.7</v>
      </c>
      <c r="F77" s="28"/>
      <c r="G77" s="28"/>
      <c r="H77" s="28"/>
      <c r="I77" s="28"/>
      <c r="J77" s="28"/>
      <c r="K77" s="28"/>
      <c r="L77" s="28"/>
      <c r="M77" s="28"/>
      <c r="N77" s="27"/>
      <c r="O77" s="27"/>
      <c r="P77" s="27"/>
      <c r="Q77" s="27"/>
      <c r="R77" s="28"/>
      <c r="S77" s="28"/>
      <c r="T77" s="28"/>
      <c r="U77" s="28"/>
      <c r="V77" s="28"/>
      <c r="W77" s="28"/>
      <c r="X77" s="28"/>
      <c r="Y77" s="28"/>
      <c r="Z77" s="17"/>
      <c r="AA77" s="17"/>
      <c r="AB77" s="17"/>
      <c r="AC77" s="17"/>
      <c r="AD77" s="17"/>
      <c r="AE77" s="17"/>
      <c r="AF77" s="17"/>
      <c r="AG77" s="17" t="s">
        <v>111</v>
      </c>
      <c r="AH77" s="17">
        <v>0</v>
      </c>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row>
    <row r="78" spans="1:60" ht="45" outlineLevel="1" x14ac:dyDescent="0.2">
      <c r="A78" s="39">
        <v>19</v>
      </c>
      <c r="B78" s="40" t="s">
        <v>546</v>
      </c>
      <c r="C78" s="54" t="s">
        <v>547</v>
      </c>
      <c r="D78" s="41" t="s">
        <v>124</v>
      </c>
      <c r="E78" s="42">
        <v>37.56</v>
      </c>
      <c r="F78" s="438">
        <v>0</v>
      </c>
      <c r="G78" s="44">
        <f>ROUND(E78*F78,2)</f>
        <v>0</v>
      </c>
      <c r="H78" s="43"/>
      <c r="I78" s="44">
        <f>ROUND(E78*H78,2)</f>
        <v>0</v>
      </c>
      <c r="J78" s="43"/>
      <c r="K78" s="44">
        <f>ROUND(E78*J78,2)</f>
        <v>0</v>
      </c>
      <c r="L78" s="44">
        <v>21</v>
      </c>
      <c r="M78" s="44">
        <f>G78*(1+L78/100)</f>
        <v>0</v>
      </c>
      <c r="N78" s="42">
        <v>1.6039999999999999E-2</v>
      </c>
      <c r="O78" s="42">
        <f>ROUND(E78*N78,2)</f>
        <v>0.6</v>
      </c>
      <c r="P78" s="42">
        <v>0</v>
      </c>
      <c r="Q78" s="42">
        <f>ROUND(E78*P78,2)</f>
        <v>0</v>
      </c>
      <c r="R78" s="44"/>
      <c r="S78" s="44" t="s">
        <v>106</v>
      </c>
      <c r="T78" s="45" t="s">
        <v>106</v>
      </c>
      <c r="U78" s="28">
        <v>0.95</v>
      </c>
      <c r="V78" s="28">
        <f>ROUND(E78*U78,2)</f>
        <v>35.68</v>
      </c>
      <c r="W78" s="28"/>
      <c r="X78" s="28" t="s">
        <v>107</v>
      </c>
      <c r="Y78" s="28" t="s">
        <v>108</v>
      </c>
      <c r="Z78" s="17"/>
      <c r="AA78" s="17"/>
      <c r="AB78" s="17"/>
      <c r="AC78" s="17"/>
      <c r="AD78" s="17"/>
      <c r="AE78" s="17"/>
      <c r="AF78" s="17"/>
      <c r="AG78" s="17" t="s">
        <v>109</v>
      </c>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row>
    <row r="79" spans="1:60" outlineLevel="2" x14ac:dyDescent="0.2">
      <c r="A79" s="24"/>
      <c r="B79" s="25"/>
      <c r="C79" s="55" t="s">
        <v>548</v>
      </c>
      <c r="D79" s="30"/>
      <c r="E79" s="61">
        <v>12.6</v>
      </c>
      <c r="F79" s="28"/>
      <c r="G79" s="28"/>
      <c r="H79" s="28"/>
      <c r="I79" s="28"/>
      <c r="J79" s="28"/>
      <c r="K79" s="28"/>
      <c r="L79" s="28"/>
      <c r="M79" s="28"/>
      <c r="N79" s="27"/>
      <c r="O79" s="27"/>
      <c r="P79" s="27"/>
      <c r="Q79" s="27"/>
      <c r="R79" s="28"/>
      <c r="S79" s="28"/>
      <c r="T79" s="28"/>
      <c r="U79" s="28"/>
      <c r="V79" s="28"/>
      <c r="W79" s="28"/>
      <c r="X79" s="28"/>
      <c r="Y79" s="28"/>
      <c r="Z79" s="17"/>
      <c r="AA79" s="17"/>
      <c r="AB79" s="17"/>
      <c r="AC79" s="17"/>
      <c r="AD79" s="17"/>
      <c r="AE79" s="17"/>
      <c r="AF79" s="17"/>
      <c r="AG79" s="17" t="s">
        <v>111</v>
      </c>
      <c r="AH79" s="17">
        <v>0</v>
      </c>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row>
    <row r="80" spans="1:60" outlineLevel="3" x14ac:dyDescent="0.2">
      <c r="A80" s="24"/>
      <c r="B80" s="25"/>
      <c r="C80" s="55" t="s">
        <v>549</v>
      </c>
      <c r="D80" s="30"/>
      <c r="E80" s="61">
        <v>7.6</v>
      </c>
      <c r="F80" s="28"/>
      <c r="G80" s="28"/>
      <c r="H80" s="28"/>
      <c r="I80" s="28"/>
      <c r="J80" s="28"/>
      <c r="K80" s="28"/>
      <c r="L80" s="28"/>
      <c r="M80" s="28"/>
      <c r="N80" s="27"/>
      <c r="O80" s="27"/>
      <c r="P80" s="27"/>
      <c r="Q80" s="27"/>
      <c r="R80" s="28"/>
      <c r="S80" s="28"/>
      <c r="T80" s="28"/>
      <c r="U80" s="28"/>
      <c r="V80" s="28"/>
      <c r="W80" s="28"/>
      <c r="X80" s="28"/>
      <c r="Y80" s="28"/>
      <c r="Z80" s="17"/>
      <c r="AA80" s="17"/>
      <c r="AB80" s="17"/>
      <c r="AC80" s="17"/>
      <c r="AD80" s="17"/>
      <c r="AE80" s="17"/>
      <c r="AF80" s="17"/>
      <c r="AG80" s="17" t="s">
        <v>111</v>
      </c>
      <c r="AH80" s="17">
        <v>0</v>
      </c>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row>
    <row r="81" spans="1:60" outlineLevel="3" x14ac:dyDescent="0.2">
      <c r="A81" s="24"/>
      <c r="B81" s="25"/>
      <c r="C81" s="55" t="s">
        <v>550</v>
      </c>
      <c r="D81" s="30"/>
      <c r="E81" s="61">
        <v>5.6</v>
      </c>
      <c r="F81" s="28"/>
      <c r="G81" s="28"/>
      <c r="H81" s="28"/>
      <c r="I81" s="28"/>
      <c r="J81" s="28"/>
      <c r="K81" s="28"/>
      <c r="L81" s="28"/>
      <c r="M81" s="28"/>
      <c r="N81" s="27"/>
      <c r="O81" s="27"/>
      <c r="P81" s="27"/>
      <c r="Q81" s="27"/>
      <c r="R81" s="28"/>
      <c r="S81" s="28"/>
      <c r="T81" s="28"/>
      <c r="U81" s="28"/>
      <c r="V81" s="28"/>
      <c r="W81" s="28"/>
      <c r="X81" s="28"/>
      <c r="Y81" s="28"/>
      <c r="Z81" s="17"/>
      <c r="AA81" s="17"/>
      <c r="AB81" s="17"/>
      <c r="AC81" s="17"/>
      <c r="AD81" s="17"/>
      <c r="AE81" s="17"/>
      <c r="AF81" s="17"/>
      <c r="AG81" s="17" t="s">
        <v>111</v>
      </c>
      <c r="AH81" s="17">
        <v>0</v>
      </c>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row>
    <row r="82" spans="1:60" outlineLevel="3" x14ac:dyDescent="0.2">
      <c r="A82" s="24"/>
      <c r="B82" s="25"/>
      <c r="C82" s="55" t="s">
        <v>551</v>
      </c>
      <c r="D82" s="30"/>
      <c r="E82" s="61">
        <v>11.76</v>
      </c>
      <c r="F82" s="28"/>
      <c r="G82" s="28"/>
      <c r="H82" s="28"/>
      <c r="I82" s="28"/>
      <c r="J82" s="28"/>
      <c r="K82" s="28"/>
      <c r="L82" s="28"/>
      <c r="M82" s="28"/>
      <c r="N82" s="27"/>
      <c r="O82" s="27"/>
      <c r="P82" s="27"/>
      <c r="Q82" s="27"/>
      <c r="R82" s="28"/>
      <c r="S82" s="28"/>
      <c r="T82" s="28"/>
      <c r="U82" s="28"/>
      <c r="V82" s="28"/>
      <c r="W82" s="28"/>
      <c r="X82" s="28"/>
      <c r="Y82" s="28"/>
      <c r="Z82" s="17"/>
      <c r="AA82" s="17"/>
      <c r="AB82" s="17"/>
      <c r="AC82" s="17"/>
      <c r="AD82" s="17"/>
      <c r="AE82" s="17"/>
      <c r="AF82" s="17"/>
      <c r="AG82" s="17" t="s">
        <v>111</v>
      </c>
      <c r="AH82" s="17">
        <v>0</v>
      </c>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row>
    <row r="83" spans="1:60" ht="45" outlineLevel="1" x14ac:dyDescent="0.2">
      <c r="A83" s="39">
        <v>20</v>
      </c>
      <c r="B83" s="40" t="s">
        <v>552</v>
      </c>
      <c r="C83" s="54" t="s">
        <v>553</v>
      </c>
      <c r="D83" s="41" t="s">
        <v>124</v>
      </c>
      <c r="E83" s="42">
        <v>3.8</v>
      </c>
      <c r="F83" s="438">
        <v>0</v>
      </c>
      <c r="G83" s="44">
        <f>ROUND(E83*F83,2)</f>
        <v>0</v>
      </c>
      <c r="H83" s="43"/>
      <c r="I83" s="44">
        <f>ROUND(E83*H83,2)</f>
        <v>0</v>
      </c>
      <c r="J83" s="43"/>
      <c r="K83" s="44">
        <f>ROUND(E83*J83,2)</f>
        <v>0</v>
      </c>
      <c r="L83" s="44">
        <v>21</v>
      </c>
      <c r="M83" s="44">
        <f>G83*(1+L83/100)</f>
        <v>0</v>
      </c>
      <c r="N83" s="42">
        <v>1.5939999999999999E-2</v>
      </c>
      <c r="O83" s="42">
        <f>ROUND(E83*N83,2)</f>
        <v>0.06</v>
      </c>
      <c r="P83" s="42">
        <v>0</v>
      </c>
      <c r="Q83" s="42">
        <f>ROUND(E83*P83,2)</f>
        <v>0</v>
      </c>
      <c r="R83" s="44"/>
      <c r="S83" s="44" t="s">
        <v>106</v>
      </c>
      <c r="T83" s="45" t="s">
        <v>106</v>
      </c>
      <c r="U83" s="28">
        <v>0.95</v>
      </c>
      <c r="V83" s="28">
        <f>ROUND(E83*U83,2)</f>
        <v>3.61</v>
      </c>
      <c r="W83" s="28"/>
      <c r="X83" s="28" t="s">
        <v>107</v>
      </c>
      <c r="Y83" s="28" t="s">
        <v>108</v>
      </c>
      <c r="Z83" s="17"/>
      <c r="AA83" s="17"/>
      <c r="AB83" s="17"/>
      <c r="AC83" s="17"/>
      <c r="AD83" s="17"/>
      <c r="AE83" s="17"/>
      <c r="AF83" s="17"/>
      <c r="AG83" s="17" t="s">
        <v>109</v>
      </c>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row>
    <row r="84" spans="1:60" outlineLevel="2" x14ac:dyDescent="0.2">
      <c r="A84" s="24"/>
      <c r="B84" s="25"/>
      <c r="C84" s="55" t="s">
        <v>554</v>
      </c>
      <c r="D84" s="30"/>
      <c r="E84" s="61">
        <v>3.8</v>
      </c>
      <c r="F84" s="28"/>
      <c r="G84" s="28"/>
      <c r="H84" s="28"/>
      <c r="I84" s="28"/>
      <c r="J84" s="28"/>
      <c r="K84" s="28"/>
      <c r="L84" s="28"/>
      <c r="M84" s="28"/>
      <c r="N84" s="27"/>
      <c r="O84" s="27"/>
      <c r="P84" s="27"/>
      <c r="Q84" s="27"/>
      <c r="R84" s="28"/>
      <c r="S84" s="28"/>
      <c r="T84" s="28"/>
      <c r="U84" s="28"/>
      <c r="V84" s="28"/>
      <c r="W84" s="28"/>
      <c r="X84" s="28"/>
      <c r="Y84" s="28"/>
      <c r="Z84" s="17"/>
      <c r="AA84" s="17"/>
      <c r="AB84" s="17"/>
      <c r="AC84" s="17"/>
      <c r="AD84" s="17"/>
      <c r="AE84" s="17"/>
      <c r="AF84" s="17"/>
      <c r="AG84" s="17" t="s">
        <v>111</v>
      </c>
      <c r="AH84" s="17">
        <v>0</v>
      </c>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row>
    <row r="85" spans="1:60" ht="22.5" outlineLevel="1" x14ac:dyDescent="0.2">
      <c r="A85" s="39">
        <v>21</v>
      </c>
      <c r="B85" s="40" t="s">
        <v>555</v>
      </c>
      <c r="C85" s="54" t="s">
        <v>556</v>
      </c>
      <c r="D85" s="41" t="s">
        <v>170</v>
      </c>
      <c r="E85" s="42">
        <v>4</v>
      </c>
      <c r="F85" s="438">
        <v>0</v>
      </c>
      <c r="G85" s="44">
        <f>ROUND(E85*F85,2)</f>
        <v>0</v>
      </c>
      <c r="H85" s="43"/>
      <c r="I85" s="44">
        <f>ROUND(E85*H85,2)</f>
        <v>0</v>
      </c>
      <c r="J85" s="43"/>
      <c r="K85" s="44">
        <f>ROUND(E85*J85,2)</f>
        <v>0</v>
      </c>
      <c r="L85" s="44">
        <v>21</v>
      </c>
      <c r="M85" s="44">
        <f>G85*(1+L85/100)</f>
        <v>0</v>
      </c>
      <c r="N85" s="42">
        <v>0</v>
      </c>
      <c r="O85" s="42">
        <f>ROUND(E85*N85,2)</f>
        <v>0</v>
      </c>
      <c r="P85" s="42">
        <v>0</v>
      </c>
      <c r="Q85" s="42">
        <f>ROUND(E85*P85,2)</f>
        <v>0</v>
      </c>
      <c r="R85" s="44"/>
      <c r="S85" s="44" t="s">
        <v>106</v>
      </c>
      <c r="T85" s="45" t="s">
        <v>133</v>
      </c>
      <c r="U85" s="28">
        <v>1.26</v>
      </c>
      <c r="V85" s="28">
        <f>ROUND(E85*U85,2)</f>
        <v>5.04</v>
      </c>
      <c r="W85" s="28"/>
      <c r="X85" s="28" t="s">
        <v>107</v>
      </c>
      <c r="Y85" s="28" t="s">
        <v>108</v>
      </c>
      <c r="Z85" s="17"/>
      <c r="AA85" s="17"/>
      <c r="AB85" s="17"/>
      <c r="AC85" s="17"/>
      <c r="AD85" s="17"/>
      <c r="AE85" s="17"/>
      <c r="AF85" s="17"/>
      <c r="AG85" s="17" t="s">
        <v>109</v>
      </c>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row>
    <row r="86" spans="1:60" outlineLevel="2" x14ac:dyDescent="0.2">
      <c r="A86" s="24"/>
      <c r="B86" s="25"/>
      <c r="C86" s="55" t="s">
        <v>17</v>
      </c>
      <c r="D86" s="30"/>
      <c r="E86" s="61">
        <v>4</v>
      </c>
      <c r="F86" s="28"/>
      <c r="G86" s="28"/>
      <c r="H86" s="28"/>
      <c r="I86" s="28"/>
      <c r="J86" s="28"/>
      <c r="K86" s="28"/>
      <c r="L86" s="28"/>
      <c r="M86" s="28"/>
      <c r="N86" s="27"/>
      <c r="O86" s="27"/>
      <c r="P86" s="27"/>
      <c r="Q86" s="27"/>
      <c r="R86" s="28"/>
      <c r="S86" s="28"/>
      <c r="T86" s="28"/>
      <c r="U86" s="28"/>
      <c r="V86" s="28"/>
      <c r="W86" s="28"/>
      <c r="X86" s="28"/>
      <c r="Y86" s="28"/>
      <c r="Z86" s="17"/>
      <c r="AA86" s="17"/>
      <c r="AB86" s="17"/>
      <c r="AC86" s="17"/>
      <c r="AD86" s="17"/>
      <c r="AE86" s="17"/>
      <c r="AF86" s="17"/>
      <c r="AG86" s="17" t="s">
        <v>111</v>
      </c>
      <c r="AH86" s="17">
        <v>0</v>
      </c>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row>
    <row r="87" spans="1:60" x14ac:dyDescent="0.2">
      <c r="A87" s="32" t="s">
        <v>101</v>
      </c>
      <c r="B87" s="33" t="s">
        <v>32</v>
      </c>
      <c r="C87" s="53" t="s">
        <v>33</v>
      </c>
      <c r="D87" s="34"/>
      <c r="E87" s="35"/>
      <c r="F87" s="36"/>
      <c r="G87" s="36">
        <f>SUMIF(AG88:AG100,"&lt;&gt;NOR",G88:G100)</f>
        <v>0</v>
      </c>
      <c r="H87" s="36"/>
      <c r="I87" s="36">
        <f>SUM(I88:I100)</f>
        <v>0</v>
      </c>
      <c r="J87" s="36"/>
      <c r="K87" s="36">
        <f>SUM(K88:K100)</f>
        <v>0</v>
      </c>
      <c r="L87" s="36"/>
      <c r="M87" s="36">
        <f>SUM(M88:M100)</f>
        <v>0</v>
      </c>
      <c r="N87" s="35"/>
      <c r="O87" s="35">
        <f>SUM(O88:O100)</f>
        <v>1.3699999999999999</v>
      </c>
      <c r="P87" s="35"/>
      <c r="Q87" s="35">
        <f>SUM(Q88:Q100)</f>
        <v>0</v>
      </c>
      <c r="R87" s="36"/>
      <c r="S87" s="36"/>
      <c r="T87" s="37"/>
      <c r="U87" s="31"/>
      <c r="V87" s="31">
        <f>SUM(V88:V100)</f>
        <v>28.73</v>
      </c>
      <c r="W87" s="31"/>
      <c r="X87" s="31"/>
      <c r="Y87" s="31"/>
      <c r="AG87" t="s">
        <v>102</v>
      </c>
    </row>
    <row r="88" spans="1:60" outlineLevel="1" x14ac:dyDescent="0.2">
      <c r="A88" s="39">
        <v>22</v>
      </c>
      <c r="B88" s="40" t="s">
        <v>144</v>
      </c>
      <c r="C88" s="54" t="s">
        <v>145</v>
      </c>
      <c r="D88" s="41" t="s">
        <v>124</v>
      </c>
      <c r="E88" s="42">
        <v>31.707999999999998</v>
      </c>
      <c r="F88" s="438">
        <v>0</v>
      </c>
      <c r="G88" s="44">
        <f>ROUND(E88*F88,2)</f>
        <v>0</v>
      </c>
      <c r="H88" s="43"/>
      <c r="I88" s="44">
        <f>ROUND(E88*H88,2)</f>
        <v>0</v>
      </c>
      <c r="J88" s="43"/>
      <c r="K88" s="44">
        <f>ROUND(E88*J88,2)</f>
        <v>0</v>
      </c>
      <c r="L88" s="44">
        <v>21</v>
      </c>
      <c r="M88" s="44">
        <f>G88*(1+L88/100)</f>
        <v>0</v>
      </c>
      <c r="N88" s="42">
        <v>4.0000000000000003E-5</v>
      </c>
      <c r="O88" s="42">
        <f>ROUND(E88*N88,2)</f>
        <v>0</v>
      </c>
      <c r="P88" s="42">
        <v>0</v>
      </c>
      <c r="Q88" s="42">
        <f>ROUND(E88*P88,2)</f>
        <v>0</v>
      </c>
      <c r="R88" s="44"/>
      <c r="S88" s="44" t="s">
        <v>106</v>
      </c>
      <c r="T88" s="45" t="s">
        <v>106</v>
      </c>
      <c r="U88" s="28">
        <v>7.8E-2</v>
      </c>
      <c r="V88" s="28">
        <f>ROUND(E88*U88,2)</f>
        <v>2.4700000000000002</v>
      </c>
      <c r="W88" s="28"/>
      <c r="X88" s="28" t="s">
        <v>107</v>
      </c>
      <c r="Y88" s="28" t="s">
        <v>108</v>
      </c>
      <c r="Z88" s="17"/>
      <c r="AA88" s="17"/>
      <c r="AB88" s="17"/>
      <c r="AC88" s="17"/>
      <c r="AD88" s="17"/>
      <c r="AE88" s="17"/>
      <c r="AF88" s="17"/>
      <c r="AG88" s="17" t="s">
        <v>109</v>
      </c>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row>
    <row r="89" spans="1:60" outlineLevel="2" x14ac:dyDescent="0.2">
      <c r="A89" s="24"/>
      <c r="B89" s="25"/>
      <c r="C89" s="55" t="s">
        <v>557</v>
      </c>
      <c r="D89" s="30"/>
      <c r="E89" s="61">
        <v>27</v>
      </c>
      <c r="F89" s="28"/>
      <c r="G89" s="28"/>
      <c r="H89" s="28"/>
      <c r="I89" s="28"/>
      <c r="J89" s="28"/>
      <c r="K89" s="28"/>
      <c r="L89" s="28"/>
      <c r="M89" s="28"/>
      <c r="N89" s="27"/>
      <c r="O89" s="27"/>
      <c r="P89" s="27"/>
      <c r="Q89" s="27"/>
      <c r="R89" s="28"/>
      <c r="S89" s="28"/>
      <c r="T89" s="28"/>
      <c r="U89" s="28"/>
      <c r="V89" s="28"/>
      <c r="W89" s="28"/>
      <c r="X89" s="28"/>
      <c r="Y89" s="28"/>
      <c r="Z89" s="17"/>
      <c r="AA89" s="17"/>
      <c r="AB89" s="17"/>
      <c r="AC89" s="17"/>
      <c r="AD89" s="17"/>
      <c r="AE89" s="17"/>
      <c r="AF89" s="17"/>
      <c r="AG89" s="17" t="s">
        <v>111</v>
      </c>
      <c r="AH89" s="17">
        <v>0</v>
      </c>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row>
    <row r="90" spans="1:60" outlineLevel="3" x14ac:dyDescent="0.2">
      <c r="A90" s="24"/>
      <c r="B90" s="25"/>
      <c r="C90" s="55" t="s">
        <v>558</v>
      </c>
      <c r="D90" s="30"/>
      <c r="E90" s="61">
        <v>4.7080000000000002</v>
      </c>
      <c r="F90" s="28"/>
      <c r="G90" s="28"/>
      <c r="H90" s="28"/>
      <c r="I90" s="28"/>
      <c r="J90" s="28"/>
      <c r="K90" s="28"/>
      <c r="L90" s="28"/>
      <c r="M90" s="28"/>
      <c r="N90" s="27"/>
      <c r="O90" s="27"/>
      <c r="P90" s="27"/>
      <c r="Q90" s="27"/>
      <c r="R90" s="28"/>
      <c r="S90" s="28"/>
      <c r="T90" s="28"/>
      <c r="U90" s="28"/>
      <c r="V90" s="28"/>
      <c r="W90" s="28"/>
      <c r="X90" s="28"/>
      <c r="Y90" s="28"/>
      <c r="Z90" s="17"/>
      <c r="AA90" s="17"/>
      <c r="AB90" s="17"/>
      <c r="AC90" s="17"/>
      <c r="AD90" s="17"/>
      <c r="AE90" s="17"/>
      <c r="AF90" s="17"/>
      <c r="AG90" s="17" t="s">
        <v>111</v>
      </c>
      <c r="AH90" s="17">
        <v>0</v>
      </c>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row>
    <row r="91" spans="1:60" outlineLevel="1" x14ac:dyDescent="0.2">
      <c r="A91" s="39">
        <v>23</v>
      </c>
      <c r="B91" s="40" t="s">
        <v>149</v>
      </c>
      <c r="C91" s="54" t="s">
        <v>150</v>
      </c>
      <c r="D91" s="41" t="s">
        <v>151</v>
      </c>
      <c r="E91" s="42">
        <v>42.62</v>
      </c>
      <c r="F91" s="438">
        <v>0</v>
      </c>
      <c r="G91" s="44">
        <f>ROUND(E91*F91,2)</f>
        <v>0</v>
      </c>
      <c r="H91" s="43"/>
      <c r="I91" s="44">
        <f>ROUND(E91*H91,2)</f>
        <v>0</v>
      </c>
      <c r="J91" s="43"/>
      <c r="K91" s="44">
        <f>ROUND(E91*J91,2)</f>
        <v>0</v>
      </c>
      <c r="L91" s="44">
        <v>21</v>
      </c>
      <c r="M91" s="44">
        <f>G91*(1+L91/100)</f>
        <v>0</v>
      </c>
      <c r="N91" s="42">
        <v>3.7100000000000002E-3</v>
      </c>
      <c r="O91" s="42">
        <f>ROUND(E91*N91,2)</f>
        <v>0.16</v>
      </c>
      <c r="P91" s="42">
        <v>0</v>
      </c>
      <c r="Q91" s="42">
        <f>ROUND(E91*P91,2)</f>
        <v>0</v>
      </c>
      <c r="R91" s="44"/>
      <c r="S91" s="44" t="s">
        <v>106</v>
      </c>
      <c r="T91" s="45" t="s">
        <v>106</v>
      </c>
      <c r="U91" s="28">
        <v>0.18179999999999999</v>
      </c>
      <c r="V91" s="28">
        <f>ROUND(E91*U91,2)</f>
        <v>7.75</v>
      </c>
      <c r="W91" s="28"/>
      <c r="X91" s="28" t="s">
        <v>107</v>
      </c>
      <c r="Y91" s="28" t="s">
        <v>108</v>
      </c>
      <c r="Z91" s="17"/>
      <c r="AA91" s="17"/>
      <c r="AB91" s="17"/>
      <c r="AC91" s="17"/>
      <c r="AD91" s="17"/>
      <c r="AE91" s="17"/>
      <c r="AF91" s="17"/>
      <c r="AG91" s="17" t="s">
        <v>109</v>
      </c>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row>
    <row r="92" spans="1:60" outlineLevel="2" x14ac:dyDescent="0.2">
      <c r="A92" s="24"/>
      <c r="B92" s="25"/>
      <c r="C92" s="55" t="s">
        <v>559</v>
      </c>
      <c r="D92" s="30"/>
      <c r="E92" s="61">
        <v>20.57</v>
      </c>
      <c r="F92" s="28"/>
      <c r="G92" s="28"/>
      <c r="H92" s="28"/>
      <c r="I92" s="28"/>
      <c r="J92" s="28"/>
      <c r="K92" s="28"/>
      <c r="L92" s="28"/>
      <c r="M92" s="28"/>
      <c r="N92" s="27"/>
      <c r="O92" s="27"/>
      <c r="P92" s="27"/>
      <c r="Q92" s="27"/>
      <c r="R92" s="28"/>
      <c r="S92" s="28"/>
      <c r="T92" s="28"/>
      <c r="U92" s="28"/>
      <c r="V92" s="28"/>
      <c r="W92" s="28"/>
      <c r="X92" s="28"/>
      <c r="Y92" s="28"/>
      <c r="Z92" s="17"/>
      <c r="AA92" s="17"/>
      <c r="AB92" s="17"/>
      <c r="AC92" s="17"/>
      <c r="AD92" s="17"/>
      <c r="AE92" s="17"/>
      <c r="AF92" s="17"/>
      <c r="AG92" s="17" t="s">
        <v>111</v>
      </c>
      <c r="AH92" s="17">
        <v>0</v>
      </c>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row>
    <row r="93" spans="1:60" outlineLevel="3" x14ac:dyDescent="0.2">
      <c r="A93" s="24"/>
      <c r="B93" s="25"/>
      <c r="C93" s="55" t="s">
        <v>560</v>
      </c>
      <c r="D93" s="30"/>
      <c r="E93" s="61">
        <v>22.05</v>
      </c>
      <c r="F93" s="28"/>
      <c r="G93" s="28"/>
      <c r="H93" s="28"/>
      <c r="I93" s="28"/>
      <c r="J93" s="28"/>
      <c r="K93" s="28"/>
      <c r="L93" s="28"/>
      <c r="M93" s="28"/>
      <c r="N93" s="27"/>
      <c r="O93" s="27"/>
      <c r="P93" s="27"/>
      <c r="Q93" s="27"/>
      <c r="R93" s="28"/>
      <c r="S93" s="28"/>
      <c r="T93" s="28"/>
      <c r="U93" s="28"/>
      <c r="V93" s="28"/>
      <c r="W93" s="28"/>
      <c r="X93" s="28"/>
      <c r="Y93" s="28"/>
      <c r="Z93" s="17"/>
      <c r="AA93" s="17"/>
      <c r="AB93" s="17"/>
      <c r="AC93" s="17"/>
      <c r="AD93" s="17"/>
      <c r="AE93" s="17"/>
      <c r="AF93" s="17"/>
      <c r="AG93" s="17" t="s">
        <v>111</v>
      </c>
      <c r="AH93" s="17">
        <v>0</v>
      </c>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row>
    <row r="94" spans="1:60" outlineLevel="1" x14ac:dyDescent="0.2">
      <c r="A94" s="39">
        <v>24</v>
      </c>
      <c r="B94" s="40" t="s">
        <v>153</v>
      </c>
      <c r="C94" s="54" t="s">
        <v>154</v>
      </c>
      <c r="D94" s="41" t="s">
        <v>124</v>
      </c>
      <c r="E94" s="42">
        <v>20.8325</v>
      </c>
      <c r="F94" s="438">
        <v>0</v>
      </c>
      <c r="G94" s="44">
        <f>ROUND(E94*F94,2)</f>
        <v>0</v>
      </c>
      <c r="H94" s="43"/>
      <c r="I94" s="44">
        <f>ROUND(E94*H94,2)</f>
        <v>0</v>
      </c>
      <c r="J94" s="43"/>
      <c r="K94" s="44">
        <f>ROUND(E94*J94,2)</f>
        <v>0</v>
      </c>
      <c r="L94" s="44">
        <v>21</v>
      </c>
      <c r="M94" s="44">
        <f>G94*(1+L94/100)</f>
        <v>0</v>
      </c>
      <c r="N94" s="42">
        <v>4.7660000000000001E-2</v>
      </c>
      <c r="O94" s="42">
        <f>ROUND(E94*N94,2)</f>
        <v>0.99</v>
      </c>
      <c r="P94" s="42">
        <v>0</v>
      </c>
      <c r="Q94" s="42">
        <f>ROUND(E94*P94,2)</f>
        <v>0</v>
      </c>
      <c r="R94" s="44"/>
      <c r="S94" s="44" t="s">
        <v>106</v>
      </c>
      <c r="T94" s="45" t="s">
        <v>106</v>
      </c>
      <c r="U94" s="28">
        <v>0.65600000000000003</v>
      </c>
      <c r="V94" s="28">
        <f>ROUND(E94*U94,2)</f>
        <v>13.67</v>
      </c>
      <c r="W94" s="28"/>
      <c r="X94" s="28" t="s">
        <v>107</v>
      </c>
      <c r="Y94" s="28" t="s">
        <v>108</v>
      </c>
      <c r="Z94" s="17"/>
      <c r="AA94" s="17"/>
      <c r="AB94" s="17"/>
      <c r="AC94" s="17"/>
      <c r="AD94" s="17"/>
      <c r="AE94" s="17"/>
      <c r="AF94" s="17"/>
      <c r="AG94" s="17" t="s">
        <v>109</v>
      </c>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row>
    <row r="95" spans="1:60" outlineLevel="2" x14ac:dyDescent="0.2">
      <c r="A95" s="24"/>
      <c r="B95" s="25"/>
      <c r="C95" s="55" t="s">
        <v>561</v>
      </c>
      <c r="D95" s="30"/>
      <c r="E95" s="61">
        <v>4.2</v>
      </c>
      <c r="F95" s="28"/>
      <c r="G95" s="28"/>
      <c r="H95" s="28"/>
      <c r="I95" s="28"/>
      <c r="J95" s="28"/>
      <c r="K95" s="28"/>
      <c r="L95" s="28"/>
      <c r="M95" s="28"/>
      <c r="N95" s="27"/>
      <c r="O95" s="27"/>
      <c r="P95" s="27"/>
      <c r="Q95" s="27"/>
      <c r="R95" s="28"/>
      <c r="S95" s="28"/>
      <c r="T95" s="28"/>
      <c r="U95" s="28"/>
      <c r="V95" s="28"/>
      <c r="W95" s="28"/>
      <c r="X95" s="28"/>
      <c r="Y95" s="28"/>
      <c r="Z95" s="17"/>
      <c r="AA95" s="17"/>
      <c r="AB95" s="17"/>
      <c r="AC95" s="17"/>
      <c r="AD95" s="17"/>
      <c r="AE95" s="17"/>
      <c r="AF95" s="17"/>
      <c r="AG95" s="17" t="s">
        <v>111</v>
      </c>
      <c r="AH95" s="17">
        <v>0</v>
      </c>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row>
    <row r="96" spans="1:60" outlineLevel="3" x14ac:dyDescent="0.2">
      <c r="A96" s="24"/>
      <c r="B96" s="25"/>
      <c r="C96" s="55" t="s">
        <v>562</v>
      </c>
      <c r="D96" s="30"/>
      <c r="E96" s="61">
        <v>-0.51749999999999996</v>
      </c>
      <c r="F96" s="28"/>
      <c r="G96" s="28"/>
      <c r="H96" s="28"/>
      <c r="I96" s="28"/>
      <c r="J96" s="28"/>
      <c r="K96" s="28"/>
      <c r="L96" s="28"/>
      <c r="M96" s="28"/>
      <c r="N96" s="27"/>
      <c r="O96" s="27"/>
      <c r="P96" s="27"/>
      <c r="Q96" s="27"/>
      <c r="R96" s="28"/>
      <c r="S96" s="28"/>
      <c r="T96" s="28"/>
      <c r="U96" s="28"/>
      <c r="V96" s="28"/>
      <c r="W96" s="28"/>
      <c r="X96" s="28"/>
      <c r="Y96" s="28"/>
      <c r="Z96" s="17"/>
      <c r="AA96" s="17"/>
      <c r="AB96" s="17"/>
      <c r="AC96" s="17"/>
      <c r="AD96" s="17"/>
      <c r="AE96" s="17"/>
      <c r="AF96" s="17"/>
      <c r="AG96" s="17" t="s">
        <v>111</v>
      </c>
      <c r="AH96" s="17">
        <v>0</v>
      </c>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row>
    <row r="97" spans="1:60" outlineLevel="3" x14ac:dyDescent="0.2">
      <c r="A97" s="24"/>
      <c r="B97" s="25"/>
      <c r="C97" s="55" t="s">
        <v>563</v>
      </c>
      <c r="D97" s="30"/>
      <c r="E97" s="61">
        <v>7.54</v>
      </c>
      <c r="F97" s="28"/>
      <c r="G97" s="28"/>
      <c r="H97" s="28"/>
      <c r="I97" s="28"/>
      <c r="J97" s="28"/>
      <c r="K97" s="28"/>
      <c r="L97" s="28"/>
      <c r="M97" s="28"/>
      <c r="N97" s="27"/>
      <c r="O97" s="27"/>
      <c r="P97" s="27"/>
      <c r="Q97" s="27"/>
      <c r="R97" s="28"/>
      <c r="S97" s="28"/>
      <c r="T97" s="28"/>
      <c r="U97" s="28"/>
      <c r="V97" s="28"/>
      <c r="W97" s="28"/>
      <c r="X97" s="28"/>
      <c r="Y97" s="28"/>
      <c r="Z97" s="17"/>
      <c r="AA97" s="17"/>
      <c r="AB97" s="17"/>
      <c r="AC97" s="17"/>
      <c r="AD97" s="17"/>
      <c r="AE97" s="17"/>
      <c r="AF97" s="17"/>
      <c r="AG97" s="17" t="s">
        <v>111</v>
      </c>
      <c r="AH97" s="17">
        <v>0</v>
      </c>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row>
    <row r="98" spans="1:60" outlineLevel="3" x14ac:dyDescent="0.2">
      <c r="A98" s="24"/>
      <c r="B98" s="25"/>
      <c r="C98" s="55" t="s">
        <v>564</v>
      </c>
      <c r="D98" s="30"/>
      <c r="E98" s="61">
        <v>9.61</v>
      </c>
      <c r="F98" s="28"/>
      <c r="G98" s="28"/>
      <c r="H98" s="28"/>
      <c r="I98" s="28"/>
      <c r="J98" s="28"/>
      <c r="K98" s="28"/>
      <c r="L98" s="28"/>
      <c r="M98" s="28"/>
      <c r="N98" s="27"/>
      <c r="O98" s="27"/>
      <c r="P98" s="27"/>
      <c r="Q98" s="27"/>
      <c r="R98" s="28"/>
      <c r="S98" s="28"/>
      <c r="T98" s="28"/>
      <c r="U98" s="28"/>
      <c r="V98" s="28"/>
      <c r="W98" s="28"/>
      <c r="X98" s="28"/>
      <c r="Y98" s="28"/>
      <c r="Z98" s="17"/>
      <c r="AA98" s="17"/>
      <c r="AB98" s="17"/>
      <c r="AC98" s="17"/>
      <c r="AD98" s="17"/>
      <c r="AE98" s="17"/>
      <c r="AF98" s="17"/>
      <c r="AG98" s="17" t="s">
        <v>111</v>
      </c>
      <c r="AH98" s="17">
        <v>0</v>
      </c>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row>
    <row r="99" spans="1:60" outlineLevel="1" x14ac:dyDescent="0.2">
      <c r="A99" s="39">
        <v>25</v>
      </c>
      <c r="B99" s="40" t="s">
        <v>157</v>
      </c>
      <c r="C99" s="54" t="s">
        <v>158</v>
      </c>
      <c r="D99" s="41" t="s">
        <v>124</v>
      </c>
      <c r="E99" s="42">
        <v>4.1139999999999999</v>
      </c>
      <c r="F99" s="438">
        <v>0</v>
      </c>
      <c r="G99" s="44">
        <f>ROUND(E99*F99,2)</f>
        <v>0</v>
      </c>
      <c r="H99" s="43"/>
      <c r="I99" s="44">
        <f>ROUND(E99*H99,2)</f>
        <v>0</v>
      </c>
      <c r="J99" s="43"/>
      <c r="K99" s="44">
        <f>ROUND(E99*J99,2)</f>
        <v>0</v>
      </c>
      <c r="L99" s="44">
        <v>21</v>
      </c>
      <c r="M99" s="44">
        <f>G99*(1+L99/100)</f>
        <v>0</v>
      </c>
      <c r="N99" s="42">
        <v>5.3690000000000002E-2</v>
      </c>
      <c r="O99" s="42">
        <f>ROUND(E99*N99,2)</f>
        <v>0.22</v>
      </c>
      <c r="P99" s="42">
        <v>0</v>
      </c>
      <c r="Q99" s="42">
        <f>ROUND(E99*P99,2)</f>
        <v>0</v>
      </c>
      <c r="R99" s="44"/>
      <c r="S99" s="44" t="s">
        <v>106</v>
      </c>
      <c r="T99" s="45" t="s">
        <v>106</v>
      </c>
      <c r="U99" s="28">
        <v>1.17717</v>
      </c>
      <c r="V99" s="28">
        <f>ROUND(E99*U99,2)</f>
        <v>4.84</v>
      </c>
      <c r="W99" s="28"/>
      <c r="X99" s="28" t="s">
        <v>107</v>
      </c>
      <c r="Y99" s="28" t="s">
        <v>108</v>
      </c>
      <c r="Z99" s="17"/>
      <c r="AA99" s="17"/>
      <c r="AB99" s="17"/>
      <c r="AC99" s="17"/>
      <c r="AD99" s="17"/>
      <c r="AE99" s="17"/>
      <c r="AF99" s="17"/>
      <c r="AG99" s="17" t="s">
        <v>109</v>
      </c>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row>
    <row r="100" spans="1:60" outlineLevel="2" x14ac:dyDescent="0.2">
      <c r="A100" s="24"/>
      <c r="B100" s="25"/>
      <c r="C100" s="55" t="s">
        <v>565</v>
      </c>
      <c r="D100" s="30"/>
      <c r="E100" s="61">
        <v>4.1139999999999999</v>
      </c>
      <c r="F100" s="28"/>
      <c r="G100" s="28"/>
      <c r="H100" s="28"/>
      <c r="I100" s="28"/>
      <c r="J100" s="28"/>
      <c r="K100" s="28"/>
      <c r="L100" s="28"/>
      <c r="M100" s="28"/>
      <c r="N100" s="27"/>
      <c r="O100" s="27"/>
      <c r="P100" s="27"/>
      <c r="Q100" s="27"/>
      <c r="R100" s="28"/>
      <c r="S100" s="28"/>
      <c r="T100" s="28"/>
      <c r="U100" s="28"/>
      <c r="V100" s="28"/>
      <c r="W100" s="28"/>
      <c r="X100" s="28"/>
      <c r="Y100" s="28"/>
      <c r="Z100" s="17"/>
      <c r="AA100" s="17"/>
      <c r="AB100" s="17"/>
      <c r="AC100" s="17"/>
      <c r="AD100" s="17"/>
      <c r="AE100" s="17"/>
      <c r="AF100" s="17"/>
      <c r="AG100" s="17" t="s">
        <v>111</v>
      </c>
      <c r="AH100" s="17">
        <v>0</v>
      </c>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row>
    <row r="101" spans="1:60" x14ac:dyDescent="0.2">
      <c r="A101" s="32" t="s">
        <v>101</v>
      </c>
      <c r="B101" s="33" t="s">
        <v>34</v>
      </c>
      <c r="C101" s="53" t="s">
        <v>35</v>
      </c>
      <c r="D101" s="34"/>
      <c r="E101" s="35"/>
      <c r="F101" s="36"/>
      <c r="G101" s="36">
        <f>SUMIF(AG102:AG128,"&lt;&gt;NOR",G102:G128)</f>
        <v>0</v>
      </c>
      <c r="H101" s="36"/>
      <c r="I101" s="36">
        <f>SUM(I102:I128)</f>
        <v>0</v>
      </c>
      <c r="J101" s="36"/>
      <c r="K101" s="36">
        <f>SUM(K102:K128)</f>
        <v>0</v>
      </c>
      <c r="L101" s="36"/>
      <c r="M101" s="36">
        <f>SUM(M102:M128)</f>
        <v>0</v>
      </c>
      <c r="N101" s="35"/>
      <c r="O101" s="35">
        <f>SUM(O102:O128)</f>
        <v>1.72</v>
      </c>
      <c r="P101" s="35"/>
      <c r="Q101" s="35">
        <f>SUM(Q102:Q128)</f>
        <v>0</v>
      </c>
      <c r="R101" s="36"/>
      <c r="S101" s="36"/>
      <c r="T101" s="37"/>
      <c r="U101" s="31"/>
      <c r="V101" s="31">
        <f>SUM(V102:V128)</f>
        <v>133.35999999999999</v>
      </c>
      <c r="W101" s="31"/>
      <c r="X101" s="31"/>
      <c r="Y101" s="31"/>
      <c r="AG101" t="s">
        <v>102</v>
      </c>
    </row>
    <row r="102" spans="1:60" outlineLevel="1" x14ac:dyDescent="0.2">
      <c r="A102" s="39">
        <v>26</v>
      </c>
      <c r="B102" s="40" t="s">
        <v>566</v>
      </c>
      <c r="C102" s="54" t="s">
        <v>567</v>
      </c>
      <c r="D102" s="41" t="s">
        <v>124</v>
      </c>
      <c r="E102" s="42">
        <v>16.29</v>
      </c>
      <c r="F102" s="438">
        <v>0</v>
      </c>
      <c r="G102" s="44">
        <f>ROUND(E102*F102,2)</f>
        <v>0</v>
      </c>
      <c r="H102" s="43"/>
      <c r="I102" s="44">
        <f>ROUND(E102*H102,2)</f>
        <v>0</v>
      </c>
      <c r="J102" s="43"/>
      <c r="K102" s="44">
        <f>ROUND(E102*J102,2)</f>
        <v>0</v>
      </c>
      <c r="L102" s="44">
        <v>21</v>
      </c>
      <c r="M102" s="44">
        <f>G102*(1+L102/100)</f>
        <v>0</v>
      </c>
      <c r="N102" s="42">
        <v>5.9999999999999995E-4</v>
      </c>
      <c r="O102" s="42">
        <f>ROUND(E102*N102,2)</f>
        <v>0.01</v>
      </c>
      <c r="P102" s="42">
        <v>0</v>
      </c>
      <c r="Q102" s="42">
        <f>ROUND(E102*P102,2)</f>
        <v>0</v>
      </c>
      <c r="R102" s="44"/>
      <c r="S102" s="44" t="s">
        <v>106</v>
      </c>
      <c r="T102" s="45" t="s">
        <v>106</v>
      </c>
      <c r="U102" s="28">
        <v>0.159</v>
      </c>
      <c r="V102" s="28">
        <f>ROUND(E102*U102,2)</f>
        <v>2.59</v>
      </c>
      <c r="W102" s="28"/>
      <c r="X102" s="28" t="s">
        <v>107</v>
      </c>
      <c r="Y102" s="28" t="s">
        <v>108</v>
      </c>
      <c r="Z102" s="17"/>
      <c r="AA102" s="17"/>
      <c r="AB102" s="17"/>
      <c r="AC102" s="17"/>
      <c r="AD102" s="17"/>
      <c r="AE102" s="17"/>
      <c r="AF102" s="17"/>
      <c r="AG102" s="17" t="s">
        <v>109</v>
      </c>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row>
    <row r="103" spans="1:60" outlineLevel="2" x14ac:dyDescent="0.2">
      <c r="A103" s="24"/>
      <c r="B103" s="25"/>
      <c r="C103" s="55" t="s">
        <v>568</v>
      </c>
      <c r="D103" s="30"/>
      <c r="E103" s="61">
        <v>14.94</v>
      </c>
      <c r="F103" s="28"/>
      <c r="G103" s="28"/>
      <c r="H103" s="28"/>
      <c r="I103" s="28"/>
      <c r="J103" s="28"/>
      <c r="K103" s="28"/>
      <c r="L103" s="28"/>
      <c r="M103" s="28"/>
      <c r="N103" s="27"/>
      <c r="O103" s="27"/>
      <c r="P103" s="27"/>
      <c r="Q103" s="27"/>
      <c r="R103" s="28"/>
      <c r="S103" s="28"/>
      <c r="T103" s="28"/>
      <c r="U103" s="28"/>
      <c r="V103" s="28"/>
      <c r="W103" s="28"/>
      <c r="X103" s="28"/>
      <c r="Y103" s="28"/>
      <c r="Z103" s="17"/>
      <c r="AA103" s="17"/>
      <c r="AB103" s="17"/>
      <c r="AC103" s="17"/>
      <c r="AD103" s="17"/>
      <c r="AE103" s="17"/>
      <c r="AF103" s="17"/>
      <c r="AG103" s="17" t="s">
        <v>111</v>
      </c>
      <c r="AH103" s="17">
        <v>0</v>
      </c>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row>
    <row r="104" spans="1:60" outlineLevel="3" x14ac:dyDescent="0.2">
      <c r="A104" s="24"/>
      <c r="B104" s="25"/>
      <c r="C104" s="55" t="s">
        <v>569</v>
      </c>
      <c r="D104" s="30"/>
      <c r="E104" s="61">
        <v>1.35</v>
      </c>
      <c r="F104" s="28"/>
      <c r="G104" s="28"/>
      <c r="H104" s="28"/>
      <c r="I104" s="28"/>
      <c r="J104" s="28"/>
      <c r="K104" s="28"/>
      <c r="L104" s="28"/>
      <c r="M104" s="28"/>
      <c r="N104" s="27"/>
      <c r="O104" s="27"/>
      <c r="P104" s="27"/>
      <c r="Q104" s="27"/>
      <c r="R104" s="28"/>
      <c r="S104" s="28"/>
      <c r="T104" s="28"/>
      <c r="U104" s="28"/>
      <c r="V104" s="28"/>
      <c r="W104" s="28"/>
      <c r="X104" s="28"/>
      <c r="Y104" s="28"/>
      <c r="Z104" s="17"/>
      <c r="AA104" s="17"/>
      <c r="AB104" s="17"/>
      <c r="AC104" s="17"/>
      <c r="AD104" s="17"/>
      <c r="AE104" s="17"/>
      <c r="AF104" s="17"/>
      <c r="AG104" s="17" t="s">
        <v>111</v>
      </c>
      <c r="AH104" s="17">
        <v>0</v>
      </c>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row>
    <row r="105" spans="1:60" ht="22.5" outlineLevel="1" x14ac:dyDescent="0.2">
      <c r="A105" s="39">
        <v>27</v>
      </c>
      <c r="B105" s="40" t="s">
        <v>570</v>
      </c>
      <c r="C105" s="54" t="s">
        <v>571</v>
      </c>
      <c r="D105" s="41" t="s">
        <v>124</v>
      </c>
      <c r="E105" s="42">
        <v>29.88</v>
      </c>
      <c r="F105" s="438">
        <v>0</v>
      </c>
      <c r="G105" s="44">
        <f>ROUND(E105*F105,2)</f>
        <v>0</v>
      </c>
      <c r="H105" s="43"/>
      <c r="I105" s="44">
        <f>ROUND(E105*H105,2)</f>
        <v>0</v>
      </c>
      <c r="J105" s="43"/>
      <c r="K105" s="44">
        <f>ROUND(E105*J105,2)</f>
        <v>0</v>
      </c>
      <c r="L105" s="44">
        <v>21</v>
      </c>
      <c r="M105" s="44">
        <f>G105*(1+L105/100)</f>
        <v>0</v>
      </c>
      <c r="N105" s="42">
        <v>1.231E-2</v>
      </c>
      <c r="O105" s="42">
        <f>ROUND(E105*N105,2)</f>
        <v>0.37</v>
      </c>
      <c r="P105" s="42">
        <v>0</v>
      </c>
      <c r="Q105" s="42">
        <f>ROUND(E105*P105,2)</f>
        <v>0</v>
      </c>
      <c r="R105" s="44"/>
      <c r="S105" s="44" t="s">
        <v>106</v>
      </c>
      <c r="T105" s="45" t="s">
        <v>133</v>
      </c>
      <c r="U105" s="28">
        <v>1.26</v>
      </c>
      <c r="V105" s="28">
        <f>ROUND(E105*U105,2)</f>
        <v>37.65</v>
      </c>
      <c r="W105" s="28"/>
      <c r="X105" s="28" t="s">
        <v>107</v>
      </c>
      <c r="Y105" s="28" t="s">
        <v>108</v>
      </c>
      <c r="Z105" s="17"/>
      <c r="AA105" s="17"/>
      <c r="AB105" s="17"/>
      <c r="AC105" s="17"/>
      <c r="AD105" s="17"/>
      <c r="AE105" s="17"/>
      <c r="AF105" s="17"/>
      <c r="AG105" s="17" t="s">
        <v>109</v>
      </c>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row>
    <row r="106" spans="1:60" outlineLevel="2" x14ac:dyDescent="0.2">
      <c r="A106" s="24"/>
      <c r="B106" s="25"/>
      <c r="C106" s="55" t="s">
        <v>572</v>
      </c>
      <c r="D106" s="30"/>
      <c r="E106" s="61">
        <v>29.88</v>
      </c>
      <c r="F106" s="28"/>
      <c r="G106" s="28"/>
      <c r="H106" s="28"/>
      <c r="I106" s="28"/>
      <c r="J106" s="28"/>
      <c r="K106" s="28"/>
      <c r="L106" s="28"/>
      <c r="M106" s="28"/>
      <c r="N106" s="27"/>
      <c r="O106" s="27"/>
      <c r="P106" s="27"/>
      <c r="Q106" s="27"/>
      <c r="R106" s="28"/>
      <c r="S106" s="28"/>
      <c r="T106" s="28"/>
      <c r="U106" s="28"/>
      <c r="V106" s="28"/>
      <c r="W106" s="28"/>
      <c r="X106" s="28"/>
      <c r="Y106" s="28"/>
      <c r="Z106" s="17"/>
      <c r="AA106" s="17"/>
      <c r="AB106" s="17"/>
      <c r="AC106" s="17"/>
      <c r="AD106" s="17"/>
      <c r="AE106" s="17"/>
      <c r="AF106" s="17"/>
      <c r="AG106" s="17" t="s">
        <v>111</v>
      </c>
      <c r="AH106" s="17">
        <v>0</v>
      </c>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row>
    <row r="107" spans="1:60" ht="22.5" outlineLevel="1" x14ac:dyDescent="0.2">
      <c r="A107" s="39">
        <v>28</v>
      </c>
      <c r="B107" s="40" t="s">
        <v>573</v>
      </c>
      <c r="C107" s="54" t="s">
        <v>574</v>
      </c>
      <c r="D107" s="41" t="s">
        <v>124</v>
      </c>
      <c r="E107" s="42">
        <v>48.33</v>
      </c>
      <c r="F107" s="438">
        <v>0</v>
      </c>
      <c r="G107" s="44">
        <f>ROUND(E107*F107,2)</f>
        <v>0</v>
      </c>
      <c r="H107" s="43"/>
      <c r="I107" s="44">
        <f>ROUND(E107*H107,2)</f>
        <v>0</v>
      </c>
      <c r="J107" s="43"/>
      <c r="K107" s="44">
        <f>ROUND(E107*J107,2)</f>
        <v>0</v>
      </c>
      <c r="L107" s="44">
        <v>21</v>
      </c>
      <c r="M107" s="44">
        <f>G107*(1+L107/100)</f>
        <v>0</v>
      </c>
      <c r="N107" s="42">
        <v>2.7619999999999999E-2</v>
      </c>
      <c r="O107" s="42">
        <f>ROUND(E107*N107,2)</f>
        <v>1.33</v>
      </c>
      <c r="P107" s="42">
        <v>0</v>
      </c>
      <c r="Q107" s="42">
        <f>ROUND(E107*P107,2)</f>
        <v>0</v>
      </c>
      <c r="R107" s="44"/>
      <c r="S107" s="44" t="s">
        <v>106</v>
      </c>
      <c r="T107" s="45" t="s">
        <v>106</v>
      </c>
      <c r="U107" s="28">
        <v>1.42</v>
      </c>
      <c r="V107" s="28">
        <f>ROUND(E107*U107,2)</f>
        <v>68.63</v>
      </c>
      <c r="W107" s="28"/>
      <c r="X107" s="28" t="s">
        <v>107</v>
      </c>
      <c r="Y107" s="28" t="s">
        <v>108</v>
      </c>
      <c r="Z107" s="17"/>
      <c r="AA107" s="17"/>
      <c r="AB107" s="17"/>
      <c r="AC107" s="17"/>
      <c r="AD107" s="17"/>
      <c r="AE107" s="17"/>
      <c r="AF107" s="17"/>
      <c r="AG107" s="17" t="s">
        <v>109</v>
      </c>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row>
    <row r="108" spans="1:60" outlineLevel="2" x14ac:dyDescent="0.2">
      <c r="A108" s="24"/>
      <c r="B108" s="25"/>
      <c r="C108" s="55" t="s">
        <v>575</v>
      </c>
      <c r="D108" s="30"/>
      <c r="E108" s="61">
        <v>34.65</v>
      </c>
      <c r="F108" s="28"/>
      <c r="G108" s="28"/>
      <c r="H108" s="28"/>
      <c r="I108" s="28"/>
      <c r="J108" s="28"/>
      <c r="K108" s="28"/>
      <c r="L108" s="28"/>
      <c r="M108" s="28"/>
      <c r="N108" s="27"/>
      <c r="O108" s="27"/>
      <c r="P108" s="27"/>
      <c r="Q108" s="27"/>
      <c r="R108" s="28"/>
      <c r="S108" s="28"/>
      <c r="T108" s="28"/>
      <c r="U108" s="28"/>
      <c r="V108" s="28"/>
      <c r="W108" s="28"/>
      <c r="X108" s="28"/>
      <c r="Y108" s="28"/>
      <c r="Z108" s="17"/>
      <c r="AA108" s="17"/>
      <c r="AB108" s="17"/>
      <c r="AC108" s="17"/>
      <c r="AD108" s="17"/>
      <c r="AE108" s="17"/>
      <c r="AF108" s="17"/>
      <c r="AG108" s="17" t="s">
        <v>111</v>
      </c>
      <c r="AH108" s="17">
        <v>0</v>
      </c>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row>
    <row r="109" spans="1:60" outlineLevel="3" x14ac:dyDescent="0.2">
      <c r="A109" s="24"/>
      <c r="B109" s="25"/>
      <c r="C109" s="55" t="s">
        <v>576</v>
      </c>
      <c r="D109" s="30"/>
      <c r="E109" s="61">
        <v>-5.4</v>
      </c>
      <c r="F109" s="28"/>
      <c r="G109" s="28"/>
      <c r="H109" s="28"/>
      <c r="I109" s="28"/>
      <c r="J109" s="28"/>
      <c r="K109" s="28"/>
      <c r="L109" s="28"/>
      <c r="M109" s="28"/>
      <c r="N109" s="27"/>
      <c r="O109" s="27"/>
      <c r="P109" s="27"/>
      <c r="Q109" s="27"/>
      <c r="R109" s="28"/>
      <c r="S109" s="28"/>
      <c r="T109" s="28"/>
      <c r="U109" s="28"/>
      <c r="V109" s="28"/>
      <c r="W109" s="28"/>
      <c r="X109" s="28"/>
      <c r="Y109" s="28"/>
      <c r="Z109" s="17"/>
      <c r="AA109" s="17"/>
      <c r="AB109" s="17"/>
      <c r="AC109" s="17"/>
      <c r="AD109" s="17"/>
      <c r="AE109" s="17"/>
      <c r="AF109" s="17"/>
      <c r="AG109" s="17" t="s">
        <v>111</v>
      </c>
      <c r="AH109" s="17">
        <v>0</v>
      </c>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row>
    <row r="110" spans="1:60" outlineLevel="3" x14ac:dyDescent="0.2">
      <c r="A110" s="24"/>
      <c r="B110" s="25"/>
      <c r="C110" s="55" t="s">
        <v>577</v>
      </c>
      <c r="D110" s="30"/>
      <c r="E110" s="61">
        <v>4.2300000000000004</v>
      </c>
      <c r="F110" s="28"/>
      <c r="G110" s="28"/>
      <c r="H110" s="28"/>
      <c r="I110" s="28"/>
      <c r="J110" s="28"/>
      <c r="K110" s="28"/>
      <c r="L110" s="28"/>
      <c r="M110" s="28"/>
      <c r="N110" s="27"/>
      <c r="O110" s="27"/>
      <c r="P110" s="27"/>
      <c r="Q110" s="27"/>
      <c r="R110" s="28"/>
      <c r="S110" s="28"/>
      <c r="T110" s="28"/>
      <c r="U110" s="28"/>
      <c r="V110" s="28"/>
      <c r="W110" s="28"/>
      <c r="X110" s="28"/>
      <c r="Y110" s="28"/>
      <c r="Z110" s="17"/>
      <c r="AA110" s="17"/>
      <c r="AB110" s="17"/>
      <c r="AC110" s="17"/>
      <c r="AD110" s="17"/>
      <c r="AE110" s="17"/>
      <c r="AF110" s="17"/>
      <c r="AG110" s="17" t="s">
        <v>111</v>
      </c>
      <c r="AH110" s="17">
        <v>0</v>
      </c>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row>
    <row r="111" spans="1:60" outlineLevel="3" x14ac:dyDescent="0.2">
      <c r="A111" s="24"/>
      <c r="B111" s="25"/>
      <c r="C111" s="55" t="s">
        <v>578</v>
      </c>
      <c r="D111" s="30"/>
      <c r="E111" s="61">
        <v>14.85</v>
      </c>
      <c r="F111" s="28"/>
      <c r="G111" s="28"/>
      <c r="H111" s="28"/>
      <c r="I111" s="28"/>
      <c r="J111" s="28"/>
      <c r="K111" s="28"/>
      <c r="L111" s="28"/>
      <c r="M111" s="28"/>
      <c r="N111" s="27"/>
      <c r="O111" s="27"/>
      <c r="P111" s="27"/>
      <c r="Q111" s="27"/>
      <c r="R111" s="28"/>
      <c r="S111" s="28"/>
      <c r="T111" s="28"/>
      <c r="U111" s="28"/>
      <c r="V111" s="28"/>
      <c r="W111" s="28"/>
      <c r="X111" s="28"/>
      <c r="Y111" s="28"/>
      <c r="Z111" s="17"/>
      <c r="AA111" s="17"/>
      <c r="AB111" s="17"/>
      <c r="AC111" s="17"/>
      <c r="AD111" s="17"/>
      <c r="AE111" s="17"/>
      <c r="AF111" s="17"/>
      <c r="AG111" s="17" t="s">
        <v>111</v>
      </c>
      <c r="AH111" s="17">
        <v>0</v>
      </c>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row>
    <row r="112" spans="1:60" outlineLevel="1" x14ac:dyDescent="0.2">
      <c r="A112" s="39">
        <v>29</v>
      </c>
      <c r="B112" s="40" t="s">
        <v>579</v>
      </c>
      <c r="C112" s="54" t="s">
        <v>580</v>
      </c>
      <c r="D112" s="41" t="s">
        <v>151</v>
      </c>
      <c r="E112" s="42">
        <v>21.15</v>
      </c>
      <c r="F112" s="438">
        <v>0</v>
      </c>
      <c r="G112" s="44">
        <f>ROUND(E112*F112,2)</f>
        <v>0</v>
      </c>
      <c r="H112" s="43"/>
      <c r="I112" s="44">
        <f>ROUND(E112*H112,2)</f>
        <v>0</v>
      </c>
      <c r="J112" s="43"/>
      <c r="K112" s="44">
        <f>ROUND(E112*J112,2)</f>
        <v>0</v>
      </c>
      <c r="L112" s="44">
        <v>21</v>
      </c>
      <c r="M112" s="44">
        <f>G112*(1+L112/100)</f>
        <v>0</v>
      </c>
      <c r="N112" s="42">
        <v>0</v>
      </c>
      <c r="O112" s="42">
        <f>ROUND(E112*N112,2)</f>
        <v>0</v>
      </c>
      <c r="P112" s="42">
        <v>0</v>
      </c>
      <c r="Q112" s="42">
        <f>ROUND(E112*P112,2)</f>
        <v>0</v>
      </c>
      <c r="R112" s="44"/>
      <c r="S112" s="44" t="s">
        <v>106</v>
      </c>
      <c r="T112" s="45" t="s">
        <v>106</v>
      </c>
      <c r="U112" s="28">
        <v>0.16</v>
      </c>
      <c r="V112" s="28">
        <f>ROUND(E112*U112,2)</f>
        <v>3.38</v>
      </c>
      <c r="W112" s="28"/>
      <c r="X112" s="28" t="s">
        <v>107</v>
      </c>
      <c r="Y112" s="28" t="s">
        <v>108</v>
      </c>
      <c r="Z112" s="17"/>
      <c r="AA112" s="17"/>
      <c r="AB112" s="17"/>
      <c r="AC112" s="17"/>
      <c r="AD112" s="17"/>
      <c r="AE112" s="17"/>
      <c r="AF112" s="17"/>
      <c r="AG112" s="17" t="s">
        <v>109</v>
      </c>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row>
    <row r="113" spans="1:60" outlineLevel="2" x14ac:dyDescent="0.2">
      <c r="A113" s="24"/>
      <c r="B113" s="25"/>
      <c r="C113" s="55" t="s">
        <v>581</v>
      </c>
      <c r="D113" s="30"/>
      <c r="E113" s="61">
        <v>21.15</v>
      </c>
      <c r="F113" s="28"/>
      <c r="G113" s="28"/>
      <c r="H113" s="28"/>
      <c r="I113" s="28"/>
      <c r="J113" s="28"/>
      <c r="K113" s="28"/>
      <c r="L113" s="28"/>
      <c r="M113" s="28"/>
      <c r="N113" s="27"/>
      <c r="O113" s="27"/>
      <c r="P113" s="27"/>
      <c r="Q113" s="27"/>
      <c r="R113" s="28"/>
      <c r="S113" s="28"/>
      <c r="T113" s="28"/>
      <c r="U113" s="28"/>
      <c r="V113" s="28"/>
      <c r="W113" s="28"/>
      <c r="X113" s="28"/>
      <c r="Y113" s="28"/>
      <c r="Z113" s="17"/>
      <c r="AA113" s="17"/>
      <c r="AB113" s="17"/>
      <c r="AC113" s="17"/>
      <c r="AD113" s="17"/>
      <c r="AE113" s="17"/>
      <c r="AF113" s="17"/>
      <c r="AG113" s="17" t="s">
        <v>111</v>
      </c>
      <c r="AH113" s="17">
        <v>0</v>
      </c>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row>
    <row r="114" spans="1:60" outlineLevel="1" x14ac:dyDescent="0.2">
      <c r="A114" s="39">
        <v>30</v>
      </c>
      <c r="B114" s="40" t="s">
        <v>582</v>
      </c>
      <c r="C114" s="54" t="s">
        <v>583</v>
      </c>
      <c r="D114" s="41" t="s">
        <v>124</v>
      </c>
      <c r="E114" s="42">
        <v>2.88</v>
      </c>
      <c r="F114" s="438">
        <v>0</v>
      </c>
      <c r="G114" s="44">
        <f>ROUND(E114*F114,2)</f>
        <v>0</v>
      </c>
      <c r="H114" s="43"/>
      <c r="I114" s="44">
        <f>ROUND(E114*H114,2)</f>
        <v>0</v>
      </c>
      <c r="J114" s="43"/>
      <c r="K114" s="44">
        <f>ROUND(E114*J114,2)</f>
        <v>0</v>
      </c>
      <c r="L114" s="44">
        <v>21</v>
      </c>
      <c r="M114" s="44">
        <f>G114*(1+L114/100)</f>
        <v>0</v>
      </c>
      <c r="N114" s="42">
        <v>0</v>
      </c>
      <c r="O114" s="42">
        <f>ROUND(E114*N114,2)</f>
        <v>0</v>
      </c>
      <c r="P114" s="42">
        <v>0</v>
      </c>
      <c r="Q114" s="42">
        <f>ROUND(E114*P114,2)</f>
        <v>0</v>
      </c>
      <c r="R114" s="44"/>
      <c r="S114" s="44" t="s">
        <v>106</v>
      </c>
      <c r="T114" s="45" t="s">
        <v>133</v>
      </c>
      <c r="U114" s="28">
        <v>2.2799999999999998</v>
      </c>
      <c r="V114" s="28">
        <f>ROUND(E114*U114,2)</f>
        <v>6.57</v>
      </c>
      <c r="W114" s="28"/>
      <c r="X114" s="28" t="s">
        <v>107</v>
      </c>
      <c r="Y114" s="28" t="s">
        <v>108</v>
      </c>
      <c r="Z114" s="17"/>
      <c r="AA114" s="17"/>
      <c r="AB114" s="17"/>
      <c r="AC114" s="17"/>
      <c r="AD114" s="17"/>
      <c r="AE114" s="17"/>
      <c r="AF114" s="17"/>
      <c r="AG114" s="17" t="s">
        <v>109</v>
      </c>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row>
    <row r="115" spans="1:60" outlineLevel="2" x14ac:dyDescent="0.2">
      <c r="A115" s="24"/>
      <c r="B115" s="25"/>
      <c r="C115" s="55" t="s">
        <v>584</v>
      </c>
      <c r="D115" s="30"/>
      <c r="E115" s="61">
        <v>2.88</v>
      </c>
      <c r="F115" s="28"/>
      <c r="G115" s="28"/>
      <c r="H115" s="28"/>
      <c r="I115" s="28"/>
      <c r="J115" s="28"/>
      <c r="K115" s="28"/>
      <c r="L115" s="28"/>
      <c r="M115" s="28"/>
      <c r="N115" s="27"/>
      <c r="O115" s="27"/>
      <c r="P115" s="27"/>
      <c r="Q115" s="27"/>
      <c r="R115" s="28"/>
      <c r="S115" s="28"/>
      <c r="T115" s="28"/>
      <c r="U115" s="28"/>
      <c r="V115" s="28"/>
      <c r="W115" s="28"/>
      <c r="X115" s="28"/>
      <c r="Y115" s="28"/>
      <c r="Z115" s="17"/>
      <c r="AA115" s="17"/>
      <c r="AB115" s="17"/>
      <c r="AC115" s="17"/>
      <c r="AD115" s="17"/>
      <c r="AE115" s="17"/>
      <c r="AF115" s="17"/>
      <c r="AG115" s="17" t="s">
        <v>111</v>
      </c>
      <c r="AH115" s="17">
        <v>0</v>
      </c>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row>
    <row r="116" spans="1:60" outlineLevel="1" x14ac:dyDescent="0.2">
      <c r="A116" s="39">
        <v>31</v>
      </c>
      <c r="B116" s="40" t="s">
        <v>585</v>
      </c>
      <c r="C116" s="54" t="s">
        <v>586</v>
      </c>
      <c r="D116" s="41" t="s">
        <v>151</v>
      </c>
      <c r="E116" s="42">
        <v>145.35</v>
      </c>
      <c r="F116" s="438">
        <v>0</v>
      </c>
      <c r="G116" s="44">
        <f>ROUND(E116*F116,2)</f>
        <v>0</v>
      </c>
      <c r="H116" s="43"/>
      <c r="I116" s="44">
        <f>ROUND(E116*H116,2)</f>
        <v>0</v>
      </c>
      <c r="J116" s="43"/>
      <c r="K116" s="44">
        <f>ROUND(E116*J116,2)</f>
        <v>0</v>
      </c>
      <c r="L116" s="44">
        <v>21</v>
      </c>
      <c r="M116" s="44">
        <f>G116*(1+L116/100)</f>
        <v>0</v>
      </c>
      <c r="N116" s="42">
        <v>0</v>
      </c>
      <c r="O116" s="42">
        <f>ROUND(E116*N116,2)</f>
        <v>0</v>
      </c>
      <c r="P116" s="42">
        <v>0</v>
      </c>
      <c r="Q116" s="42">
        <f>ROUND(E116*P116,2)</f>
        <v>0</v>
      </c>
      <c r="R116" s="44"/>
      <c r="S116" s="44" t="s">
        <v>106</v>
      </c>
      <c r="T116" s="45" t="s">
        <v>106</v>
      </c>
      <c r="U116" s="28">
        <v>0.1</v>
      </c>
      <c r="V116" s="28">
        <f>ROUND(E116*U116,2)</f>
        <v>14.54</v>
      </c>
      <c r="W116" s="28"/>
      <c r="X116" s="28" t="s">
        <v>107</v>
      </c>
      <c r="Y116" s="28" t="s">
        <v>108</v>
      </c>
      <c r="Z116" s="17"/>
      <c r="AA116" s="17"/>
      <c r="AB116" s="17"/>
      <c r="AC116" s="17"/>
      <c r="AD116" s="17"/>
      <c r="AE116" s="17"/>
      <c r="AF116" s="17"/>
      <c r="AG116" s="17" t="s">
        <v>109</v>
      </c>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row>
    <row r="117" spans="1:60" outlineLevel="2" x14ac:dyDescent="0.2">
      <c r="A117" s="24"/>
      <c r="B117" s="25"/>
      <c r="C117" s="55" t="s">
        <v>490</v>
      </c>
      <c r="D117" s="30"/>
      <c r="E117" s="61">
        <v>6.75</v>
      </c>
      <c r="F117" s="28"/>
      <c r="G117" s="28"/>
      <c r="H117" s="28"/>
      <c r="I117" s="28"/>
      <c r="J117" s="28"/>
      <c r="K117" s="28"/>
      <c r="L117" s="28"/>
      <c r="M117" s="28"/>
      <c r="N117" s="27"/>
      <c r="O117" s="27"/>
      <c r="P117" s="27"/>
      <c r="Q117" s="27"/>
      <c r="R117" s="28"/>
      <c r="S117" s="28"/>
      <c r="T117" s="28"/>
      <c r="U117" s="28"/>
      <c r="V117" s="28"/>
      <c r="W117" s="28"/>
      <c r="X117" s="28"/>
      <c r="Y117" s="28"/>
      <c r="Z117" s="17"/>
      <c r="AA117" s="17"/>
      <c r="AB117" s="17"/>
      <c r="AC117" s="17"/>
      <c r="AD117" s="17"/>
      <c r="AE117" s="17"/>
      <c r="AF117" s="17"/>
      <c r="AG117" s="17" t="s">
        <v>111</v>
      </c>
      <c r="AH117" s="17">
        <v>0</v>
      </c>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row>
    <row r="118" spans="1:60" outlineLevel="3" x14ac:dyDescent="0.2">
      <c r="A118" s="24"/>
      <c r="B118" s="25"/>
      <c r="C118" s="55" t="s">
        <v>581</v>
      </c>
      <c r="D118" s="30"/>
      <c r="E118" s="61">
        <v>21.15</v>
      </c>
      <c r="F118" s="28"/>
      <c r="G118" s="28"/>
      <c r="H118" s="28"/>
      <c r="I118" s="28"/>
      <c r="J118" s="28"/>
      <c r="K118" s="28"/>
      <c r="L118" s="28"/>
      <c r="M118" s="28"/>
      <c r="N118" s="27"/>
      <c r="O118" s="27"/>
      <c r="P118" s="27"/>
      <c r="Q118" s="27"/>
      <c r="R118" s="28"/>
      <c r="S118" s="28"/>
      <c r="T118" s="28"/>
      <c r="U118" s="28"/>
      <c r="V118" s="28"/>
      <c r="W118" s="28"/>
      <c r="X118" s="28"/>
      <c r="Y118" s="28"/>
      <c r="Z118" s="17"/>
      <c r="AA118" s="17"/>
      <c r="AB118" s="17"/>
      <c r="AC118" s="17"/>
      <c r="AD118" s="17"/>
      <c r="AE118" s="17"/>
      <c r="AF118" s="17"/>
      <c r="AG118" s="17" t="s">
        <v>111</v>
      </c>
      <c r="AH118" s="17">
        <v>0</v>
      </c>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row>
    <row r="119" spans="1:60" outlineLevel="3" x14ac:dyDescent="0.2">
      <c r="A119" s="24"/>
      <c r="B119" s="25"/>
      <c r="C119" s="55" t="s">
        <v>587</v>
      </c>
      <c r="D119" s="30"/>
      <c r="E119" s="61">
        <v>-6.75</v>
      </c>
      <c r="F119" s="28"/>
      <c r="G119" s="28"/>
      <c r="H119" s="28"/>
      <c r="I119" s="28"/>
      <c r="J119" s="28"/>
      <c r="K119" s="28"/>
      <c r="L119" s="28"/>
      <c r="M119" s="28"/>
      <c r="N119" s="27"/>
      <c r="O119" s="27"/>
      <c r="P119" s="27"/>
      <c r="Q119" s="27"/>
      <c r="R119" s="28"/>
      <c r="S119" s="28"/>
      <c r="T119" s="28"/>
      <c r="U119" s="28"/>
      <c r="V119" s="28"/>
      <c r="W119" s="28"/>
      <c r="X119" s="28"/>
      <c r="Y119" s="28"/>
      <c r="Z119" s="17"/>
      <c r="AA119" s="17"/>
      <c r="AB119" s="17"/>
      <c r="AC119" s="17"/>
      <c r="AD119" s="17"/>
      <c r="AE119" s="17"/>
      <c r="AF119" s="17"/>
      <c r="AG119" s="17" t="s">
        <v>111</v>
      </c>
      <c r="AH119" s="17">
        <v>0</v>
      </c>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row>
    <row r="120" spans="1:60" outlineLevel="3" x14ac:dyDescent="0.2">
      <c r="A120" s="24"/>
      <c r="B120" s="25"/>
      <c r="C120" s="55" t="s">
        <v>588</v>
      </c>
      <c r="D120" s="30"/>
      <c r="E120" s="61">
        <v>19.8</v>
      </c>
      <c r="F120" s="28"/>
      <c r="G120" s="28"/>
      <c r="H120" s="28"/>
      <c r="I120" s="28"/>
      <c r="J120" s="28"/>
      <c r="K120" s="28"/>
      <c r="L120" s="28"/>
      <c r="M120" s="28"/>
      <c r="N120" s="27"/>
      <c r="O120" s="27"/>
      <c r="P120" s="27"/>
      <c r="Q120" s="27"/>
      <c r="R120" s="28"/>
      <c r="S120" s="28"/>
      <c r="T120" s="28"/>
      <c r="U120" s="28"/>
      <c r="V120" s="28"/>
      <c r="W120" s="28"/>
      <c r="X120" s="28"/>
      <c r="Y120" s="28"/>
      <c r="Z120" s="17"/>
      <c r="AA120" s="17"/>
      <c r="AB120" s="17"/>
      <c r="AC120" s="17"/>
      <c r="AD120" s="17"/>
      <c r="AE120" s="17"/>
      <c r="AF120" s="17"/>
      <c r="AG120" s="17" t="s">
        <v>111</v>
      </c>
      <c r="AH120" s="17">
        <v>0</v>
      </c>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row>
    <row r="121" spans="1:60" outlineLevel="3" x14ac:dyDescent="0.2">
      <c r="A121" s="24"/>
      <c r="B121" s="25"/>
      <c r="C121" s="55" t="s">
        <v>589</v>
      </c>
      <c r="D121" s="30"/>
      <c r="E121" s="61">
        <v>15.3</v>
      </c>
      <c r="F121" s="28"/>
      <c r="G121" s="28"/>
      <c r="H121" s="28"/>
      <c r="I121" s="28"/>
      <c r="J121" s="28"/>
      <c r="K121" s="28"/>
      <c r="L121" s="28"/>
      <c r="M121" s="28"/>
      <c r="N121" s="27"/>
      <c r="O121" s="27"/>
      <c r="P121" s="27"/>
      <c r="Q121" s="27"/>
      <c r="R121" s="28"/>
      <c r="S121" s="28"/>
      <c r="T121" s="28"/>
      <c r="U121" s="28"/>
      <c r="V121" s="28"/>
      <c r="W121" s="28"/>
      <c r="X121" s="28"/>
      <c r="Y121" s="28"/>
      <c r="Z121" s="17"/>
      <c r="AA121" s="17"/>
      <c r="AB121" s="17"/>
      <c r="AC121" s="17"/>
      <c r="AD121" s="17"/>
      <c r="AE121" s="17"/>
      <c r="AF121" s="17"/>
      <c r="AG121" s="17" t="s">
        <v>111</v>
      </c>
      <c r="AH121" s="17">
        <v>0</v>
      </c>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row>
    <row r="122" spans="1:60" outlineLevel="3" x14ac:dyDescent="0.2">
      <c r="A122" s="24"/>
      <c r="B122" s="25"/>
      <c r="C122" s="55" t="s">
        <v>590</v>
      </c>
      <c r="D122" s="30"/>
      <c r="E122" s="61">
        <v>89.1</v>
      </c>
      <c r="F122" s="28"/>
      <c r="G122" s="28"/>
      <c r="H122" s="28"/>
      <c r="I122" s="28"/>
      <c r="J122" s="28"/>
      <c r="K122" s="28"/>
      <c r="L122" s="28"/>
      <c r="M122" s="28"/>
      <c r="N122" s="27"/>
      <c r="O122" s="27"/>
      <c r="P122" s="27"/>
      <c r="Q122" s="27"/>
      <c r="R122" s="28"/>
      <c r="S122" s="28"/>
      <c r="T122" s="28"/>
      <c r="U122" s="28"/>
      <c r="V122" s="28"/>
      <c r="W122" s="28"/>
      <c r="X122" s="28"/>
      <c r="Y122" s="28"/>
      <c r="Z122" s="17"/>
      <c r="AA122" s="17"/>
      <c r="AB122" s="17"/>
      <c r="AC122" s="17"/>
      <c r="AD122" s="17"/>
      <c r="AE122" s="17"/>
      <c r="AF122" s="17"/>
      <c r="AG122" s="17" t="s">
        <v>111</v>
      </c>
      <c r="AH122" s="17">
        <v>0</v>
      </c>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row>
    <row r="123" spans="1:60" ht="22.5" outlineLevel="1" x14ac:dyDescent="0.2">
      <c r="A123" s="39">
        <v>32</v>
      </c>
      <c r="B123" s="40" t="s">
        <v>591</v>
      </c>
      <c r="C123" s="54" t="s">
        <v>592</v>
      </c>
      <c r="D123" s="41" t="s">
        <v>151</v>
      </c>
      <c r="E123" s="42">
        <v>7.0875000000000004</v>
      </c>
      <c r="F123" s="438">
        <v>0</v>
      </c>
      <c r="G123" s="44">
        <f>ROUND(E123*F123,2)</f>
        <v>0</v>
      </c>
      <c r="H123" s="43"/>
      <c r="I123" s="44">
        <f>ROUND(E123*H123,2)</f>
        <v>0</v>
      </c>
      <c r="J123" s="43"/>
      <c r="K123" s="44">
        <f>ROUND(E123*J123,2)</f>
        <v>0</v>
      </c>
      <c r="L123" s="44">
        <v>21</v>
      </c>
      <c r="M123" s="44">
        <f>G123*(1+L123/100)</f>
        <v>0</v>
      </c>
      <c r="N123" s="42">
        <v>1.6000000000000001E-4</v>
      </c>
      <c r="O123" s="42">
        <f>ROUND(E123*N123,2)</f>
        <v>0</v>
      </c>
      <c r="P123" s="42">
        <v>0</v>
      </c>
      <c r="Q123" s="42">
        <f>ROUND(E123*P123,2)</f>
        <v>0</v>
      </c>
      <c r="R123" s="44" t="s">
        <v>118</v>
      </c>
      <c r="S123" s="44" t="s">
        <v>106</v>
      </c>
      <c r="T123" s="45" t="s">
        <v>106</v>
      </c>
      <c r="U123" s="28">
        <v>0</v>
      </c>
      <c r="V123" s="28">
        <f>ROUND(E123*U123,2)</f>
        <v>0</v>
      </c>
      <c r="W123" s="28"/>
      <c r="X123" s="28" t="s">
        <v>119</v>
      </c>
      <c r="Y123" s="28" t="s">
        <v>108</v>
      </c>
      <c r="Z123" s="17"/>
      <c r="AA123" s="17"/>
      <c r="AB123" s="17"/>
      <c r="AC123" s="17"/>
      <c r="AD123" s="17"/>
      <c r="AE123" s="17"/>
      <c r="AF123" s="17"/>
      <c r="AG123" s="17" t="s">
        <v>120</v>
      </c>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row>
    <row r="124" spans="1:60" outlineLevel="2" x14ac:dyDescent="0.2">
      <c r="A124" s="24"/>
      <c r="B124" s="25"/>
      <c r="C124" s="55" t="s">
        <v>593</v>
      </c>
      <c r="D124" s="30"/>
      <c r="E124" s="61">
        <v>7.0875000000000004</v>
      </c>
      <c r="F124" s="28"/>
      <c r="G124" s="28"/>
      <c r="H124" s="28"/>
      <c r="I124" s="28"/>
      <c r="J124" s="28"/>
      <c r="K124" s="28"/>
      <c r="L124" s="28"/>
      <c r="M124" s="28"/>
      <c r="N124" s="27"/>
      <c r="O124" s="27"/>
      <c r="P124" s="27"/>
      <c r="Q124" s="27"/>
      <c r="R124" s="28"/>
      <c r="S124" s="28"/>
      <c r="T124" s="28"/>
      <c r="U124" s="28"/>
      <c r="V124" s="28"/>
      <c r="W124" s="28"/>
      <c r="X124" s="28"/>
      <c r="Y124" s="28"/>
      <c r="Z124" s="17"/>
      <c r="AA124" s="17"/>
      <c r="AB124" s="17"/>
      <c r="AC124" s="17"/>
      <c r="AD124" s="17"/>
      <c r="AE124" s="17"/>
      <c r="AF124" s="17"/>
      <c r="AG124" s="17" t="s">
        <v>111</v>
      </c>
      <c r="AH124" s="17">
        <v>0</v>
      </c>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row>
    <row r="125" spans="1:60" ht="22.5" outlineLevel="1" x14ac:dyDescent="0.2">
      <c r="A125" s="39">
        <v>33</v>
      </c>
      <c r="B125" s="40" t="s">
        <v>594</v>
      </c>
      <c r="C125" s="54" t="s">
        <v>595</v>
      </c>
      <c r="D125" s="41" t="s">
        <v>151</v>
      </c>
      <c r="E125" s="42">
        <v>22.2075</v>
      </c>
      <c r="F125" s="438">
        <v>0</v>
      </c>
      <c r="G125" s="44">
        <f>ROUND(E125*F125,2)</f>
        <v>0</v>
      </c>
      <c r="H125" s="43"/>
      <c r="I125" s="44">
        <f>ROUND(E125*H125,2)</f>
        <v>0</v>
      </c>
      <c r="J125" s="43"/>
      <c r="K125" s="44">
        <f>ROUND(E125*J125,2)</f>
        <v>0</v>
      </c>
      <c r="L125" s="44">
        <v>21</v>
      </c>
      <c r="M125" s="44">
        <f>G125*(1+L125/100)</f>
        <v>0</v>
      </c>
      <c r="N125" s="42">
        <v>1E-4</v>
      </c>
      <c r="O125" s="42">
        <f>ROUND(E125*N125,2)</f>
        <v>0</v>
      </c>
      <c r="P125" s="42">
        <v>0</v>
      </c>
      <c r="Q125" s="42">
        <f>ROUND(E125*P125,2)</f>
        <v>0</v>
      </c>
      <c r="R125" s="44" t="s">
        <v>118</v>
      </c>
      <c r="S125" s="44" t="s">
        <v>106</v>
      </c>
      <c r="T125" s="45" t="s">
        <v>106</v>
      </c>
      <c r="U125" s="28">
        <v>0</v>
      </c>
      <c r="V125" s="28">
        <f>ROUND(E125*U125,2)</f>
        <v>0</v>
      </c>
      <c r="W125" s="28"/>
      <c r="X125" s="28" t="s">
        <v>119</v>
      </c>
      <c r="Y125" s="28" t="s">
        <v>108</v>
      </c>
      <c r="Z125" s="17"/>
      <c r="AA125" s="17"/>
      <c r="AB125" s="17"/>
      <c r="AC125" s="17"/>
      <c r="AD125" s="17"/>
      <c r="AE125" s="17"/>
      <c r="AF125" s="17"/>
      <c r="AG125" s="17" t="s">
        <v>120</v>
      </c>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row>
    <row r="126" spans="1:60" outlineLevel="2" x14ac:dyDescent="0.2">
      <c r="A126" s="24"/>
      <c r="B126" s="25"/>
      <c r="C126" s="55" t="s">
        <v>596</v>
      </c>
      <c r="D126" s="30"/>
      <c r="E126" s="61">
        <v>22.2075</v>
      </c>
      <c r="F126" s="28"/>
      <c r="G126" s="28"/>
      <c r="H126" s="28"/>
      <c r="I126" s="28"/>
      <c r="J126" s="28"/>
      <c r="K126" s="28"/>
      <c r="L126" s="28"/>
      <c r="M126" s="28"/>
      <c r="N126" s="27"/>
      <c r="O126" s="27"/>
      <c r="P126" s="27"/>
      <c r="Q126" s="27"/>
      <c r="R126" s="28"/>
      <c r="S126" s="28"/>
      <c r="T126" s="28"/>
      <c r="U126" s="28"/>
      <c r="V126" s="28"/>
      <c r="W126" s="28"/>
      <c r="X126" s="28"/>
      <c r="Y126" s="28"/>
      <c r="Z126" s="17"/>
      <c r="AA126" s="17"/>
      <c r="AB126" s="17"/>
      <c r="AC126" s="17"/>
      <c r="AD126" s="17"/>
      <c r="AE126" s="17"/>
      <c r="AF126" s="17"/>
      <c r="AG126" s="17" t="s">
        <v>111</v>
      </c>
      <c r="AH126" s="17">
        <v>0</v>
      </c>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row>
    <row r="127" spans="1:60" outlineLevel="1" x14ac:dyDescent="0.2">
      <c r="A127" s="39">
        <v>34</v>
      </c>
      <c r="B127" s="40" t="s">
        <v>597</v>
      </c>
      <c r="C127" s="54" t="s">
        <v>598</v>
      </c>
      <c r="D127" s="41" t="s">
        <v>151</v>
      </c>
      <c r="E127" s="42">
        <v>145.53</v>
      </c>
      <c r="F127" s="438">
        <v>0</v>
      </c>
      <c r="G127" s="44">
        <f>ROUND(E127*F127,2)</f>
        <v>0</v>
      </c>
      <c r="H127" s="43"/>
      <c r="I127" s="44">
        <f>ROUND(E127*H127,2)</f>
        <v>0</v>
      </c>
      <c r="J127" s="43"/>
      <c r="K127" s="44">
        <f>ROUND(E127*J127,2)</f>
        <v>0</v>
      </c>
      <c r="L127" s="44">
        <v>21</v>
      </c>
      <c r="M127" s="44">
        <f>G127*(1+L127/100)</f>
        <v>0</v>
      </c>
      <c r="N127" s="42">
        <v>1E-4</v>
      </c>
      <c r="O127" s="42">
        <f>ROUND(E127*N127,2)</f>
        <v>0.01</v>
      </c>
      <c r="P127" s="42">
        <v>0</v>
      </c>
      <c r="Q127" s="42">
        <f>ROUND(E127*P127,2)</f>
        <v>0</v>
      </c>
      <c r="R127" s="44" t="s">
        <v>118</v>
      </c>
      <c r="S127" s="44" t="s">
        <v>106</v>
      </c>
      <c r="T127" s="45" t="s">
        <v>106</v>
      </c>
      <c r="U127" s="28">
        <v>0</v>
      </c>
      <c r="V127" s="28">
        <f>ROUND(E127*U127,2)</f>
        <v>0</v>
      </c>
      <c r="W127" s="28"/>
      <c r="X127" s="28" t="s">
        <v>119</v>
      </c>
      <c r="Y127" s="28" t="s">
        <v>108</v>
      </c>
      <c r="Z127" s="17"/>
      <c r="AA127" s="17"/>
      <c r="AB127" s="17"/>
      <c r="AC127" s="17"/>
      <c r="AD127" s="17"/>
      <c r="AE127" s="17"/>
      <c r="AF127" s="17"/>
      <c r="AG127" s="17" t="s">
        <v>120</v>
      </c>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row>
    <row r="128" spans="1:60" outlineLevel="2" x14ac:dyDescent="0.2">
      <c r="A128" s="24"/>
      <c r="B128" s="25"/>
      <c r="C128" s="55" t="s">
        <v>599</v>
      </c>
      <c r="D128" s="30"/>
      <c r="E128" s="61">
        <v>145.53</v>
      </c>
      <c r="F128" s="28"/>
      <c r="G128" s="28"/>
      <c r="H128" s="28"/>
      <c r="I128" s="28"/>
      <c r="J128" s="28"/>
      <c r="K128" s="28"/>
      <c r="L128" s="28"/>
      <c r="M128" s="28"/>
      <c r="N128" s="27"/>
      <c r="O128" s="27"/>
      <c r="P128" s="27"/>
      <c r="Q128" s="27"/>
      <c r="R128" s="28"/>
      <c r="S128" s="28"/>
      <c r="T128" s="28"/>
      <c r="U128" s="28"/>
      <c r="V128" s="28"/>
      <c r="W128" s="28"/>
      <c r="X128" s="28"/>
      <c r="Y128" s="28"/>
      <c r="Z128" s="17"/>
      <c r="AA128" s="17"/>
      <c r="AB128" s="17"/>
      <c r="AC128" s="17"/>
      <c r="AD128" s="17"/>
      <c r="AE128" s="17"/>
      <c r="AF128" s="17"/>
      <c r="AG128" s="17" t="s">
        <v>111</v>
      </c>
      <c r="AH128" s="17">
        <v>0</v>
      </c>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row>
    <row r="129" spans="1:60" x14ac:dyDescent="0.2">
      <c r="A129" s="32" t="s">
        <v>101</v>
      </c>
      <c r="B129" s="33" t="s">
        <v>36</v>
      </c>
      <c r="C129" s="53" t="s">
        <v>37</v>
      </c>
      <c r="D129" s="34"/>
      <c r="E129" s="35"/>
      <c r="F129" s="36"/>
      <c r="G129" s="36">
        <f>SUMIF(AG130:AG141,"&lt;&gt;NOR",G130:G141)</f>
        <v>0</v>
      </c>
      <c r="H129" s="36"/>
      <c r="I129" s="36">
        <f>SUM(I130:I141)</f>
        <v>0</v>
      </c>
      <c r="J129" s="36"/>
      <c r="K129" s="36">
        <f>SUM(K130:K141)</f>
        <v>0</v>
      </c>
      <c r="L129" s="36"/>
      <c r="M129" s="36">
        <f>SUM(M130:M141)</f>
        <v>0</v>
      </c>
      <c r="N129" s="35"/>
      <c r="O129" s="35">
        <f>SUM(O130:O141)</f>
        <v>1.7</v>
      </c>
      <c r="P129" s="35"/>
      <c r="Q129" s="35">
        <f>SUM(Q130:Q141)</f>
        <v>0</v>
      </c>
      <c r="R129" s="36"/>
      <c r="S129" s="36"/>
      <c r="T129" s="37"/>
      <c r="U129" s="31"/>
      <c r="V129" s="31">
        <f>SUM(V130:V141)</f>
        <v>8.06</v>
      </c>
      <c r="W129" s="31"/>
      <c r="X129" s="31"/>
      <c r="Y129" s="31"/>
      <c r="AG129" t="s">
        <v>102</v>
      </c>
    </row>
    <row r="130" spans="1:60" outlineLevel="1" x14ac:dyDescent="0.2">
      <c r="A130" s="39">
        <v>35</v>
      </c>
      <c r="B130" s="40" t="s">
        <v>600</v>
      </c>
      <c r="C130" s="54" t="s">
        <v>601</v>
      </c>
      <c r="D130" s="41" t="s">
        <v>105</v>
      </c>
      <c r="E130" s="42">
        <v>4.3821000000000003</v>
      </c>
      <c r="F130" s="438">
        <v>0</v>
      </c>
      <c r="G130" s="44">
        <f>ROUND(E130*F130,2)</f>
        <v>0</v>
      </c>
      <c r="H130" s="43"/>
      <c r="I130" s="44">
        <f>ROUND(E130*H130,2)</f>
        <v>0</v>
      </c>
      <c r="J130" s="43"/>
      <c r="K130" s="44">
        <f>ROUND(E130*J130,2)</f>
        <v>0</v>
      </c>
      <c r="L130" s="44">
        <v>21</v>
      </c>
      <c r="M130" s="44">
        <f>G130*(1+L130/100)</f>
        <v>0</v>
      </c>
      <c r="N130" s="42">
        <v>0.38850000000000001</v>
      </c>
      <c r="O130" s="42">
        <f>ROUND(E130*N130,2)</f>
        <v>1.7</v>
      </c>
      <c r="P130" s="42">
        <v>0</v>
      </c>
      <c r="Q130" s="42">
        <f>ROUND(E130*P130,2)</f>
        <v>0</v>
      </c>
      <c r="R130" s="44"/>
      <c r="S130" s="44" t="s">
        <v>106</v>
      </c>
      <c r="T130" s="45" t="s">
        <v>106</v>
      </c>
      <c r="U130" s="28">
        <v>1.84</v>
      </c>
      <c r="V130" s="28">
        <f>ROUND(E130*U130,2)</f>
        <v>8.06</v>
      </c>
      <c r="W130" s="28"/>
      <c r="X130" s="28" t="s">
        <v>107</v>
      </c>
      <c r="Y130" s="28" t="s">
        <v>108</v>
      </c>
      <c r="Z130" s="17"/>
      <c r="AA130" s="17"/>
      <c r="AB130" s="17"/>
      <c r="AC130" s="17"/>
      <c r="AD130" s="17"/>
      <c r="AE130" s="17"/>
      <c r="AF130" s="17"/>
      <c r="AG130" s="17" t="s">
        <v>109</v>
      </c>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row>
    <row r="131" spans="1:60" outlineLevel="2" x14ac:dyDescent="0.2">
      <c r="A131" s="24"/>
      <c r="B131" s="25"/>
      <c r="C131" s="55" t="s">
        <v>602</v>
      </c>
      <c r="D131" s="30"/>
      <c r="E131" s="61">
        <v>4.2686999999999999</v>
      </c>
      <c r="F131" s="28"/>
      <c r="G131" s="28"/>
      <c r="H131" s="28"/>
      <c r="I131" s="28"/>
      <c r="J131" s="28"/>
      <c r="K131" s="28"/>
      <c r="L131" s="28"/>
      <c r="M131" s="28"/>
      <c r="N131" s="27"/>
      <c r="O131" s="27"/>
      <c r="P131" s="27"/>
      <c r="Q131" s="27"/>
      <c r="R131" s="28"/>
      <c r="S131" s="28"/>
      <c r="T131" s="28"/>
      <c r="U131" s="28"/>
      <c r="V131" s="28"/>
      <c r="W131" s="28"/>
      <c r="X131" s="28"/>
      <c r="Y131" s="28"/>
      <c r="Z131" s="17"/>
      <c r="AA131" s="17"/>
      <c r="AB131" s="17"/>
      <c r="AC131" s="17"/>
      <c r="AD131" s="17"/>
      <c r="AE131" s="17"/>
      <c r="AF131" s="17"/>
      <c r="AG131" s="17" t="s">
        <v>111</v>
      </c>
      <c r="AH131" s="17">
        <v>0</v>
      </c>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row>
    <row r="132" spans="1:60" outlineLevel="3" x14ac:dyDescent="0.2">
      <c r="A132" s="24"/>
      <c r="B132" s="25"/>
      <c r="C132" s="55" t="s">
        <v>603</v>
      </c>
      <c r="D132" s="30"/>
      <c r="E132" s="61">
        <v>0.3654</v>
      </c>
      <c r="F132" s="28"/>
      <c r="G132" s="28"/>
      <c r="H132" s="28"/>
      <c r="I132" s="28"/>
      <c r="J132" s="28"/>
      <c r="K132" s="28"/>
      <c r="L132" s="28"/>
      <c r="M132" s="28"/>
      <c r="N132" s="27"/>
      <c r="O132" s="27"/>
      <c r="P132" s="27"/>
      <c r="Q132" s="27"/>
      <c r="R132" s="28"/>
      <c r="S132" s="28"/>
      <c r="T132" s="28"/>
      <c r="U132" s="28"/>
      <c r="V132" s="28"/>
      <c r="W132" s="28"/>
      <c r="X132" s="28"/>
      <c r="Y132" s="28"/>
      <c r="Z132" s="17"/>
      <c r="AA132" s="17"/>
      <c r="AB132" s="17"/>
      <c r="AC132" s="17"/>
      <c r="AD132" s="17"/>
      <c r="AE132" s="17"/>
      <c r="AF132" s="17"/>
      <c r="AG132" s="17" t="s">
        <v>111</v>
      </c>
      <c r="AH132" s="17">
        <v>0</v>
      </c>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row>
    <row r="133" spans="1:60" outlineLevel="3" x14ac:dyDescent="0.2">
      <c r="A133" s="24"/>
      <c r="B133" s="25"/>
      <c r="C133" s="55" t="s">
        <v>604</v>
      </c>
      <c r="D133" s="30"/>
      <c r="E133" s="61">
        <v>-0.252</v>
      </c>
      <c r="F133" s="28"/>
      <c r="G133" s="28"/>
      <c r="H133" s="28"/>
      <c r="I133" s="28"/>
      <c r="J133" s="28"/>
      <c r="K133" s="28"/>
      <c r="L133" s="28"/>
      <c r="M133" s="28"/>
      <c r="N133" s="27"/>
      <c r="O133" s="27"/>
      <c r="P133" s="27"/>
      <c r="Q133" s="27"/>
      <c r="R133" s="28"/>
      <c r="S133" s="28"/>
      <c r="T133" s="28"/>
      <c r="U133" s="28"/>
      <c r="V133" s="28"/>
      <c r="W133" s="28"/>
      <c r="X133" s="28"/>
      <c r="Y133" s="28"/>
      <c r="Z133" s="17"/>
      <c r="AA133" s="17"/>
      <c r="AB133" s="17"/>
      <c r="AC133" s="17"/>
      <c r="AD133" s="17"/>
      <c r="AE133" s="17"/>
      <c r="AF133" s="17"/>
      <c r="AG133" s="17" t="s">
        <v>111</v>
      </c>
      <c r="AH133" s="17">
        <v>0</v>
      </c>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row>
    <row r="134" spans="1:60" outlineLevel="1" x14ac:dyDescent="0.2">
      <c r="A134" s="39">
        <v>36</v>
      </c>
      <c r="B134" s="40" t="s">
        <v>605</v>
      </c>
      <c r="C134" s="54" t="s">
        <v>606</v>
      </c>
      <c r="D134" s="41" t="s">
        <v>124</v>
      </c>
      <c r="E134" s="42">
        <v>111.54</v>
      </c>
      <c r="F134" s="438">
        <v>0</v>
      </c>
      <c r="G134" s="44">
        <f>ROUND(E134*F134,2)</f>
        <v>0</v>
      </c>
      <c r="H134" s="43"/>
      <c r="I134" s="44">
        <f>ROUND(E134*H134,2)</f>
        <v>0</v>
      </c>
      <c r="J134" s="43"/>
      <c r="K134" s="44">
        <f>ROUND(E134*J134,2)</f>
        <v>0</v>
      </c>
      <c r="L134" s="44">
        <v>21</v>
      </c>
      <c r="M134" s="44">
        <f>G134*(1+L134/100)</f>
        <v>0</v>
      </c>
      <c r="N134" s="42">
        <v>0</v>
      </c>
      <c r="O134" s="42">
        <f>ROUND(E134*N134,2)</f>
        <v>0</v>
      </c>
      <c r="P134" s="42">
        <v>0</v>
      </c>
      <c r="Q134" s="42">
        <f>ROUND(E134*P134,2)</f>
        <v>0</v>
      </c>
      <c r="R134" s="44"/>
      <c r="S134" s="44" t="s">
        <v>106</v>
      </c>
      <c r="T134" s="45" t="s">
        <v>133</v>
      </c>
      <c r="U134" s="28">
        <v>0</v>
      </c>
      <c r="V134" s="28">
        <f>ROUND(E134*U134,2)</f>
        <v>0</v>
      </c>
      <c r="W134" s="28"/>
      <c r="X134" s="28" t="s">
        <v>107</v>
      </c>
      <c r="Y134" s="28" t="s">
        <v>108</v>
      </c>
      <c r="Z134" s="17"/>
      <c r="AA134" s="17"/>
      <c r="AB134" s="17"/>
      <c r="AC134" s="17"/>
      <c r="AD134" s="17"/>
      <c r="AE134" s="17"/>
      <c r="AF134" s="17"/>
      <c r="AG134" s="17" t="s">
        <v>166</v>
      </c>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row>
    <row r="135" spans="1:60" outlineLevel="2" x14ac:dyDescent="0.2">
      <c r="A135" s="24"/>
      <c r="B135" s="25"/>
      <c r="C135" s="55" t="s">
        <v>607</v>
      </c>
      <c r="D135" s="30"/>
      <c r="E135" s="61">
        <v>111.54</v>
      </c>
      <c r="F135" s="28"/>
      <c r="G135" s="28"/>
      <c r="H135" s="28"/>
      <c r="I135" s="28"/>
      <c r="J135" s="28"/>
      <c r="K135" s="28"/>
      <c r="L135" s="28"/>
      <c r="M135" s="28"/>
      <c r="N135" s="27"/>
      <c r="O135" s="27"/>
      <c r="P135" s="27"/>
      <c r="Q135" s="27"/>
      <c r="R135" s="28"/>
      <c r="S135" s="28"/>
      <c r="T135" s="28"/>
      <c r="U135" s="28"/>
      <c r="V135" s="28"/>
      <c r="W135" s="28"/>
      <c r="X135" s="28"/>
      <c r="Y135" s="28"/>
      <c r="Z135" s="17"/>
      <c r="AA135" s="17"/>
      <c r="AB135" s="17"/>
      <c r="AC135" s="17"/>
      <c r="AD135" s="17"/>
      <c r="AE135" s="17"/>
      <c r="AF135" s="17"/>
      <c r="AG135" s="17" t="s">
        <v>111</v>
      </c>
      <c r="AH135" s="17">
        <v>0</v>
      </c>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row>
    <row r="136" spans="1:60" outlineLevel="1" x14ac:dyDescent="0.2">
      <c r="A136" s="39">
        <v>37</v>
      </c>
      <c r="B136" s="40" t="s">
        <v>608</v>
      </c>
      <c r="C136" s="54" t="s">
        <v>609</v>
      </c>
      <c r="D136" s="41" t="s">
        <v>124</v>
      </c>
      <c r="E136" s="42">
        <v>111.54</v>
      </c>
      <c r="F136" s="438">
        <v>0</v>
      </c>
      <c r="G136" s="44">
        <f>ROUND(E136*F136,2)</f>
        <v>0</v>
      </c>
      <c r="H136" s="43"/>
      <c r="I136" s="44">
        <f>ROUND(E136*H136,2)</f>
        <v>0</v>
      </c>
      <c r="J136" s="43"/>
      <c r="K136" s="44">
        <f>ROUND(E136*J136,2)</f>
        <v>0</v>
      </c>
      <c r="L136" s="44">
        <v>21</v>
      </c>
      <c r="M136" s="44">
        <f>G136*(1+L136/100)</f>
        <v>0</v>
      </c>
      <c r="N136" s="42">
        <v>0</v>
      </c>
      <c r="O136" s="42">
        <f>ROUND(E136*N136,2)</f>
        <v>0</v>
      </c>
      <c r="P136" s="42">
        <v>0</v>
      </c>
      <c r="Q136" s="42">
        <f>ROUND(E136*P136,2)</f>
        <v>0</v>
      </c>
      <c r="R136" s="44"/>
      <c r="S136" s="44" t="s">
        <v>106</v>
      </c>
      <c r="T136" s="45" t="s">
        <v>133</v>
      </c>
      <c r="U136" s="28">
        <v>0</v>
      </c>
      <c r="V136" s="28">
        <f>ROUND(E136*U136,2)</f>
        <v>0</v>
      </c>
      <c r="W136" s="28"/>
      <c r="X136" s="28" t="s">
        <v>107</v>
      </c>
      <c r="Y136" s="28" t="s">
        <v>108</v>
      </c>
      <c r="Z136" s="17"/>
      <c r="AA136" s="17"/>
      <c r="AB136" s="17"/>
      <c r="AC136" s="17"/>
      <c r="AD136" s="17"/>
      <c r="AE136" s="17"/>
      <c r="AF136" s="17"/>
      <c r="AG136" s="17" t="s">
        <v>166</v>
      </c>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row>
    <row r="137" spans="1:60" outlineLevel="2" x14ac:dyDescent="0.2">
      <c r="A137" s="24"/>
      <c r="B137" s="25"/>
      <c r="C137" s="55" t="s">
        <v>607</v>
      </c>
      <c r="D137" s="30"/>
      <c r="E137" s="61">
        <v>111.54</v>
      </c>
      <c r="F137" s="28"/>
      <c r="G137" s="28"/>
      <c r="H137" s="28"/>
      <c r="I137" s="28"/>
      <c r="J137" s="28"/>
      <c r="K137" s="28"/>
      <c r="L137" s="28"/>
      <c r="M137" s="28"/>
      <c r="N137" s="27"/>
      <c r="O137" s="27"/>
      <c r="P137" s="27"/>
      <c r="Q137" s="27"/>
      <c r="R137" s="28"/>
      <c r="S137" s="28"/>
      <c r="T137" s="28"/>
      <c r="U137" s="28"/>
      <c r="V137" s="28"/>
      <c r="W137" s="28"/>
      <c r="X137" s="28"/>
      <c r="Y137" s="28"/>
      <c r="Z137" s="17"/>
      <c r="AA137" s="17"/>
      <c r="AB137" s="17"/>
      <c r="AC137" s="17"/>
      <c r="AD137" s="17"/>
      <c r="AE137" s="17"/>
      <c r="AF137" s="17"/>
      <c r="AG137" s="17" t="s">
        <v>111</v>
      </c>
      <c r="AH137" s="17">
        <v>0</v>
      </c>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row>
    <row r="138" spans="1:60" outlineLevel="1" x14ac:dyDescent="0.2">
      <c r="A138" s="39">
        <v>38</v>
      </c>
      <c r="B138" s="40" t="s">
        <v>610</v>
      </c>
      <c r="C138" s="54" t="s">
        <v>611</v>
      </c>
      <c r="D138" s="41" t="s">
        <v>151</v>
      </c>
      <c r="E138" s="42">
        <v>43.631999999999998</v>
      </c>
      <c r="F138" s="438">
        <v>0</v>
      </c>
      <c r="G138" s="44">
        <f>ROUND(E138*F138,2)</f>
        <v>0</v>
      </c>
      <c r="H138" s="43"/>
      <c r="I138" s="44">
        <f>ROUND(E138*H138,2)</f>
        <v>0</v>
      </c>
      <c r="J138" s="43"/>
      <c r="K138" s="44">
        <f>ROUND(E138*J138,2)</f>
        <v>0</v>
      </c>
      <c r="L138" s="44">
        <v>21</v>
      </c>
      <c r="M138" s="44">
        <f>G138*(1+L138/100)</f>
        <v>0</v>
      </c>
      <c r="N138" s="42">
        <v>0</v>
      </c>
      <c r="O138" s="42">
        <f>ROUND(E138*N138,2)</f>
        <v>0</v>
      </c>
      <c r="P138" s="42">
        <v>0</v>
      </c>
      <c r="Q138" s="42">
        <f>ROUND(E138*P138,2)</f>
        <v>0</v>
      </c>
      <c r="R138" s="44"/>
      <c r="S138" s="44" t="s">
        <v>132</v>
      </c>
      <c r="T138" s="45" t="s">
        <v>133</v>
      </c>
      <c r="U138" s="28">
        <v>0</v>
      </c>
      <c r="V138" s="28">
        <f>ROUND(E138*U138,2)</f>
        <v>0</v>
      </c>
      <c r="W138" s="28"/>
      <c r="X138" s="28" t="s">
        <v>119</v>
      </c>
      <c r="Y138" s="28" t="s">
        <v>108</v>
      </c>
      <c r="Z138" s="17"/>
      <c r="AA138" s="17"/>
      <c r="AB138" s="17"/>
      <c r="AC138" s="17"/>
      <c r="AD138" s="17"/>
      <c r="AE138" s="17"/>
      <c r="AF138" s="17"/>
      <c r="AG138" s="17" t="s">
        <v>120</v>
      </c>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row>
    <row r="139" spans="1:60" outlineLevel="2" x14ac:dyDescent="0.2">
      <c r="A139" s="24"/>
      <c r="B139" s="25"/>
      <c r="C139" s="55" t="s">
        <v>612</v>
      </c>
      <c r="D139" s="30"/>
      <c r="E139" s="61">
        <v>11.442</v>
      </c>
      <c r="F139" s="28"/>
      <c r="G139" s="28"/>
      <c r="H139" s="28"/>
      <c r="I139" s="28"/>
      <c r="J139" s="28"/>
      <c r="K139" s="28"/>
      <c r="L139" s="28"/>
      <c r="M139" s="28"/>
      <c r="N139" s="27"/>
      <c r="O139" s="27"/>
      <c r="P139" s="27"/>
      <c r="Q139" s="27"/>
      <c r="R139" s="28"/>
      <c r="S139" s="28"/>
      <c r="T139" s="28"/>
      <c r="U139" s="28"/>
      <c r="V139" s="28"/>
      <c r="W139" s="28"/>
      <c r="X139" s="28"/>
      <c r="Y139" s="28"/>
      <c r="Z139" s="17"/>
      <c r="AA139" s="17"/>
      <c r="AB139" s="17"/>
      <c r="AC139" s="17"/>
      <c r="AD139" s="17"/>
      <c r="AE139" s="17"/>
      <c r="AF139" s="17"/>
      <c r="AG139" s="17" t="s">
        <v>111</v>
      </c>
      <c r="AH139" s="17">
        <v>0</v>
      </c>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row>
    <row r="140" spans="1:60" outlineLevel="3" x14ac:dyDescent="0.2">
      <c r="A140" s="24"/>
      <c r="B140" s="25"/>
      <c r="C140" s="55" t="s">
        <v>613</v>
      </c>
      <c r="D140" s="30"/>
      <c r="E140" s="61">
        <v>6.99</v>
      </c>
      <c r="F140" s="28"/>
      <c r="G140" s="28"/>
      <c r="H140" s="28"/>
      <c r="I140" s="28"/>
      <c r="J140" s="28"/>
      <c r="K140" s="28"/>
      <c r="L140" s="28"/>
      <c r="M140" s="28"/>
      <c r="N140" s="27"/>
      <c r="O140" s="27"/>
      <c r="P140" s="27"/>
      <c r="Q140" s="27"/>
      <c r="R140" s="28"/>
      <c r="S140" s="28"/>
      <c r="T140" s="28"/>
      <c r="U140" s="28"/>
      <c r="V140" s="28"/>
      <c r="W140" s="28"/>
      <c r="X140" s="28"/>
      <c r="Y140" s="28"/>
      <c r="Z140" s="17"/>
      <c r="AA140" s="17"/>
      <c r="AB140" s="17"/>
      <c r="AC140" s="17"/>
      <c r="AD140" s="17"/>
      <c r="AE140" s="17"/>
      <c r="AF140" s="17"/>
      <c r="AG140" s="17" t="s">
        <v>111</v>
      </c>
      <c r="AH140" s="17">
        <v>0</v>
      </c>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row>
    <row r="141" spans="1:60" outlineLevel="3" x14ac:dyDescent="0.2">
      <c r="A141" s="24"/>
      <c r="B141" s="25"/>
      <c r="C141" s="55" t="s">
        <v>614</v>
      </c>
      <c r="D141" s="30"/>
      <c r="E141" s="61">
        <v>25.2</v>
      </c>
      <c r="F141" s="28"/>
      <c r="G141" s="28"/>
      <c r="H141" s="28"/>
      <c r="I141" s="28"/>
      <c r="J141" s="28"/>
      <c r="K141" s="28"/>
      <c r="L141" s="28"/>
      <c r="M141" s="28"/>
      <c r="N141" s="27"/>
      <c r="O141" s="27"/>
      <c r="P141" s="27"/>
      <c r="Q141" s="27"/>
      <c r="R141" s="28"/>
      <c r="S141" s="28"/>
      <c r="T141" s="28"/>
      <c r="U141" s="28"/>
      <c r="V141" s="28"/>
      <c r="W141" s="28"/>
      <c r="X141" s="28"/>
      <c r="Y141" s="28"/>
      <c r="Z141" s="17"/>
      <c r="AA141" s="17"/>
      <c r="AB141" s="17"/>
      <c r="AC141" s="17"/>
      <c r="AD141" s="17"/>
      <c r="AE141" s="17"/>
      <c r="AF141" s="17"/>
      <c r="AG141" s="17" t="s">
        <v>111</v>
      </c>
      <c r="AH141" s="17">
        <v>0</v>
      </c>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row>
    <row r="142" spans="1:60" x14ac:dyDescent="0.2">
      <c r="A142" s="32" t="s">
        <v>101</v>
      </c>
      <c r="B142" s="33" t="s">
        <v>38</v>
      </c>
      <c r="C142" s="53" t="s">
        <v>39</v>
      </c>
      <c r="D142" s="34"/>
      <c r="E142" s="35"/>
      <c r="F142" s="36"/>
      <c r="G142" s="36">
        <f>SUMIF(AG143:AG145,"&lt;&gt;NOR",G143:G145)</f>
        <v>0</v>
      </c>
      <c r="H142" s="36"/>
      <c r="I142" s="36">
        <f>SUM(I143:I145)</f>
        <v>0</v>
      </c>
      <c r="J142" s="36"/>
      <c r="K142" s="36">
        <f>SUM(K143:K145)</f>
        <v>0</v>
      </c>
      <c r="L142" s="36"/>
      <c r="M142" s="36">
        <f>SUM(M143:M145)</f>
        <v>0</v>
      </c>
      <c r="N142" s="35"/>
      <c r="O142" s="35">
        <f>SUM(O143:O145)</f>
        <v>0.1</v>
      </c>
      <c r="P142" s="35"/>
      <c r="Q142" s="35">
        <f>SUM(Q143:Q145)</f>
        <v>0</v>
      </c>
      <c r="R142" s="36"/>
      <c r="S142" s="36"/>
      <c r="T142" s="37"/>
      <c r="U142" s="31"/>
      <c r="V142" s="31">
        <f>SUM(V143:V145)</f>
        <v>3.71</v>
      </c>
      <c r="W142" s="31"/>
      <c r="X142" s="31"/>
      <c r="Y142" s="31"/>
      <c r="AG142" t="s">
        <v>102</v>
      </c>
    </row>
    <row r="143" spans="1:60" ht="33.75" outlineLevel="1" x14ac:dyDescent="0.2">
      <c r="A143" s="39">
        <v>39</v>
      </c>
      <c r="B143" s="40" t="s">
        <v>615</v>
      </c>
      <c r="C143" s="54" t="s">
        <v>616</v>
      </c>
      <c r="D143" s="41" t="s">
        <v>151</v>
      </c>
      <c r="E143" s="42">
        <v>7</v>
      </c>
      <c r="F143" s="438">
        <v>0</v>
      </c>
      <c r="G143" s="44">
        <f>ROUND(E143*F143,2)</f>
        <v>0</v>
      </c>
      <c r="H143" s="43"/>
      <c r="I143" s="44">
        <f>ROUND(E143*H143,2)</f>
        <v>0</v>
      </c>
      <c r="J143" s="43"/>
      <c r="K143" s="44">
        <f>ROUND(E143*J143,2)</f>
        <v>0</v>
      </c>
      <c r="L143" s="44">
        <v>21</v>
      </c>
      <c r="M143" s="44">
        <f>G143*(1+L143/100)</f>
        <v>0</v>
      </c>
      <c r="N143" s="42">
        <v>1.4930000000000001E-2</v>
      </c>
      <c r="O143" s="42">
        <f>ROUND(E143*N143,2)</f>
        <v>0.1</v>
      </c>
      <c r="P143" s="42">
        <v>0</v>
      </c>
      <c r="Q143" s="42">
        <f>ROUND(E143*P143,2)</f>
        <v>0</v>
      </c>
      <c r="R143" s="44"/>
      <c r="S143" s="44" t="s">
        <v>106</v>
      </c>
      <c r="T143" s="45" t="s">
        <v>106</v>
      </c>
      <c r="U143" s="28">
        <v>0.53</v>
      </c>
      <c r="V143" s="28">
        <f>ROUND(E143*U143,2)</f>
        <v>3.71</v>
      </c>
      <c r="W143" s="28"/>
      <c r="X143" s="28" t="s">
        <v>107</v>
      </c>
      <c r="Y143" s="28" t="s">
        <v>108</v>
      </c>
      <c r="Z143" s="17"/>
      <c r="AA143" s="17"/>
      <c r="AB143" s="17"/>
      <c r="AC143" s="17"/>
      <c r="AD143" s="17"/>
      <c r="AE143" s="17"/>
      <c r="AF143" s="17"/>
      <c r="AG143" s="17" t="s">
        <v>109</v>
      </c>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row>
    <row r="144" spans="1:60" outlineLevel="2" x14ac:dyDescent="0.2">
      <c r="A144" s="24"/>
      <c r="B144" s="25"/>
      <c r="C144" s="55" t="s">
        <v>617</v>
      </c>
      <c r="D144" s="30"/>
      <c r="E144" s="61">
        <v>5.95</v>
      </c>
      <c r="F144" s="28"/>
      <c r="G144" s="28"/>
      <c r="H144" s="28"/>
      <c r="I144" s="28"/>
      <c r="J144" s="28"/>
      <c r="K144" s="28"/>
      <c r="L144" s="28"/>
      <c r="M144" s="28"/>
      <c r="N144" s="27"/>
      <c r="O144" s="27"/>
      <c r="P144" s="27"/>
      <c r="Q144" s="27"/>
      <c r="R144" s="28"/>
      <c r="S144" s="28"/>
      <c r="T144" s="28"/>
      <c r="U144" s="28"/>
      <c r="V144" s="28"/>
      <c r="W144" s="28"/>
      <c r="X144" s="28"/>
      <c r="Y144" s="28"/>
      <c r="Z144" s="17"/>
      <c r="AA144" s="17"/>
      <c r="AB144" s="17"/>
      <c r="AC144" s="17"/>
      <c r="AD144" s="17"/>
      <c r="AE144" s="17"/>
      <c r="AF144" s="17"/>
      <c r="AG144" s="17" t="s">
        <v>111</v>
      </c>
      <c r="AH144" s="17">
        <v>0</v>
      </c>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row>
    <row r="145" spans="1:60" outlineLevel="3" x14ac:dyDescent="0.2">
      <c r="A145" s="24"/>
      <c r="B145" s="25"/>
      <c r="C145" s="55" t="s">
        <v>618</v>
      </c>
      <c r="D145" s="30"/>
      <c r="E145" s="61">
        <v>1.05</v>
      </c>
      <c r="F145" s="28"/>
      <c r="G145" s="28"/>
      <c r="H145" s="28"/>
      <c r="I145" s="28"/>
      <c r="J145" s="28"/>
      <c r="K145" s="28"/>
      <c r="L145" s="28"/>
      <c r="M145" s="28"/>
      <c r="N145" s="27"/>
      <c r="O145" s="27"/>
      <c r="P145" s="27"/>
      <c r="Q145" s="27"/>
      <c r="R145" s="28"/>
      <c r="S145" s="28"/>
      <c r="T145" s="28"/>
      <c r="U145" s="28"/>
      <c r="V145" s="28"/>
      <c r="W145" s="28"/>
      <c r="X145" s="28"/>
      <c r="Y145" s="28"/>
      <c r="Z145" s="17"/>
      <c r="AA145" s="17"/>
      <c r="AB145" s="17"/>
      <c r="AC145" s="17"/>
      <c r="AD145" s="17"/>
      <c r="AE145" s="17"/>
      <c r="AF145" s="17"/>
      <c r="AG145" s="17" t="s">
        <v>111</v>
      </c>
      <c r="AH145" s="17">
        <v>0</v>
      </c>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row>
    <row r="146" spans="1:60" x14ac:dyDescent="0.2">
      <c r="A146" s="32" t="s">
        <v>101</v>
      </c>
      <c r="B146" s="33" t="s">
        <v>40</v>
      </c>
      <c r="C146" s="53" t="s">
        <v>41</v>
      </c>
      <c r="D146" s="34"/>
      <c r="E146" s="35"/>
      <c r="F146" s="36"/>
      <c r="G146" s="36">
        <f>SUMIF(AG147:AG162,"&lt;&gt;NOR",G147:G162)</f>
        <v>0</v>
      </c>
      <c r="H146" s="36"/>
      <c r="I146" s="36">
        <f>SUM(I147:I162)</f>
        <v>0</v>
      </c>
      <c r="J146" s="36"/>
      <c r="K146" s="36">
        <f>SUM(K147:K162)</f>
        <v>0</v>
      </c>
      <c r="L146" s="36"/>
      <c r="M146" s="36">
        <f>SUM(M147:M162)</f>
        <v>0</v>
      </c>
      <c r="N146" s="35"/>
      <c r="O146" s="35">
        <f>SUM(O147:O162)</f>
        <v>10.06</v>
      </c>
      <c r="P146" s="35"/>
      <c r="Q146" s="35">
        <f>SUM(Q147:Q162)</f>
        <v>0</v>
      </c>
      <c r="R146" s="36"/>
      <c r="S146" s="36"/>
      <c r="T146" s="37"/>
      <c r="U146" s="31"/>
      <c r="V146" s="31">
        <f>SUM(V147:V162)</f>
        <v>183.52999999999997</v>
      </c>
      <c r="W146" s="31"/>
      <c r="X146" s="31"/>
      <c r="Y146" s="31"/>
      <c r="AG146" t="s">
        <v>102</v>
      </c>
    </row>
    <row r="147" spans="1:60" outlineLevel="1" x14ac:dyDescent="0.2">
      <c r="A147" s="39">
        <v>40</v>
      </c>
      <c r="B147" s="40" t="s">
        <v>619</v>
      </c>
      <c r="C147" s="54" t="s">
        <v>620</v>
      </c>
      <c r="D147" s="41" t="s">
        <v>124</v>
      </c>
      <c r="E147" s="42">
        <v>438</v>
      </c>
      <c r="F147" s="438">
        <v>0</v>
      </c>
      <c r="G147" s="44">
        <f>ROUND(E147*F147,2)</f>
        <v>0</v>
      </c>
      <c r="H147" s="43"/>
      <c r="I147" s="44">
        <f>ROUND(E147*H147,2)</f>
        <v>0</v>
      </c>
      <c r="J147" s="43"/>
      <c r="K147" s="44">
        <f>ROUND(E147*J147,2)</f>
        <v>0</v>
      </c>
      <c r="L147" s="44">
        <v>21</v>
      </c>
      <c r="M147" s="44">
        <f>G147*(1+L147/100)</f>
        <v>0</v>
      </c>
      <c r="N147" s="42">
        <v>1.8380000000000001E-2</v>
      </c>
      <c r="O147" s="42">
        <f>ROUND(E147*N147,2)</f>
        <v>8.0500000000000007</v>
      </c>
      <c r="P147" s="42">
        <v>0</v>
      </c>
      <c r="Q147" s="42">
        <f>ROUND(E147*P147,2)</f>
        <v>0</v>
      </c>
      <c r="R147" s="44"/>
      <c r="S147" s="44" t="s">
        <v>106</v>
      </c>
      <c r="T147" s="45" t="s">
        <v>106</v>
      </c>
      <c r="U147" s="28">
        <v>0.14399999999999999</v>
      </c>
      <c r="V147" s="28">
        <f>ROUND(E147*U147,2)</f>
        <v>63.07</v>
      </c>
      <c r="W147" s="28"/>
      <c r="X147" s="28" t="s">
        <v>107</v>
      </c>
      <c r="Y147" s="28" t="s">
        <v>108</v>
      </c>
      <c r="Z147" s="17"/>
      <c r="AA147" s="17"/>
      <c r="AB147" s="17"/>
      <c r="AC147" s="17"/>
      <c r="AD147" s="17"/>
      <c r="AE147" s="17"/>
      <c r="AF147" s="17"/>
      <c r="AG147" s="17" t="s">
        <v>109</v>
      </c>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row>
    <row r="148" spans="1:60" outlineLevel="2" x14ac:dyDescent="0.2">
      <c r="A148" s="24"/>
      <c r="B148" s="25"/>
      <c r="C148" s="55" t="s">
        <v>621</v>
      </c>
      <c r="D148" s="30"/>
      <c r="E148" s="61">
        <v>180</v>
      </c>
      <c r="F148" s="28"/>
      <c r="G148" s="28"/>
      <c r="H148" s="28"/>
      <c r="I148" s="28"/>
      <c r="J148" s="28"/>
      <c r="K148" s="28"/>
      <c r="L148" s="28"/>
      <c r="M148" s="28"/>
      <c r="N148" s="27"/>
      <c r="O148" s="27"/>
      <c r="P148" s="27"/>
      <c r="Q148" s="27"/>
      <c r="R148" s="28"/>
      <c r="S148" s="28"/>
      <c r="T148" s="28"/>
      <c r="U148" s="28"/>
      <c r="V148" s="28"/>
      <c r="W148" s="28"/>
      <c r="X148" s="28"/>
      <c r="Y148" s="28"/>
      <c r="Z148" s="17"/>
      <c r="AA148" s="17"/>
      <c r="AB148" s="17"/>
      <c r="AC148" s="17"/>
      <c r="AD148" s="17"/>
      <c r="AE148" s="17"/>
      <c r="AF148" s="17"/>
      <c r="AG148" s="17" t="s">
        <v>111</v>
      </c>
      <c r="AH148" s="17">
        <v>0</v>
      </c>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row>
    <row r="149" spans="1:60" outlineLevel="3" x14ac:dyDescent="0.2">
      <c r="A149" s="24"/>
      <c r="B149" s="25"/>
      <c r="C149" s="55" t="s">
        <v>622</v>
      </c>
      <c r="D149" s="30"/>
      <c r="E149" s="61">
        <v>156</v>
      </c>
      <c r="F149" s="28"/>
      <c r="G149" s="28"/>
      <c r="H149" s="28"/>
      <c r="I149" s="28"/>
      <c r="J149" s="28"/>
      <c r="K149" s="28"/>
      <c r="L149" s="28"/>
      <c r="M149" s="28"/>
      <c r="N149" s="27"/>
      <c r="O149" s="27"/>
      <c r="P149" s="27"/>
      <c r="Q149" s="27"/>
      <c r="R149" s="28"/>
      <c r="S149" s="28"/>
      <c r="T149" s="28"/>
      <c r="U149" s="28"/>
      <c r="V149" s="28"/>
      <c r="W149" s="28"/>
      <c r="X149" s="28"/>
      <c r="Y149" s="28"/>
      <c r="Z149" s="17"/>
      <c r="AA149" s="17"/>
      <c r="AB149" s="17"/>
      <c r="AC149" s="17"/>
      <c r="AD149" s="17"/>
      <c r="AE149" s="17"/>
      <c r="AF149" s="17"/>
      <c r="AG149" s="17" t="s">
        <v>111</v>
      </c>
      <c r="AH149" s="17">
        <v>0</v>
      </c>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row>
    <row r="150" spans="1:60" outlineLevel="3" x14ac:dyDescent="0.2">
      <c r="A150" s="24"/>
      <c r="B150" s="25"/>
      <c r="C150" s="55" t="s">
        <v>623</v>
      </c>
      <c r="D150" s="30"/>
      <c r="E150" s="61">
        <v>102</v>
      </c>
      <c r="F150" s="28"/>
      <c r="G150" s="28"/>
      <c r="H150" s="28"/>
      <c r="I150" s="28"/>
      <c r="J150" s="28"/>
      <c r="K150" s="28"/>
      <c r="L150" s="28"/>
      <c r="M150" s="28"/>
      <c r="N150" s="27"/>
      <c r="O150" s="27"/>
      <c r="P150" s="27"/>
      <c r="Q150" s="27"/>
      <c r="R150" s="28"/>
      <c r="S150" s="28"/>
      <c r="T150" s="28"/>
      <c r="U150" s="28"/>
      <c r="V150" s="28"/>
      <c r="W150" s="28"/>
      <c r="X150" s="28"/>
      <c r="Y150" s="28"/>
      <c r="Z150" s="17"/>
      <c r="AA150" s="17"/>
      <c r="AB150" s="17"/>
      <c r="AC150" s="17"/>
      <c r="AD150" s="17"/>
      <c r="AE150" s="17"/>
      <c r="AF150" s="17"/>
      <c r="AG150" s="17" t="s">
        <v>111</v>
      </c>
      <c r="AH150" s="17">
        <v>0</v>
      </c>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row>
    <row r="151" spans="1:60" outlineLevel="1" x14ac:dyDescent="0.2">
      <c r="A151" s="39">
        <v>41</v>
      </c>
      <c r="B151" s="40" t="s">
        <v>624</v>
      </c>
      <c r="C151" s="54" t="s">
        <v>625</v>
      </c>
      <c r="D151" s="41" t="s">
        <v>124</v>
      </c>
      <c r="E151" s="42">
        <v>1752</v>
      </c>
      <c r="F151" s="438">
        <v>0</v>
      </c>
      <c r="G151" s="44">
        <f>ROUND(E151*F151,2)</f>
        <v>0</v>
      </c>
      <c r="H151" s="43"/>
      <c r="I151" s="44">
        <f>ROUND(E151*H151,2)</f>
        <v>0</v>
      </c>
      <c r="J151" s="43"/>
      <c r="K151" s="44">
        <f>ROUND(E151*J151,2)</f>
        <v>0</v>
      </c>
      <c r="L151" s="44">
        <v>21</v>
      </c>
      <c r="M151" s="44">
        <f>G151*(1+L151/100)</f>
        <v>0</v>
      </c>
      <c r="N151" s="42">
        <v>9.7000000000000005E-4</v>
      </c>
      <c r="O151" s="42">
        <f>ROUND(E151*N151,2)</f>
        <v>1.7</v>
      </c>
      <c r="P151" s="42">
        <v>0</v>
      </c>
      <c r="Q151" s="42">
        <f>ROUND(E151*P151,2)</f>
        <v>0</v>
      </c>
      <c r="R151" s="44"/>
      <c r="S151" s="44" t="s">
        <v>106</v>
      </c>
      <c r="T151" s="45" t="s">
        <v>106</v>
      </c>
      <c r="U151" s="28">
        <v>6.0000000000000001E-3</v>
      </c>
      <c r="V151" s="28">
        <f>ROUND(E151*U151,2)</f>
        <v>10.51</v>
      </c>
      <c r="W151" s="28"/>
      <c r="X151" s="28" t="s">
        <v>107</v>
      </c>
      <c r="Y151" s="28" t="s">
        <v>108</v>
      </c>
      <c r="Z151" s="17"/>
      <c r="AA151" s="17"/>
      <c r="AB151" s="17"/>
      <c r="AC151" s="17"/>
      <c r="AD151" s="17"/>
      <c r="AE151" s="17"/>
      <c r="AF151" s="17"/>
      <c r="AG151" s="17" t="s">
        <v>109</v>
      </c>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row>
    <row r="152" spans="1:60" outlineLevel="2" x14ac:dyDescent="0.2">
      <c r="A152" s="24"/>
      <c r="B152" s="25"/>
      <c r="C152" s="55" t="s">
        <v>626</v>
      </c>
      <c r="D152" s="30"/>
      <c r="E152" s="61">
        <v>1752</v>
      </c>
      <c r="F152" s="28"/>
      <c r="G152" s="28"/>
      <c r="H152" s="28"/>
      <c r="I152" s="28"/>
      <c r="J152" s="28"/>
      <c r="K152" s="28"/>
      <c r="L152" s="28"/>
      <c r="M152" s="28"/>
      <c r="N152" s="27"/>
      <c r="O152" s="27"/>
      <c r="P152" s="27"/>
      <c r="Q152" s="27"/>
      <c r="R152" s="28"/>
      <c r="S152" s="28"/>
      <c r="T152" s="28"/>
      <c r="U152" s="28"/>
      <c r="V152" s="28"/>
      <c r="W152" s="28"/>
      <c r="X152" s="28"/>
      <c r="Y152" s="28"/>
      <c r="Z152" s="17"/>
      <c r="AA152" s="17"/>
      <c r="AB152" s="17"/>
      <c r="AC152" s="17"/>
      <c r="AD152" s="17"/>
      <c r="AE152" s="17"/>
      <c r="AF152" s="17"/>
      <c r="AG152" s="17" t="s">
        <v>111</v>
      </c>
      <c r="AH152" s="17">
        <v>0</v>
      </c>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row>
    <row r="153" spans="1:60" outlineLevel="1" x14ac:dyDescent="0.2">
      <c r="A153" s="39">
        <v>42</v>
      </c>
      <c r="B153" s="40" t="s">
        <v>627</v>
      </c>
      <c r="C153" s="54" t="s">
        <v>628</v>
      </c>
      <c r="D153" s="41" t="s">
        <v>124</v>
      </c>
      <c r="E153" s="42">
        <v>438</v>
      </c>
      <c r="F153" s="438">
        <v>0</v>
      </c>
      <c r="G153" s="44">
        <f>ROUND(E153*F153,2)</f>
        <v>0</v>
      </c>
      <c r="H153" s="43"/>
      <c r="I153" s="44">
        <f>ROUND(E153*H153,2)</f>
        <v>0</v>
      </c>
      <c r="J153" s="43"/>
      <c r="K153" s="44">
        <f>ROUND(E153*J153,2)</f>
        <v>0</v>
      </c>
      <c r="L153" s="44">
        <v>21</v>
      </c>
      <c r="M153" s="44">
        <f>G153*(1+L153/100)</f>
        <v>0</v>
      </c>
      <c r="N153" s="42">
        <v>0</v>
      </c>
      <c r="O153" s="42">
        <f>ROUND(E153*N153,2)</f>
        <v>0</v>
      </c>
      <c r="P153" s="42">
        <v>0</v>
      </c>
      <c r="Q153" s="42">
        <f>ROUND(E153*P153,2)</f>
        <v>0</v>
      </c>
      <c r="R153" s="44"/>
      <c r="S153" s="44" t="s">
        <v>106</v>
      </c>
      <c r="T153" s="45" t="s">
        <v>106</v>
      </c>
      <c r="U153" s="28">
        <v>0.126</v>
      </c>
      <c r="V153" s="28">
        <f>ROUND(E153*U153,2)</f>
        <v>55.19</v>
      </c>
      <c r="W153" s="28"/>
      <c r="X153" s="28" t="s">
        <v>107</v>
      </c>
      <c r="Y153" s="28" t="s">
        <v>108</v>
      </c>
      <c r="Z153" s="17"/>
      <c r="AA153" s="17"/>
      <c r="AB153" s="17"/>
      <c r="AC153" s="17"/>
      <c r="AD153" s="17"/>
      <c r="AE153" s="17"/>
      <c r="AF153" s="17"/>
      <c r="AG153" s="17" t="s">
        <v>109</v>
      </c>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row>
    <row r="154" spans="1:60" outlineLevel="2" x14ac:dyDescent="0.2">
      <c r="A154" s="24"/>
      <c r="B154" s="25"/>
      <c r="C154" s="55" t="s">
        <v>629</v>
      </c>
      <c r="D154" s="30"/>
      <c r="E154" s="61">
        <v>438</v>
      </c>
      <c r="F154" s="28"/>
      <c r="G154" s="28"/>
      <c r="H154" s="28"/>
      <c r="I154" s="28"/>
      <c r="J154" s="28"/>
      <c r="K154" s="28"/>
      <c r="L154" s="28"/>
      <c r="M154" s="28"/>
      <c r="N154" s="27"/>
      <c r="O154" s="27"/>
      <c r="P154" s="27"/>
      <c r="Q154" s="27"/>
      <c r="R154" s="28"/>
      <c r="S154" s="28"/>
      <c r="T154" s="28"/>
      <c r="U154" s="28"/>
      <c r="V154" s="28"/>
      <c r="W154" s="28"/>
      <c r="X154" s="28"/>
      <c r="Y154" s="28"/>
      <c r="Z154" s="17"/>
      <c r="AA154" s="17"/>
      <c r="AB154" s="17"/>
      <c r="AC154" s="17"/>
      <c r="AD154" s="17"/>
      <c r="AE154" s="17"/>
      <c r="AF154" s="17"/>
      <c r="AG154" s="17" t="s">
        <v>111</v>
      </c>
      <c r="AH154" s="17">
        <v>0</v>
      </c>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row>
    <row r="155" spans="1:60" outlineLevel="1" x14ac:dyDescent="0.2">
      <c r="A155" s="39">
        <v>43</v>
      </c>
      <c r="B155" s="40" t="s">
        <v>171</v>
      </c>
      <c r="C155" s="54" t="s">
        <v>172</v>
      </c>
      <c r="D155" s="41" t="s">
        <v>124</v>
      </c>
      <c r="E155" s="42">
        <v>183.65</v>
      </c>
      <c r="F155" s="438">
        <v>0</v>
      </c>
      <c r="G155" s="44">
        <f>ROUND(E155*F155,2)</f>
        <v>0</v>
      </c>
      <c r="H155" s="43"/>
      <c r="I155" s="44">
        <f>ROUND(E155*H155,2)</f>
        <v>0</v>
      </c>
      <c r="J155" s="43"/>
      <c r="K155" s="44">
        <f>ROUND(E155*J155,2)</f>
        <v>0</v>
      </c>
      <c r="L155" s="44">
        <v>21</v>
      </c>
      <c r="M155" s="44">
        <f>G155*(1+L155/100)</f>
        <v>0</v>
      </c>
      <c r="N155" s="42">
        <v>1.2099999999999999E-3</v>
      </c>
      <c r="O155" s="42">
        <f>ROUND(E155*N155,2)</f>
        <v>0.22</v>
      </c>
      <c r="P155" s="42">
        <v>0</v>
      </c>
      <c r="Q155" s="42">
        <f>ROUND(E155*P155,2)</f>
        <v>0</v>
      </c>
      <c r="R155" s="44"/>
      <c r="S155" s="44" t="s">
        <v>106</v>
      </c>
      <c r="T155" s="45" t="s">
        <v>106</v>
      </c>
      <c r="U155" s="28">
        <v>0.17699999999999999</v>
      </c>
      <c r="V155" s="28">
        <f>ROUND(E155*U155,2)</f>
        <v>32.51</v>
      </c>
      <c r="W155" s="28"/>
      <c r="X155" s="28" t="s">
        <v>107</v>
      </c>
      <c r="Y155" s="28" t="s">
        <v>108</v>
      </c>
      <c r="Z155" s="17"/>
      <c r="AA155" s="17"/>
      <c r="AB155" s="17"/>
      <c r="AC155" s="17"/>
      <c r="AD155" s="17"/>
      <c r="AE155" s="17"/>
      <c r="AF155" s="17"/>
      <c r="AG155" s="17" t="s">
        <v>109</v>
      </c>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row>
    <row r="156" spans="1:60" outlineLevel="2" x14ac:dyDescent="0.2">
      <c r="A156" s="24"/>
      <c r="B156" s="25"/>
      <c r="C156" s="55" t="s">
        <v>630</v>
      </c>
      <c r="D156" s="30"/>
      <c r="E156" s="61">
        <v>183.65</v>
      </c>
      <c r="F156" s="28"/>
      <c r="G156" s="28"/>
      <c r="H156" s="28"/>
      <c r="I156" s="28"/>
      <c r="J156" s="28"/>
      <c r="K156" s="28"/>
      <c r="L156" s="28"/>
      <c r="M156" s="28"/>
      <c r="N156" s="27"/>
      <c r="O156" s="27"/>
      <c r="P156" s="27"/>
      <c r="Q156" s="27"/>
      <c r="R156" s="28"/>
      <c r="S156" s="28"/>
      <c r="T156" s="28"/>
      <c r="U156" s="28"/>
      <c r="V156" s="28"/>
      <c r="W156" s="28"/>
      <c r="X156" s="28"/>
      <c r="Y156" s="28"/>
      <c r="Z156" s="17"/>
      <c r="AA156" s="17"/>
      <c r="AB156" s="17"/>
      <c r="AC156" s="17"/>
      <c r="AD156" s="17"/>
      <c r="AE156" s="17"/>
      <c r="AF156" s="17"/>
      <c r="AG156" s="17" t="s">
        <v>111</v>
      </c>
      <c r="AH156" s="17">
        <v>0</v>
      </c>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row>
    <row r="157" spans="1:60" outlineLevel="1" x14ac:dyDescent="0.2">
      <c r="A157" s="39">
        <v>44</v>
      </c>
      <c r="B157" s="40" t="s">
        <v>631</v>
      </c>
      <c r="C157" s="54" t="s">
        <v>632</v>
      </c>
      <c r="D157" s="41" t="s">
        <v>124</v>
      </c>
      <c r="E157" s="42">
        <v>445</v>
      </c>
      <c r="F157" s="438">
        <v>0</v>
      </c>
      <c r="G157" s="44">
        <f>ROUND(E157*F157,2)</f>
        <v>0</v>
      </c>
      <c r="H157" s="43"/>
      <c r="I157" s="44">
        <f>ROUND(E157*H157,2)</f>
        <v>0</v>
      </c>
      <c r="J157" s="43"/>
      <c r="K157" s="44">
        <f>ROUND(E157*J157,2)</f>
        <v>0</v>
      </c>
      <c r="L157" s="44">
        <v>21</v>
      </c>
      <c r="M157" s="44">
        <f>G157*(1+L157/100)</f>
        <v>0</v>
      </c>
      <c r="N157" s="42">
        <v>0</v>
      </c>
      <c r="O157" s="42">
        <f>ROUND(E157*N157,2)</f>
        <v>0</v>
      </c>
      <c r="P157" s="42">
        <v>0</v>
      </c>
      <c r="Q157" s="42">
        <f>ROUND(E157*P157,2)</f>
        <v>0</v>
      </c>
      <c r="R157" s="44"/>
      <c r="S157" s="44" t="s">
        <v>106</v>
      </c>
      <c r="T157" s="45" t="s">
        <v>106</v>
      </c>
      <c r="U157" s="28">
        <v>0.03</v>
      </c>
      <c r="V157" s="28">
        <f>ROUND(E157*U157,2)</f>
        <v>13.35</v>
      </c>
      <c r="W157" s="28"/>
      <c r="X157" s="28" t="s">
        <v>107</v>
      </c>
      <c r="Y157" s="28" t="s">
        <v>108</v>
      </c>
      <c r="Z157" s="17"/>
      <c r="AA157" s="17"/>
      <c r="AB157" s="17"/>
      <c r="AC157" s="17"/>
      <c r="AD157" s="17"/>
      <c r="AE157" s="17"/>
      <c r="AF157" s="17"/>
      <c r="AG157" s="17" t="s">
        <v>109</v>
      </c>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row>
    <row r="158" spans="1:60" outlineLevel="2" x14ac:dyDescent="0.2">
      <c r="A158" s="24"/>
      <c r="B158" s="25"/>
      <c r="C158" s="55" t="s">
        <v>633</v>
      </c>
      <c r="D158" s="30"/>
      <c r="E158" s="61">
        <v>445</v>
      </c>
      <c r="F158" s="28"/>
      <c r="G158" s="28"/>
      <c r="H158" s="28"/>
      <c r="I158" s="28"/>
      <c r="J158" s="28"/>
      <c r="K158" s="28"/>
      <c r="L158" s="28"/>
      <c r="M158" s="28"/>
      <c r="N158" s="27"/>
      <c r="O158" s="27"/>
      <c r="P158" s="27"/>
      <c r="Q158" s="27"/>
      <c r="R158" s="28"/>
      <c r="S158" s="28"/>
      <c r="T158" s="28"/>
      <c r="U158" s="28"/>
      <c r="V158" s="28"/>
      <c r="W158" s="28"/>
      <c r="X158" s="28"/>
      <c r="Y158" s="28"/>
      <c r="Z158" s="17"/>
      <c r="AA158" s="17"/>
      <c r="AB158" s="17"/>
      <c r="AC158" s="17"/>
      <c r="AD158" s="17"/>
      <c r="AE158" s="17"/>
      <c r="AF158" s="17"/>
      <c r="AG158" s="17" t="s">
        <v>111</v>
      </c>
      <c r="AH158" s="17">
        <v>0</v>
      </c>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row>
    <row r="159" spans="1:60" outlineLevel="1" x14ac:dyDescent="0.2">
      <c r="A159" s="39">
        <v>45</v>
      </c>
      <c r="B159" s="40" t="s">
        <v>634</v>
      </c>
      <c r="C159" s="54" t="s">
        <v>635</v>
      </c>
      <c r="D159" s="41" t="s">
        <v>124</v>
      </c>
      <c r="E159" s="42">
        <v>1780</v>
      </c>
      <c r="F159" s="438">
        <v>0</v>
      </c>
      <c r="G159" s="44">
        <f>ROUND(E159*F159,2)</f>
        <v>0</v>
      </c>
      <c r="H159" s="43"/>
      <c r="I159" s="44">
        <f>ROUND(E159*H159,2)</f>
        <v>0</v>
      </c>
      <c r="J159" s="43"/>
      <c r="K159" s="44">
        <f>ROUND(E159*J159,2)</f>
        <v>0</v>
      </c>
      <c r="L159" s="44">
        <v>21</v>
      </c>
      <c r="M159" s="44">
        <f>G159*(1+L159/100)</f>
        <v>0</v>
      </c>
      <c r="N159" s="42">
        <v>5.0000000000000002E-5</v>
      </c>
      <c r="O159" s="42">
        <f>ROUND(E159*N159,2)</f>
        <v>0.09</v>
      </c>
      <c r="P159" s="42">
        <v>0</v>
      </c>
      <c r="Q159" s="42">
        <f>ROUND(E159*P159,2)</f>
        <v>0</v>
      </c>
      <c r="R159" s="44"/>
      <c r="S159" s="44" t="s">
        <v>106</v>
      </c>
      <c r="T159" s="45" t="s">
        <v>106</v>
      </c>
      <c r="U159" s="28">
        <v>0</v>
      </c>
      <c r="V159" s="28">
        <f>ROUND(E159*U159,2)</f>
        <v>0</v>
      </c>
      <c r="W159" s="28"/>
      <c r="X159" s="28" t="s">
        <v>107</v>
      </c>
      <c r="Y159" s="28" t="s">
        <v>108</v>
      </c>
      <c r="Z159" s="17"/>
      <c r="AA159" s="17"/>
      <c r="AB159" s="17"/>
      <c r="AC159" s="17"/>
      <c r="AD159" s="17"/>
      <c r="AE159" s="17"/>
      <c r="AF159" s="17"/>
      <c r="AG159" s="17" t="s">
        <v>109</v>
      </c>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row>
    <row r="160" spans="1:60" outlineLevel="2" x14ac:dyDescent="0.2">
      <c r="A160" s="24"/>
      <c r="B160" s="25"/>
      <c r="C160" s="55" t="s">
        <v>636</v>
      </c>
      <c r="D160" s="30"/>
      <c r="E160" s="61">
        <v>1780</v>
      </c>
      <c r="F160" s="28"/>
      <c r="G160" s="28"/>
      <c r="H160" s="28"/>
      <c r="I160" s="28"/>
      <c r="J160" s="28"/>
      <c r="K160" s="28"/>
      <c r="L160" s="28"/>
      <c r="M160" s="28"/>
      <c r="N160" s="27"/>
      <c r="O160" s="27"/>
      <c r="P160" s="27"/>
      <c r="Q160" s="27"/>
      <c r="R160" s="28"/>
      <c r="S160" s="28"/>
      <c r="T160" s="28"/>
      <c r="U160" s="28"/>
      <c r="V160" s="28"/>
      <c r="W160" s="28"/>
      <c r="X160" s="28"/>
      <c r="Y160" s="28"/>
      <c r="Z160" s="17"/>
      <c r="AA160" s="17"/>
      <c r="AB160" s="17"/>
      <c r="AC160" s="17"/>
      <c r="AD160" s="17"/>
      <c r="AE160" s="17"/>
      <c r="AF160" s="17"/>
      <c r="AG160" s="17" t="s">
        <v>111</v>
      </c>
      <c r="AH160" s="17">
        <v>0</v>
      </c>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row>
    <row r="161" spans="1:60" outlineLevel="1" x14ac:dyDescent="0.2">
      <c r="A161" s="39">
        <v>46</v>
      </c>
      <c r="B161" s="40" t="s">
        <v>637</v>
      </c>
      <c r="C161" s="54" t="s">
        <v>638</v>
      </c>
      <c r="D161" s="41" t="s">
        <v>124</v>
      </c>
      <c r="E161" s="42">
        <v>445</v>
      </c>
      <c r="F161" s="438">
        <v>0</v>
      </c>
      <c r="G161" s="44">
        <f>ROUND(E161*F161,2)</f>
        <v>0</v>
      </c>
      <c r="H161" s="43"/>
      <c r="I161" s="44">
        <f>ROUND(E161*H161,2)</f>
        <v>0</v>
      </c>
      <c r="J161" s="43"/>
      <c r="K161" s="44">
        <f>ROUND(E161*J161,2)</f>
        <v>0</v>
      </c>
      <c r="L161" s="44">
        <v>21</v>
      </c>
      <c r="M161" s="44">
        <f>G161*(1+L161/100)</f>
        <v>0</v>
      </c>
      <c r="N161" s="42">
        <v>0</v>
      </c>
      <c r="O161" s="42">
        <f>ROUND(E161*N161,2)</f>
        <v>0</v>
      </c>
      <c r="P161" s="42">
        <v>0</v>
      </c>
      <c r="Q161" s="42">
        <f>ROUND(E161*P161,2)</f>
        <v>0</v>
      </c>
      <c r="R161" s="44"/>
      <c r="S161" s="44" t="s">
        <v>106</v>
      </c>
      <c r="T161" s="45" t="s">
        <v>106</v>
      </c>
      <c r="U161" s="28">
        <v>0.02</v>
      </c>
      <c r="V161" s="28">
        <f>ROUND(E161*U161,2)</f>
        <v>8.9</v>
      </c>
      <c r="W161" s="28"/>
      <c r="X161" s="28" t="s">
        <v>107</v>
      </c>
      <c r="Y161" s="28" t="s">
        <v>108</v>
      </c>
      <c r="Z161" s="17"/>
      <c r="AA161" s="17"/>
      <c r="AB161" s="17"/>
      <c r="AC161" s="17"/>
      <c r="AD161" s="17"/>
      <c r="AE161" s="17"/>
      <c r="AF161" s="17"/>
      <c r="AG161" s="17" t="s">
        <v>109</v>
      </c>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row>
    <row r="162" spans="1:60" outlineLevel="2" x14ac:dyDescent="0.2">
      <c r="A162" s="24"/>
      <c r="B162" s="25"/>
      <c r="C162" s="55" t="s">
        <v>633</v>
      </c>
      <c r="D162" s="30"/>
      <c r="E162" s="61">
        <v>445</v>
      </c>
      <c r="F162" s="28"/>
      <c r="G162" s="28"/>
      <c r="H162" s="28"/>
      <c r="I162" s="28"/>
      <c r="J162" s="28"/>
      <c r="K162" s="28"/>
      <c r="L162" s="28"/>
      <c r="M162" s="28"/>
      <c r="N162" s="27"/>
      <c r="O162" s="27"/>
      <c r="P162" s="27"/>
      <c r="Q162" s="27"/>
      <c r="R162" s="28"/>
      <c r="S162" s="28"/>
      <c r="T162" s="28"/>
      <c r="U162" s="28"/>
      <c r="V162" s="28"/>
      <c r="W162" s="28"/>
      <c r="X162" s="28"/>
      <c r="Y162" s="28"/>
      <c r="Z162" s="17"/>
      <c r="AA162" s="17"/>
      <c r="AB162" s="17"/>
      <c r="AC162" s="17"/>
      <c r="AD162" s="17"/>
      <c r="AE162" s="17"/>
      <c r="AF162" s="17"/>
      <c r="AG162" s="17" t="s">
        <v>111</v>
      </c>
      <c r="AH162" s="17">
        <v>0</v>
      </c>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row>
    <row r="163" spans="1:60" ht="25.5" x14ac:dyDescent="0.2">
      <c r="A163" s="32" t="s">
        <v>101</v>
      </c>
      <c r="B163" s="33" t="s">
        <v>42</v>
      </c>
      <c r="C163" s="53" t="s">
        <v>43</v>
      </c>
      <c r="D163" s="34"/>
      <c r="E163" s="35"/>
      <c r="F163" s="36"/>
      <c r="G163" s="36">
        <f>SUMIF(AG164:AG173,"&lt;&gt;NOR",G164:G173)</f>
        <v>0</v>
      </c>
      <c r="H163" s="36"/>
      <c r="I163" s="36">
        <f>SUM(I164:I173)</f>
        <v>0</v>
      </c>
      <c r="J163" s="36"/>
      <c r="K163" s="36">
        <f>SUM(K164:K173)</f>
        <v>0</v>
      </c>
      <c r="L163" s="36"/>
      <c r="M163" s="36">
        <f>SUM(M164:M173)</f>
        <v>0</v>
      </c>
      <c r="N163" s="35"/>
      <c r="O163" s="35">
        <f>SUM(O164:O173)</f>
        <v>0.01</v>
      </c>
      <c r="P163" s="35"/>
      <c r="Q163" s="35">
        <f>SUM(Q164:Q173)</f>
        <v>0</v>
      </c>
      <c r="R163" s="36"/>
      <c r="S163" s="36"/>
      <c r="T163" s="37"/>
      <c r="U163" s="31"/>
      <c r="V163" s="31">
        <f>SUM(V164:V173)</f>
        <v>70.16</v>
      </c>
      <c r="W163" s="31"/>
      <c r="X163" s="31"/>
      <c r="Y163" s="31"/>
      <c r="AG163" t="s">
        <v>102</v>
      </c>
    </row>
    <row r="164" spans="1:60" outlineLevel="1" x14ac:dyDescent="0.2">
      <c r="A164" s="39">
        <v>47</v>
      </c>
      <c r="B164" s="40" t="s">
        <v>174</v>
      </c>
      <c r="C164" s="54" t="s">
        <v>175</v>
      </c>
      <c r="D164" s="41" t="s">
        <v>124</v>
      </c>
      <c r="E164" s="42">
        <v>183.65</v>
      </c>
      <c r="F164" s="438">
        <v>0</v>
      </c>
      <c r="G164" s="44">
        <f>ROUND(E164*F164,2)</f>
        <v>0</v>
      </c>
      <c r="H164" s="43"/>
      <c r="I164" s="44">
        <f>ROUND(E164*H164,2)</f>
        <v>0</v>
      </c>
      <c r="J164" s="43"/>
      <c r="K164" s="44">
        <f>ROUND(E164*J164,2)</f>
        <v>0</v>
      </c>
      <c r="L164" s="44">
        <v>21</v>
      </c>
      <c r="M164" s="44">
        <f>G164*(1+L164/100)</f>
        <v>0</v>
      </c>
      <c r="N164" s="42">
        <v>4.0000000000000003E-5</v>
      </c>
      <c r="O164" s="42">
        <f>ROUND(E164*N164,2)</f>
        <v>0.01</v>
      </c>
      <c r="P164" s="42">
        <v>0</v>
      </c>
      <c r="Q164" s="42">
        <f>ROUND(E164*P164,2)</f>
        <v>0</v>
      </c>
      <c r="R164" s="44"/>
      <c r="S164" s="44" t="s">
        <v>106</v>
      </c>
      <c r="T164" s="45" t="s">
        <v>106</v>
      </c>
      <c r="U164" s="28">
        <v>0.35</v>
      </c>
      <c r="V164" s="28">
        <f>ROUND(E164*U164,2)</f>
        <v>64.28</v>
      </c>
      <c r="W164" s="28"/>
      <c r="X164" s="28" t="s">
        <v>107</v>
      </c>
      <c r="Y164" s="28" t="s">
        <v>108</v>
      </c>
      <c r="Z164" s="17"/>
      <c r="AA164" s="17"/>
      <c r="AB164" s="17"/>
      <c r="AC164" s="17"/>
      <c r="AD164" s="17"/>
      <c r="AE164" s="17"/>
      <c r="AF164" s="17"/>
      <c r="AG164" s="17" t="s">
        <v>109</v>
      </c>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row>
    <row r="165" spans="1:60" outlineLevel="2" x14ac:dyDescent="0.2">
      <c r="A165" s="24"/>
      <c r="B165" s="25"/>
      <c r="C165" s="55" t="s">
        <v>630</v>
      </c>
      <c r="D165" s="30"/>
      <c r="E165" s="61">
        <v>183.65</v>
      </c>
      <c r="F165" s="28"/>
      <c r="G165" s="28"/>
      <c r="H165" s="28"/>
      <c r="I165" s="28"/>
      <c r="J165" s="28"/>
      <c r="K165" s="28"/>
      <c r="L165" s="28"/>
      <c r="M165" s="28"/>
      <c r="N165" s="27"/>
      <c r="O165" s="27"/>
      <c r="P165" s="27"/>
      <c r="Q165" s="27"/>
      <c r="R165" s="28"/>
      <c r="S165" s="28"/>
      <c r="T165" s="28"/>
      <c r="U165" s="28"/>
      <c r="V165" s="28"/>
      <c r="W165" s="28"/>
      <c r="X165" s="28"/>
      <c r="Y165" s="28"/>
      <c r="Z165" s="17"/>
      <c r="AA165" s="17"/>
      <c r="AB165" s="17"/>
      <c r="AC165" s="17"/>
      <c r="AD165" s="17"/>
      <c r="AE165" s="17"/>
      <c r="AF165" s="17"/>
      <c r="AG165" s="17" t="s">
        <v>111</v>
      </c>
      <c r="AH165" s="17">
        <v>0</v>
      </c>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row>
    <row r="166" spans="1:60" ht="22.5" outlineLevel="1" x14ac:dyDescent="0.2">
      <c r="A166" s="39">
        <v>48</v>
      </c>
      <c r="B166" s="40" t="s">
        <v>177</v>
      </c>
      <c r="C166" s="54" t="s">
        <v>178</v>
      </c>
      <c r="D166" s="41" t="s">
        <v>124</v>
      </c>
      <c r="E166" s="42">
        <v>146.76400000000001</v>
      </c>
      <c r="F166" s="438">
        <v>0</v>
      </c>
      <c r="G166" s="44">
        <f>ROUND(E166*F166,2)</f>
        <v>0</v>
      </c>
      <c r="H166" s="43"/>
      <c r="I166" s="44">
        <f>ROUND(E166*H166,2)</f>
        <v>0</v>
      </c>
      <c r="J166" s="43"/>
      <c r="K166" s="44">
        <f>ROUND(E166*J166,2)</f>
        <v>0</v>
      </c>
      <c r="L166" s="44">
        <v>21</v>
      </c>
      <c r="M166" s="44">
        <f>G166*(1+L166/100)</f>
        <v>0</v>
      </c>
      <c r="N166" s="42">
        <v>0</v>
      </c>
      <c r="O166" s="42">
        <f>ROUND(E166*N166,2)</f>
        <v>0</v>
      </c>
      <c r="P166" s="42">
        <v>0</v>
      </c>
      <c r="Q166" s="42">
        <f>ROUND(E166*P166,2)</f>
        <v>0</v>
      </c>
      <c r="R166" s="44"/>
      <c r="S166" s="44" t="s">
        <v>106</v>
      </c>
      <c r="T166" s="45" t="s">
        <v>106</v>
      </c>
      <c r="U166" s="28">
        <v>0.02</v>
      </c>
      <c r="V166" s="28">
        <f>ROUND(E166*U166,2)</f>
        <v>2.94</v>
      </c>
      <c r="W166" s="28"/>
      <c r="X166" s="28" t="s">
        <v>107</v>
      </c>
      <c r="Y166" s="28" t="s">
        <v>108</v>
      </c>
      <c r="Z166" s="17"/>
      <c r="AA166" s="17"/>
      <c r="AB166" s="17"/>
      <c r="AC166" s="17"/>
      <c r="AD166" s="17"/>
      <c r="AE166" s="17"/>
      <c r="AF166" s="17"/>
      <c r="AG166" s="17" t="s">
        <v>109</v>
      </c>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row>
    <row r="167" spans="1:60" outlineLevel="2" x14ac:dyDescent="0.2">
      <c r="A167" s="24"/>
      <c r="B167" s="25"/>
      <c r="C167" s="55" t="s">
        <v>639</v>
      </c>
      <c r="D167" s="30"/>
      <c r="E167" s="61">
        <v>143.82</v>
      </c>
      <c r="F167" s="28"/>
      <c r="G167" s="28"/>
      <c r="H167" s="28"/>
      <c r="I167" s="28"/>
      <c r="J167" s="28"/>
      <c r="K167" s="28"/>
      <c r="L167" s="28"/>
      <c r="M167" s="28"/>
      <c r="N167" s="27"/>
      <c r="O167" s="27"/>
      <c r="P167" s="27"/>
      <c r="Q167" s="27"/>
      <c r="R167" s="28"/>
      <c r="S167" s="28"/>
      <c r="T167" s="28"/>
      <c r="U167" s="28"/>
      <c r="V167" s="28"/>
      <c r="W167" s="28"/>
      <c r="X167" s="28"/>
      <c r="Y167" s="28"/>
      <c r="Z167" s="17"/>
      <c r="AA167" s="17"/>
      <c r="AB167" s="17"/>
      <c r="AC167" s="17"/>
      <c r="AD167" s="17"/>
      <c r="AE167" s="17"/>
      <c r="AF167" s="17"/>
      <c r="AG167" s="17" t="s">
        <v>111</v>
      </c>
      <c r="AH167" s="17">
        <v>0</v>
      </c>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row>
    <row r="168" spans="1:60" outlineLevel="3" x14ac:dyDescent="0.2">
      <c r="A168" s="24"/>
      <c r="B168" s="25"/>
      <c r="C168" s="55" t="s">
        <v>640</v>
      </c>
      <c r="D168" s="30"/>
      <c r="E168" s="61">
        <v>-8.8160000000000007</v>
      </c>
      <c r="F168" s="28"/>
      <c r="G168" s="28"/>
      <c r="H168" s="28"/>
      <c r="I168" s="28"/>
      <c r="J168" s="28"/>
      <c r="K168" s="28"/>
      <c r="L168" s="28"/>
      <c r="M168" s="28"/>
      <c r="N168" s="27"/>
      <c r="O168" s="27"/>
      <c r="P168" s="27"/>
      <c r="Q168" s="27"/>
      <c r="R168" s="28"/>
      <c r="S168" s="28"/>
      <c r="T168" s="28"/>
      <c r="U168" s="28"/>
      <c r="V168" s="28"/>
      <c r="W168" s="28"/>
      <c r="X168" s="28"/>
      <c r="Y168" s="28"/>
      <c r="Z168" s="17"/>
      <c r="AA168" s="17"/>
      <c r="AB168" s="17"/>
      <c r="AC168" s="17"/>
      <c r="AD168" s="17"/>
      <c r="AE168" s="17"/>
      <c r="AF168" s="17"/>
      <c r="AG168" s="17" t="s">
        <v>111</v>
      </c>
      <c r="AH168" s="17">
        <v>0</v>
      </c>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row>
    <row r="169" spans="1:60" outlineLevel="3" x14ac:dyDescent="0.2">
      <c r="A169" s="24"/>
      <c r="B169" s="25"/>
      <c r="C169" s="55" t="s">
        <v>641</v>
      </c>
      <c r="D169" s="30"/>
      <c r="E169" s="61">
        <v>11.76</v>
      </c>
      <c r="F169" s="28"/>
      <c r="G169" s="28"/>
      <c r="H169" s="28"/>
      <c r="I169" s="28"/>
      <c r="J169" s="28"/>
      <c r="K169" s="28"/>
      <c r="L169" s="28"/>
      <c r="M169" s="28"/>
      <c r="N169" s="27"/>
      <c r="O169" s="27"/>
      <c r="P169" s="27"/>
      <c r="Q169" s="27"/>
      <c r="R169" s="28"/>
      <c r="S169" s="28"/>
      <c r="T169" s="28"/>
      <c r="U169" s="28"/>
      <c r="V169" s="28"/>
      <c r="W169" s="28"/>
      <c r="X169" s="28"/>
      <c r="Y169" s="28"/>
      <c r="Z169" s="17"/>
      <c r="AA169" s="17"/>
      <c r="AB169" s="17"/>
      <c r="AC169" s="17"/>
      <c r="AD169" s="17"/>
      <c r="AE169" s="17"/>
      <c r="AF169" s="17"/>
      <c r="AG169" s="17" t="s">
        <v>111</v>
      </c>
      <c r="AH169" s="17">
        <v>0</v>
      </c>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row>
    <row r="170" spans="1:60" ht="22.5" outlineLevel="1" x14ac:dyDescent="0.2">
      <c r="A170" s="39">
        <v>49</v>
      </c>
      <c r="B170" s="40" t="s">
        <v>179</v>
      </c>
      <c r="C170" s="54" t="s">
        <v>180</v>
      </c>
      <c r="D170" s="41" t="s">
        <v>124</v>
      </c>
      <c r="E170" s="42">
        <v>146.76400000000001</v>
      </c>
      <c r="F170" s="438">
        <v>0</v>
      </c>
      <c r="G170" s="44">
        <f>ROUND(E170*F170,2)</f>
        <v>0</v>
      </c>
      <c r="H170" s="43"/>
      <c r="I170" s="44">
        <f>ROUND(E170*H170,2)</f>
        <v>0</v>
      </c>
      <c r="J170" s="43"/>
      <c r="K170" s="44">
        <f>ROUND(E170*J170,2)</f>
        <v>0</v>
      </c>
      <c r="L170" s="44">
        <v>21</v>
      </c>
      <c r="M170" s="44">
        <f>G170*(1+L170/100)</f>
        <v>0</v>
      </c>
      <c r="N170" s="42">
        <v>0</v>
      </c>
      <c r="O170" s="42">
        <f>ROUND(E170*N170,2)</f>
        <v>0</v>
      </c>
      <c r="P170" s="42">
        <v>0</v>
      </c>
      <c r="Q170" s="42">
        <f>ROUND(E170*P170,2)</f>
        <v>0</v>
      </c>
      <c r="R170" s="44"/>
      <c r="S170" s="44" t="s">
        <v>106</v>
      </c>
      <c r="T170" s="45" t="s">
        <v>106</v>
      </c>
      <c r="U170" s="28">
        <v>0.02</v>
      </c>
      <c r="V170" s="28">
        <f>ROUND(E170*U170,2)</f>
        <v>2.94</v>
      </c>
      <c r="W170" s="28"/>
      <c r="X170" s="28" t="s">
        <v>107</v>
      </c>
      <c r="Y170" s="28" t="s">
        <v>108</v>
      </c>
      <c r="Z170" s="17"/>
      <c r="AA170" s="17"/>
      <c r="AB170" s="17"/>
      <c r="AC170" s="17"/>
      <c r="AD170" s="17"/>
      <c r="AE170" s="17"/>
      <c r="AF170" s="17"/>
      <c r="AG170" s="17" t="s">
        <v>109</v>
      </c>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row>
    <row r="171" spans="1:60" outlineLevel="2" x14ac:dyDescent="0.2">
      <c r="A171" s="24"/>
      <c r="B171" s="25"/>
      <c r="C171" s="55" t="s">
        <v>639</v>
      </c>
      <c r="D171" s="30"/>
      <c r="E171" s="61">
        <v>143.82</v>
      </c>
      <c r="F171" s="28"/>
      <c r="G171" s="28"/>
      <c r="H171" s="28"/>
      <c r="I171" s="28"/>
      <c r="J171" s="28"/>
      <c r="K171" s="28"/>
      <c r="L171" s="28"/>
      <c r="M171" s="28"/>
      <c r="N171" s="27"/>
      <c r="O171" s="27"/>
      <c r="P171" s="27"/>
      <c r="Q171" s="27"/>
      <c r="R171" s="28"/>
      <c r="S171" s="28"/>
      <c r="T171" s="28"/>
      <c r="U171" s="28"/>
      <c r="V171" s="28"/>
      <c r="W171" s="28"/>
      <c r="X171" s="28"/>
      <c r="Y171" s="28"/>
      <c r="Z171" s="17"/>
      <c r="AA171" s="17"/>
      <c r="AB171" s="17"/>
      <c r="AC171" s="17"/>
      <c r="AD171" s="17"/>
      <c r="AE171" s="17"/>
      <c r="AF171" s="17"/>
      <c r="AG171" s="17" t="s">
        <v>111</v>
      </c>
      <c r="AH171" s="17">
        <v>0</v>
      </c>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row>
    <row r="172" spans="1:60" outlineLevel="3" x14ac:dyDescent="0.2">
      <c r="A172" s="24"/>
      <c r="B172" s="25"/>
      <c r="C172" s="55" t="s">
        <v>640</v>
      </c>
      <c r="D172" s="30"/>
      <c r="E172" s="61">
        <v>-8.8160000000000007</v>
      </c>
      <c r="F172" s="28"/>
      <c r="G172" s="28"/>
      <c r="H172" s="28"/>
      <c r="I172" s="28"/>
      <c r="J172" s="28"/>
      <c r="K172" s="28"/>
      <c r="L172" s="28"/>
      <c r="M172" s="28"/>
      <c r="N172" s="27"/>
      <c r="O172" s="27"/>
      <c r="P172" s="27"/>
      <c r="Q172" s="27"/>
      <c r="R172" s="28"/>
      <c r="S172" s="28"/>
      <c r="T172" s="28"/>
      <c r="U172" s="28"/>
      <c r="V172" s="28"/>
      <c r="W172" s="28"/>
      <c r="X172" s="28"/>
      <c r="Y172" s="28"/>
      <c r="Z172" s="17"/>
      <c r="AA172" s="17"/>
      <c r="AB172" s="17"/>
      <c r="AC172" s="17"/>
      <c r="AD172" s="17"/>
      <c r="AE172" s="17"/>
      <c r="AF172" s="17"/>
      <c r="AG172" s="17" t="s">
        <v>111</v>
      </c>
      <c r="AH172" s="17">
        <v>0</v>
      </c>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row>
    <row r="173" spans="1:60" outlineLevel="3" x14ac:dyDescent="0.2">
      <c r="A173" s="24"/>
      <c r="B173" s="25"/>
      <c r="C173" s="55" t="s">
        <v>641</v>
      </c>
      <c r="D173" s="30"/>
      <c r="E173" s="61">
        <v>11.76</v>
      </c>
      <c r="F173" s="28"/>
      <c r="G173" s="28"/>
      <c r="H173" s="28"/>
      <c r="I173" s="28"/>
      <c r="J173" s="28"/>
      <c r="K173" s="28"/>
      <c r="L173" s="28"/>
      <c r="M173" s="28"/>
      <c r="N173" s="27"/>
      <c r="O173" s="27"/>
      <c r="P173" s="27"/>
      <c r="Q173" s="27"/>
      <c r="R173" s="28"/>
      <c r="S173" s="28"/>
      <c r="T173" s="28"/>
      <c r="U173" s="28"/>
      <c r="V173" s="28"/>
      <c r="W173" s="28"/>
      <c r="X173" s="28"/>
      <c r="Y173" s="28"/>
      <c r="Z173" s="17"/>
      <c r="AA173" s="17"/>
      <c r="AB173" s="17"/>
      <c r="AC173" s="17"/>
      <c r="AD173" s="17"/>
      <c r="AE173" s="17"/>
      <c r="AF173" s="17"/>
      <c r="AG173" s="17" t="s">
        <v>111</v>
      </c>
      <c r="AH173" s="17">
        <v>0</v>
      </c>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row>
    <row r="174" spans="1:60" x14ac:dyDescent="0.2">
      <c r="A174" s="32" t="s">
        <v>101</v>
      </c>
      <c r="B174" s="33" t="s">
        <v>44</v>
      </c>
      <c r="C174" s="53" t="s">
        <v>45</v>
      </c>
      <c r="D174" s="34"/>
      <c r="E174" s="35"/>
      <c r="F174" s="36"/>
      <c r="G174" s="36">
        <f>SUMIF(AG175:AG250,"&lt;&gt;NOR",G175:G250)</f>
        <v>0</v>
      </c>
      <c r="H174" s="36"/>
      <c r="I174" s="36">
        <f>SUM(I175:I250)</f>
        <v>0</v>
      </c>
      <c r="J174" s="36"/>
      <c r="K174" s="36">
        <f>SUM(K175:K250)</f>
        <v>0</v>
      </c>
      <c r="L174" s="36"/>
      <c r="M174" s="36">
        <f>SUM(M175:M250)</f>
        <v>0</v>
      </c>
      <c r="N174" s="35"/>
      <c r="O174" s="35">
        <f>SUM(O175:O250)</f>
        <v>0.05</v>
      </c>
      <c r="P174" s="35"/>
      <c r="Q174" s="35">
        <f>SUM(Q175:Q250)</f>
        <v>89.78</v>
      </c>
      <c r="R174" s="36"/>
      <c r="S174" s="36"/>
      <c r="T174" s="37"/>
      <c r="U174" s="31"/>
      <c r="V174" s="31">
        <f>SUM(V175:V250)</f>
        <v>415.65</v>
      </c>
      <c r="W174" s="31"/>
      <c r="X174" s="31"/>
      <c r="Y174" s="31"/>
      <c r="AG174" t="s">
        <v>102</v>
      </c>
    </row>
    <row r="175" spans="1:60" outlineLevel="1" x14ac:dyDescent="0.2">
      <c r="A175" s="39">
        <v>50</v>
      </c>
      <c r="B175" s="40" t="s">
        <v>181</v>
      </c>
      <c r="C175" s="54" t="s">
        <v>182</v>
      </c>
      <c r="D175" s="41" t="s">
        <v>151</v>
      </c>
      <c r="E175" s="42">
        <v>7</v>
      </c>
      <c r="F175" s="438">
        <v>0</v>
      </c>
      <c r="G175" s="44">
        <f>ROUND(E175*F175,2)</f>
        <v>0</v>
      </c>
      <c r="H175" s="43"/>
      <c r="I175" s="44">
        <f>ROUND(E175*H175,2)</f>
        <v>0</v>
      </c>
      <c r="J175" s="43"/>
      <c r="K175" s="44">
        <f>ROUND(E175*J175,2)</f>
        <v>0</v>
      </c>
      <c r="L175" s="44">
        <v>21</v>
      </c>
      <c r="M175" s="44">
        <f>G175*(1+L175/100)</f>
        <v>0</v>
      </c>
      <c r="N175" s="42">
        <v>0</v>
      </c>
      <c r="O175" s="42">
        <f>ROUND(E175*N175,2)</f>
        <v>0</v>
      </c>
      <c r="P175" s="42">
        <v>0</v>
      </c>
      <c r="Q175" s="42">
        <f>ROUND(E175*P175,2)</f>
        <v>0</v>
      </c>
      <c r="R175" s="44"/>
      <c r="S175" s="44" t="s">
        <v>106</v>
      </c>
      <c r="T175" s="45" t="s">
        <v>106</v>
      </c>
      <c r="U175" s="28">
        <v>0.11</v>
      </c>
      <c r="V175" s="28">
        <f>ROUND(E175*U175,2)</f>
        <v>0.77</v>
      </c>
      <c r="W175" s="28"/>
      <c r="X175" s="28" t="s">
        <v>107</v>
      </c>
      <c r="Y175" s="28" t="s">
        <v>108</v>
      </c>
      <c r="Z175" s="17"/>
      <c r="AA175" s="17"/>
      <c r="AB175" s="17"/>
      <c r="AC175" s="17"/>
      <c r="AD175" s="17"/>
      <c r="AE175" s="17"/>
      <c r="AF175" s="17"/>
      <c r="AG175" s="17" t="s">
        <v>109</v>
      </c>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row>
    <row r="176" spans="1:60" outlineLevel="2" x14ac:dyDescent="0.2">
      <c r="A176" s="24"/>
      <c r="B176" s="25"/>
      <c r="C176" s="55" t="s">
        <v>642</v>
      </c>
      <c r="D176" s="30"/>
      <c r="E176" s="61">
        <v>7</v>
      </c>
      <c r="F176" s="28"/>
      <c r="G176" s="28"/>
      <c r="H176" s="28"/>
      <c r="I176" s="28"/>
      <c r="J176" s="28"/>
      <c r="K176" s="28"/>
      <c r="L176" s="28"/>
      <c r="M176" s="28"/>
      <c r="N176" s="27"/>
      <c r="O176" s="27"/>
      <c r="P176" s="27"/>
      <c r="Q176" s="27"/>
      <c r="R176" s="28"/>
      <c r="S176" s="28"/>
      <c r="T176" s="28"/>
      <c r="U176" s="28"/>
      <c r="V176" s="28"/>
      <c r="W176" s="28"/>
      <c r="X176" s="28"/>
      <c r="Y176" s="28"/>
      <c r="Z176" s="17"/>
      <c r="AA176" s="17"/>
      <c r="AB176" s="17"/>
      <c r="AC176" s="17"/>
      <c r="AD176" s="17"/>
      <c r="AE176" s="17"/>
      <c r="AF176" s="17"/>
      <c r="AG176" s="17" t="s">
        <v>111</v>
      </c>
      <c r="AH176" s="17">
        <v>0</v>
      </c>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row>
    <row r="177" spans="1:60" outlineLevel="1" x14ac:dyDescent="0.2">
      <c r="A177" s="39">
        <v>51</v>
      </c>
      <c r="B177" s="40" t="s">
        <v>643</v>
      </c>
      <c r="C177" s="54" t="s">
        <v>644</v>
      </c>
      <c r="D177" s="41" t="s">
        <v>105</v>
      </c>
      <c r="E177" s="42">
        <v>1.9662500000000001</v>
      </c>
      <c r="F177" s="438">
        <v>0</v>
      </c>
      <c r="G177" s="44">
        <f>ROUND(E177*F177,2)</f>
        <v>0</v>
      </c>
      <c r="H177" s="43"/>
      <c r="I177" s="44">
        <f>ROUND(E177*H177,2)</f>
        <v>0</v>
      </c>
      <c r="J177" s="43"/>
      <c r="K177" s="44">
        <f>ROUND(E177*J177,2)</f>
        <v>0</v>
      </c>
      <c r="L177" s="44">
        <v>21</v>
      </c>
      <c r="M177" s="44">
        <f>G177*(1+L177/100)</f>
        <v>0</v>
      </c>
      <c r="N177" s="42">
        <v>0</v>
      </c>
      <c r="O177" s="42">
        <f>ROUND(E177*N177,2)</f>
        <v>0</v>
      </c>
      <c r="P177" s="42">
        <v>1.5940000000000001</v>
      </c>
      <c r="Q177" s="42">
        <f>ROUND(E177*P177,2)</f>
        <v>3.13</v>
      </c>
      <c r="R177" s="44"/>
      <c r="S177" s="44" t="s">
        <v>106</v>
      </c>
      <c r="T177" s="45" t="s">
        <v>106</v>
      </c>
      <c r="U177" s="28">
        <v>2.42</v>
      </c>
      <c r="V177" s="28">
        <f>ROUND(E177*U177,2)</f>
        <v>4.76</v>
      </c>
      <c r="W177" s="28"/>
      <c r="X177" s="28" t="s">
        <v>107</v>
      </c>
      <c r="Y177" s="28" t="s">
        <v>108</v>
      </c>
      <c r="Z177" s="17"/>
      <c r="AA177" s="17"/>
      <c r="AB177" s="17"/>
      <c r="AC177" s="17"/>
      <c r="AD177" s="17"/>
      <c r="AE177" s="17"/>
      <c r="AF177" s="17"/>
      <c r="AG177" s="17" t="s">
        <v>187</v>
      </c>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row>
    <row r="178" spans="1:60" outlineLevel="2" x14ac:dyDescent="0.2">
      <c r="A178" s="24"/>
      <c r="B178" s="25"/>
      <c r="C178" s="55" t="s">
        <v>645</v>
      </c>
      <c r="D178" s="30"/>
      <c r="E178" s="61">
        <v>1.9662500000000001</v>
      </c>
      <c r="F178" s="28"/>
      <c r="G178" s="28"/>
      <c r="H178" s="28"/>
      <c r="I178" s="28"/>
      <c r="J178" s="28"/>
      <c r="K178" s="28"/>
      <c r="L178" s="28"/>
      <c r="M178" s="28"/>
      <c r="N178" s="27"/>
      <c r="O178" s="27"/>
      <c r="P178" s="27"/>
      <c r="Q178" s="27"/>
      <c r="R178" s="28"/>
      <c r="S178" s="28"/>
      <c r="T178" s="28"/>
      <c r="U178" s="28"/>
      <c r="V178" s="28"/>
      <c r="W178" s="28"/>
      <c r="X178" s="28"/>
      <c r="Y178" s="28"/>
      <c r="Z178" s="17"/>
      <c r="AA178" s="17"/>
      <c r="AB178" s="17"/>
      <c r="AC178" s="17"/>
      <c r="AD178" s="17"/>
      <c r="AE178" s="17"/>
      <c r="AF178" s="17"/>
      <c r="AG178" s="17" t="s">
        <v>111</v>
      </c>
      <c r="AH178" s="17">
        <v>0</v>
      </c>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row>
    <row r="179" spans="1:60" ht="22.5" outlineLevel="1" x14ac:dyDescent="0.2">
      <c r="A179" s="39">
        <v>52</v>
      </c>
      <c r="B179" s="40" t="s">
        <v>646</v>
      </c>
      <c r="C179" s="54" t="s">
        <v>647</v>
      </c>
      <c r="D179" s="41" t="s">
        <v>124</v>
      </c>
      <c r="E179" s="42">
        <v>24.7</v>
      </c>
      <c r="F179" s="438">
        <v>0</v>
      </c>
      <c r="G179" s="44">
        <f>ROUND(E179*F179,2)</f>
        <v>0</v>
      </c>
      <c r="H179" s="43"/>
      <c r="I179" s="44">
        <f>ROUND(E179*H179,2)</f>
        <v>0</v>
      </c>
      <c r="J179" s="43"/>
      <c r="K179" s="44">
        <f>ROUND(E179*J179,2)</f>
        <v>0</v>
      </c>
      <c r="L179" s="44">
        <v>21</v>
      </c>
      <c r="M179" s="44">
        <f>G179*(1+L179/100)</f>
        <v>0</v>
      </c>
      <c r="N179" s="42">
        <v>3.3E-4</v>
      </c>
      <c r="O179" s="42">
        <f>ROUND(E179*N179,2)</f>
        <v>0.01</v>
      </c>
      <c r="P179" s="42">
        <v>4.734E-2</v>
      </c>
      <c r="Q179" s="42">
        <f>ROUND(E179*P179,2)</f>
        <v>1.17</v>
      </c>
      <c r="R179" s="44"/>
      <c r="S179" s="44" t="s">
        <v>106</v>
      </c>
      <c r="T179" s="45" t="s">
        <v>106</v>
      </c>
      <c r="U179" s="28">
        <v>0.45</v>
      </c>
      <c r="V179" s="28">
        <f>ROUND(E179*U179,2)</f>
        <v>11.12</v>
      </c>
      <c r="W179" s="28"/>
      <c r="X179" s="28" t="s">
        <v>107</v>
      </c>
      <c r="Y179" s="28" t="s">
        <v>108</v>
      </c>
      <c r="Z179" s="17"/>
      <c r="AA179" s="17"/>
      <c r="AB179" s="17"/>
      <c r="AC179" s="17"/>
      <c r="AD179" s="17"/>
      <c r="AE179" s="17"/>
      <c r="AF179" s="17"/>
      <c r="AG179" s="17" t="s">
        <v>109</v>
      </c>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row>
    <row r="180" spans="1:60" outlineLevel="2" x14ac:dyDescent="0.2">
      <c r="A180" s="24"/>
      <c r="B180" s="25"/>
      <c r="C180" s="55" t="s">
        <v>648</v>
      </c>
      <c r="D180" s="30"/>
      <c r="E180" s="61">
        <v>12.8</v>
      </c>
      <c r="F180" s="28"/>
      <c r="G180" s="28"/>
      <c r="H180" s="28"/>
      <c r="I180" s="28"/>
      <c r="J180" s="28"/>
      <c r="K180" s="28"/>
      <c r="L180" s="28"/>
      <c r="M180" s="28"/>
      <c r="N180" s="27"/>
      <c r="O180" s="27"/>
      <c r="P180" s="27"/>
      <c r="Q180" s="27"/>
      <c r="R180" s="28"/>
      <c r="S180" s="28"/>
      <c r="T180" s="28"/>
      <c r="U180" s="28"/>
      <c r="V180" s="28"/>
      <c r="W180" s="28"/>
      <c r="X180" s="28"/>
      <c r="Y180" s="28"/>
      <c r="Z180" s="17"/>
      <c r="AA180" s="17"/>
      <c r="AB180" s="17"/>
      <c r="AC180" s="17"/>
      <c r="AD180" s="17"/>
      <c r="AE180" s="17"/>
      <c r="AF180" s="17"/>
      <c r="AG180" s="17" t="s">
        <v>111</v>
      </c>
      <c r="AH180" s="17">
        <v>0</v>
      </c>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row>
    <row r="181" spans="1:60" outlineLevel="3" x14ac:dyDescent="0.2">
      <c r="A181" s="24"/>
      <c r="B181" s="25"/>
      <c r="C181" s="55" t="s">
        <v>649</v>
      </c>
      <c r="D181" s="30"/>
      <c r="E181" s="61">
        <v>7.2</v>
      </c>
      <c r="F181" s="28"/>
      <c r="G181" s="28"/>
      <c r="H181" s="28"/>
      <c r="I181" s="28"/>
      <c r="J181" s="28"/>
      <c r="K181" s="28"/>
      <c r="L181" s="28"/>
      <c r="M181" s="28"/>
      <c r="N181" s="27"/>
      <c r="O181" s="27"/>
      <c r="P181" s="27"/>
      <c r="Q181" s="27"/>
      <c r="R181" s="28"/>
      <c r="S181" s="28"/>
      <c r="T181" s="28"/>
      <c r="U181" s="28"/>
      <c r="V181" s="28"/>
      <c r="W181" s="28"/>
      <c r="X181" s="28"/>
      <c r="Y181" s="28"/>
      <c r="Z181" s="17"/>
      <c r="AA181" s="17"/>
      <c r="AB181" s="17"/>
      <c r="AC181" s="17"/>
      <c r="AD181" s="17"/>
      <c r="AE181" s="17"/>
      <c r="AF181" s="17"/>
      <c r="AG181" s="17" t="s">
        <v>111</v>
      </c>
      <c r="AH181" s="17">
        <v>0</v>
      </c>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row>
    <row r="182" spans="1:60" outlineLevel="3" x14ac:dyDescent="0.2">
      <c r="A182" s="24"/>
      <c r="B182" s="25"/>
      <c r="C182" s="55" t="s">
        <v>650</v>
      </c>
      <c r="D182" s="30"/>
      <c r="E182" s="61">
        <v>6.3</v>
      </c>
      <c r="F182" s="28"/>
      <c r="G182" s="28"/>
      <c r="H182" s="28"/>
      <c r="I182" s="28"/>
      <c r="J182" s="28"/>
      <c r="K182" s="28"/>
      <c r="L182" s="28"/>
      <c r="M182" s="28"/>
      <c r="N182" s="27"/>
      <c r="O182" s="27"/>
      <c r="P182" s="27"/>
      <c r="Q182" s="27"/>
      <c r="R182" s="28"/>
      <c r="S182" s="28"/>
      <c r="T182" s="28"/>
      <c r="U182" s="28"/>
      <c r="V182" s="28"/>
      <c r="W182" s="28"/>
      <c r="X182" s="28"/>
      <c r="Y182" s="28"/>
      <c r="Z182" s="17"/>
      <c r="AA182" s="17"/>
      <c r="AB182" s="17"/>
      <c r="AC182" s="17"/>
      <c r="AD182" s="17"/>
      <c r="AE182" s="17"/>
      <c r="AF182" s="17"/>
      <c r="AG182" s="17" t="s">
        <v>111</v>
      </c>
      <c r="AH182" s="17">
        <v>0</v>
      </c>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row>
    <row r="183" spans="1:60" outlineLevel="3" x14ac:dyDescent="0.2">
      <c r="A183" s="24"/>
      <c r="B183" s="25"/>
      <c r="C183" s="55" t="s">
        <v>318</v>
      </c>
      <c r="D183" s="30"/>
      <c r="E183" s="61">
        <v>-1.6</v>
      </c>
      <c r="F183" s="28"/>
      <c r="G183" s="28"/>
      <c r="H183" s="28"/>
      <c r="I183" s="28"/>
      <c r="J183" s="28"/>
      <c r="K183" s="28"/>
      <c r="L183" s="28"/>
      <c r="M183" s="28"/>
      <c r="N183" s="27"/>
      <c r="O183" s="27"/>
      <c r="P183" s="27"/>
      <c r="Q183" s="27"/>
      <c r="R183" s="28"/>
      <c r="S183" s="28"/>
      <c r="T183" s="28"/>
      <c r="U183" s="28"/>
      <c r="V183" s="28"/>
      <c r="W183" s="28"/>
      <c r="X183" s="28"/>
      <c r="Y183" s="28"/>
      <c r="Z183" s="17"/>
      <c r="AA183" s="17"/>
      <c r="AB183" s="17"/>
      <c r="AC183" s="17"/>
      <c r="AD183" s="17"/>
      <c r="AE183" s="17"/>
      <c r="AF183" s="17"/>
      <c r="AG183" s="17" t="s">
        <v>111</v>
      </c>
      <c r="AH183" s="17">
        <v>0</v>
      </c>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row>
    <row r="184" spans="1:60" ht="22.5" outlineLevel="1" x14ac:dyDescent="0.2">
      <c r="A184" s="39">
        <v>53</v>
      </c>
      <c r="B184" s="40" t="s">
        <v>651</v>
      </c>
      <c r="C184" s="54" t="s">
        <v>652</v>
      </c>
      <c r="D184" s="41" t="s">
        <v>124</v>
      </c>
      <c r="E184" s="42">
        <v>19.399999999999999</v>
      </c>
      <c r="F184" s="438">
        <v>0</v>
      </c>
      <c r="G184" s="44">
        <f>ROUND(E184*F184,2)</f>
        <v>0</v>
      </c>
      <c r="H184" s="43"/>
      <c r="I184" s="44">
        <f>ROUND(E184*H184,2)</f>
        <v>0</v>
      </c>
      <c r="J184" s="43"/>
      <c r="K184" s="44">
        <f>ROUND(E184*J184,2)</f>
        <v>0</v>
      </c>
      <c r="L184" s="44">
        <v>21</v>
      </c>
      <c r="M184" s="44">
        <f>G184*(1+L184/100)</f>
        <v>0</v>
      </c>
      <c r="N184" s="42">
        <v>3.3E-4</v>
      </c>
      <c r="O184" s="42">
        <f>ROUND(E184*N184,2)</f>
        <v>0.01</v>
      </c>
      <c r="P184" s="42">
        <v>1.223E-2</v>
      </c>
      <c r="Q184" s="42">
        <f>ROUND(E184*P184,2)</f>
        <v>0.24</v>
      </c>
      <c r="R184" s="44"/>
      <c r="S184" s="44" t="s">
        <v>106</v>
      </c>
      <c r="T184" s="45" t="s">
        <v>106</v>
      </c>
      <c r="U184" s="28">
        <v>0.26800000000000002</v>
      </c>
      <c r="V184" s="28">
        <f>ROUND(E184*U184,2)</f>
        <v>5.2</v>
      </c>
      <c r="W184" s="28"/>
      <c r="X184" s="28" t="s">
        <v>107</v>
      </c>
      <c r="Y184" s="28" t="s">
        <v>108</v>
      </c>
      <c r="Z184" s="17"/>
      <c r="AA184" s="17"/>
      <c r="AB184" s="17"/>
      <c r="AC184" s="17"/>
      <c r="AD184" s="17"/>
      <c r="AE184" s="17"/>
      <c r="AF184" s="17"/>
      <c r="AG184" s="17" t="s">
        <v>109</v>
      </c>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row>
    <row r="185" spans="1:60" outlineLevel="2" x14ac:dyDescent="0.2">
      <c r="A185" s="24"/>
      <c r="B185" s="25"/>
      <c r="C185" s="55" t="s">
        <v>653</v>
      </c>
      <c r="D185" s="30"/>
      <c r="E185" s="61">
        <v>8.6</v>
      </c>
      <c r="F185" s="28"/>
      <c r="G185" s="28"/>
      <c r="H185" s="28"/>
      <c r="I185" s="28"/>
      <c r="J185" s="28"/>
      <c r="K185" s="28"/>
      <c r="L185" s="28"/>
      <c r="M185" s="28"/>
      <c r="N185" s="27"/>
      <c r="O185" s="27"/>
      <c r="P185" s="27"/>
      <c r="Q185" s="27"/>
      <c r="R185" s="28"/>
      <c r="S185" s="28"/>
      <c r="T185" s="28"/>
      <c r="U185" s="28"/>
      <c r="V185" s="28"/>
      <c r="W185" s="28"/>
      <c r="X185" s="28"/>
      <c r="Y185" s="28"/>
      <c r="Z185" s="17"/>
      <c r="AA185" s="17"/>
      <c r="AB185" s="17"/>
      <c r="AC185" s="17"/>
      <c r="AD185" s="17"/>
      <c r="AE185" s="17"/>
      <c r="AF185" s="17"/>
      <c r="AG185" s="17" t="s">
        <v>111</v>
      </c>
      <c r="AH185" s="17">
        <v>0</v>
      </c>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row>
    <row r="186" spans="1:60" outlineLevel="3" x14ac:dyDescent="0.2">
      <c r="A186" s="24"/>
      <c r="B186" s="25"/>
      <c r="C186" s="55" t="s">
        <v>654</v>
      </c>
      <c r="D186" s="30"/>
      <c r="E186" s="61">
        <v>6.4</v>
      </c>
      <c r="F186" s="28"/>
      <c r="G186" s="28"/>
      <c r="H186" s="28"/>
      <c r="I186" s="28"/>
      <c r="J186" s="28"/>
      <c r="K186" s="28"/>
      <c r="L186" s="28"/>
      <c r="M186" s="28"/>
      <c r="N186" s="27"/>
      <c r="O186" s="27"/>
      <c r="P186" s="27"/>
      <c r="Q186" s="27"/>
      <c r="R186" s="28"/>
      <c r="S186" s="28"/>
      <c r="T186" s="28"/>
      <c r="U186" s="28"/>
      <c r="V186" s="28"/>
      <c r="W186" s="28"/>
      <c r="X186" s="28"/>
      <c r="Y186" s="28"/>
      <c r="Z186" s="17"/>
      <c r="AA186" s="17"/>
      <c r="AB186" s="17"/>
      <c r="AC186" s="17"/>
      <c r="AD186" s="17"/>
      <c r="AE186" s="17"/>
      <c r="AF186" s="17"/>
      <c r="AG186" s="17" t="s">
        <v>111</v>
      </c>
      <c r="AH186" s="17">
        <v>0</v>
      </c>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row>
    <row r="187" spans="1:60" outlineLevel="3" x14ac:dyDescent="0.2">
      <c r="A187" s="24"/>
      <c r="B187" s="25"/>
      <c r="C187" s="55" t="s">
        <v>655</v>
      </c>
      <c r="D187" s="30"/>
      <c r="E187" s="61">
        <v>4.4000000000000004</v>
      </c>
      <c r="F187" s="28"/>
      <c r="G187" s="28"/>
      <c r="H187" s="28"/>
      <c r="I187" s="28"/>
      <c r="J187" s="28"/>
      <c r="K187" s="28"/>
      <c r="L187" s="28"/>
      <c r="M187" s="28"/>
      <c r="N187" s="27"/>
      <c r="O187" s="27"/>
      <c r="P187" s="27"/>
      <c r="Q187" s="27"/>
      <c r="R187" s="28"/>
      <c r="S187" s="28"/>
      <c r="T187" s="28"/>
      <c r="U187" s="28"/>
      <c r="V187" s="28"/>
      <c r="W187" s="28"/>
      <c r="X187" s="28"/>
      <c r="Y187" s="28"/>
      <c r="Z187" s="17"/>
      <c r="AA187" s="17"/>
      <c r="AB187" s="17"/>
      <c r="AC187" s="17"/>
      <c r="AD187" s="17"/>
      <c r="AE187" s="17"/>
      <c r="AF187" s="17"/>
      <c r="AG187" s="17" t="s">
        <v>111</v>
      </c>
      <c r="AH187" s="17">
        <v>0</v>
      </c>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row>
    <row r="188" spans="1:60" ht="22.5" outlineLevel="1" x14ac:dyDescent="0.2">
      <c r="A188" s="39">
        <v>54</v>
      </c>
      <c r="B188" s="40" t="s">
        <v>656</v>
      </c>
      <c r="C188" s="54" t="s">
        <v>657</v>
      </c>
      <c r="D188" s="41" t="s">
        <v>124</v>
      </c>
      <c r="E188" s="42">
        <v>69.599999999999994</v>
      </c>
      <c r="F188" s="438">
        <v>0</v>
      </c>
      <c r="G188" s="44">
        <f>ROUND(E188*F188,2)</f>
        <v>0</v>
      </c>
      <c r="H188" s="43"/>
      <c r="I188" s="44">
        <f>ROUND(E188*H188,2)</f>
        <v>0</v>
      </c>
      <c r="J188" s="43"/>
      <c r="K188" s="44">
        <f>ROUND(E188*J188,2)</f>
        <v>0</v>
      </c>
      <c r="L188" s="44">
        <v>21</v>
      </c>
      <c r="M188" s="44">
        <f>G188*(1+L188/100)</f>
        <v>0</v>
      </c>
      <c r="N188" s="42">
        <v>3.3E-4</v>
      </c>
      <c r="O188" s="42">
        <f>ROUND(E188*N188,2)</f>
        <v>0.02</v>
      </c>
      <c r="P188" s="42">
        <v>1.188E-2</v>
      </c>
      <c r="Q188" s="42">
        <f>ROUND(E188*P188,2)</f>
        <v>0.83</v>
      </c>
      <c r="R188" s="44"/>
      <c r="S188" s="44" t="s">
        <v>106</v>
      </c>
      <c r="T188" s="45" t="s">
        <v>106</v>
      </c>
      <c r="U188" s="28">
        <v>0.43</v>
      </c>
      <c r="V188" s="28">
        <f>ROUND(E188*U188,2)</f>
        <v>29.93</v>
      </c>
      <c r="W188" s="28"/>
      <c r="X188" s="28" t="s">
        <v>107</v>
      </c>
      <c r="Y188" s="28" t="s">
        <v>108</v>
      </c>
      <c r="Z188" s="17"/>
      <c r="AA188" s="17"/>
      <c r="AB188" s="17"/>
      <c r="AC188" s="17"/>
      <c r="AD188" s="17"/>
      <c r="AE188" s="17"/>
      <c r="AF188" s="17"/>
      <c r="AG188" s="17" t="s">
        <v>109</v>
      </c>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row>
    <row r="189" spans="1:60" outlineLevel="2" x14ac:dyDescent="0.2">
      <c r="A189" s="24"/>
      <c r="B189" s="25"/>
      <c r="C189" s="55" t="s">
        <v>658</v>
      </c>
      <c r="D189" s="30"/>
      <c r="E189" s="61">
        <v>24</v>
      </c>
      <c r="F189" s="28"/>
      <c r="G189" s="28"/>
      <c r="H189" s="28"/>
      <c r="I189" s="28"/>
      <c r="J189" s="28"/>
      <c r="K189" s="28"/>
      <c r="L189" s="28"/>
      <c r="M189" s="28"/>
      <c r="N189" s="27"/>
      <c r="O189" s="27"/>
      <c r="P189" s="27"/>
      <c r="Q189" s="27"/>
      <c r="R189" s="28"/>
      <c r="S189" s="28"/>
      <c r="T189" s="28"/>
      <c r="U189" s="28"/>
      <c r="V189" s="28"/>
      <c r="W189" s="28"/>
      <c r="X189" s="28"/>
      <c r="Y189" s="28"/>
      <c r="Z189" s="17"/>
      <c r="AA189" s="17"/>
      <c r="AB189" s="17"/>
      <c r="AC189" s="17"/>
      <c r="AD189" s="17"/>
      <c r="AE189" s="17"/>
      <c r="AF189" s="17"/>
      <c r="AG189" s="17" t="s">
        <v>111</v>
      </c>
      <c r="AH189" s="17">
        <v>0</v>
      </c>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row>
    <row r="190" spans="1:60" outlineLevel="3" x14ac:dyDescent="0.2">
      <c r="A190" s="24"/>
      <c r="B190" s="25"/>
      <c r="C190" s="55" t="s">
        <v>659</v>
      </c>
      <c r="D190" s="30"/>
      <c r="E190" s="61">
        <v>45.6</v>
      </c>
      <c r="F190" s="28"/>
      <c r="G190" s="28"/>
      <c r="H190" s="28"/>
      <c r="I190" s="28"/>
      <c r="J190" s="28"/>
      <c r="K190" s="28"/>
      <c r="L190" s="28"/>
      <c r="M190" s="28"/>
      <c r="N190" s="27"/>
      <c r="O190" s="27"/>
      <c r="P190" s="27"/>
      <c r="Q190" s="27"/>
      <c r="R190" s="28"/>
      <c r="S190" s="28"/>
      <c r="T190" s="28"/>
      <c r="U190" s="28"/>
      <c r="V190" s="28"/>
      <c r="W190" s="28"/>
      <c r="X190" s="28"/>
      <c r="Y190" s="28"/>
      <c r="Z190" s="17"/>
      <c r="AA190" s="17"/>
      <c r="AB190" s="17"/>
      <c r="AC190" s="17"/>
      <c r="AD190" s="17"/>
      <c r="AE190" s="17"/>
      <c r="AF190" s="17"/>
      <c r="AG190" s="17" t="s">
        <v>111</v>
      </c>
      <c r="AH190" s="17">
        <v>0</v>
      </c>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row>
    <row r="191" spans="1:60" ht="22.5" outlineLevel="1" x14ac:dyDescent="0.2">
      <c r="A191" s="39">
        <v>55</v>
      </c>
      <c r="B191" s="40" t="s">
        <v>185</v>
      </c>
      <c r="C191" s="54" t="s">
        <v>186</v>
      </c>
      <c r="D191" s="41" t="s">
        <v>105</v>
      </c>
      <c r="E191" s="42">
        <v>1.764</v>
      </c>
      <c r="F191" s="438">
        <v>0</v>
      </c>
      <c r="G191" s="44">
        <f>ROUND(E191*F191,2)</f>
        <v>0</v>
      </c>
      <c r="H191" s="43"/>
      <c r="I191" s="44">
        <f>ROUND(E191*H191,2)</f>
        <v>0</v>
      </c>
      <c r="J191" s="43"/>
      <c r="K191" s="44">
        <f>ROUND(E191*J191,2)</f>
        <v>0</v>
      </c>
      <c r="L191" s="44">
        <v>21</v>
      </c>
      <c r="M191" s="44">
        <f>G191*(1+L191/100)</f>
        <v>0</v>
      </c>
      <c r="N191" s="42">
        <v>0</v>
      </c>
      <c r="O191" s="42">
        <f>ROUND(E191*N191,2)</f>
        <v>0</v>
      </c>
      <c r="P191" s="42">
        <v>2.2000000000000002</v>
      </c>
      <c r="Q191" s="42">
        <f>ROUND(E191*P191,2)</f>
        <v>3.88</v>
      </c>
      <c r="R191" s="44"/>
      <c r="S191" s="44" t="s">
        <v>106</v>
      </c>
      <c r="T191" s="45" t="s">
        <v>106</v>
      </c>
      <c r="U191" s="28">
        <v>3.98</v>
      </c>
      <c r="V191" s="28">
        <f>ROUND(E191*U191,2)</f>
        <v>7.02</v>
      </c>
      <c r="W191" s="28"/>
      <c r="X191" s="28" t="s">
        <v>107</v>
      </c>
      <c r="Y191" s="28" t="s">
        <v>108</v>
      </c>
      <c r="Z191" s="17"/>
      <c r="AA191" s="17"/>
      <c r="AB191" s="17"/>
      <c r="AC191" s="17"/>
      <c r="AD191" s="17"/>
      <c r="AE191" s="17"/>
      <c r="AF191" s="17"/>
      <c r="AG191" s="17" t="s">
        <v>187</v>
      </c>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row>
    <row r="192" spans="1:60" outlineLevel="2" x14ac:dyDescent="0.2">
      <c r="A192" s="24"/>
      <c r="B192" s="25"/>
      <c r="C192" s="55" t="s">
        <v>660</v>
      </c>
      <c r="D192" s="30"/>
      <c r="E192" s="61">
        <v>1.764</v>
      </c>
      <c r="F192" s="28"/>
      <c r="G192" s="28"/>
      <c r="H192" s="28"/>
      <c r="I192" s="28"/>
      <c r="J192" s="28"/>
      <c r="K192" s="28"/>
      <c r="L192" s="28"/>
      <c r="M192" s="28"/>
      <c r="N192" s="27"/>
      <c r="O192" s="27"/>
      <c r="P192" s="27"/>
      <c r="Q192" s="27"/>
      <c r="R192" s="28"/>
      <c r="S192" s="28"/>
      <c r="T192" s="28"/>
      <c r="U192" s="28"/>
      <c r="V192" s="28"/>
      <c r="W192" s="28"/>
      <c r="X192" s="28"/>
      <c r="Y192" s="28"/>
      <c r="Z192" s="17"/>
      <c r="AA192" s="17"/>
      <c r="AB192" s="17"/>
      <c r="AC192" s="17"/>
      <c r="AD192" s="17"/>
      <c r="AE192" s="17"/>
      <c r="AF192" s="17"/>
      <c r="AG192" s="17" t="s">
        <v>111</v>
      </c>
      <c r="AH192" s="17">
        <v>0</v>
      </c>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row>
    <row r="193" spans="1:60" outlineLevel="1" x14ac:dyDescent="0.2">
      <c r="A193" s="39">
        <v>56</v>
      </c>
      <c r="B193" s="40" t="s">
        <v>661</v>
      </c>
      <c r="C193" s="54" t="s">
        <v>662</v>
      </c>
      <c r="D193" s="41" t="s">
        <v>124</v>
      </c>
      <c r="E193" s="42">
        <v>135.00399999999999</v>
      </c>
      <c r="F193" s="438">
        <v>0</v>
      </c>
      <c r="G193" s="44">
        <f>ROUND(E193*F193,2)</f>
        <v>0</v>
      </c>
      <c r="H193" s="43"/>
      <c r="I193" s="44">
        <f>ROUND(E193*H193,2)</f>
        <v>0</v>
      </c>
      <c r="J193" s="43"/>
      <c r="K193" s="44">
        <f>ROUND(E193*J193,2)</f>
        <v>0</v>
      </c>
      <c r="L193" s="44">
        <v>21</v>
      </c>
      <c r="M193" s="44">
        <f>G193*(1+L193/100)</f>
        <v>0</v>
      </c>
      <c r="N193" s="42">
        <v>0</v>
      </c>
      <c r="O193" s="42">
        <f>ROUND(E193*N193,2)</f>
        <v>0</v>
      </c>
      <c r="P193" s="42">
        <v>8.6999999999999994E-2</v>
      </c>
      <c r="Q193" s="42">
        <f>ROUND(E193*P193,2)</f>
        <v>11.75</v>
      </c>
      <c r="R193" s="44"/>
      <c r="S193" s="44" t="s">
        <v>106</v>
      </c>
      <c r="T193" s="45" t="s">
        <v>106</v>
      </c>
      <c r="U193" s="28">
        <v>0.26</v>
      </c>
      <c r="V193" s="28">
        <f>ROUND(E193*U193,2)</f>
        <v>35.1</v>
      </c>
      <c r="W193" s="28"/>
      <c r="X193" s="28" t="s">
        <v>107</v>
      </c>
      <c r="Y193" s="28" t="s">
        <v>108</v>
      </c>
      <c r="Z193" s="17"/>
      <c r="AA193" s="17"/>
      <c r="AB193" s="17"/>
      <c r="AC193" s="17"/>
      <c r="AD193" s="17"/>
      <c r="AE193" s="17"/>
      <c r="AF193" s="17"/>
      <c r="AG193" s="17" t="s">
        <v>109</v>
      </c>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row>
    <row r="194" spans="1:60" outlineLevel="2" x14ac:dyDescent="0.2">
      <c r="A194" s="24"/>
      <c r="B194" s="25"/>
      <c r="C194" s="55" t="s">
        <v>639</v>
      </c>
      <c r="D194" s="30"/>
      <c r="E194" s="61">
        <v>143.82</v>
      </c>
      <c r="F194" s="28"/>
      <c r="G194" s="28"/>
      <c r="H194" s="28"/>
      <c r="I194" s="28"/>
      <c r="J194" s="28"/>
      <c r="K194" s="28"/>
      <c r="L194" s="28"/>
      <c r="M194" s="28"/>
      <c r="N194" s="27"/>
      <c r="O194" s="27"/>
      <c r="P194" s="27"/>
      <c r="Q194" s="27"/>
      <c r="R194" s="28"/>
      <c r="S194" s="28"/>
      <c r="T194" s="28"/>
      <c r="U194" s="28"/>
      <c r="V194" s="28"/>
      <c r="W194" s="28"/>
      <c r="X194" s="28"/>
      <c r="Y194" s="28"/>
      <c r="Z194" s="17"/>
      <c r="AA194" s="17"/>
      <c r="AB194" s="17"/>
      <c r="AC194" s="17"/>
      <c r="AD194" s="17"/>
      <c r="AE194" s="17"/>
      <c r="AF194" s="17"/>
      <c r="AG194" s="17" t="s">
        <v>111</v>
      </c>
      <c r="AH194" s="17">
        <v>0</v>
      </c>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row>
    <row r="195" spans="1:60" outlineLevel="3" x14ac:dyDescent="0.2">
      <c r="A195" s="24"/>
      <c r="B195" s="25"/>
      <c r="C195" s="55" t="s">
        <v>640</v>
      </c>
      <c r="D195" s="30"/>
      <c r="E195" s="61">
        <v>-8.8160000000000007</v>
      </c>
      <c r="F195" s="28"/>
      <c r="G195" s="28"/>
      <c r="H195" s="28"/>
      <c r="I195" s="28"/>
      <c r="J195" s="28"/>
      <c r="K195" s="28"/>
      <c r="L195" s="28"/>
      <c r="M195" s="28"/>
      <c r="N195" s="27"/>
      <c r="O195" s="27"/>
      <c r="P195" s="27"/>
      <c r="Q195" s="27"/>
      <c r="R195" s="28"/>
      <c r="S195" s="28"/>
      <c r="T195" s="28"/>
      <c r="U195" s="28"/>
      <c r="V195" s="28"/>
      <c r="W195" s="28"/>
      <c r="X195" s="28"/>
      <c r="Y195" s="28"/>
      <c r="Z195" s="17"/>
      <c r="AA195" s="17"/>
      <c r="AB195" s="17"/>
      <c r="AC195" s="17"/>
      <c r="AD195" s="17"/>
      <c r="AE195" s="17"/>
      <c r="AF195" s="17"/>
      <c r="AG195" s="17" t="s">
        <v>111</v>
      </c>
      <c r="AH195" s="17">
        <v>0</v>
      </c>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row>
    <row r="196" spans="1:60" ht="22.5" outlineLevel="1" x14ac:dyDescent="0.2">
      <c r="A196" s="39">
        <v>57</v>
      </c>
      <c r="B196" s="40" t="s">
        <v>195</v>
      </c>
      <c r="C196" s="54" t="s">
        <v>196</v>
      </c>
      <c r="D196" s="41" t="s">
        <v>170</v>
      </c>
      <c r="E196" s="42">
        <v>1</v>
      </c>
      <c r="F196" s="438">
        <v>0</v>
      </c>
      <c r="G196" s="44">
        <f>ROUND(E196*F196,2)</f>
        <v>0</v>
      </c>
      <c r="H196" s="43"/>
      <c r="I196" s="44">
        <f>ROUND(E196*H196,2)</f>
        <v>0</v>
      </c>
      <c r="J196" s="43"/>
      <c r="K196" s="44">
        <f>ROUND(E196*J196,2)</f>
        <v>0</v>
      </c>
      <c r="L196" s="44">
        <v>21</v>
      </c>
      <c r="M196" s="44">
        <f>G196*(1+L196/100)</f>
        <v>0</v>
      </c>
      <c r="N196" s="42">
        <v>0</v>
      </c>
      <c r="O196" s="42">
        <f>ROUND(E196*N196,2)</f>
        <v>0</v>
      </c>
      <c r="P196" s="42">
        <v>0</v>
      </c>
      <c r="Q196" s="42">
        <f>ROUND(E196*P196,2)</f>
        <v>0</v>
      </c>
      <c r="R196" s="44"/>
      <c r="S196" s="44" t="s">
        <v>106</v>
      </c>
      <c r="T196" s="45" t="s">
        <v>106</v>
      </c>
      <c r="U196" s="28">
        <v>0</v>
      </c>
      <c r="V196" s="28">
        <f>ROUND(E196*U196,2)</f>
        <v>0</v>
      </c>
      <c r="W196" s="28"/>
      <c r="X196" s="28" t="s">
        <v>107</v>
      </c>
      <c r="Y196" s="28" t="s">
        <v>108</v>
      </c>
      <c r="Z196" s="17"/>
      <c r="AA196" s="17"/>
      <c r="AB196" s="17"/>
      <c r="AC196" s="17"/>
      <c r="AD196" s="17"/>
      <c r="AE196" s="17"/>
      <c r="AF196" s="17"/>
      <c r="AG196" s="17" t="s">
        <v>187</v>
      </c>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row>
    <row r="197" spans="1:60" outlineLevel="2" x14ac:dyDescent="0.2">
      <c r="A197" s="24"/>
      <c r="B197" s="25"/>
      <c r="C197" s="55" t="s">
        <v>11</v>
      </c>
      <c r="D197" s="30"/>
      <c r="E197" s="61">
        <v>1</v>
      </c>
      <c r="F197" s="28"/>
      <c r="G197" s="28"/>
      <c r="H197" s="28"/>
      <c r="I197" s="28"/>
      <c r="J197" s="28"/>
      <c r="K197" s="28"/>
      <c r="L197" s="28"/>
      <c r="M197" s="28"/>
      <c r="N197" s="27"/>
      <c r="O197" s="27"/>
      <c r="P197" s="27"/>
      <c r="Q197" s="27"/>
      <c r="R197" s="28"/>
      <c r="S197" s="28"/>
      <c r="T197" s="28"/>
      <c r="U197" s="28"/>
      <c r="V197" s="28"/>
      <c r="W197" s="28"/>
      <c r="X197" s="28"/>
      <c r="Y197" s="28"/>
      <c r="Z197" s="17"/>
      <c r="AA197" s="17"/>
      <c r="AB197" s="17"/>
      <c r="AC197" s="17"/>
      <c r="AD197" s="17"/>
      <c r="AE197" s="17"/>
      <c r="AF197" s="17"/>
      <c r="AG197" s="17" t="s">
        <v>111</v>
      </c>
      <c r="AH197" s="17">
        <v>0</v>
      </c>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row>
    <row r="198" spans="1:60" ht="22.5" outlineLevel="1" x14ac:dyDescent="0.2">
      <c r="A198" s="39">
        <v>58</v>
      </c>
      <c r="B198" s="40" t="s">
        <v>197</v>
      </c>
      <c r="C198" s="54" t="s">
        <v>198</v>
      </c>
      <c r="D198" s="41" t="s">
        <v>124</v>
      </c>
      <c r="E198" s="42">
        <v>1.6</v>
      </c>
      <c r="F198" s="438">
        <v>0</v>
      </c>
      <c r="G198" s="44">
        <f>ROUND(E198*F198,2)</f>
        <v>0</v>
      </c>
      <c r="H198" s="43"/>
      <c r="I198" s="44">
        <f>ROUND(E198*H198,2)</f>
        <v>0</v>
      </c>
      <c r="J198" s="43"/>
      <c r="K198" s="44">
        <f>ROUND(E198*J198,2)</f>
        <v>0</v>
      </c>
      <c r="L198" s="44">
        <v>21</v>
      </c>
      <c r="M198" s="44">
        <f>G198*(1+L198/100)</f>
        <v>0</v>
      </c>
      <c r="N198" s="42">
        <v>1.17E-3</v>
      </c>
      <c r="O198" s="42">
        <f>ROUND(E198*N198,2)</f>
        <v>0</v>
      </c>
      <c r="P198" s="42">
        <v>8.7999999999999995E-2</v>
      </c>
      <c r="Q198" s="42">
        <f>ROUND(E198*P198,2)</f>
        <v>0.14000000000000001</v>
      </c>
      <c r="R198" s="44"/>
      <c r="S198" s="44" t="s">
        <v>106</v>
      </c>
      <c r="T198" s="45" t="s">
        <v>106</v>
      </c>
      <c r="U198" s="28">
        <v>0.56000000000000005</v>
      </c>
      <c r="V198" s="28">
        <f>ROUND(E198*U198,2)</f>
        <v>0.9</v>
      </c>
      <c r="W198" s="28"/>
      <c r="X198" s="28" t="s">
        <v>107</v>
      </c>
      <c r="Y198" s="28" t="s">
        <v>108</v>
      </c>
      <c r="Z198" s="17"/>
      <c r="AA198" s="17"/>
      <c r="AB198" s="17"/>
      <c r="AC198" s="17"/>
      <c r="AD198" s="17"/>
      <c r="AE198" s="17"/>
      <c r="AF198" s="17"/>
      <c r="AG198" s="17" t="s">
        <v>109</v>
      </c>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row>
    <row r="199" spans="1:60" outlineLevel="2" x14ac:dyDescent="0.2">
      <c r="A199" s="24"/>
      <c r="B199" s="25"/>
      <c r="C199" s="55" t="s">
        <v>199</v>
      </c>
      <c r="D199" s="30"/>
      <c r="E199" s="61">
        <v>1.6</v>
      </c>
      <c r="F199" s="28"/>
      <c r="G199" s="28"/>
      <c r="H199" s="28"/>
      <c r="I199" s="28"/>
      <c r="J199" s="28"/>
      <c r="K199" s="28"/>
      <c r="L199" s="28"/>
      <c r="M199" s="28"/>
      <c r="N199" s="27"/>
      <c r="O199" s="27"/>
      <c r="P199" s="27"/>
      <c r="Q199" s="27"/>
      <c r="R199" s="28"/>
      <c r="S199" s="28"/>
      <c r="T199" s="28"/>
      <c r="U199" s="28"/>
      <c r="V199" s="28"/>
      <c r="W199" s="28"/>
      <c r="X199" s="28"/>
      <c r="Y199" s="28"/>
      <c r="Z199" s="17"/>
      <c r="AA199" s="17"/>
      <c r="AB199" s="17"/>
      <c r="AC199" s="17"/>
      <c r="AD199" s="17"/>
      <c r="AE199" s="17"/>
      <c r="AF199" s="17"/>
      <c r="AG199" s="17" t="s">
        <v>111</v>
      </c>
      <c r="AH199" s="17">
        <v>0</v>
      </c>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row>
    <row r="200" spans="1:60" ht="22.5" outlineLevel="1" x14ac:dyDescent="0.2">
      <c r="A200" s="39">
        <v>59</v>
      </c>
      <c r="B200" s="40" t="s">
        <v>663</v>
      </c>
      <c r="C200" s="54" t="s">
        <v>664</v>
      </c>
      <c r="D200" s="41" t="s">
        <v>124</v>
      </c>
      <c r="E200" s="42">
        <v>5.6924999999999999</v>
      </c>
      <c r="F200" s="438">
        <v>0</v>
      </c>
      <c r="G200" s="44">
        <f>ROUND(E200*F200,2)</f>
        <v>0</v>
      </c>
      <c r="H200" s="43"/>
      <c r="I200" s="44">
        <f>ROUND(E200*H200,2)</f>
        <v>0</v>
      </c>
      <c r="J200" s="43"/>
      <c r="K200" s="44">
        <f>ROUND(E200*J200,2)</f>
        <v>0</v>
      </c>
      <c r="L200" s="44">
        <v>21</v>
      </c>
      <c r="M200" s="44">
        <f>G200*(1+L200/100)</f>
        <v>0</v>
      </c>
      <c r="N200" s="42">
        <v>6.8999999999999997E-4</v>
      </c>
      <c r="O200" s="42">
        <f>ROUND(E200*N200,2)</f>
        <v>0</v>
      </c>
      <c r="P200" s="42">
        <v>3.4000000000000002E-2</v>
      </c>
      <c r="Q200" s="42">
        <f>ROUND(E200*P200,2)</f>
        <v>0.19</v>
      </c>
      <c r="R200" s="44"/>
      <c r="S200" s="44" t="s">
        <v>106</v>
      </c>
      <c r="T200" s="45" t="s">
        <v>133</v>
      </c>
      <c r="U200" s="28">
        <v>0.33</v>
      </c>
      <c r="V200" s="28">
        <f>ROUND(E200*U200,2)</f>
        <v>1.88</v>
      </c>
      <c r="W200" s="28"/>
      <c r="X200" s="28" t="s">
        <v>107</v>
      </c>
      <c r="Y200" s="28" t="s">
        <v>108</v>
      </c>
      <c r="Z200" s="17"/>
      <c r="AA200" s="17"/>
      <c r="AB200" s="17"/>
      <c r="AC200" s="17"/>
      <c r="AD200" s="17"/>
      <c r="AE200" s="17"/>
      <c r="AF200" s="17"/>
      <c r="AG200" s="17" t="s">
        <v>109</v>
      </c>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row>
    <row r="201" spans="1:60" outlineLevel="2" x14ac:dyDescent="0.2">
      <c r="A201" s="24"/>
      <c r="B201" s="25"/>
      <c r="C201" s="55" t="s">
        <v>665</v>
      </c>
      <c r="D201" s="30"/>
      <c r="E201" s="61">
        <v>5.6924999999999999</v>
      </c>
      <c r="F201" s="28"/>
      <c r="G201" s="28"/>
      <c r="H201" s="28"/>
      <c r="I201" s="28"/>
      <c r="J201" s="28"/>
      <c r="K201" s="28"/>
      <c r="L201" s="28"/>
      <c r="M201" s="28"/>
      <c r="N201" s="27"/>
      <c r="O201" s="27"/>
      <c r="P201" s="27"/>
      <c r="Q201" s="27"/>
      <c r="R201" s="28"/>
      <c r="S201" s="28"/>
      <c r="T201" s="28"/>
      <c r="U201" s="28"/>
      <c r="V201" s="28"/>
      <c r="W201" s="28"/>
      <c r="X201" s="28"/>
      <c r="Y201" s="28"/>
      <c r="Z201" s="17"/>
      <c r="AA201" s="17"/>
      <c r="AB201" s="17"/>
      <c r="AC201" s="17"/>
      <c r="AD201" s="17"/>
      <c r="AE201" s="17"/>
      <c r="AF201" s="17"/>
      <c r="AG201" s="17" t="s">
        <v>111</v>
      </c>
      <c r="AH201" s="17">
        <v>0</v>
      </c>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row>
    <row r="202" spans="1:60" outlineLevel="1" x14ac:dyDescent="0.2">
      <c r="A202" s="39">
        <v>60</v>
      </c>
      <c r="B202" s="40" t="s">
        <v>345</v>
      </c>
      <c r="C202" s="54" t="s">
        <v>346</v>
      </c>
      <c r="D202" s="41" t="s">
        <v>151</v>
      </c>
      <c r="E202" s="42">
        <v>2.4</v>
      </c>
      <c r="F202" s="438">
        <v>0</v>
      </c>
      <c r="G202" s="44">
        <f>ROUND(E202*F202,2)</f>
        <v>0</v>
      </c>
      <c r="H202" s="43"/>
      <c r="I202" s="44">
        <f>ROUND(E202*H202,2)</f>
        <v>0</v>
      </c>
      <c r="J202" s="43"/>
      <c r="K202" s="44">
        <f>ROUND(E202*J202,2)</f>
        <v>0</v>
      </c>
      <c r="L202" s="44">
        <v>21</v>
      </c>
      <c r="M202" s="44">
        <f>G202*(1+L202/100)</f>
        <v>0</v>
      </c>
      <c r="N202" s="42">
        <v>0</v>
      </c>
      <c r="O202" s="42">
        <f>ROUND(E202*N202,2)</f>
        <v>0</v>
      </c>
      <c r="P202" s="42">
        <v>3.6999999999999998E-2</v>
      </c>
      <c r="Q202" s="42">
        <f>ROUND(E202*P202,2)</f>
        <v>0.09</v>
      </c>
      <c r="R202" s="44"/>
      <c r="S202" s="44" t="s">
        <v>106</v>
      </c>
      <c r="T202" s="45" t="s">
        <v>133</v>
      </c>
      <c r="U202" s="28">
        <v>0.55000000000000004</v>
      </c>
      <c r="V202" s="28">
        <f>ROUND(E202*U202,2)</f>
        <v>1.32</v>
      </c>
      <c r="W202" s="28"/>
      <c r="X202" s="28" t="s">
        <v>107</v>
      </c>
      <c r="Y202" s="28" t="s">
        <v>108</v>
      </c>
      <c r="Z202" s="17"/>
      <c r="AA202" s="17"/>
      <c r="AB202" s="17"/>
      <c r="AC202" s="17"/>
      <c r="AD202" s="17"/>
      <c r="AE202" s="17"/>
      <c r="AF202" s="17"/>
      <c r="AG202" s="17" t="s">
        <v>109</v>
      </c>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row>
    <row r="203" spans="1:60" outlineLevel="2" x14ac:dyDescent="0.2">
      <c r="A203" s="24"/>
      <c r="B203" s="25"/>
      <c r="C203" s="55" t="s">
        <v>184</v>
      </c>
      <c r="D203" s="30"/>
      <c r="E203" s="61">
        <v>2.4</v>
      </c>
      <c r="F203" s="28"/>
      <c r="G203" s="28"/>
      <c r="H203" s="28"/>
      <c r="I203" s="28"/>
      <c r="J203" s="28"/>
      <c r="K203" s="28"/>
      <c r="L203" s="28"/>
      <c r="M203" s="28"/>
      <c r="N203" s="27"/>
      <c r="O203" s="27"/>
      <c r="P203" s="27"/>
      <c r="Q203" s="27"/>
      <c r="R203" s="28"/>
      <c r="S203" s="28"/>
      <c r="T203" s="28"/>
      <c r="U203" s="28"/>
      <c r="V203" s="28"/>
      <c r="W203" s="28"/>
      <c r="X203" s="28"/>
      <c r="Y203" s="28"/>
      <c r="Z203" s="17"/>
      <c r="AA203" s="17"/>
      <c r="AB203" s="17"/>
      <c r="AC203" s="17"/>
      <c r="AD203" s="17"/>
      <c r="AE203" s="17"/>
      <c r="AF203" s="17"/>
      <c r="AG203" s="17" t="s">
        <v>111</v>
      </c>
      <c r="AH203" s="17">
        <v>0</v>
      </c>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row>
    <row r="204" spans="1:60" ht="22.5" outlineLevel="1" x14ac:dyDescent="0.2">
      <c r="A204" s="39">
        <v>61</v>
      </c>
      <c r="B204" s="40" t="s">
        <v>203</v>
      </c>
      <c r="C204" s="54" t="s">
        <v>204</v>
      </c>
      <c r="D204" s="41" t="s">
        <v>124</v>
      </c>
      <c r="E204" s="42">
        <v>78.664000000000001</v>
      </c>
      <c r="F204" s="438">
        <v>0</v>
      </c>
      <c r="G204" s="44">
        <f>ROUND(E204*F204,2)</f>
        <v>0</v>
      </c>
      <c r="H204" s="43"/>
      <c r="I204" s="44">
        <f>ROUND(E204*H204,2)</f>
        <v>0</v>
      </c>
      <c r="J204" s="43"/>
      <c r="K204" s="44">
        <f>ROUND(E204*J204,2)</f>
        <v>0</v>
      </c>
      <c r="L204" s="44">
        <v>21</v>
      </c>
      <c r="M204" s="44">
        <f>G204*(1+L204/100)</f>
        <v>0</v>
      </c>
      <c r="N204" s="42">
        <v>0</v>
      </c>
      <c r="O204" s="42">
        <f>ROUND(E204*N204,2)</f>
        <v>0</v>
      </c>
      <c r="P204" s="42">
        <v>4.5999999999999999E-2</v>
      </c>
      <c r="Q204" s="42">
        <f>ROUND(E204*P204,2)</f>
        <v>3.62</v>
      </c>
      <c r="R204" s="44"/>
      <c r="S204" s="44" t="s">
        <v>106</v>
      </c>
      <c r="T204" s="45" t="s">
        <v>106</v>
      </c>
      <c r="U204" s="28">
        <v>0.26</v>
      </c>
      <c r="V204" s="28">
        <f>ROUND(E204*U204,2)</f>
        <v>20.45</v>
      </c>
      <c r="W204" s="28"/>
      <c r="X204" s="28" t="s">
        <v>107</v>
      </c>
      <c r="Y204" s="28" t="s">
        <v>108</v>
      </c>
      <c r="Z204" s="17"/>
      <c r="AA204" s="17"/>
      <c r="AB204" s="17"/>
      <c r="AC204" s="17"/>
      <c r="AD204" s="17"/>
      <c r="AE204" s="17"/>
      <c r="AF204" s="17"/>
      <c r="AG204" s="17" t="s">
        <v>109</v>
      </c>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row>
    <row r="205" spans="1:60" outlineLevel="2" x14ac:dyDescent="0.2">
      <c r="A205" s="24"/>
      <c r="B205" s="25"/>
      <c r="C205" s="55" t="s">
        <v>666</v>
      </c>
      <c r="D205" s="30"/>
      <c r="E205" s="61">
        <v>50.27</v>
      </c>
      <c r="F205" s="28"/>
      <c r="G205" s="28"/>
      <c r="H205" s="28"/>
      <c r="I205" s="28"/>
      <c r="J205" s="28"/>
      <c r="K205" s="28"/>
      <c r="L205" s="28"/>
      <c r="M205" s="28"/>
      <c r="N205" s="27"/>
      <c r="O205" s="27"/>
      <c r="P205" s="27"/>
      <c r="Q205" s="27"/>
      <c r="R205" s="28"/>
      <c r="S205" s="28"/>
      <c r="T205" s="28"/>
      <c r="U205" s="28"/>
      <c r="V205" s="28"/>
      <c r="W205" s="28"/>
      <c r="X205" s="28"/>
      <c r="Y205" s="28"/>
      <c r="Z205" s="17"/>
      <c r="AA205" s="17"/>
      <c r="AB205" s="17"/>
      <c r="AC205" s="17"/>
      <c r="AD205" s="17"/>
      <c r="AE205" s="17"/>
      <c r="AF205" s="17"/>
      <c r="AG205" s="17" t="s">
        <v>111</v>
      </c>
      <c r="AH205" s="17">
        <v>0</v>
      </c>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row>
    <row r="206" spans="1:60" outlineLevel="3" x14ac:dyDescent="0.2">
      <c r="A206" s="24"/>
      <c r="B206" s="25"/>
      <c r="C206" s="55" t="s">
        <v>667</v>
      </c>
      <c r="D206" s="30"/>
      <c r="E206" s="61">
        <v>20.68</v>
      </c>
      <c r="F206" s="28"/>
      <c r="G206" s="28"/>
      <c r="H206" s="28"/>
      <c r="I206" s="28"/>
      <c r="J206" s="28"/>
      <c r="K206" s="28"/>
      <c r="L206" s="28"/>
      <c r="M206" s="28"/>
      <c r="N206" s="27"/>
      <c r="O206" s="27"/>
      <c r="P206" s="27"/>
      <c r="Q206" s="27"/>
      <c r="R206" s="28"/>
      <c r="S206" s="28"/>
      <c r="T206" s="28"/>
      <c r="U206" s="28"/>
      <c r="V206" s="28"/>
      <c r="W206" s="28"/>
      <c r="X206" s="28"/>
      <c r="Y206" s="28"/>
      <c r="Z206" s="17"/>
      <c r="AA206" s="17"/>
      <c r="AB206" s="17"/>
      <c r="AC206" s="17"/>
      <c r="AD206" s="17"/>
      <c r="AE206" s="17"/>
      <c r="AF206" s="17"/>
      <c r="AG206" s="17" t="s">
        <v>111</v>
      </c>
      <c r="AH206" s="17">
        <v>0</v>
      </c>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row>
    <row r="207" spans="1:60" outlineLevel="3" x14ac:dyDescent="0.2">
      <c r="A207" s="24"/>
      <c r="B207" s="25"/>
      <c r="C207" s="55" t="s">
        <v>668</v>
      </c>
      <c r="D207" s="30"/>
      <c r="E207" s="61">
        <v>3.6</v>
      </c>
      <c r="F207" s="28"/>
      <c r="G207" s="28"/>
      <c r="H207" s="28"/>
      <c r="I207" s="28"/>
      <c r="J207" s="28"/>
      <c r="K207" s="28"/>
      <c r="L207" s="28"/>
      <c r="M207" s="28"/>
      <c r="N207" s="27"/>
      <c r="O207" s="27"/>
      <c r="P207" s="27"/>
      <c r="Q207" s="27"/>
      <c r="R207" s="28"/>
      <c r="S207" s="28"/>
      <c r="T207" s="28"/>
      <c r="U207" s="28"/>
      <c r="V207" s="28"/>
      <c r="W207" s="28"/>
      <c r="X207" s="28"/>
      <c r="Y207" s="28"/>
      <c r="Z207" s="17"/>
      <c r="AA207" s="17"/>
      <c r="AB207" s="17"/>
      <c r="AC207" s="17"/>
      <c r="AD207" s="17"/>
      <c r="AE207" s="17"/>
      <c r="AF207" s="17"/>
      <c r="AG207" s="17" t="s">
        <v>111</v>
      </c>
      <c r="AH207" s="17">
        <v>0</v>
      </c>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row>
    <row r="208" spans="1:60" outlineLevel="3" x14ac:dyDescent="0.2">
      <c r="A208" s="24"/>
      <c r="B208" s="25"/>
      <c r="C208" s="55" t="s">
        <v>565</v>
      </c>
      <c r="D208" s="30"/>
      <c r="E208" s="61">
        <v>4.1139999999999999</v>
      </c>
      <c r="F208" s="28"/>
      <c r="G208" s="28"/>
      <c r="H208" s="28"/>
      <c r="I208" s="28"/>
      <c r="J208" s="28"/>
      <c r="K208" s="28"/>
      <c r="L208" s="28"/>
      <c r="M208" s="28"/>
      <c r="N208" s="27"/>
      <c r="O208" s="27"/>
      <c r="P208" s="27"/>
      <c r="Q208" s="27"/>
      <c r="R208" s="28"/>
      <c r="S208" s="28"/>
      <c r="T208" s="28"/>
      <c r="U208" s="28"/>
      <c r="V208" s="28"/>
      <c r="W208" s="28"/>
      <c r="X208" s="28"/>
      <c r="Y208" s="28"/>
      <c r="Z208" s="17"/>
      <c r="AA208" s="17"/>
      <c r="AB208" s="17"/>
      <c r="AC208" s="17"/>
      <c r="AD208" s="17"/>
      <c r="AE208" s="17"/>
      <c r="AF208" s="17"/>
      <c r="AG208" s="17" t="s">
        <v>111</v>
      </c>
      <c r="AH208" s="17">
        <v>0</v>
      </c>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row>
    <row r="209" spans="1:60" ht="22.5" outlineLevel="1" x14ac:dyDescent="0.2">
      <c r="A209" s="39">
        <v>62</v>
      </c>
      <c r="B209" s="40" t="s">
        <v>669</v>
      </c>
      <c r="C209" s="54" t="s">
        <v>670</v>
      </c>
      <c r="D209" s="41" t="s">
        <v>124</v>
      </c>
      <c r="E209" s="42">
        <v>80.45</v>
      </c>
      <c r="F209" s="438">
        <v>0</v>
      </c>
      <c r="G209" s="44">
        <f>ROUND(E209*F209,2)</f>
        <v>0</v>
      </c>
      <c r="H209" s="43"/>
      <c r="I209" s="44">
        <f>ROUND(E209*H209,2)</f>
        <v>0</v>
      </c>
      <c r="J209" s="43"/>
      <c r="K209" s="44">
        <f>ROUND(E209*J209,2)</f>
        <v>0</v>
      </c>
      <c r="L209" s="44">
        <v>21</v>
      </c>
      <c r="M209" s="44">
        <f>G209*(1+L209/100)</f>
        <v>0</v>
      </c>
      <c r="N209" s="42">
        <v>0</v>
      </c>
      <c r="O209" s="42">
        <f>ROUND(E209*N209,2)</f>
        <v>0</v>
      </c>
      <c r="P209" s="42">
        <v>8.0000000000000002E-3</v>
      </c>
      <c r="Q209" s="42">
        <f>ROUND(E209*P209,2)</f>
        <v>0.64</v>
      </c>
      <c r="R209" s="44"/>
      <c r="S209" s="44" t="s">
        <v>106</v>
      </c>
      <c r="T209" s="45" t="s">
        <v>106</v>
      </c>
      <c r="U209" s="28">
        <v>0.05</v>
      </c>
      <c r="V209" s="28">
        <f>ROUND(E209*U209,2)</f>
        <v>4.0199999999999996</v>
      </c>
      <c r="W209" s="28"/>
      <c r="X209" s="28" t="s">
        <v>107</v>
      </c>
      <c r="Y209" s="28" t="s">
        <v>108</v>
      </c>
      <c r="Z209" s="17"/>
      <c r="AA209" s="17"/>
      <c r="AB209" s="17"/>
      <c r="AC209" s="17"/>
      <c r="AD209" s="17"/>
      <c r="AE209" s="17"/>
      <c r="AF209" s="17"/>
      <c r="AG209" s="17" t="s">
        <v>109</v>
      </c>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row>
    <row r="210" spans="1:60" outlineLevel="2" x14ac:dyDescent="0.2">
      <c r="A210" s="24"/>
      <c r="B210" s="25"/>
      <c r="C210" s="55" t="s">
        <v>658</v>
      </c>
      <c r="D210" s="30"/>
      <c r="E210" s="61">
        <v>24</v>
      </c>
      <c r="F210" s="28"/>
      <c r="G210" s="28"/>
      <c r="H210" s="28"/>
      <c r="I210" s="28"/>
      <c r="J210" s="28"/>
      <c r="K210" s="28"/>
      <c r="L210" s="28"/>
      <c r="M210" s="28"/>
      <c r="N210" s="27"/>
      <c r="O210" s="27"/>
      <c r="P210" s="27"/>
      <c r="Q210" s="27"/>
      <c r="R210" s="28"/>
      <c r="S210" s="28"/>
      <c r="T210" s="28"/>
      <c r="U210" s="28"/>
      <c r="V210" s="28"/>
      <c r="W210" s="28"/>
      <c r="X210" s="28"/>
      <c r="Y210" s="28"/>
      <c r="Z210" s="17"/>
      <c r="AA210" s="17"/>
      <c r="AB210" s="17"/>
      <c r="AC210" s="17"/>
      <c r="AD210" s="17"/>
      <c r="AE210" s="17"/>
      <c r="AF210" s="17"/>
      <c r="AG210" s="17" t="s">
        <v>111</v>
      </c>
      <c r="AH210" s="17">
        <v>0</v>
      </c>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row>
    <row r="211" spans="1:60" outlineLevel="3" x14ac:dyDescent="0.2">
      <c r="A211" s="24"/>
      <c r="B211" s="25"/>
      <c r="C211" s="55" t="s">
        <v>659</v>
      </c>
      <c r="D211" s="30"/>
      <c r="E211" s="61">
        <v>45.6</v>
      </c>
      <c r="F211" s="28"/>
      <c r="G211" s="28"/>
      <c r="H211" s="28"/>
      <c r="I211" s="28"/>
      <c r="J211" s="28"/>
      <c r="K211" s="28"/>
      <c r="L211" s="28"/>
      <c r="M211" s="28"/>
      <c r="N211" s="27"/>
      <c r="O211" s="27"/>
      <c r="P211" s="27"/>
      <c r="Q211" s="27"/>
      <c r="R211" s="28"/>
      <c r="S211" s="28"/>
      <c r="T211" s="28"/>
      <c r="U211" s="28"/>
      <c r="V211" s="28"/>
      <c r="W211" s="28"/>
      <c r="X211" s="28"/>
      <c r="Y211" s="28"/>
      <c r="Z211" s="17"/>
      <c r="AA211" s="17"/>
      <c r="AB211" s="17"/>
      <c r="AC211" s="17"/>
      <c r="AD211" s="17"/>
      <c r="AE211" s="17"/>
      <c r="AF211" s="17"/>
      <c r="AG211" s="17" t="s">
        <v>111</v>
      </c>
      <c r="AH211" s="17">
        <v>0</v>
      </c>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row>
    <row r="212" spans="1:60" outlineLevel="3" x14ac:dyDescent="0.2">
      <c r="A212" s="24"/>
      <c r="B212" s="25"/>
      <c r="C212" s="55" t="s">
        <v>671</v>
      </c>
      <c r="D212" s="30"/>
      <c r="E212" s="61">
        <v>10.85</v>
      </c>
      <c r="F212" s="28"/>
      <c r="G212" s="28"/>
      <c r="H212" s="28"/>
      <c r="I212" s="28"/>
      <c r="J212" s="28"/>
      <c r="K212" s="28"/>
      <c r="L212" s="28"/>
      <c r="M212" s="28"/>
      <c r="N212" s="27"/>
      <c r="O212" s="27"/>
      <c r="P212" s="27"/>
      <c r="Q212" s="27"/>
      <c r="R212" s="28"/>
      <c r="S212" s="28"/>
      <c r="T212" s="28"/>
      <c r="U212" s="28"/>
      <c r="V212" s="28"/>
      <c r="W212" s="28"/>
      <c r="X212" s="28"/>
      <c r="Y212" s="28"/>
      <c r="Z212" s="17"/>
      <c r="AA212" s="17"/>
      <c r="AB212" s="17"/>
      <c r="AC212" s="17"/>
      <c r="AD212" s="17"/>
      <c r="AE212" s="17"/>
      <c r="AF212" s="17"/>
      <c r="AG212" s="17" t="s">
        <v>111</v>
      </c>
      <c r="AH212" s="17">
        <v>0</v>
      </c>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row>
    <row r="213" spans="1:60" ht="22.5" outlineLevel="1" x14ac:dyDescent="0.2">
      <c r="A213" s="39">
        <v>63</v>
      </c>
      <c r="B213" s="40" t="s">
        <v>672</v>
      </c>
      <c r="C213" s="54" t="s">
        <v>673</v>
      </c>
      <c r="D213" s="41" t="s">
        <v>124</v>
      </c>
      <c r="E213" s="42">
        <v>146.76400000000001</v>
      </c>
      <c r="F213" s="438">
        <v>0</v>
      </c>
      <c r="G213" s="44">
        <f>ROUND(E213*F213,2)</f>
        <v>0</v>
      </c>
      <c r="H213" s="43"/>
      <c r="I213" s="44">
        <f>ROUND(E213*H213,2)</f>
        <v>0</v>
      </c>
      <c r="J213" s="43"/>
      <c r="K213" s="44">
        <f>ROUND(E213*J213,2)</f>
        <v>0</v>
      </c>
      <c r="L213" s="44">
        <v>21</v>
      </c>
      <c r="M213" s="44">
        <f>G213*(1+L213/100)</f>
        <v>0</v>
      </c>
      <c r="N213" s="42">
        <v>0</v>
      </c>
      <c r="O213" s="42">
        <f>ROUND(E213*N213,2)</f>
        <v>0</v>
      </c>
      <c r="P213" s="42">
        <v>0.21</v>
      </c>
      <c r="Q213" s="42">
        <f>ROUND(E213*P213,2)</f>
        <v>30.82</v>
      </c>
      <c r="R213" s="44"/>
      <c r="S213" s="44" t="s">
        <v>106</v>
      </c>
      <c r="T213" s="45" t="s">
        <v>106</v>
      </c>
      <c r="U213" s="28">
        <v>0.77</v>
      </c>
      <c r="V213" s="28">
        <f>ROUND(E213*U213,2)</f>
        <v>113.01</v>
      </c>
      <c r="W213" s="28"/>
      <c r="X213" s="28" t="s">
        <v>107</v>
      </c>
      <c r="Y213" s="28" t="s">
        <v>108</v>
      </c>
      <c r="Z213" s="17"/>
      <c r="AA213" s="17"/>
      <c r="AB213" s="17"/>
      <c r="AC213" s="17"/>
      <c r="AD213" s="17"/>
      <c r="AE213" s="17"/>
      <c r="AF213" s="17"/>
      <c r="AG213" s="17" t="s">
        <v>109</v>
      </c>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row>
    <row r="214" spans="1:60" outlineLevel="2" x14ac:dyDescent="0.2">
      <c r="A214" s="24"/>
      <c r="B214" s="25"/>
      <c r="C214" s="55" t="s">
        <v>639</v>
      </c>
      <c r="D214" s="30"/>
      <c r="E214" s="61">
        <v>143.82</v>
      </c>
      <c r="F214" s="28"/>
      <c r="G214" s="28"/>
      <c r="H214" s="28"/>
      <c r="I214" s="28"/>
      <c r="J214" s="28"/>
      <c r="K214" s="28"/>
      <c r="L214" s="28"/>
      <c r="M214" s="28"/>
      <c r="N214" s="27"/>
      <c r="O214" s="27"/>
      <c r="P214" s="27"/>
      <c r="Q214" s="27"/>
      <c r="R214" s="28"/>
      <c r="S214" s="28"/>
      <c r="T214" s="28"/>
      <c r="U214" s="28"/>
      <c r="V214" s="28"/>
      <c r="W214" s="28"/>
      <c r="X214" s="28"/>
      <c r="Y214" s="28"/>
      <c r="Z214" s="17"/>
      <c r="AA214" s="17"/>
      <c r="AB214" s="17"/>
      <c r="AC214" s="17"/>
      <c r="AD214" s="17"/>
      <c r="AE214" s="17"/>
      <c r="AF214" s="17"/>
      <c r="AG214" s="17" t="s">
        <v>111</v>
      </c>
      <c r="AH214" s="17">
        <v>0</v>
      </c>
      <c r="AI214" s="17"/>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7"/>
    </row>
    <row r="215" spans="1:60" outlineLevel="3" x14ac:dyDescent="0.2">
      <c r="A215" s="24"/>
      <c r="B215" s="25"/>
      <c r="C215" s="55" t="s">
        <v>640</v>
      </c>
      <c r="D215" s="30"/>
      <c r="E215" s="61">
        <v>-8.8160000000000007</v>
      </c>
      <c r="F215" s="28"/>
      <c r="G215" s="28"/>
      <c r="H215" s="28"/>
      <c r="I215" s="28"/>
      <c r="J215" s="28"/>
      <c r="K215" s="28"/>
      <c r="L215" s="28"/>
      <c r="M215" s="28"/>
      <c r="N215" s="27"/>
      <c r="O215" s="27"/>
      <c r="P215" s="27"/>
      <c r="Q215" s="27"/>
      <c r="R215" s="28"/>
      <c r="S215" s="28"/>
      <c r="T215" s="28"/>
      <c r="U215" s="28"/>
      <c r="V215" s="28"/>
      <c r="W215" s="28"/>
      <c r="X215" s="28"/>
      <c r="Y215" s="28"/>
      <c r="Z215" s="17"/>
      <c r="AA215" s="17"/>
      <c r="AB215" s="17"/>
      <c r="AC215" s="17"/>
      <c r="AD215" s="17"/>
      <c r="AE215" s="17"/>
      <c r="AF215" s="17"/>
      <c r="AG215" s="17" t="s">
        <v>111</v>
      </c>
      <c r="AH215" s="17">
        <v>0</v>
      </c>
      <c r="AI215" s="17"/>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7"/>
    </row>
    <row r="216" spans="1:60" outlineLevel="3" x14ac:dyDescent="0.2">
      <c r="A216" s="24"/>
      <c r="B216" s="25"/>
      <c r="C216" s="55" t="s">
        <v>641</v>
      </c>
      <c r="D216" s="30"/>
      <c r="E216" s="61">
        <v>11.76</v>
      </c>
      <c r="F216" s="28"/>
      <c r="G216" s="28"/>
      <c r="H216" s="28"/>
      <c r="I216" s="28"/>
      <c r="J216" s="28"/>
      <c r="K216" s="28"/>
      <c r="L216" s="28"/>
      <c r="M216" s="28"/>
      <c r="N216" s="27"/>
      <c r="O216" s="27"/>
      <c r="P216" s="27"/>
      <c r="Q216" s="27"/>
      <c r="R216" s="28"/>
      <c r="S216" s="28"/>
      <c r="T216" s="28"/>
      <c r="U216" s="28"/>
      <c r="V216" s="28"/>
      <c r="W216" s="28"/>
      <c r="X216" s="28"/>
      <c r="Y216" s="28"/>
      <c r="Z216" s="17"/>
      <c r="AA216" s="17"/>
      <c r="AB216" s="17"/>
      <c r="AC216" s="17"/>
      <c r="AD216" s="17"/>
      <c r="AE216" s="17"/>
      <c r="AF216" s="17"/>
      <c r="AG216" s="17" t="s">
        <v>111</v>
      </c>
      <c r="AH216" s="17">
        <v>0</v>
      </c>
      <c r="AI216" s="17"/>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7"/>
    </row>
    <row r="217" spans="1:60" outlineLevel="1" x14ac:dyDescent="0.2">
      <c r="A217" s="39">
        <v>64</v>
      </c>
      <c r="B217" s="40" t="s">
        <v>674</v>
      </c>
      <c r="C217" s="54" t="s">
        <v>675</v>
      </c>
      <c r="D217" s="41" t="s">
        <v>124</v>
      </c>
      <c r="E217" s="42">
        <v>65.86</v>
      </c>
      <c r="F217" s="438">
        <v>0</v>
      </c>
      <c r="G217" s="44">
        <f>ROUND(E217*F217,2)</f>
        <v>0</v>
      </c>
      <c r="H217" s="43"/>
      <c r="I217" s="44">
        <f>ROUND(E217*H217,2)</f>
        <v>0</v>
      </c>
      <c r="J217" s="43"/>
      <c r="K217" s="44">
        <f>ROUND(E217*J217,2)</f>
        <v>0</v>
      </c>
      <c r="L217" s="44">
        <v>21</v>
      </c>
      <c r="M217" s="44">
        <f>G217*(1+L217/100)</f>
        <v>0</v>
      </c>
      <c r="N217" s="42">
        <v>1.6000000000000001E-4</v>
      </c>
      <c r="O217" s="42">
        <f>ROUND(E217*N217,2)</f>
        <v>0.01</v>
      </c>
      <c r="P217" s="42">
        <v>2.1999999999999999E-2</v>
      </c>
      <c r="Q217" s="42">
        <f>ROUND(E217*P217,2)</f>
        <v>1.45</v>
      </c>
      <c r="R217" s="44"/>
      <c r="S217" s="44" t="s">
        <v>106</v>
      </c>
      <c r="T217" s="45" t="s">
        <v>106</v>
      </c>
      <c r="U217" s="28">
        <v>0.114</v>
      </c>
      <c r="V217" s="28">
        <f>ROUND(E217*U217,2)</f>
        <v>7.51</v>
      </c>
      <c r="W217" s="28"/>
      <c r="X217" s="28" t="s">
        <v>107</v>
      </c>
      <c r="Y217" s="28" t="s">
        <v>108</v>
      </c>
      <c r="Z217" s="17"/>
      <c r="AA217" s="17"/>
      <c r="AB217" s="17"/>
      <c r="AC217" s="17"/>
      <c r="AD217" s="17"/>
      <c r="AE217" s="17"/>
      <c r="AF217" s="17"/>
      <c r="AG217" s="17" t="s">
        <v>109</v>
      </c>
      <c r="AH217" s="17"/>
      <c r="AI217" s="17"/>
      <c r="AJ217" s="17"/>
      <c r="AK217" s="17"/>
      <c r="AL217" s="17"/>
      <c r="AM217" s="17"/>
      <c r="AN217" s="17"/>
      <c r="AO217" s="17"/>
      <c r="AP217" s="17"/>
      <c r="AQ217" s="17"/>
      <c r="AR217" s="17"/>
      <c r="AS217" s="17"/>
      <c r="AT217" s="17"/>
      <c r="AU217" s="17"/>
      <c r="AV217" s="17"/>
      <c r="AW217" s="17"/>
      <c r="AX217" s="17"/>
      <c r="AY217" s="17"/>
      <c r="AZ217" s="17"/>
      <c r="BA217" s="17"/>
      <c r="BB217" s="17"/>
      <c r="BC217" s="17"/>
      <c r="BD217" s="17"/>
      <c r="BE217" s="17"/>
      <c r="BF217" s="17"/>
      <c r="BG217" s="17"/>
      <c r="BH217" s="17"/>
    </row>
    <row r="218" spans="1:60" outlineLevel="2" x14ac:dyDescent="0.2">
      <c r="A218" s="24"/>
      <c r="B218" s="25"/>
      <c r="C218" s="55" t="s">
        <v>676</v>
      </c>
      <c r="D218" s="30"/>
      <c r="E218" s="61">
        <v>52.36</v>
      </c>
      <c r="F218" s="28"/>
      <c r="G218" s="28"/>
      <c r="H218" s="28"/>
      <c r="I218" s="28"/>
      <c r="J218" s="28"/>
      <c r="K218" s="28"/>
      <c r="L218" s="28"/>
      <c r="M218" s="28"/>
      <c r="N218" s="27"/>
      <c r="O218" s="27"/>
      <c r="P218" s="27"/>
      <c r="Q218" s="27"/>
      <c r="R218" s="28"/>
      <c r="S218" s="28"/>
      <c r="T218" s="28"/>
      <c r="U218" s="28"/>
      <c r="V218" s="28"/>
      <c r="W218" s="28"/>
      <c r="X218" s="28"/>
      <c r="Y218" s="28"/>
      <c r="Z218" s="17"/>
      <c r="AA218" s="17"/>
      <c r="AB218" s="17"/>
      <c r="AC218" s="17"/>
      <c r="AD218" s="17"/>
      <c r="AE218" s="17"/>
      <c r="AF218" s="17"/>
      <c r="AG218" s="17" t="s">
        <v>111</v>
      </c>
      <c r="AH218" s="17">
        <v>0</v>
      </c>
      <c r="AI218" s="17"/>
      <c r="AJ218" s="17"/>
      <c r="AK218" s="17"/>
      <c r="AL218" s="17"/>
      <c r="AM218" s="17"/>
      <c r="AN218" s="17"/>
      <c r="AO218" s="17"/>
      <c r="AP218" s="17"/>
      <c r="AQ218" s="17"/>
      <c r="AR218" s="17"/>
      <c r="AS218" s="17"/>
      <c r="AT218" s="17"/>
      <c r="AU218" s="17"/>
      <c r="AV218" s="17"/>
      <c r="AW218" s="17"/>
      <c r="AX218" s="17"/>
      <c r="AY218" s="17"/>
      <c r="AZ218" s="17"/>
      <c r="BA218" s="17"/>
      <c r="BB218" s="17"/>
      <c r="BC218" s="17"/>
      <c r="BD218" s="17"/>
      <c r="BE218" s="17"/>
      <c r="BF218" s="17"/>
      <c r="BG218" s="17"/>
      <c r="BH218" s="17"/>
    </row>
    <row r="219" spans="1:60" outlineLevel="3" x14ac:dyDescent="0.2">
      <c r="A219" s="24"/>
      <c r="B219" s="25"/>
      <c r="C219" s="55" t="s">
        <v>677</v>
      </c>
      <c r="D219" s="30"/>
      <c r="E219" s="61">
        <v>7.2</v>
      </c>
      <c r="F219" s="28"/>
      <c r="G219" s="28"/>
      <c r="H219" s="28"/>
      <c r="I219" s="28"/>
      <c r="J219" s="28"/>
      <c r="K219" s="28"/>
      <c r="L219" s="28"/>
      <c r="M219" s="28"/>
      <c r="N219" s="27"/>
      <c r="O219" s="27"/>
      <c r="P219" s="27"/>
      <c r="Q219" s="27"/>
      <c r="R219" s="28"/>
      <c r="S219" s="28"/>
      <c r="T219" s="28"/>
      <c r="U219" s="28"/>
      <c r="V219" s="28"/>
      <c r="W219" s="28"/>
      <c r="X219" s="28"/>
      <c r="Y219" s="28"/>
      <c r="Z219" s="17"/>
      <c r="AA219" s="17"/>
      <c r="AB219" s="17"/>
      <c r="AC219" s="17"/>
      <c r="AD219" s="17"/>
      <c r="AE219" s="17"/>
      <c r="AF219" s="17"/>
      <c r="AG219" s="17" t="s">
        <v>111</v>
      </c>
      <c r="AH219" s="17">
        <v>0</v>
      </c>
      <c r="AI219" s="17"/>
      <c r="AJ219" s="17"/>
      <c r="AK219" s="17"/>
      <c r="AL219" s="17"/>
      <c r="AM219" s="17"/>
      <c r="AN219" s="17"/>
      <c r="AO219" s="17"/>
      <c r="AP219" s="17"/>
      <c r="AQ219" s="17"/>
      <c r="AR219" s="17"/>
      <c r="AS219" s="17"/>
      <c r="AT219" s="17"/>
      <c r="AU219" s="17"/>
      <c r="AV219" s="17"/>
      <c r="AW219" s="17"/>
      <c r="AX219" s="17"/>
      <c r="AY219" s="17"/>
      <c r="AZ219" s="17"/>
      <c r="BA219" s="17"/>
      <c r="BB219" s="17"/>
      <c r="BC219" s="17"/>
      <c r="BD219" s="17"/>
      <c r="BE219" s="17"/>
      <c r="BF219" s="17"/>
      <c r="BG219" s="17"/>
      <c r="BH219" s="17"/>
    </row>
    <row r="220" spans="1:60" outlineLevel="3" x14ac:dyDescent="0.2">
      <c r="A220" s="24"/>
      <c r="B220" s="25"/>
      <c r="C220" s="55" t="s">
        <v>650</v>
      </c>
      <c r="D220" s="30"/>
      <c r="E220" s="61">
        <v>6.3</v>
      </c>
      <c r="F220" s="28"/>
      <c r="G220" s="28"/>
      <c r="H220" s="28"/>
      <c r="I220" s="28"/>
      <c r="J220" s="28"/>
      <c r="K220" s="28"/>
      <c r="L220" s="28"/>
      <c r="M220" s="28"/>
      <c r="N220" s="27"/>
      <c r="O220" s="27"/>
      <c r="P220" s="27"/>
      <c r="Q220" s="27"/>
      <c r="R220" s="28"/>
      <c r="S220" s="28"/>
      <c r="T220" s="28"/>
      <c r="U220" s="28"/>
      <c r="V220" s="28"/>
      <c r="W220" s="28"/>
      <c r="X220" s="28"/>
      <c r="Y220" s="28"/>
      <c r="Z220" s="17"/>
      <c r="AA220" s="17"/>
      <c r="AB220" s="17"/>
      <c r="AC220" s="17"/>
      <c r="AD220" s="17"/>
      <c r="AE220" s="17"/>
      <c r="AF220" s="17"/>
      <c r="AG220" s="17" t="s">
        <v>111</v>
      </c>
      <c r="AH220" s="17">
        <v>0</v>
      </c>
      <c r="AI220" s="17"/>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7"/>
    </row>
    <row r="221" spans="1:60" outlineLevel="1" x14ac:dyDescent="0.2">
      <c r="A221" s="39">
        <v>65</v>
      </c>
      <c r="B221" s="40" t="s">
        <v>678</v>
      </c>
      <c r="C221" s="54" t="s">
        <v>679</v>
      </c>
      <c r="D221" s="41" t="s">
        <v>151</v>
      </c>
      <c r="E221" s="42">
        <v>36.75</v>
      </c>
      <c r="F221" s="438">
        <v>0</v>
      </c>
      <c r="G221" s="44">
        <f>ROUND(E221*F221,2)</f>
        <v>0</v>
      </c>
      <c r="H221" s="43"/>
      <c r="I221" s="44">
        <f>ROUND(E221*H221,2)</f>
        <v>0</v>
      </c>
      <c r="J221" s="43"/>
      <c r="K221" s="44">
        <f>ROUND(E221*J221,2)</f>
        <v>0</v>
      </c>
      <c r="L221" s="44">
        <v>21</v>
      </c>
      <c r="M221" s="44">
        <f>G221*(1+L221/100)</f>
        <v>0</v>
      </c>
      <c r="N221" s="42">
        <v>0</v>
      </c>
      <c r="O221" s="42">
        <f>ROUND(E221*N221,2)</f>
        <v>0</v>
      </c>
      <c r="P221" s="42">
        <v>2.4E-2</v>
      </c>
      <c r="Q221" s="42">
        <f>ROUND(E221*P221,2)</f>
        <v>0.88</v>
      </c>
      <c r="R221" s="44"/>
      <c r="S221" s="44" t="s">
        <v>106</v>
      </c>
      <c r="T221" s="45" t="s">
        <v>106</v>
      </c>
      <c r="U221" s="28">
        <v>0.15</v>
      </c>
      <c r="V221" s="28">
        <f>ROUND(E221*U221,2)</f>
        <v>5.51</v>
      </c>
      <c r="W221" s="28"/>
      <c r="X221" s="28" t="s">
        <v>107</v>
      </c>
      <c r="Y221" s="28" t="s">
        <v>108</v>
      </c>
      <c r="Z221" s="17"/>
      <c r="AA221" s="17"/>
      <c r="AB221" s="17"/>
      <c r="AC221" s="17"/>
      <c r="AD221" s="17"/>
      <c r="AE221" s="17"/>
      <c r="AF221" s="17"/>
      <c r="AG221" s="17" t="s">
        <v>109</v>
      </c>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7"/>
    </row>
    <row r="222" spans="1:60" outlineLevel="2" x14ac:dyDescent="0.2">
      <c r="A222" s="24"/>
      <c r="B222" s="25"/>
      <c r="C222" s="55" t="s">
        <v>680</v>
      </c>
      <c r="D222" s="30"/>
      <c r="E222" s="61">
        <v>11.25</v>
      </c>
      <c r="F222" s="28"/>
      <c r="G222" s="28"/>
      <c r="H222" s="28"/>
      <c r="I222" s="28"/>
      <c r="J222" s="28"/>
      <c r="K222" s="28"/>
      <c r="L222" s="28"/>
      <c r="M222" s="28"/>
      <c r="N222" s="27"/>
      <c r="O222" s="27"/>
      <c r="P222" s="27"/>
      <c r="Q222" s="27"/>
      <c r="R222" s="28"/>
      <c r="S222" s="28"/>
      <c r="T222" s="28"/>
      <c r="U222" s="28"/>
      <c r="V222" s="28"/>
      <c r="W222" s="28"/>
      <c r="X222" s="28"/>
      <c r="Y222" s="28"/>
      <c r="Z222" s="17"/>
      <c r="AA222" s="17"/>
      <c r="AB222" s="17"/>
      <c r="AC222" s="17"/>
      <c r="AD222" s="17"/>
      <c r="AE222" s="17"/>
      <c r="AF222" s="17"/>
      <c r="AG222" s="17" t="s">
        <v>111</v>
      </c>
      <c r="AH222" s="17">
        <v>0</v>
      </c>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7"/>
    </row>
    <row r="223" spans="1:60" outlineLevel="3" x14ac:dyDescent="0.2">
      <c r="A223" s="24"/>
      <c r="B223" s="25"/>
      <c r="C223" s="55" t="s">
        <v>681</v>
      </c>
      <c r="D223" s="30"/>
      <c r="E223" s="61">
        <v>25.5</v>
      </c>
      <c r="F223" s="28"/>
      <c r="G223" s="28"/>
      <c r="H223" s="28"/>
      <c r="I223" s="28"/>
      <c r="J223" s="28"/>
      <c r="K223" s="28"/>
      <c r="L223" s="28"/>
      <c r="M223" s="28"/>
      <c r="N223" s="27"/>
      <c r="O223" s="27"/>
      <c r="P223" s="27"/>
      <c r="Q223" s="27"/>
      <c r="R223" s="28"/>
      <c r="S223" s="28"/>
      <c r="T223" s="28"/>
      <c r="U223" s="28"/>
      <c r="V223" s="28"/>
      <c r="W223" s="28"/>
      <c r="X223" s="28"/>
      <c r="Y223" s="28"/>
      <c r="Z223" s="17"/>
      <c r="AA223" s="17"/>
      <c r="AB223" s="17"/>
      <c r="AC223" s="17"/>
      <c r="AD223" s="17"/>
      <c r="AE223" s="17"/>
      <c r="AF223" s="17"/>
      <c r="AG223" s="17" t="s">
        <v>111</v>
      </c>
      <c r="AH223" s="17">
        <v>0</v>
      </c>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row>
    <row r="224" spans="1:60" outlineLevel="1" x14ac:dyDescent="0.2">
      <c r="A224" s="39">
        <v>66</v>
      </c>
      <c r="B224" s="40" t="s">
        <v>682</v>
      </c>
      <c r="C224" s="54" t="s">
        <v>683</v>
      </c>
      <c r="D224" s="41" t="s">
        <v>124</v>
      </c>
      <c r="E224" s="42">
        <v>308.04000000000002</v>
      </c>
      <c r="F224" s="438">
        <v>0</v>
      </c>
      <c r="G224" s="44">
        <f>ROUND(E224*F224,2)</f>
        <v>0</v>
      </c>
      <c r="H224" s="43"/>
      <c r="I224" s="44">
        <f>ROUND(E224*H224,2)</f>
        <v>0</v>
      </c>
      <c r="J224" s="43"/>
      <c r="K224" s="44">
        <f>ROUND(E224*J224,2)</f>
        <v>0</v>
      </c>
      <c r="L224" s="44">
        <v>21</v>
      </c>
      <c r="M224" s="44">
        <f>G224*(1+L224/100)</f>
        <v>0</v>
      </c>
      <c r="N224" s="42">
        <v>0</v>
      </c>
      <c r="O224" s="42">
        <f>ROUND(E224*N224,2)</f>
        <v>0</v>
      </c>
      <c r="P224" s="42">
        <v>5.0000000000000001E-3</v>
      </c>
      <c r="Q224" s="42">
        <f>ROUND(E224*P224,2)</f>
        <v>1.54</v>
      </c>
      <c r="R224" s="44"/>
      <c r="S224" s="44" t="s">
        <v>106</v>
      </c>
      <c r="T224" s="45" t="s">
        <v>106</v>
      </c>
      <c r="U224" s="28">
        <v>0.05</v>
      </c>
      <c r="V224" s="28">
        <f>ROUND(E224*U224,2)</f>
        <v>15.4</v>
      </c>
      <c r="W224" s="28"/>
      <c r="X224" s="28" t="s">
        <v>107</v>
      </c>
      <c r="Y224" s="28" t="s">
        <v>108</v>
      </c>
      <c r="Z224" s="17"/>
      <c r="AA224" s="17"/>
      <c r="AB224" s="17"/>
      <c r="AC224" s="17"/>
      <c r="AD224" s="17"/>
      <c r="AE224" s="17"/>
      <c r="AF224" s="17"/>
      <c r="AG224" s="17" t="s">
        <v>109</v>
      </c>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row>
    <row r="225" spans="1:60" outlineLevel="2" x14ac:dyDescent="0.2">
      <c r="A225" s="24"/>
      <c r="B225" s="25"/>
      <c r="C225" s="55" t="s">
        <v>684</v>
      </c>
      <c r="D225" s="30"/>
      <c r="E225" s="61">
        <v>308.04000000000002</v>
      </c>
      <c r="F225" s="28"/>
      <c r="G225" s="28"/>
      <c r="H225" s="28"/>
      <c r="I225" s="28"/>
      <c r="J225" s="28"/>
      <c r="K225" s="28"/>
      <c r="L225" s="28"/>
      <c r="M225" s="28"/>
      <c r="N225" s="27"/>
      <c r="O225" s="27"/>
      <c r="P225" s="27"/>
      <c r="Q225" s="27"/>
      <c r="R225" s="28"/>
      <c r="S225" s="28"/>
      <c r="T225" s="28"/>
      <c r="U225" s="28"/>
      <c r="V225" s="28"/>
      <c r="W225" s="28"/>
      <c r="X225" s="28"/>
      <c r="Y225" s="28"/>
      <c r="Z225" s="17"/>
      <c r="AA225" s="17"/>
      <c r="AB225" s="17"/>
      <c r="AC225" s="17"/>
      <c r="AD225" s="17"/>
      <c r="AE225" s="17"/>
      <c r="AF225" s="17"/>
      <c r="AG225" s="17" t="s">
        <v>111</v>
      </c>
      <c r="AH225" s="17">
        <v>0</v>
      </c>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row>
    <row r="226" spans="1:60" outlineLevel="1" x14ac:dyDescent="0.2">
      <c r="A226" s="39">
        <v>67</v>
      </c>
      <c r="B226" s="40" t="s">
        <v>685</v>
      </c>
      <c r="C226" s="54" t="s">
        <v>686</v>
      </c>
      <c r="D226" s="41" t="s">
        <v>124</v>
      </c>
      <c r="E226" s="42">
        <v>293.52800000000002</v>
      </c>
      <c r="F226" s="438">
        <v>0</v>
      </c>
      <c r="G226" s="44">
        <f>ROUND(E226*F226,2)</f>
        <v>0</v>
      </c>
      <c r="H226" s="43"/>
      <c r="I226" s="44">
        <f>ROUND(E226*H226,2)</f>
        <v>0</v>
      </c>
      <c r="J226" s="43"/>
      <c r="K226" s="44">
        <f>ROUND(E226*J226,2)</f>
        <v>0</v>
      </c>
      <c r="L226" s="44">
        <v>21</v>
      </c>
      <c r="M226" s="44">
        <f>G226*(1+L226/100)</f>
        <v>0</v>
      </c>
      <c r="N226" s="42">
        <v>0</v>
      </c>
      <c r="O226" s="42">
        <f>ROUND(E226*N226,2)</f>
        <v>0</v>
      </c>
      <c r="P226" s="42">
        <v>1.7999999999999999E-2</v>
      </c>
      <c r="Q226" s="42">
        <f>ROUND(E226*P226,2)</f>
        <v>5.28</v>
      </c>
      <c r="R226" s="44"/>
      <c r="S226" s="44" t="s">
        <v>106</v>
      </c>
      <c r="T226" s="45" t="s">
        <v>106</v>
      </c>
      <c r="U226" s="28">
        <v>0.2</v>
      </c>
      <c r="V226" s="28">
        <f>ROUND(E226*U226,2)</f>
        <v>58.71</v>
      </c>
      <c r="W226" s="28"/>
      <c r="X226" s="28" t="s">
        <v>107</v>
      </c>
      <c r="Y226" s="28" t="s">
        <v>108</v>
      </c>
      <c r="Z226" s="17"/>
      <c r="AA226" s="17"/>
      <c r="AB226" s="17"/>
      <c r="AC226" s="17"/>
      <c r="AD226" s="17"/>
      <c r="AE226" s="17"/>
      <c r="AF226" s="17"/>
      <c r="AG226" s="17" t="s">
        <v>109</v>
      </c>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row>
    <row r="227" spans="1:60" outlineLevel="2" x14ac:dyDescent="0.2">
      <c r="A227" s="24"/>
      <c r="B227" s="25"/>
      <c r="C227" s="55" t="s">
        <v>687</v>
      </c>
      <c r="D227" s="30"/>
      <c r="E227" s="61">
        <v>287.64</v>
      </c>
      <c r="F227" s="28"/>
      <c r="G227" s="28"/>
      <c r="H227" s="28"/>
      <c r="I227" s="28"/>
      <c r="J227" s="28"/>
      <c r="K227" s="28"/>
      <c r="L227" s="28"/>
      <c r="M227" s="28"/>
      <c r="N227" s="27"/>
      <c r="O227" s="27"/>
      <c r="P227" s="27"/>
      <c r="Q227" s="27"/>
      <c r="R227" s="28"/>
      <c r="S227" s="28"/>
      <c r="T227" s="28"/>
      <c r="U227" s="28"/>
      <c r="V227" s="28"/>
      <c r="W227" s="28"/>
      <c r="X227" s="28"/>
      <c r="Y227" s="28"/>
      <c r="Z227" s="17"/>
      <c r="AA227" s="17"/>
      <c r="AB227" s="17"/>
      <c r="AC227" s="17"/>
      <c r="AD227" s="17"/>
      <c r="AE227" s="17"/>
      <c r="AF227" s="17"/>
      <c r="AG227" s="17" t="s">
        <v>111</v>
      </c>
      <c r="AH227" s="17">
        <v>0</v>
      </c>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row>
    <row r="228" spans="1:60" outlineLevel="3" x14ac:dyDescent="0.2">
      <c r="A228" s="24"/>
      <c r="B228" s="25"/>
      <c r="C228" s="55" t="s">
        <v>688</v>
      </c>
      <c r="D228" s="30"/>
      <c r="E228" s="61">
        <v>-17.632000000000001</v>
      </c>
      <c r="F228" s="28"/>
      <c r="G228" s="28"/>
      <c r="H228" s="28"/>
      <c r="I228" s="28"/>
      <c r="J228" s="28"/>
      <c r="K228" s="28"/>
      <c r="L228" s="28"/>
      <c r="M228" s="28"/>
      <c r="N228" s="27"/>
      <c r="O228" s="27"/>
      <c r="P228" s="27"/>
      <c r="Q228" s="27"/>
      <c r="R228" s="28"/>
      <c r="S228" s="28"/>
      <c r="T228" s="28"/>
      <c r="U228" s="28"/>
      <c r="V228" s="28"/>
      <c r="W228" s="28"/>
      <c r="X228" s="28"/>
      <c r="Y228" s="28"/>
      <c r="Z228" s="17"/>
      <c r="AA228" s="17"/>
      <c r="AB228" s="17"/>
      <c r="AC228" s="17"/>
      <c r="AD228" s="17"/>
      <c r="AE228" s="17"/>
      <c r="AF228" s="17"/>
      <c r="AG228" s="17" t="s">
        <v>111</v>
      </c>
      <c r="AH228" s="17">
        <v>0</v>
      </c>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row>
    <row r="229" spans="1:60" outlineLevel="3" x14ac:dyDescent="0.2">
      <c r="A229" s="24"/>
      <c r="B229" s="25"/>
      <c r="C229" s="55" t="s">
        <v>689</v>
      </c>
      <c r="D229" s="30"/>
      <c r="E229" s="61">
        <v>23.52</v>
      </c>
      <c r="F229" s="28"/>
      <c r="G229" s="28"/>
      <c r="H229" s="28"/>
      <c r="I229" s="28"/>
      <c r="J229" s="28"/>
      <c r="K229" s="28"/>
      <c r="L229" s="28"/>
      <c r="M229" s="28"/>
      <c r="N229" s="27"/>
      <c r="O229" s="27"/>
      <c r="P229" s="27"/>
      <c r="Q229" s="27"/>
      <c r="R229" s="28"/>
      <c r="S229" s="28"/>
      <c r="T229" s="28"/>
      <c r="U229" s="28"/>
      <c r="V229" s="28"/>
      <c r="W229" s="28"/>
      <c r="X229" s="28"/>
      <c r="Y229" s="28"/>
      <c r="Z229" s="17"/>
      <c r="AA229" s="17"/>
      <c r="AB229" s="17"/>
      <c r="AC229" s="17"/>
      <c r="AD229" s="17"/>
      <c r="AE229" s="17"/>
      <c r="AF229" s="17"/>
      <c r="AG229" s="17" t="s">
        <v>111</v>
      </c>
      <c r="AH229" s="17">
        <v>0</v>
      </c>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row>
    <row r="230" spans="1:60" outlineLevel="1" x14ac:dyDescent="0.2">
      <c r="A230" s="39">
        <v>68</v>
      </c>
      <c r="B230" s="40" t="s">
        <v>690</v>
      </c>
      <c r="C230" s="54" t="s">
        <v>691</v>
      </c>
      <c r="D230" s="41" t="s">
        <v>124</v>
      </c>
      <c r="E230" s="42">
        <v>8.8000000000000007</v>
      </c>
      <c r="F230" s="438">
        <v>0</v>
      </c>
      <c r="G230" s="44">
        <f>ROUND(E230*F230,2)</f>
        <v>0</v>
      </c>
      <c r="H230" s="43"/>
      <c r="I230" s="44">
        <f>ROUND(E230*H230,2)</f>
        <v>0</v>
      </c>
      <c r="J230" s="43"/>
      <c r="K230" s="44">
        <f>ROUND(E230*J230,2)</f>
        <v>0</v>
      </c>
      <c r="L230" s="44">
        <v>21</v>
      </c>
      <c r="M230" s="44">
        <f>G230*(1+L230/100)</f>
        <v>0</v>
      </c>
      <c r="N230" s="42">
        <v>0</v>
      </c>
      <c r="O230" s="42">
        <f>ROUND(E230*N230,2)</f>
        <v>0</v>
      </c>
      <c r="P230" s="42">
        <v>7.2100000000000003E-3</v>
      </c>
      <c r="Q230" s="42">
        <f>ROUND(E230*P230,2)</f>
        <v>0.06</v>
      </c>
      <c r="R230" s="44"/>
      <c r="S230" s="44" t="s">
        <v>106</v>
      </c>
      <c r="T230" s="45" t="s">
        <v>106</v>
      </c>
      <c r="U230" s="28">
        <v>0.17249999999999999</v>
      </c>
      <c r="V230" s="28">
        <f>ROUND(E230*U230,2)</f>
        <v>1.52</v>
      </c>
      <c r="W230" s="28"/>
      <c r="X230" s="28" t="s">
        <v>107</v>
      </c>
      <c r="Y230" s="28" t="s">
        <v>108</v>
      </c>
      <c r="Z230" s="17"/>
      <c r="AA230" s="17"/>
      <c r="AB230" s="17"/>
      <c r="AC230" s="17"/>
      <c r="AD230" s="17"/>
      <c r="AE230" s="17"/>
      <c r="AF230" s="17"/>
      <c r="AG230" s="17" t="s">
        <v>109</v>
      </c>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row>
    <row r="231" spans="1:60" outlineLevel="2" x14ac:dyDescent="0.2">
      <c r="A231" s="24"/>
      <c r="B231" s="25"/>
      <c r="C231" s="55" t="s">
        <v>692</v>
      </c>
      <c r="D231" s="30"/>
      <c r="E231" s="61">
        <v>8.8000000000000007</v>
      </c>
      <c r="F231" s="28"/>
      <c r="G231" s="28"/>
      <c r="H231" s="28"/>
      <c r="I231" s="28"/>
      <c r="J231" s="28"/>
      <c r="K231" s="28"/>
      <c r="L231" s="28"/>
      <c r="M231" s="28"/>
      <c r="N231" s="27"/>
      <c r="O231" s="27"/>
      <c r="P231" s="27"/>
      <c r="Q231" s="27"/>
      <c r="R231" s="28"/>
      <c r="S231" s="28"/>
      <c r="T231" s="28"/>
      <c r="U231" s="28"/>
      <c r="V231" s="28"/>
      <c r="W231" s="28"/>
      <c r="X231" s="28"/>
      <c r="Y231" s="28"/>
      <c r="Z231" s="17"/>
      <c r="AA231" s="17"/>
      <c r="AB231" s="17"/>
      <c r="AC231" s="17"/>
      <c r="AD231" s="17"/>
      <c r="AE231" s="17"/>
      <c r="AF231" s="17"/>
      <c r="AG231" s="17" t="s">
        <v>111</v>
      </c>
      <c r="AH231" s="17">
        <v>0</v>
      </c>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row>
    <row r="232" spans="1:60" outlineLevel="1" x14ac:dyDescent="0.2">
      <c r="A232" s="39">
        <v>69</v>
      </c>
      <c r="B232" s="40" t="s">
        <v>693</v>
      </c>
      <c r="C232" s="54" t="s">
        <v>694</v>
      </c>
      <c r="D232" s="41" t="s">
        <v>151</v>
      </c>
      <c r="E232" s="42">
        <v>64</v>
      </c>
      <c r="F232" s="438">
        <v>0</v>
      </c>
      <c r="G232" s="44">
        <f>ROUND(E232*F232,2)</f>
        <v>0</v>
      </c>
      <c r="H232" s="43"/>
      <c r="I232" s="44">
        <f>ROUND(E232*H232,2)</f>
        <v>0</v>
      </c>
      <c r="J232" s="43"/>
      <c r="K232" s="44">
        <f>ROUND(E232*J232,2)</f>
        <v>0</v>
      </c>
      <c r="L232" s="44">
        <v>21</v>
      </c>
      <c r="M232" s="44">
        <f>G232*(1+L232/100)</f>
        <v>0</v>
      </c>
      <c r="N232" s="42">
        <v>0</v>
      </c>
      <c r="O232" s="42">
        <f>ROUND(E232*N232,2)</f>
        <v>0</v>
      </c>
      <c r="P232" s="42">
        <v>3.3600000000000001E-3</v>
      </c>
      <c r="Q232" s="42">
        <f>ROUND(E232*P232,2)</f>
        <v>0.22</v>
      </c>
      <c r="R232" s="44"/>
      <c r="S232" s="44" t="s">
        <v>106</v>
      </c>
      <c r="T232" s="45" t="s">
        <v>106</v>
      </c>
      <c r="U232" s="28">
        <v>7.9350000000000004E-2</v>
      </c>
      <c r="V232" s="28">
        <f>ROUND(E232*U232,2)</f>
        <v>5.08</v>
      </c>
      <c r="W232" s="28"/>
      <c r="X232" s="28" t="s">
        <v>107</v>
      </c>
      <c r="Y232" s="28" t="s">
        <v>108</v>
      </c>
      <c r="Z232" s="17"/>
      <c r="AA232" s="17"/>
      <c r="AB232" s="17"/>
      <c r="AC232" s="17"/>
      <c r="AD232" s="17"/>
      <c r="AE232" s="17"/>
      <c r="AF232" s="17"/>
      <c r="AG232" s="17" t="s">
        <v>109</v>
      </c>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row>
    <row r="233" spans="1:60" outlineLevel="2" x14ac:dyDescent="0.2">
      <c r="A233" s="24"/>
      <c r="B233" s="25"/>
      <c r="C233" s="55" t="s">
        <v>38</v>
      </c>
      <c r="D233" s="30"/>
      <c r="E233" s="61">
        <v>64</v>
      </c>
      <c r="F233" s="28"/>
      <c r="G233" s="28"/>
      <c r="H233" s="28"/>
      <c r="I233" s="28"/>
      <c r="J233" s="28"/>
      <c r="K233" s="28"/>
      <c r="L233" s="28"/>
      <c r="M233" s="28"/>
      <c r="N233" s="27"/>
      <c r="O233" s="27"/>
      <c r="P233" s="27"/>
      <c r="Q233" s="27"/>
      <c r="R233" s="28"/>
      <c r="S233" s="28"/>
      <c r="T233" s="28"/>
      <c r="U233" s="28"/>
      <c r="V233" s="28"/>
      <c r="W233" s="28"/>
      <c r="X233" s="28"/>
      <c r="Y233" s="28"/>
      <c r="Z233" s="17"/>
      <c r="AA233" s="17"/>
      <c r="AB233" s="17"/>
      <c r="AC233" s="17"/>
      <c r="AD233" s="17"/>
      <c r="AE233" s="17"/>
      <c r="AF233" s="17"/>
      <c r="AG233" s="17" t="s">
        <v>111</v>
      </c>
      <c r="AH233" s="17">
        <v>0</v>
      </c>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row>
    <row r="234" spans="1:60" ht="22.5" outlineLevel="1" x14ac:dyDescent="0.2">
      <c r="A234" s="39">
        <v>70</v>
      </c>
      <c r="B234" s="40" t="s">
        <v>695</v>
      </c>
      <c r="C234" s="54" t="s">
        <v>696</v>
      </c>
      <c r="D234" s="41" t="s">
        <v>170</v>
      </c>
      <c r="E234" s="42">
        <v>3</v>
      </c>
      <c r="F234" s="438">
        <v>0</v>
      </c>
      <c r="G234" s="44">
        <f>ROUND(E234*F234,2)</f>
        <v>0</v>
      </c>
      <c r="H234" s="43"/>
      <c r="I234" s="44">
        <f>ROUND(E234*H234,2)</f>
        <v>0</v>
      </c>
      <c r="J234" s="43"/>
      <c r="K234" s="44">
        <f>ROUND(E234*J234,2)</f>
        <v>0</v>
      </c>
      <c r="L234" s="44">
        <v>21</v>
      </c>
      <c r="M234" s="44">
        <f>G234*(1+L234/100)</f>
        <v>0</v>
      </c>
      <c r="N234" s="42">
        <v>0</v>
      </c>
      <c r="O234" s="42">
        <f>ROUND(E234*N234,2)</f>
        <v>0</v>
      </c>
      <c r="P234" s="42">
        <v>2.0080000000000001E-2</v>
      </c>
      <c r="Q234" s="42">
        <f>ROUND(E234*P234,2)</f>
        <v>0.06</v>
      </c>
      <c r="R234" s="44"/>
      <c r="S234" s="44" t="s">
        <v>106</v>
      </c>
      <c r="T234" s="45" t="s">
        <v>106</v>
      </c>
      <c r="U234" s="28">
        <v>0.10580000000000001</v>
      </c>
      <c r="V234" s="28">
        <f>ROUND(E234*U234,2)</f>
        <v>0.32</v>
      </c>
      <c r="W234" s="28"/>
      <c r="X234" s="28" t="s">
        <v>107</v>
      </c>
      <c r="Y234" s="28" t="s">
        <v>108</v>
      </c>
      <c r="Z234" s="17"/>
      <c r="AA234" s="17"/>
      <c r="AB234" s="17"/>
      <c r="AC234" s="17"/>
      <c r="AD234" s="17"/>
      <c r="AE234" s="17"/>
      <c r="AF234" s="17"/>
      <c r="AG234" s="17" t="s">
        <v>109</v>
      </c>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row>
    <row r="235" spans="1:60" outlineLevel="2" x14ac:dyDescent="0.2">
      <c r="A235" s="24"/>
      <c r="B235" s="25"/>
      <c r="C235" s="55" t="s">
        <v>15</v>
      </c>
      <c r="D235" s="30"/>
      <c r="E235" s="61">
        <v>3</v>
      </c>
      <c r="F235" s="28"/>
      <c r="G235" s="28"/>
      <c r="H235" s="28"/>
      <c r="I235" s="28"/>
      <c r="J235" s="28"/>
      <c r="K235" s="28"/>
      <c r="L235" s="28"/>
      <c r="M235" s="28"/>
      <c r="N235" s="27"/>
      <c r="O235" s="27"/>
      <c r="P235" s="27"/>
      <c r="Q235" s="27"/>
      <c r="R235" s="28"/>
      <c r="S235" s="28"/>
      <c r="T235" s="28"/>
      <c r="U235" s="28"/>
      <c r="V235" s="28"/>
      <c r="W235" s="28"/>
      <c r="X235" s="28"/>
      <c r="Y235" s="28"/>
      <c r="Z235" s="17"/>
      <c r="AA235" s="17"/>
      <c r="AB235" s="17"/>
      <c r="AC235" s="17"/>
      <c r="AD235" s="17"/>
      <c r="AE235" s="17"/>
      <c r="AF235" s="17"/>
      <c r="AG235" s="17" t="s">
        <v>111</v>
      </c>
      <c r="AH235" s="17">
        <v>0</v>
      </c>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row>
    <row r="236" spans="1:60" outlineLevel="1" x14ac:dyDescent="0.2">
      <c r="A236" s="39">
        <v>71</v>
      </c>
      <c r="B236" s="40" t="s">
        <v>697</v>
      </c>
      <c r="C236" s="54" t="s">
        <v>698</v>
      </c>
      <c r="D236" s="41" t="s">
        <v>124</v>
      </c>
      <c r="E236" s="42">
        <v>3</v>
      </c>
      <c r="F236" s="438">
        <v>0</v>
      </c>
      <c r="G236" s="44">
        <f>ROUND(E236*F236,2)</f>
        <v>0</v>
      </c>
      <c r="H236" s="43"/>
      <c r="I236" s="44">
        <f>ROUND(E236*H236,2)</f>
        <v>0</v>
      </c>
      <c r="J236" s="43"/>
      <c r="K236" s="44">
        <f>ROUND(E236*J236,2)</f>
        <v>0</v>
      </c>
      <c r="L236" s="44">
        <v>21</v>
      </c>
      <c r="M236" s="44">
        <f>G236*(1+L236/100)</f>
        <v>0</v>
      </c>
      <c r="N236" s="42">
        <v>0</v>
      </c>
      <c r="O236" s="42">
        <f>ROUND(E236*N236,2)</f>
        <v>0</v>
      </c>
      <c r="P236" s="42">
        <v>5.8500000000000002E-3</v>
      </c>
      <c r="Q236" s="42">
        <f>ROUND(E236*P236,2)</f>
        <v>0.02</v>
      </c>
      <c r="R236" s="44"/>
      <c r="S236" s="44" t="s">
        <v>106</v>
      </c>
      <c r="T236" s="45" t="s">
        <v>106</v>
      </c>
      <c r="U236" s="28">
        <v>0.21160000000000001</v>
      </c>
      <c r="V236" s="28">
        <f>ROUND(E236*U236,2)</f>
        <v>0.63</v>
      </c>
      <c r="W236" s="28"/>
      <c r="X236" s="28" t="s">
        <v>107</v>
      </c>
      <c r="Y236" s="28" t="s">
        <v>108</v>
      </c>
      <c r="Z236" s="17"/>
      <c r="AA236" s="17"/>
      <c r="AB236" s="17"/>
      <c r="AC236" s="17"/>
      <c r="AD236" s="17"/>
      <c r="AE236" s="17"/>
      <c r="AF236" s="17"/>
      <c r="AG236" s="17" t="s">
        <v>109</v>
      </c>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row>
    <row r="237" spans="1:60" outlineLevel="2" x14ac:dyDescent="0.2">
      <c r="A237" s="24"/>
      <c r="B237" s="25"/>
      <c r="C237" s="55" t="s">
        <v>15</v>
      </c>
      <c r="D237" s="30"/>
      <c r="E237" s="61">
        <v>3</v>
      </c>
      <c r="F237" s="28"/>
      <c r="G237" s="28"/>
      <c r="H237" s="28"/>
      <c r="I237" s="28"/>
      <c r="J237" s="28"/>
      <c r="K237" s="28"/>
      <c r="L237" s="28"/>
      <c r="M237" s="28"/>
      <c r="N237" s="27"/>
      <c r="O237" s="27"/>
      <c r="P237" s="27"/>
      <c r="Q237" s="27"/>
      <c r="R237" s="28"/>
      <c r="S237" s="28"/>
      <c r="T237" s="28"/>
      <c r="U237" s="28"/>
      <c r="V237" s="28"/>
      <c r="W237" s="28"/>
      <c r="X237" s="28"/>
      <c r="Y237" s="28"/>
      <c r="Z237" s="17"/>
      <c r="AA237" s="17"/>
      <c r="AB237" s="17"/>
      <c r="AC237" s="17"/>
      <c r="AD237" s="17"/>
      <c r="AE237" s="17"/>
      <c r="AF237" s="17"/>
      <c r="AG237" s="17" t="s">
        <v>111</v>
      </c>
      <c r="AH237" s="17">
        <v>0</v>
      </c>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row>
    <row r="238" spans="1:60" outlineLevel="1" x14ac:dyDescent="0.2">
      <c r="A238" s="39">
        <v>72</v>
      </c>
      <c r="B238" s="40" t="s">
        <v>699</v>
      </c>
      <c r="C238" s="54" t="s">
        <v>700</v>
      </c>
      <c r="D238" s="41" t="s">
        <v>151</v>
      </c>
      <c r="E238" s="42">
        <v>17.8</v>
      </c>
      <c r="F238" s="438">
        <v>0</v>
      </c>
      <c r="G238" s="44">
        <f>ROUND(E238*F238,2)</f>
        <v>0</v>
      </c>
      <c r="H238" s="43"/>
      <c r="I238" s="44">
        <f>ROUND(E238*H238,2)</f>
        <v>0</v>
      </c>
      <c r="J238" s="43"/>
      <c r="K238" s="44">
        <f>ROUND(E238*J238,2)</f>
        <v>0</v>
      </c>
      <c r="L238" s="44">
        <v>21</v>
      </c>
      <c r="M238" s="44">
        <f>G238*(1+L238/100)</f>
        <v>0</v>
      </c>
      <c r="N238" s="42">
        <v>0</v>
      </c>
      <c r="O238" s="42">
        <f>ROUND(E238*N238,2)</f>
        <v>0</v>
      </c>
      <c r="P238" s="42">
        <v>2.8500000000000001E-3</v>
      </c>
      <c r="Q238" s="42">
        <f>ROUND(E238*P238,2)</f>
        <v>0.05</v>
      </c>
      <c r="R238" s="44"/>
      <c r="S238" s="44" t="s">
        <v>106</v>
      </c>
      <c r="T238" s="45" t="s">
        <v>106</v>
      </c>
      <c r="U238" s="28">
        <v>6.9000000000000006E-2</v>
      </c>
      <c r="V238" s="28">
        <f>ROUND(E238*U238,2)</f>
        <v>1.23</v>
      </c>
      <c r="W238" s="28"/>
      <c r="X238" s="28" t="s">
        <v>107</v>
      </c>
      <c r="Y238" s="28" t="s">
        <v>108</v>
      </c>
      <c r="Z238" s="17"/>
      <c r="AA238" s="17"/>
      <c r="AB238" s="17"/>
      <c r="AC238" s="17"/>
      <c r="AD238" s="17"/>
      <c r="AE238" s="17"/>
      <c r="AF238" s="17"/>
      <c r="AG238" s="17" t="s">
        <v>109</v>
      </c>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row>
    <row r="239" spans="1:60" outlineLevel="2" x14ac:dyDescent="0.2">
      <c r="A239" s="24"/>
      <c r="B239" s="25"/>
      <c r="C239" s="55" t="s">
        <v>701</v>
      </c>
      <c r="D239" s="30"/>
      <c r="E239" s="61">
        <v>17.8</v>
      </c>
      <c r="F239" s="28"/>
      <c r="G239" s="28"/>
      <c r="H239" s="28"/>
      <c r="I239" s="28"/>
      <c r="J239" s="28"/>
      <c r="K239" s="28"/>
      <c r="L239" s="28"/>
      <c r="M239" s="28"/>
      <c r="N239" s="27"/>
      <c r="O239" s="27"/>
      <c r="P239" s="27"/>
      <c r="Q239" s="27"/>
      <c r="R239" s="28"/>
      <c r="S239" s="28"/>
      <c r="T239" s="28"/>
      <c r="U239" s="28"/>
      <c r="V239" s="28"/>
      <c r="W239" s="28"/>
      <c r="X239" s="28"/>
      <c r="Y239" s="28"/>
      <c r="Z239" s="17"/>
      <c r="AA239" s="17"/>
      <c r="AB239" s="17"/>
      <c r="AC239" s="17"/>
      <c r="AD239" s="17"/>
      <c r="AE239" s="17"/>
      <c r="AF239" s="17"/>
      <c r="AG239" s="17" t="s">
        <v>111</v>
      </c>
      <c r="AH239" s="17">
        <v>0</v>
      </c>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row>
    <row r="240" spans="1:60" outlineLevel="1" x14ac:dyDescent="0.2">
      <c r="A240" s="39">
        <v>73</v>
      </c>
      <c r="B240" s="40" t="s">
        <v>702</v>
      </c>
      <c r="C240" s="54" t="s">
        <v>703</v>
      </c>
      <c r="D240" s="41" t="s">
        <v>124</v>
      </c>
      <c r="E240" s="42">
        <v>308.04000000000002</v>
      </c>
      <c r="F240" s="438">
        <v>0</v>
      </c>
      <c r="G240" s="44">
        <f>ROUND(E240*F240,2)</f>
        <v>0</v>
      </c>
      <c r="H240" s="43"/>
      <c r="I240" s="44">
        <f>ROUND(E240*H240,2)</f>
        <v>0</v>
      </c>
      <c r="J240" s="43"/>
      <c r="K240" s="44">
        <f>ROUND(E240*J240,2)</f>
        <v>0</v>
      </c>
      <c r="L240" s="44">
        <v>21</v>
      </c>
      <c r="M240" s="44">
        <f>G240*(1+L240/100)</f>
        <v>0</v>
      </c>
      <c r="N240" s="42">
        <v>0</v>
      </c>
      <c r="O240" s="42">
        <f>ROUND(E240*N240,2)</f>
        <v>0</v>
      </c>
      <c r="P240" s="42">
        <v>7.2999999999999995E-2</v>
      </c>
      <c r="Q240" s="42">
        <f>ROUND(E240*P240,2)</f>
        <v>22.49</v>
      </c>
      <c r="R240" s="44"/>
      <c r="S240" s="44" t="s">
        <v>106</v>
      </c>
      <c r="T240" s="45" t="s">
        <v>106</v>
      </c>
      <c r="U240" s="28">
        <v>0.24</v>
      </c>
      <c r="V240" s="28">
        <f>ROUND(E240*U240,2)</f>
        <v>73.930000000000007</v>
      </c>
      <c r="W240" s="28"/>
      <c r="X240" s="28" t="s">
        <v>107</v>
      </c>
      <c r="Y240" s="28" t="s">
        <v>108</v>
      </c>
      <c r="Z240" s="17"/>
      <c r="AA240" s="17"/>
      <c r="AB240" s="17"/>
      <c r="AC240" s="17"/>
      <c r="AD240" s="17"/>
      <c r="AE240" s="17"/>
      <c r="AF240" s="17"/>
      <c r="AG240" s="17" t="s">
        <v>109</v>
      </c>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row>
    <row r="241" spans="1:60" outlineLevel="2" x14ac:dyDescent="0.2">
      <c r="A241" s="24"/>
      <c r="B241" s="25"/>
      <c r="C241" s="55" t="s">
        <v>684</v>
      </c>
      <c r="D241" s="30"/>
      <c r="E241" s="61">
        <v>308.04000000000002</v>
      </c>
      <c r="F241" s="28"/>
      <c r="G241" s="28"/>
      <c r="H241" s="28"/>
      <c r="I241" s="28"/>
      <c r="J241" s="28"/>
      <c r="K241" s="28"/>
      <c r="L241" s="28"/>
      <c r="M241" s="28"/>
      <c r="N241" s="27"/>
      <c r="O241" s="27"/>
      <c r="P241" s="27"/>
      <c r="Q241" s="27"/>
      <c r="R241" s="28"/>
      <c r="S241" s="28"/>
      <c r="T241" s="28"/>
      <c r="U241" s="28"/>
      <c r="V241" s="28"/>
      <c r="W241" s="28"/>
      <c r="X241" s="28"/>
      <c r="Y241" s="28"/>
      <c r="Z241" s="17"/>
      <c r="AA241" s="17"/>
      <c r="AB241" s="17"/>
      <c r="AC241" s="17"/>
      <c r="AD241" s="17"/>
      <c r="AE241" s="17"/>
      <c r="AF241" s="17"/>
      <c r="AG241" s="17" t="s">
        <v>111</v>
      </c>
      <c r="AH241" s="17">
        <v>0</v>
      </c>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row>
    <row r="242" spans="1:60" ht="22.5" outlineLevel="1" x14ac:dyDescent="0.2">
      <c r="A242" s="39">
        <v>74</v>
      </c>
      <c r="B242" s="40" t="s">
        <v>704</v>
      </c>
      <c r="C242" s="54" t="s">
        <v>705</v>
      </c>
      <c r="D242" s="41" t="s">
        <v>151</v>
      </c>
      <c r="E242" s="42">
        <v>33.5</v>
      </c>
      <c r="F242" s="438">
        <v>0</v>
      </c>
      <c r="G242" s="44">
        <f>ROUND(E242*F242,2)</f>
        <v>0</v>
      </c>
      <c r="H242" s="43"/>
      <c r="I242" s="44">
        <f>ROUND(E242*H242,2)</f>
        <v>0</v>
      </c>
      <c r="J242" s="43"/>
      <c r="K242" s="44">
        <f>ROUND(E242*J242,2)</f>
        <v>0</v>
      </c>
      <c r="L242" s="44">
        <v>21</v>
      </c>
      <c r="M242" s="44">
        <f>G242*(1+L242/100)</f>
        <v>0</v>
      </c>
      <c r="N242" s="42">
        <v>0</v>
      </c>
      <c r="O242" s="42">
        <f>ROUND(E242*N242,2)</f>
        <v>0</v>
      </c>
      <c r="P242" s="42">
        <v>2.3E-2</v>
      </c>
      <c r="Q242" s="42">
        <f>ROUND(E242*P242,2)</f>
        <v>0.77</v>
      </c>
      <c r="R242" s="44"/>
      <c r="S242" s="44" t="s">
        <v>106</v>
      </c>
      <c r="T242" s="45" t="s">
        <v>106</v>
      </c>
      <c r="U242" s="28">
        <v>0.08</v>
      </c>
      <c r="V242" s="28">
        <f>ROUND(E242*U242,2)</f>
        <v>2.68</v>
      </c>
      <c r="W242" s="28"/>
      <c r="X242" s="28" t="s">
        <v>107</v>
      </c>
      <c r="Y242" s="28" t="s">
        <v>108</v>
      </c>
      <c r="Z242" s="17"/>
      <c r="AA242" s="17"/>
      <c r="AB242" s="17"/>
      <c r="AC242" s="17"/>
      <c r="AD242" s="17"/>
      <c r="AE242" s="17"/>
      <c r="AF242" s="17"/>
      <c r="AG242" s="17" t="s">
        <v>109</v>
      </c>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row>
    <row r="243" spans="1:60" outlineLevel="2" x14ac:dyDescent="0.2">
      <c r="A243" s="24"/>
      <c r="B243" s="25"/>
      <c r="C243" s="55" t="s">
        <v>706</v>
      </c>
      <c r="D243" s="30"/>
      <c r="E243" s="61">
        <v>17.5</v>
      </c>
      <c r="F243" s="28"/>
      <c r="G243" s="28"/>
      <c r="H243" s="28"/>
      <c r="I243" s="28"/>
      <c r="J243" s="28"/>
      <c r="K243" s="28"/>
      <c r="L243" s="28"/>
      <c r="M243" s="28"/>
      <c r="N243" s="27"/>
      <c r="O243" s="27"/>
      <c r="P243" s="27"/>
      <c r="Q243" s="27"/>
      <c r="R243" s="28"/>
      <c r="S243" s="28"/>
      <c r="T243" s="28"/>
      <c r="U243" s="28"/>
      <c r="V243" s="28"/>
      <c r="W243" s="28"/>
      <c r="X243" s="28"/>
      <c r="Y243" s="28"/>
      <c r="Z243" s="17"/>
      <c r="AA243" s="17"/>
      <c r="AB243" s="17"/>
      <c r="AC243" s="17"/>
      <c r="AD243" s="17"/>
      <c r="AE243" s="17"/>
      <c r="AF243" s="17"/>
      <c r="AG243" s="17" t="s">
        <v>111</v>
      </c>
      <c r="AH243" s="17">
        <v>0</v>
      </c>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row>
    <row r="244" spans="1:60" outlineLevel="3" x14ac:dyDescent="0.2">
      <c r="A244" s="24"/>
      <c r="B244" s="25"/>
      <c r="C244" s="55" t="s">
        <v>707</v>
      </c>
      <c r="D244" s="30"/>
      <c r="E244" s="61">
        <v>16</v>
      </c>
      <c r="F244" s="28"/>
      <c r="G244" s="28"/>
      <c r="H244" s="28"/>
      <c r="I244" s="28"/>
      <c r="J244" s="28"/>
      <c r="K244" s="28"/>
      <c r="L244" s="28"/>
      <c r="M244" s="28"/>
      <c r="N244" s="27"/>
      <c r="O244" s="27"/>
      <c r="P244" s="27"/>
      <c r="Q244" s="27"/>
      <c r="R244" s="28"/>
      <c r="S244" s="28"/>
      <c r="T244" s="28"/>
      <c r="U244" s="28"/>
      <c r="V244" s="28"/>
      <c r="W244" s="28"/>
      <c r="X244" s="28"/>
      <c r="Y244" s="28"/>
      <c r="Z244" s="17"/>
      <c r="AA244" s="17"/>
      <c r="AB244" s="17"/>
      <c r="AC244" s="17"/>
      <c r="AD244" s="17"/>
      <c r="AE244" s="17"/>
      <c r="AF244" s="17"/>
      <c r="AG244" s="17" t="s">
        <v>111</v>
      </c>
      <c r="AH244" s="17">
        <v>0</v>
      </c>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row>
    <row r="245" spans="1:60" outlineLevel="1" x14ac:dyDescent="0.2">
      <c r="A245" s="39">
        <v>75</v>
      </c>
      <c r="B245" s="40" t="s">
        <v>708</v>
      </c>
      <c r="C245" s="54" t="s">
        <v>709</v>
      </c>
      <c r="D245" s="41" t="s">
        <v>124</v>
      </c>
      <c r="E245" s="42">
        <v>10.85</v>
      </c>
      <c r="F245" s="438">
        <v>0</v>
      </c>
      <c r="G245" s="44">
        <f>ROUND(E245*F245,2)</f>
        <v>0</v>
      </c>
      <c r="H245" s="43"/>
      <c r="I245" s="44">
        <f>ROUND(E245*H245,2)</f>
        <v>0</v>
      </c>
      <c r="J245" s="43"/>
      <c r="K245" s="44">
        <f>ROUND(E245*J245,2)</f>
        <v>0</v>
      </c>
      <c r="L245" s="44">
        <v>21</v>
      </c>
      <c r="M245" s="44">
        <f>G245*(1+L245/100)</f>
        <v>0</v>
      </c>
      <c r="N245" s="42">
        <v>0</v>
      </c>
      <c r="O245" s="42">
        <f>ROUND(E245*N245,2)</f>
        <v>0</v>
      </c>
      <c r="P245" s="42">
        <v>1.098E-2</v>
      </c>
      <c r="Q245" s="42">
        <f>ROUND(E245*P245,2)</f>
        <v>0.12</v>
      </c>
      <c r="R245" s="44"/>
      <c r="S245" s="44" t="s">
        <v>106</v>
      </c>
      <c r="T245" s="45" t="s">
        <v>106</v>
      </c>
      <c r="U245" s="28">
        <v>0.44</v>
      </c>
      <c r="V245" s="28">
        <f>ROUND(E245*U245,2)</f>
        <v>4.7699999999999996</v>
      </c>
      <c r="W245" s="28"/>
      <c r="X245" s="28" t="s">
        <v>107</v>
      </c>
      <c r="Y245" s="28" t="s">
        <v>108</v>
      </c>
      <c r="Z245" s="17"/>
      <c r="AA245" s="17"/>
      <c r="AB245" s="17"/>
      <c r="AC245" s="17"/>
      <c r="AD245" s="17"/>
      <c r="AE245" s="17"/>
      <c r="AF245" s="17"/>
      <c r="AG245" s="17" t="s">
        <v>109</v>
      </c>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row>
    <row r="246" spans="1:60" outlineLevel="2" x14ac:dyDescent="0.2">
      <c r="A246" s="24"/>
      <c r="B246" s="25"/>
      <c r="C246" s="55" t="s">
        <v>671</v>
      </c>
      <c r="D246" s="30"/>
      <c r="E246" s="61">
        <v>10.85</v>
      </c>
      <c r="F246" s="28"/>
      <c r="G246" s="28"/>
      <c r="H246" s="28"/>
      <c r="I246" s="28"/>
      <c r="J246" s="28"/>
      <c r="K246" s="28"/>
      <c r="L246" s="28"/>
      <c r="M246" s="28"/>
      <c r="N246" s="27"/>
      <c r="O246" s="27"/>
      <c r="P246" s="27"/>
      <c r="Q246" s="27"/>
      <c r="R246" s="28"/>
      <c r="S246" s="28"/>
      <c r="T246" s="28"/>
      <c r="U246" s="28"/>
      <c r="V246" s="28"/>
      <c r="W246" s="28"/>
      <c r="X246" s="28"/>
      <c r="Y246" s="28"/>
      <c r="Z246" s="17"/>
      <c r="AA246" s="17"/>
      <c r="AB246" s="17"/>
      <c r="AC246" s="17"/>
      <c r="AD246" s="17"/>
      <c r="AE246" s="17"/>
      <c r="AF246" s="17"/>
      <c r="AG246" s="17" t="s">
        <v>111</v>
      </c>
      <c r="AH246" s="17">
        <v>0</v>
      </c>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row>
    <row r="247" spans="1:60" outlineLevel="1" x14ac:dyDescent="0.2">
      <c r="A247" s="39">
        <v>76</v>
      </c>
      <c r="B247" s="40" t="s">
        <v>710</v>
      </c>
      <c r="C247" s="54" t="s">
        <v>711</v>
      </c>
      <c r="D247" s="41" t="s">
        <v>124</v>
      </c>
      <c r="E247" s="42">
        <v>10.85</v>
      </c>
      <c r="F247" s="438">
        <v>0</v>
      </c>
      <c r="G247" s="44">
        <f>ROUND(E247*F247,2)</f>
        <v>0</v>
      </c>
      <c r="H247" s="43"/>
      <c r="I247" s="44">
        <f>ROUND(E247*H247,2)</f>
        <v>0</v>
      </c>
      <c r="J247" s="43"/>
      <c r="K247" s="44">
        <f>ROUND(E247*J247,2)</f>
        <v>0</v>
      </c>
      <c r="L247" s="44">
        <v>21</v>
      </c>
      <c r="M247" s="44">
        <f>G247*(1+L247/100)</f>
        <v>0</v>
      </c>
      <c r="N247" s="42">
        <v>0</v>
      </c>
      <c r="O247" s="42">
        <f>ROUND(E247*N247,2)</f>
        <v>0</v>
      </c>
      <c r="P247" s="42">
        <v>8.0000000000000002E-3</v>
      </c>
      <c r="Q247" s="42">
        <f>ROUND(E247*P247,2)</f>
        <v>0.09</v>
      </c>
      <c r="R247" s="44"/>
      <c r="S247" s="44" t="s">
        <v>106</v>
      </c>
      <c r="T247" s="45" t="s">
        <v>106</v>
      </c>
      <c r="U247" s="28">
        <v>6.6000000000000003E-2</v>
      </c>
      <c r="V247" s="28">
        <f>ROUND(E247*U247,2)</f>
        <v>0.72</v>
      </c>
      <c r="W247" s="28"/>
      <c r="X247" s="28" t="s">
        <v>107</v>
      </c>
      <c r="Y247" s="28" t="s">
        <v>108</v>
      </c>
      <c r="Z247" s="17"/>
      <c r="AA247" s="17"/>
      <c r="AB247" s="17"/>
      <c r="AC247" s="17"/>
      <c r="AD247" s="17"/>
      <c r="AE247" s="17"/>
      <c r="AF247" s="17"/>
      <c r="AG247" s="17" t="s">
        <v>109</v>
      </c>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row>
    <row r="248" spans="1:60" outlineLevel="2" x14ac:dyDescent="0.2">
      <c r="A248" s="24"/>
      <c r="B248" s="25"/>
      <c r="C248" s="55" t="s">
        <v>671</v>
      </c>
      <c r="D248" s="30"/>
      <c r="E248" s="61">
        <v>10.85</v>
      </c>
      <c r="F248" s="28"/>
      <c r="G248" s="28"/>
      <c r="H248" s="28"/>
      <c r="I248" s="28"/>
      <c r="J248" s="28"/>
      <c r="K248" s="28"/>
      <c r="L248" s="28"/>
      <c r="M248" s="28"/>
      <c r="N248" s="27"/>
      <c r="O248" s="27"/>
      <c r="P248" s="27"/>
      <c r="Q248" s="27"/>
      <c r="R248" s="28"/>
      <c r="S248" s="28"/>
      <c r="T248" s="28"/>
      <c r="U248" s="28"/>
      <c r="V248" s="28"/>
      <c r="W248" s="28"/>
      <c r="X248" s="28"/>
      <c r="Y248" s="28"/>
      <c r="Z248" s="17"/>
      <c r="AA248" s="17"/>
      <c r="AB248" s="17"/>
      <c r="AC248" s="17"/>
      <c r="AD248" s="17"/>
      <c r="AE248" s="17"/>
      <c r="AF248" s="17"/>
      <c r="AG248" s="17" t="s">
        <v>111</v>
      </c>
      <c r="AH248" s="17">
        <v>0</v>
      </c>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row>
    <row r="249" spans="1:60" ht="22.5" outlineLevel="1" x14ac:dyDescent="0.2">
      <c r="A249" s="39">
        <v>77</v>
      </c>
      <c r="B249" s="40" t="s">
        <v>712</v>
      </c>
      <c r="C249" s="54" t="s">
        <v>713</v>
      </c>
      <c r="D249" s="41" t="s">
        <v>151</v>
      </c>
      <c r="E249" s="42">
        <v>8.3000000000000007</v>
      </c>
      <c r="F249" s="438">
        <v>0</v>
      </c>
      <c r="G249" s="44">
        <f>ROUND(E249*F249,2)</f>
        <v>0</v>
      </c>
      <c r="H249" s="43"/>
      <c r="I249" s="44">
        <f>ROUND(E249*H249,2)</f>
        <v>0</v>
      </c>
      <c r="J249" s="43"/>
      <c r="K249" s="44">
        <f>ROUND(E249*J249,2)</f>
        <v>0</v>
      </c>
      <c r="L249" s="44">
        <v>21</v>
      </c>
      <c r="M249" s="44">
        <f>G249*(1+L249/100)</f>
        <v>0</v>
      </c>
      <c r="N249" s="42">
        <v>0</v>
      </c>
      <c r="O249" s="42">
        <f>ROUND(E249*N249,2)</f>
        <v>0</v>
      </c>
      <c r="P249" s="42">
        <v>0.03</v>
      </c>
      <c r="Q249" s="42">
        <f>ROUND(E249*P249,2)</f>
        <v>0.25</v>
      </c>
      <c r="R249" s="44"/>
      <c r="S249" s="44" t="s">
        <v>106</v>
      </c>
      <c r="T249" s="45" t="s">
        <v>106</v>
      </c>
      <c r="U249" s="28">
        <v>0.26</v>
      </c>
      <c r="V249" s="28">
        <f>ROUND(E249*U249,2)</f>
        <v>2.16</v>
      </c>
      <c r="W249" s="28"/>
      <c r="X249" s="28" t="s">
        <v>107</v>
      </c>
      <c r="Y249" s="28" t="s">
        <v>108</v>
      </c>
      <c r="Z249" s="17"/>
      <c r="AA249" s="17"/>
      <c r="AB249" s="17"/>
      <c r="AC249" s="17"/>
      <c r="AD249" s="17"/>
      <c r="AE249" s="17"/>
      <c r="AF249" s="17"/>
      <c r="AG249" s="17" t="s">
        <v>109</v>
      </c>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row>
    <row r="250" spans="1:60" outlineLevel="2" x14ac:dyDescent="0.2">
      <c r="A250" s="24"/>
      <c r="B250" s="25"/>
      <c r="C250" s="55" t="s">
        <v>714</v>
      </c>
      <c r="D250" s="30"/>
      <c r="E250" s="61">
        <v>8.3000000000000007</v>
      </c>
      <c r="F250" s="28"/>
      <c r="G250" s="28"/>
      <c r="H250" s="28"/>
      <c r="I250" s="28"/>
      <c r="J250" s="28"/>
      <c r="K250" s="28"/>
      <c r="L250" s="28"/>
      <c r="M250" s="28"/>
      <c r="N250" s="27"/>
      <c r="O250" s="27"/>
      <c r="P250" s="27"/>
      <c r="Q250" s="27"/>
      <c r="R250" s="28"/>
      <c r="S250" s="28"/>
      <c r="T250" s="28"/>
      <c r="U250" s="28"/>
      <c r="V250" s="28"/>
      <c r="W250" s="28"/>
      <c r="X250" s="28"/>
      <c r="Y250" s="28"/>
      <c r="Z250" s="17"/>
      <c r="AA250" s="17"/>
      <c r="AB250" s="17"/>
      <c r="AC250" s="17"/>
      <c r="AD250" s="17"/>
      <c r="AE250" s="17"/>
      <c r="AF250" s="17"/>
      <c r="AG250" s="17" t="s">
        <v>111</v>
      </c>
      <c r="AH250" s="17">
        <v>0</v>
      </c>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row>
    <row r="251" spans="1:60" x14ac:dyDescent="0.2">
      <c r="A251" s="32" t="s">
        <v>101</v>
      </c>
      <c r="B251" s="33" t="s">
        <v>46</v>
      </c>
      <c r="C251" s="53" t="s">
        <v>47</v>
      </c>
      <c r="D251" s="34"/>
      <c r="E251" s="35"/>
      <c r="F251" s="36"/>
      <c r="G251" s="36">
        <f>SUMIF(AG252:AG253,"&lt;&gt;NOR",G252:G253)</f>
        <v>0</v>
      </c>
      <c r="H251" s="36"/>
      <c r="I251" s="36">
        <f>SUM(I252:I253)</f>
        <v>0</v>
      </c>
      <c r="J251" s="36"/>
      <c r="K251" s="36">
        <f>SUM(K252:K253)</f>
        <v>0</v>
      </c>
      <c r="L251" s="36"/>
      <c r="M251" s="36">
        <f>SUM(M252:M253)</f>
        <v>0</v>
      </c>
      <c r="N251" s="35"/>
      <c r="O251" s="35">
        <f>SUM(O252:O253)</f>
        <v>0</v>
      </c>
      <c r="P251" s="35"/>
      <c r="Q251" s="35">
        <f>SUM(Q252:Q253)</f>
        <v>0</v>
      </c>
      <c r="R251" s="36"/>
      <c r="S251" s="36"/>
      <c r="T251" s="37"/>
      <c r="U251" s="31"/>
      <c r="V251" s="31">
        <f>SUM(V252:V253)</f>
        <v>9.9499999999999993</v>
      </c>
      <c r="W251" s="31"/>
      <c r="X251" s="31"/>
      <c r="Y251" s="31"/>
      <c r="AG251" t="s">
        <v>102</v>
      </c>
    </row>
    <row r="252" spans="1:60" outlineLevel="1" x14ac:dyDescent="0.2">
      <c r="A252" s="46">
        <v>78</v>
      </c>
      <c r="B252" s="47" t="s">
        <v>213</v>
      </c>
      <c r="C252" s="56" t="s">
        <v>214</v>
      </c>
      <c r="D252" s="48" t="s">
        <v>114</v>
      </c>
      <c r="E252" s="49">
        <v>32.419870000000003</v>
      </c>
      <c r="F252" s="438">
        <v>0</v>
      </c>
      <c r="G252" s="51">
        <f>ROUND(E252*F252,2)</f>
        <v>0</v>
      </c>
      <c r="H252" s="50"/>
      <c r="I252" s="51">
        <f>ROUND(E252*H252,2)</f>
        <v>0</v>
      </c>
      <c r="J252" s="50"/>
      <c r="K252" s="51">
        <f>ROUND(E252*J252,2)</f>
        <v>0</v>
      </c>
      <c r="L252" s="51">
        <v>21</v>
      </c>
      <c r="M252" s="51">
        <f>G252*(1+L252/100)</f>
        <v>0</v>
      </c>
      <c r="N252" s="49">
        <v>0</v>
      </c>
      <c r="O252" s="49">
        <f>ROUND(E252*N252,2)</f>
        <v>0</v>
      </c>
      <c r="P252" s="49">
        <v>0</v>
      </c>
      <c r="Q252" s="49">
        <f>ROUND(E252*P252,2)</f>
        <v>0</v>
      </c>
      <c r="R252" s="51"/>
      <c r="S252" s="51" t="s">
        <v>106</v>
      </c>
      <c r="T252" s="52" t="s">
        <v>106</v>
      </c>
      <c r="U252" s="28">
        <v>0.307</v>
      </c>
      <c r="V252" s="28">
        <f>ROUND(E252*U252,2)</f>
        <v>9.9499999999999993</v>
      </c>
      <c r="W252" s="28"/>
      <c r="X252" s="28" t="s">
        <v>215</v>
      </c>
      <c r="Y252" s="28" t="s">
        <v>108</v>
      </c>
      <c r="Z252" s="17"/>
      <c r="AA252" s="17"/>
      <c r="AB252" s="17"/>
      <c r="AC252" s="17"/>
      <c r="AD252" s="17"/>
      <c r="AE252" s="17"/>
      <c r="AF252" s="17"/>
      <c r="AG252" s="17" t="s">
        <v>216</v>
      </c>
      <c r="AH252" s="17"/>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row>
    <row r="253" spans="1:60" outlineLevel="1" x14ac:dyDescent="0.2">
      <c r="A253" s="46">
        <v>79</v>
      </c>
      <c r="B253" s="47" t="s">
        <v>217</v>
      </c>
      <c r="C253" s="56" t="s">
        <v>218</v>
      </c>
      <c r="D253" s="48" t="s">
        <v>114</v>
      </c>
      <c r="E253" s="49">
        <v>32.419870000000003</v>
      </c>
      <c r="F253" s="438">
        <v>0</v>
      </c>
      <c r="G253" s="51">
        <f>ROUND(E253*F253,2)</f>
        <v>0</v>
      </c>
      <c r="H253" s="50"/>
      <c r="I253" s="51">
        <f>ROUND(E253*H253,2)</f>
        <v>0</v>
      </c>
      <c r="J253" s="50"/>
      <c r="K253" s="51">
        <f>ROUND(E253*J253,2)</f>
        <v>0</v>
      </c>
      <c r="L253" s="51">
        <v>21</v>
      </c>
      <c r="M253" s="51">
        <f>G253*(1+L253/100)</f>
        <v>0</v>
      </c>
      <c r="N253" s="49">
        <v>0</v>
      </c>
      <c r="O253" s="49">
        <f>ROUND(E253*N253,2)</f>
        <v>0</v>
      </c>
      <c r="P253" s="49">
        <v>0</v>
      </c>
      <c r="Q253" s="49">
        <f>ROUND(E253*P253,2)</f>
        <v>0</v>
      </c>
      <c r="R253" s="51"/>
      <c r="S253" s="51" t="s">
        <v>132</v>
      </c>
      <c r="T253" s="52" t="s">
        <v>133</v>
      </c>
      <c r="U253" s="28">
        <v>0</v>
      </c>
      <c r="V253" s="28">
        <f>ROUND(E253*U253,2)</f>
        <v>0</v>
      </c>
      <c r="W253" s="28"/>
      <c r="X253" s="28" t="s">
        <v>215</v>
      </c>
      <c r="Y253" s="28" t="s">
        <v>108</v>
      </c>
      <c r="Z253" s="17"/>
      <c r="AA253" s="17"/>
      <c r="AB253" s="17"/>
      <c r="AC253" s="17"/>
      <c r="AD253" s="17"/>
      <c r="AE253" s="17"/>
      <c r="AF253" s="17"/>
      <c r="AG253" s="17" t="s">
        <v>216</v>
      </c>
      <c r="AH253" s="17"/>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row>
    <row r="254" spans="1:60" x14ac:dyDescent="0.2">
      <c r="A254" s="32" t="s">
        <v>101</v>
      </c>
      <c r="B254" s="33" t="s">
        <v>50</v>
      </c>
      <c r="C254" s="53" t="s">
        <v>51</v>
      </c>
      <c r="D254" s="34"/>
      <c r="E254" s="35"/>
      <c r="F254" s="36"/>
      <c r="G254" s="36">
        <f>SUMIF(AG255:AG331,"&lt;&gt;NOR",G255:G331)</f>
        <v>0</v>
      </c>
      <c r="H254" s="36"/>
      <c r="I254" s="36">
        <f>SUM(I255:I331)</f>
        <v>0</v>
      </c>
      <c r="J254" s="36"/>
      <c r="K254" s="36">
        <f>SUM(K255:K331)</f>
        <v>0</v>
      </c>
      <c r="L254" s="36"/>
      <c r="M254" s="36">
        <f>SUM(M255:M331)</f>
        <v>0</v>
      </c>
      <c r="N254" s="35"/>
      <c r="O254" s="35">
        <f>SUM(O255:O331)</f>
        <v>9.89</v>
      </c>
      <c r="P254" s="35"/>
      <c r="Q254" s="35">
        <f>SUM(Q255:Q331)</f>
        <v>0</v>
      </c>
      <c r="R254" s="36"/>
      <c r="S254" s="36"/>
      <c r="T254" s="37"/>
      <c r="U254" s="31"/>
      <c r="V254" s="31">
        <f>SUM(V255:V331)</f>
        <v>253.93999999999997</v>
      </c>
      <c r="W254" s="31"/>
      <c r="X254" s="31"/>
      <c r="Y254" s="31"/>
      <c r="AG254" t="s">
        <v>102</v>
      </c>
    </row>
    <row r="255" spans="1:60" ht="22.5" outlineLevel="1" x14ac:dyDescent="0.2">
      <c r="A255" s="39">
        <v>80</v>
      </c>
      <c r="B255" s="40" t="s">
        <v>715</v>
      </c>
      <c r="C255" s="54" t="s">
        <v>716</v>
      </c>
      <c r="D255" s="41" t="s">
        <v>124</v>
      </c>
      <c r="E255" s="42">
        <v>223.72499999999999</v>
      </c>
      <c r="F255" s="438">
        <v>0</v>
      </c>
      <c r="G255" s="44">
        <f>ROUND(E255*F255,2)</f>
        <v>0</v>
      </c>
      <c r="H255" s="43"/>
      <c r="I255" s="44">
        <f>ROUND(E255*H255,2)</f>
        <v>0</v>
      </c>
      <c r="J255" s="43"/>
      <c r="K255" s="44">
        <f>ROUND(E255*J255,2)</f>
        <v>0</v>
      </c>
      <c r="L255" s="44">
        <v>21</v>
      </c>
      <c r="M255" s="44">
        <f>G255*(1+L255/100)</f>
        <v>0</v>
      </c>
      <c r="N255" s="42">
        <v>5.2999999999999998E-4</v>
      </c>
      <c r="O255" s="42">
        <f>ROUND(E255*N255,2)</f>
        <v>0.12</v>
      </c>
      <c r="P255" s="42">
        <v>0</v>
      </c>
      <c r="Q255" s="42">
        <f>ROUND(E255*P255,2)</f>
        <v>0</v>
      </c>
      <c r="R255" s="44"/>
      <c r="S255" s="44" t="s">
        <v>106</v>
      </c>
      <c r="T255" s="45" t="s">
        <v>106</v>
      </c>
      <c r="U255" s="28">
        <v>0.23</v>
      </c>
      <c r="V255" s="28">
        <f>ROUND(E255*U255,2)</f>
        <v>51.46</v>
      </c>
      <c r="W255" s="28"/>
      <c r="X255" s="28" t="s">
        <v>107</v>
      </c>
      <c r="Y255" s="28" t="s">
        <v>108</v>
      </c>
      <c r="Z255" s="17"/>
      <c r="AA255" s="17"/>
      <c r="AB255" s="17"/>
      <c r="AC255" s="17"/>
      <c r="AD255" s="17"/>
      <c r="AE255" s="17"/>
      <c r="AF255" s="17"/>
      <c r="AG255" s="17" t="s">
        <v>109</v>
      </c>
      <c r="AH255" s="17"/>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row>
    <row r="256" spans="1:60" outlineLevel="2" x14ac:dyDescent="0.2">
      <c r="A256" s="24"/>
      <c r="B256" s="25"/>
      <c r="C256" s="55" t="s">
        <v>533</v>
      </c>
      <c r="D256" s="30"/>
      <c r="E256" s="61">
        <v>10.5</v>
      </c>
      <c r="F256" s="28"/>
      <c r="G256" s="28"/>
      <c r="H256" s="28"/>
      <c r="I256" s="28"/>
      <c r="J256" s="28"/>
      <c r="K256" s="28"/>
      <c r="L256" s="28"/>
      <c r="M256" s="28"/>
      <c r="N256" s="27"/>
      <c r="O256" s="27"/>
      <c r="P256" s="27"/>
      <c r="Q256" s="27"/>
      <c r="R256" s="28"/>
      <c r="S256" s="28"/>
      <c r="T256" s="28"/>
      <c r="U256" s="28"/>
      <c r="V256" s="28"/>
      <c r="W256" s="28"/>
      <c r="X256" s="28"/>
      <c r="Y256" s="28"/>
      <c r="Z256" s="17"/>
      <c r="AA256" s="17"/>
      <c r="AB256" s="17"/>
      <c r="AC256" s="17"/>
      <c r="AD256" s="17"/>
      <c r="AE256" s="17"/>
      <c r="AF256" s="17"/>
      <c r="AG256" s="17" t="s">
        <v>111</v>
      </c>
      <c r="AH256" s="17">
        <v>0</v>
      </c>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row>
    <row r="257" spans="1:60" outlineLevel="3" x14ac:dyDescent="0.2">
      <c r="A257" s="24"/>
      <c r="B257" s="25"/>
      <c r="C257" s="55" t="s">
        <v>548</v>
      </c>
      <c r="D257" s="30"/>
      <c r="E257" s="61">
        <v>12.6</v>
      </c>
      <c r="F257" s="28"/>
      <c r="G257" s="28"/>
      <c r="H257" s="28"/>
      <c r="I257" s="28"/>
      <c r="J257" s="28"/>
      <c r="K257" s="28"/>
      <c r="L257" s="28"/>
      <c r="M257" s="28"/>
      <c r="N257" s="27"/>
      <c r="O257" s="27"/>
      <c r="P257" s="27"/>
      <c r="Q257" s="27"/>
      <c r="R257" s="28"/>
      <c r="S257" s="28"/>
      <c r="T257" s="28"/>
      <c r="U257" s="28"/>
      <c r="V257" s="28"/>
      <c r="W257" s="28"/>
      <c r="X257" s="28"/>
      <c r="Y257" s="28"/>
      <c r="Z257" s="17"/>
      <c r="AA257" s="17"/>
      <c r="AB257" s="17"/>
      <c r="AC257" s="17"/>
      <c r="AD257" s="17"/>
      <c r="AE257" s="17"/>
      <c r="AF257" s="17"/>
      <c r="AG257" s="17" t="s">
        <v>111</v>
      </c>
      <c r="AH257" s="17">
        <v>0</v>
      </c>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row>
    <row r="258" spans="1:60" outlineLevel="3" x14ac:dyDescent="0.2">
      <c r="A258" s="24"/>
      <c r="B258" s="25"/>
      <c r="C258" s="55" t="s">
        <v>717</v>
      </c>
      <c r="D258" s="30"/>
      <c r="E258" s="61">
        <v>28.8</v>
      </c>
      <c r="F258" s="28"/>
      <c r="G258" s="28"/>
      <c r="H258" s="28"/>
      <c r="I258" s="28"/>
      <c r="J258" s="28"/>
      <c r="K258" s="28"/>
      <c r="L258" s="28"/>
      <c r="M258" s="28"/>
      <c r="N258" s="27"/>
      <c r="O258" s="27"/>
      <c r="P258" s="27"/>
      <c r="Q258" s="27"/>
      <c r="R258" s="28"/>
      <c r="S258" s="28"/>
      <c r="T258" s="28"/>
      <c r="U258" s="28"/>
      <c r="V258" s="28"/>
      <c r="W258" s="28"/>
      <c r="X258" s="28"/>
      <c r="Y258" s="28"/>
      <c r="Z258" s="17"/>
      <c r="AA258" s="17"/>
      <c r="AB258" s="17"/>
      <c r="AC258" s="17"/>
      <c r="AD258" s="17"/>
      <c r="AE258" s="17"/>
      <c r="AF258" s="17"/>
      <c r="AG258" s="17" t="s">
        <v>111</v>
      </c>
      <c r="AH258" s="17">
        <v>0</v>
      </c>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row>
    <row r="259" spans="1:60" outlineLevel="3" x14ac:dyDescent="0.2">
      <c r="A259" s="24"/>
      <c r="B259" s="25"/>
      <c r="C259" s="55" t="s">
        <v>535</v>
      </c>
      <c r="D259" s="30"/>
      <c r="E259" s="61">
        <v>9.18</v>
      </c>
      <c r="F259" s="28"/>
      <c r="G259" s="28"/>
      <c r="H259" s="28"/>
      <c r="I259" s="28"/>
      <c r="J259" s="28"/>
      <c r="K259" s="28"/>
      <c r="L259" s="28"/>
      <c r="M259" s="28"/>
      <c r="N259" s="27"/>
      <c r="O259" s="27"/>
      <c r="P259" s="27"/>
      <c r="Q259" s="27"/>
      <c r="R259" s="28"/>
      <c r="S259" s="28"/>
      <c r="T259" s="28"/>
      <c r="U259" s="28"/>
      <c r="V259" s="28"/>
      <c r="W259" s="28"/>
      <c r="X259" s="28"/>
      <c r="Y259" s="28"/>
      <c r="Z259" s="17"/>
      <c r="AA259" s="17"/>
      <c r="AB259" s="17"/>
      <c r="AC259" s="17"/>
      <c r="AD259" s="17"/>
      <c r="AE259" s="17"/>
      <c r="AF259" s="17"/>
      <c r="AG259" s="17" t="s">
        <v>111</v>
      </c>
      <c r="AH259" s="17">
        <v>0</v>
      </c>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row>
    <row r="260" spans="1:60" outlineLevel="3" x14ac:dyDescent="0.2">
      <c r="A260" s="24"/>
      <c r="B260" s="25"/>
      <c r="C260" s="55" t="s">
        <v>536</v>
      </c>
      <c r="D260" s="30"/>
      <c r="E260" s="61">
        <v>-2.89</v>
      </c>
      <c r="F260" s="28"/>
      <c r="G260" s="28"/>
      <c r="H260" s="28"/>
      <c r="I260" s="28"/>
      <c r="J260" s="28"/>
      <c r="K260" s="28"/>
      <c r="L260" s="28"/>
      <c r="M260" s="28"/>
      <c r="N260" s="27"/>
      <c r="O260" s="27"/>
      <c r="P260" s="27"/>
      <c r="Q260" s="27"/>
      <c r="R260" s="28"/>
      <c r="S260" s="28"/>
      <c r="T260" s="28"/>
      <c r="U260" s="28"/>
      <c r="V260" s="28"/>
      <c r="W260" s="28"/>
      <c r="X260" s="28"/>
      <c r="Y260" s="28"/>
      <c r="Z260" s="17"/>
      <c r="AA260" s="17"/>
      <c r="AB260" s="17"/>
      <c r="AC260" s="17"/>
      <c r="AD260" s="17"/>
      <c r="AE260" s="17"/>
      <c r="AF260" s="17"/>
      <c r="AG260" s="17" t="s">
        <v>111</v>
      </c>
      <c r="AH260" s="17">
        <v>0</v>
      </c>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row>
    <row r="261" spans="1:60" outlineLevel="3" x14ac:dyDescent="0.2">
      <c r="A261" s="24"/>
      <c r="B261" s="25"/>
      <c r="C261" s="55" t="s">
        <v>537</v>
      </c>
      <c r="D261" s="30"/>
      <c r="E261" s="61">
        <v>17.399999999999999</v>
      </c>
      <c r="F261" s="28"/>
      <c r="G261" s="28"/>
      <c r="H261" s="28"/>
      <c r="I261" s="28"/>
      <c r="J261" s="28"/>
      <c r="K261" s="28"/>
      <c r="L261" s="28"/>
      <c r="M261" s="28"/>
      <c r="N261" s="27"/>
      <c r="O261" s="27"/>
      <c r="P261" s="27"/>
      <c r="Q261" s="27"/>
      <c r="R261" s="28"/>
      <c r="S261" s="28"/>
      <c r="T261" s="28"/>
      <c r="U261" s="28"/>
      <c r="V261" s="28"/>
      <c r="W261" s="28"/>
      <c r="X261" s="28"/>
      <c r="Y261" s="28"/>
      <c r="Z261" s="17"/>
      <c r="AA261" s="17"/>
      <c r="AB261" s="17"/>
      <c r="AC261" s="17"/>
      <c r="AD261" s="17"/>
      <c r="AE261" s="17"/>
      <c r="AF261" s="17"/>
      <c r="AG261" s="17" t="s">
        <v>111</v>
      </c>
      <c r="AH261" s="17">
        <v>0</v>
      </c>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row>
    <row r="262" spans="1:60" outlineLevel="3" x14ac:dyDescent="0.2">
      <c r="A262" s="24"/>
      <c r="B262" s="25"/>
      <c r="C262" s="55" t="s">
        <v>538</v>
      </c>
      <c r="D262" s="30"/>
      <c r="E262" s="61">
        <v>101.5</v>
      </c>
      <c r="F262" s="28"/>
      <c r="G262" s="28"/>
      <c r="H262" s="28"/>
      <c r="I262" s="28"/>
      <c r="J262" s="28"/>
      <c r="K262" s="28"/>
      <c r="L262" s="28"/>
      <c r="M262" s="28"/>
      <c r="N262" s="27"/>
      <c r="O262" s="27"/>
      <c r="P262" s="27"/>
      <c r="Q262" s="27"/>
      <c r="R262" s="28"/>
      <c r="S262" s="28"/>
      <c r="T262" s="28"/>
      <c r="U262" s="28"/>
      <c r="V262" s="28"/>
      <c r="W262" s="28"/>
      <c r="X262" s="28"/>
      <c r="Y262" s="28"/>
      <c r="Z262" s="17"/>
      <c r="AA262" s="17"/>
      <c r="AB262" s="17"/>
      <c r="AC262" s="17"/>
      <c r="AD262" s="17"/>
      <c r="AE262" s="17"/>
      <c r="AF262" s="17"/>
      <c r="AG262" s="17" t="s">
        <v>111</v>
      </c>
      <c r="AH262" s="17">
        <v>0</v>
      </c>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row>
    <row r="263" spans="1:60" outlineLevel="3" x14ac:dyDescent="0.2">
      <c r="A263" s="24"/>
      <c r="B263" s="25"/>
      <c r="C263" s="55" t="s">
        <v>539</v>
      </c>
      <c r="D263" s="30"/>
      <c r="E263" s="61">
        <v>36.26</v>
      </c>
      <c r="F263" s="28"/>
      <c r="G263" s="28"/>
      <c r="H263" s="28"/>
      <c r="I263" s="28"/>
      <c r="J263" s="28"/>
      <c r="K263" s="28"/>
      <c r="L263" s="28"/>
      <c r="M263" s="28"/>
      <c r="N263" s="27"/>
      <c r="O263" s="27"/>
      <c r="P263" s="27"/>
      <c r="Q263" s="27"/>
      <c r="R263" s="28"/>
      <c r="S263" s="28"/>
      <c r="T263" s="28"/>
      <c r="U263" s="28"/>
      <c r="V263" s="28"/>
      <c r="W263" s="28"/>
      <c r="X263" s="28"/>
      <c r="Y263" s="28"/>
      <c r="Z263" s="17"/>
      <c r="AA263" s="17"/>
      <c r="AB263" s="17"/>
      <c r="AC263" s="17"/>
      <c r="AD263" s="17"/>
      <c r="AE263" s="17"/>
      <c r="AF263" s="17"/>
      <c r="AG263" s="17" t="s">
        <v>111</v>
      </c>
      <c r="AH263" s="17">
        <v>0</v>
      </c>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row>
    <row r="264" spans="1:60" outlineLevel="3" x14ac:dyDescent="0.2">
      <c r="A264" s="24"/>
      <c r="B264" s="25"/>
      <c r="C264" s="55" t="s">
        <v>540</v>
      </c>
      <c r="D264" s="30"/>
      <c r="E264" s="61">
        <v>-19.635000000000002</v>
      </c>
      <c r="F264" s="28"/>
      <c r="G264" s="28"/>
      <c r="H264" s="28"/>
      <c r="I264" s="28"/>
      <c r="J264" s="28"/>
      <c r="K264" s="28"/>
      <c r="L264" s="28"/>
      <c r="M264" s="28"/>
      <c r="N264" s="27"/>
      <c r="O264" s="27"/>
      <c r="P264" s="27"/>
      <c r="Q264" s="27"/>
      <c r="R264" s="28"/>
      <c r="S264" s="28"/>
      <c r="T264" s="28"/>
      <c r="U264" s="28"/>
      <c r="V264" s="28"/>
      <c r="W264" s="28"/>
      <c r="X264" s="28"/>
      <c r="Y264" s="28"/>
      <c r="Z264" s="17"/>
      <c r="AA264" s="17"/>
      <c r="AB264" s="17"/>
      <c r="AC264" s="17"/>
      <c r="AD264" s="17"/>
      <c r="AE264" s="17"/>
      <c r="AF264" s="17"/>
      <c r="AG264" s="17" t="s">
        <v>111</v>
      </c>
      <c r="AH264" s="17">
        <v>0</v>
      </c>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row>
    <row r="265" spans="1:60" outlineLevel="3" x14ac:dyDescent="0.2">
      <c r="A265" s="24"/>
      <c r="B265" s="25"/>
      <c r="C265" s="55" t="s">
        <v>541</v>
      </c>
      <c r="D265" s="30"/>
      <c r="E265" s="61">
        <v>14.49</v>
      </c>
      <c r="F265" s="28"/>
      <c r="G265" s="28"/>
      <c r="H265" s="28"/>
      <c r="I265" s="28"/>
      <c r="J265" s="28"/>
      <c r="K265" s="28"/>
      <c r="L265" s="28"/>
      <c r="M265" s="28"/>
      <c r="N265" s="27"/>
      <c r="O265" s="27"/>
      <c r="P265" s="27"/>
      <c r="Q265" s="27"/>
      <c r="R265" s="28"/>
      <c r="S265" s="28"/>
      <c r="T265" s="28"/>
      <c r="U265" s="28"/>
      <c r="V265" s="28"/>
      <c r="W265" s="28"/>
      <c r="X265" s="28"/>
      <c r="Y265" s="28"/>
      <c r="Z265" s="17"/>
      <c r="AA265" s="17"/>
      <c r="AB265" s="17"/>
      <c r="AC265" s="17"/>
      <c r="AD265" s="17"/>
      <c r="AE265" s="17"/>
      <c r="AF265" s="17"/>
      <c r="AG265" s="17" t="s">
        <v>111</v>
      </c>
      <c r="AH265" s="17">
        <v>0</v>
      </c>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row>
    <row r="266" spans="1:60" outlineLevel="3" x14ac:dyDescent="0.2">
      <c r="A266" s="24"/>
      <c r="B266" s="25"/>
      <c r="C266" s="55" t="s">
        <v>542</v>
      </c>
      <c r="D266" s="30"/>
      <c r="E266" s="61">
        <v>15.52</v>
      </c>
      <c r="F266" s="28"/>
      <c r="G266" s="28"/>
      <c r="H266" s="28"/>
      <c r="I266" s="28"/>
      <c r="J266" s="28"/>
      <c r="K266" s="28"/>
      <c r="L266" s="28"/>
      <c r="M266" s="28"/>
      <c r="N266" s="27"/>
      <c r="O266" s="27"/>
      <c r="P266" s="27"/>
      <c r="Q266" s="27"/>
      <c r="R266" s="28"/>
      <c r="S266" s="28"/>
      <c r="T266" s="28"/>
      <c r="U266" s="28"/>
      <c r="V266" s="28"/>
      <c r="W266" s="28"/>
      <c r="X266" s="28"/>
      <c r="Y266" s="28"/>
      <c r="Z266" s="17"/>
      <c r="AA266" s="17"/>
      <c r="AB266" s="17"/>
      <c r="AC266" s="17"/>
      <c r="AD266" s="17"/>
      <c r="AE266" s="17"/>
      <c r="AF266" s="17"/>
      <c r="AG266" s="17" t="s">
        <v>111</v>
      </c>
      <c r="AH266" s="17">
        <v>0</v>
      </c>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row>
    <row r="267" spans="1:60" ht="22.5" outlineLevel="1" x14ac:dyDescent="0.2">
      <c r="A267" s="39">
        <v>81</v>
      </c>
      <c r="B267" s="40" t="s">
        <v>718</v>
      </c>
      <c r="C267" s="54" t="s">
        <v>719</v>
      </c>
      <c r="D267" s="41" t="s">
        <v>124</v>
      </c>
      <c r="E267" s="42">
        <v>94.08</v>
      </c>
      <c r="F267" s="438">
        <v>0</v>
      </c>
      <c r="G267" s="44">
        <f>ROUND(E267*F267,2)</f>
        <v>0</v>
      </c>
      <c r="H267" s="43"/>
      <c r="I267" s="44">
        <f>ROUND(E267*H267,2)</f>
        <v>0</v>
      </c>
      <c r="J267" s="43"/>
      <c r="K267" s="44">
        <f>ROUND(E267*J267,2)</f>
        <v>0</v>
      </c>
      <c r="L267" s="44">
        <v>21</v>
      </c>
      <c r="M267" s="44">
        <f>G267*(1+L267/100)</f>
        <v>0</v>
      </c>
      <c r="N267" s="42">
        <v>2.3000000000000001E-4</v>
      </c>
      <c r="O267" s="42">
        <f>ROUND(E267*N267,2)</f>
        <v>0.02</v>
      </c>
      <c r="P267" s="42">
        <v>0</v>
      </c>
      <c r="Q267" s="42">
        <f>ROUND(E267*P267,2)</f>
        <v>0</v>
      </c>
      <c r="R267" s="44"/>
      <c r="S267" s="44" t="s">
        <v>106</v>
      </c>
      <c r="T267" s="45" t="s">
        <v>106</v>
      </c>
      <c r="U267" s="28">
        <v>0.18</v>
      </c>
      <c r="V267" s="28">
        <f>ROUND(E267*U267,2)</f>
        <v>16.93</v>
      </c>
      <c r="W267" s="28"/>
      <c r="X267" s="28" t="s">
        <v>107</v>
      </c>
      <c r="Y267" s="28" t="s">
        <v>108</v>
      </c>
      <c r="Z267" s="17"/>
      <c r="AA267" s="17"/>
      <c r="AB267" s="17"/>
      <c r="AC267" s="17"/>
      <c r="AD267" s="17"/>
      <c r="AE267" s="17"/>
      <c r="AF267" s="17"/>
      <c r="AG267" s="17" t="s">
        <v>109</v>
      </c>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row>
    <row r="268" spans="1:60" outlineLevel="2" x14ac:dyDescent="0.2">
      <c r="A268" s="24"/>
      <c r="B268" s="25"/>
      <c r="C268" s="55" t="s">
        <v>720</v>
      </c>
      <c r="D268" s="30"/>
      <c r="E268" s="61">
        <v>39.68</v>
      </c>
      <c r="F268" s="28"/>
      <c r="G268" s="28"/>
      <c r="H268" s="28"/>
      <c r="I268" s="28"/>
      <c r="J268" s="28"/>
      <c r="K268" s="28"/>
      <c r="L268" s="28"/>
      <c r="M268" s="28"/>
      <c r="N268" s="27"/>
      <c r="O268" s="27"/>
      <c r="P268" s="27"/>
      <c r="Q268" s="27"/>
      <c r="R268" s="28"/>
      <c r="S268" s="28"/>
      <c r="T268" s="28"/>
      <c r="U268" s="28"/>
      <c r="V268" s="28"/>
      <c r="W268" s="28"/>
      <c r="X268" s="28"/>
      <c r="Y268" s="28"/>
      <c r="Z268" s="17"/>
      <c r="AA268" s="17"/>
      <c r="AB268" s="17"/>
      <c r="AC268" s="17"/>
      <c r="AD268" s="17"/>
      <c r="AE268" s="17"/>
      <c r="AF268" s="17"/>
      <c r="AG268" s="17" t="s">
        <v>111</v>
      </c>
      <c r="AH268" s="17">
        <v>0</v>
      </c>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row>
    <row r="269" spans="1:60" outlineLevel="3" x14ac:dyDescent="0.2">
      <c r="A269" s="24"/>
      <c r="B269" s="25"/>
      <c r="C269" s="55" t="s">
        <v>721</v>
      </c>
      <c r="D269" s="30"/>
      <c r="E269" s="61">
        <v>25.6</v>
      </c>
      <c r="F269" s="28"/>
      <c r="G269" s="28"/>
      <c r="H269" s="28"/>
      <c r="I269" s="28"/>
      <c r="J269" s="28"/>
      <c r="K269" s="28"/>
      <c r="L269" s="28"/>
      <c r="M269" s="28"/>
      <c r="N269" s="27"/>
      <c r="O269" s="27"/>
      <c r="P269" s="27"/>
      <c r="Q269" s="27"/>
      <c r="R269" s="28"/>
      <c r="S269" s="28"/>
      <c r="T269" s="28"/>
      <c r="U269" s="28"/>
      <c r="V269" s="28"/>
      <c r="W269" s="28"/>
      <c r="X269" s="28"/>
      <c r="Y269" s="28"/>
      <c r="Z269" s="17"/>
      <c r="AA269" s="17"/>
      <c r="AB269" s="17"/>
      <c r="AC269" s="17"/>
      <c r="AD269" s="17"/>
      <c r="AE269" s="17"/>
      <c r="AF269" s="17"/>
      <c r="AG269" s="17" t="s">
        <v>111</v>
      </c>
      <c r="AH269" s="17">
        <v>0</v>
      </c>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row>
    <row r="270" spans="1:60" outlineLevel="3" x14ac:dyDescent="0.2">
      <c r="A270" s="24"/>
      <c r="B270" s="25"/>
      <c r="C270" s="55" t="s">
        <v>717</v>
      </c>
      <c r="D270" s="30"/>
      <c r="E270" s="61">
        <v>28.8</v>
      </c>
      <c r="F270" s="28"/>
      <c r="G270" s="28"/>
      <c r="H270" s="28"/>
      <c r="I270" s="28"/>
      <c r="J270" s="28"/>
      <c r="K270" s="28"/>
      <c r="L270" s="28"/>
      <c r="M270" s="28"/>
      <c r="N270" s="27"/>
      <c r="O270" s="27"/>
      <c r="P270" s="27"/>
      <c r="Q270" s="27"/>
      <c r="R270" s="28"/>
      <c r="S270" s="28"/>
      <c r="T270" s="28"/>
      <c r="U270" s="28"/>
      <c r="V270" s="28"/>
      <c r="W270" s="28"/>
      <c r="X270" s="28"/>
      <c r="Y270" s="28"/>
      <c r="Z270" s="17"/>
      <c r="AA270" s="17"/>
      <c r="AB270" s="17"/>
      <c r="AC270" s="17"/>
      <c r="AD270" s="17"/>
      <c r="AE270" s="17"/>
      <c r="AF270" s="17"/>
      <c r="AG270" s="17" t="s">
        <v>111</v>
      </c>
      <c r="AH270" s="17">
        <v>0</v>
      </c>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row>
    <row r="271" spans="1:60" ht="22.5" outlineLevel="1" x14ac:dyDescent="0.2">
      <c r="A271" s="39">
        <v>82</v>
      </c>
      <c r="B271" s="40" t="s">
        <v>722</v>
      </c>
      <c r="C271" s="54" t="s">
        <v>723</v>
      </c>
      <c r="D271" s="41" t="s">
        <v>124</v>
      </c>
      <c r="E271" s="42">
        <v>205.39500000000001</v>
      </c>
      <c r="F271" s="438">
        <v>0</v>
      </c>
      <c r="G271" s="44">
        <f>ROUND(E271*F271,2)</f>
        <v>0</v>
      </c>
      <c r="H271" s="43"/>
      <c r="I271" s="44">
        <f>ROUND(E271*H271,2)</f>
        <v>0</v>
      </c>
      <c r="J271" s="43"/>
      <c r="K271" s="44">
        <f>ROUND(E271*J271,2)</f>
        <v>0</v>
      </c>
      <c r="L271" s="44">
        <v>21</v>
      </c>
      <c r="M271" s="44">
        <f>G271*(1+L271/100)</f>
        <v>0</v>
      </c>
      <c r="N271" s="42">
        <v>2.3000000000000001E-4</v>
      </c>
      <c r="O271" s="42">
        <f>ROUND(E271*N271,2)</f>
        <v>0.05</v>
      </c>
      <c r="P271" s="42">
        <v>0</v>
      </c>
      <c r="Q271" s="42">
        <f>ROUND(E271*P271,2)</f>
        <v>0</v>
      </c>
      <c r="R271" s="44"/>
      <c r="S271" s="44" t="s">
        <v>106</v>
      </c>
      <c r="T271" s="45" t="s">
        <v>106</v>
      </c>
      <c r="U271" s="28">
        <v>0.36199999999999999</v>
      </c>
      <c r="V271" s="28">
        <f>ROUND(E271*U271,2)</f>
        <v>74.349999999999994</v>
      </c>
      <c r="W271" s="28"/>
      <c r="X271" s="28" t="s">
        <v>107</v>
      </c>
      <c r="Y271" s="28" t="s">
        <v>108</v>
      </c>
      <c r="Z271" s="17"/>
      <c r="AA271" s="17"/>
      <c r="AB271" s="17"/>
      <c r="AC271" s="17"/>
      <c r="AD271" s="17"/>
      <c r="AE271" s="17"/>
      <c r="AF271" s="17"/>
      <c r="AG271" s="17" t="s">
        <v>109</v>
      </c>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row>
    <row r="272" spans="1:60" outlineLevel="2" x14ac:dyDescent="0.2">
      <c r="A272" s="24"/>
      <c r="B272" s="25"/>
      <c r="C272" s="55" t="s">
        <v>724</v>
      </c>
      <c r="D272" s="30"/>
      <c r="E272" s="61">
        <v>230.64</v>
      </c>
      <c r="F272" s="28"/>
      <c r="G272" s="28"/>
      <c r="H272" s="28"/>
      <c r="I272" s="28"/>
      <c r="J272" s="28"/>
      <c r="K272" s="28"/>
      <c r="L272" s="28"/>
      <c r="M272" s="28"/>
      <c r="N272" s="27"/>
      <c r="O272" s="27"/>
      <c r="P272" s="27"/>
      <c r="Q272" s="27"/>
      <c r="R272" s="28"/>
      <c r="S272" s="28"/>
      <c r="T272" s="28"/>
      <c r="U272" s="28"/>
      <c r="V272" s="28"/>
      <c r="W272" s="28"/>
      <c r="X272" s="28"/>
      <c r="Y272" s="28"/>
      <c r="Z272" s="17"/>
      <c r="AA272" s="17"/>
      <c r="AB272" s="17"/>
      <c r="AC272" s="17"/>
      <c r="AD272" s="17"/>
      <c r="AE272" s="17"/>
      <c r="AF272" s="17"/>
      <c r="AG272" s="17" t="s">
        <v>111</v>
      </c>
      <c r="AH272" s="17">
        <v>0</v>
      </c>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row>
    <row r="273" spans="1:60" outlineLevel="3" x14ac:dyDescent="0.2">
      <c r="A273" s="24"/>
      <c r="B273" s="25"/>
      <c r="C273" s="55" t="s">
        <v>725</v>
      </c>
      <c r="D273" s="30"/>
      <c r="E273" s="61">
        <v>-25.245000000000001</v>
      </c>
      <c r="F273" s="28"/>
      <c r="G273" s="28"/>
      <c r="H273" s="28"/>
      <c r="I273" s="28"/>
      <c r="J273" s="28"/>
      <c r="K273" s="28"/>
      <c r="L273" s="28"/>
      <c r="M273" s="28"/>
      <c r="N273" s="27"/>
      <c r="O273" s="27"/>
      <c r="P273" s="27"/>
      <c r="Q273" s="27"/>
      <c r="R273" s="28"/>
      <c r="S273" s="28"/>
      <c r="T273" s="28"/>
      <c r="U273" s="28"/>
      <c r="V273" s="28"/>
      <c r="W273" s="28"/>
      <c r="X273" s="28"/>
      <c r="Y273" s="28"/>
      <c r="Z273" s="17"/>
      <c r="AA273" s="17"/>
      <c r="AB273" s="17"/>
      <c r="AC273" s="17"/>
      <c r="AD273" s="17"/>
      <c r="AE273" s="17"/>
      <c r="AF273" s="17"/>
      <c r="AG273" s="17" t="s">
        <v>111</v>
      </c>
      <c r="AH273" s="17">
        <v>0</v>
      </c>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row>
    <row r="274" spans="1:60" ht="22.5" outlineLevel="1" x14ac:dyDescent="0.2">
      <c r="A274" s="39">
        <v>83</v>
      </c>
      <c r="B274" s="40" t="s">
        <v>726</v>
      </c>
      <c r="C274" s="54" t="s">
        <v>727</v>
      </c>
      <c r="D274" s="41" t="s">
        <v>124</v>
      </c>
      <c r="E274" s="42">
        <v>338.40300000000002</v>
      </c>
      <c r="F274" s="438">
        <v>0</v>
      </c>
      <c r="G274" s="44">
        <f>ROUND(E274*F274,2)</f>
        <v>0</v>
      </c>
      <c r="H274" s="43"/>
      <c r="I274" s="44">
        <f>ROUND(E274*H274,2)</f>
        <v>0</v>
      </c>
      <c r="J274" s="43"/>
      <c r="K274" s="44">
        <f>ROUND(E274*J274,2)</f>
        <v>0</v>
      </c>
      <c r="L274" s="44">
        <v>21</v>
      </c>
      <c r="M274" s="44">
        <f>G274*(1+L274/100)</f>
        <v>0</v>
      </c>
      <c r="N274" s="42">
        <v>1.8000000000000001E-4</v>
      </c>
      <c r="O274" s="42">
        <f>ROUND(E274*N274,2)</f>
        <v>0.06</v>
      </c>
      <c r="P274" s="42">
        <v>0</v>
      </c>
      <c r="Q274" s="42">
        <f>ROUND(E274*P274,2)</f>
        <v>0</v>
      </c>
      <c r="R274" s="44"/>
      <c r="S274" s="44" t="s">
        <v>106</v>
      </c>
      <c r="T274" s="45" t="s">
        <v>106</v>
      </c>
      <c r="U274" s="28">
        <v>0.16</v>
      </c>
      <c r="V274" s="28">
        <f>ROUND(E274*U274,2)</f>
        <v>54.14</v>
      </c>
      <c r="W274" s="28"/>
      <c r="X274" s="28" t="s">
        <v>107</v>
      </c>
      <c r="Y274" s="28" t="s">
        <v>108</v>
      </c>
      <c r="Z274" s="17"/>
      <c r="AA274" s="17"/>
      <c r="AB274" s="17"/>
      <c r="AC274" s="17"/>
      <c r="AD274" s="17"/>
      <c r="AE274" s="17"/>
      <c r="AF274" s="17"/>
      <c r="AG274" s="17" t="s">
        <v>109</v>
      </c>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row>
    <row r="275" spans="1:60" outlineLevel="2" x14ac:dyDescent="0.2">
      <c r="A275" s="24"/>
      <c r="B275" s="25"/>
      <c r="C275" s="55" t="s">
        <v>728</v>
      </c>
      <c r="D275" s="30"/>
      <c r="E275" s="61">
        <v>16</v>
      </c>
      <c r="F275" s="28"/>
      <c r="G275" s="28"/>
      <c r="H275" s="28"/>
      <c r="I275" s="28"/>
      <c r="J275" s="28"/>
      <c r="K275" s="28"/>
      <c r="L275" s="28"/>
      <c r="M275" s="28"/>
      <c r="N275" s="27"/>
      <c r="O275" s="27"/>
      <c r="P275" s="27"/>
      <c r="Q275" s="27"/>
      <c r="R275" s="28"/>
      <c r="S275" s="28"/>
      <c r="T275" s="28"/>
      <c r="U275" s="28"/>
      <c r="V275" s="28"/>
      <c r="W275" s="28"/>
      <c r="X275" s="28"/>
      <c r="Y275" s="28"/>
      <c r="Z275" s="17"/>
      <c r="AA275" s="17"/>
      <c r="AB275" s="17"/>
      <c r="AC275" s="17"/>
      <c r="AD275" s="17"/>
      <c r="AE275" s="17"/>
      <c r="AF275" s="17"/>
      <c r="AG275" s="17" t="s">
        <v>111</v>
      </c>
      <c r="AH275" s="17">
        <v>0</v>
      </c>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row>
    <row r="276" spans="1:60" outlineLevel="3" x14ac:dyDescent="0.2">
      <c r="A276" s="24"/>
      <c r="B276" s="25"/>
      <c r="C276" s="55" t="s">
        <v>548</v>
      </c>
      <c r="D276" s="30"/>
      <c r="E276" s="61">
        <v>12.6</v>
      </c>
      <c r="F276" s="28"/>
      <c r="G276" s="28"/>
      <c r="H276" s="28"/>
      <c r="I276" s="28"/>
      <c r="J276" s="28"/>
      <c r="K276" s="28"/>
      <c r="L276" s="28"/>
      <c r="M276" s="28"/>
      <c r="N276" s="27"/>
      <c r="O276" s="27"/>
      <c r="P276" s="27"/>
      <c r="Q276" s="27"/>
      <c r="R276" s="28"/>
      <c r="S276" s="28"/>
      <c r="T276" s="28"/>
      <c r="U276" s="28"/>
      <c r="V276" s="28"/>
      <c r="W276" s="28"/>
      <c r="X276" s="28"/>
      <c r="Y276" s="28"/>
      <c r="Z276" s="17"/>
      <c r="AA276" s="17"/>
      <c r="AB276" s="17"/>
      <c r="AC276" s="17"/>
      <c r="AD276" s="17"/>
      <c r="AE276" s="17"/>
      <c r="AF276" s="17"/>
      <c r="AG276" s="17" t="s">
        <v>111</v>
      </c>
      <c r="AH276" s="17">
        <v>0</v>
      </c>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row>
    <row r="277" spans="1:60" outlineLevel="3" x14ac:dyDescent="0.2">
      <c r="A277" s="24"/>
      <c r="B277" s="25"/>
      <c r="C277" s="55" t="s">
        <v>479</v>
      </c>
      <c r="D277" s="30"/>
      <c r="E277" s="61">
        <v>7.15</v>
      </c>
      <c r="F277" s="28"/>
      <c r="G277" s="28"/>
      <c r="H277" s="28"/>
      <c r="I277" s="28"/>
      <c r="J277" s="28"/>
      <c r="K277" s="28"/>
      <c r="L277" s="28"/>
      <c r="M277" s="28"/>
      <c r="N277" s="27"/>
      <c r="O277" s="27"/>
      <c r="P277" s="27"/>
      <c r="Q277" s="27"/>
      <c r="R277" s="28"/>
      <c r="S277" s="28"/>
      <c r="T277" s="28"/>
      <c r="U277" s="28"/>
      <c r="V277" s="28"/>
      <c r="W277" s="28"/>
      <c r="X277" s="28"/>
      <c r="Y277" s="28"/>
      <c r="Z277" s="17"/>
      <c r="AA277" s="17"/>
      <c r="AB277" s="17"/>
      <c r="AC277" s="17"/>
      <c r="AD277" s="17"/>
      <c r="AE277" s="17"/>
      <c r="AF277" s="17"/>
      <c r="AG277" s="17" t="s">
        <v>111</v>
      </c>
      <c r="AH277" s="17">
        <v>0</v>
      </c>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row>
    <row r="278" spans="1:60" outlineLevel="3" x14ac:dyDescent="0.2">
      <c r="A278" s="24"/>
      <c r="B278" s="25"/>
      <c r="C278" s="55" t="s">
        <v>554</v>
      </c>
      <c r="D278" s="30"/>
      <c r="E278" s="61">
        <v>3.8</v>
      </c>
      <c r="F278" s="28"/>
      <c r="G278" s="28"/>
      <c r="H278" s="28"/>
      <c r="I278" s="28"/>
      <c r="J278" s="28"/>
      <c r="K278" s="28"/>
      <c r="L278" s="28"/>
      <c r="M278" s="28"/>
      <c r="N278" s="27"/>
      <c r="O278" s="27"/>
      <c r="P278" s="27"/>
      <c r="Q278" s="27"/>
      <c r="R278" s="28"/>
      <c r="S278" s="28"/>
      <c r="T278" s="28"/>
      <c r="U278" s="28"/>
      <c r="V278" s="28"/>
      <c r="W278" s="28"/>
      <c r="X278" s="28"/>
      <c r="Y278" s="28"/>
      <c r="Z278" s="17"/>
      <c r="AA278" s="17"/>
      <c r="AB278" s="17"/>
      <c r="AC278" s="17"/>
      <c r="AD278" s="17"/>
      <c r="AE278" s="17"/>
      <c r="AF278" s="17"/>
      <c r="AG278" s="17" t="s">
        <v>111</v>
      </c>
      <c r="AH278" s="17">
        <v>0</v>
      </c>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row>
    <row r="279" spans="1:60" outlineLevel="3" x14ac:dyDescent="0.2">
      <c r="A279" s="24"/>
      <c r="B279" s="25"/>
      <c r="C279" s="55" t="s">
        <v>545</v>
      </c>
      <c r="D279" s="30"/>
      <c r="E279" s="61">
        <v>7.7</v>
      </c>
      <c r="F279" s="28"/>
      <c r="G279" s="28"/>
      <c r="H279" s="28"/>
      <c r="I279" s="28"/>
      <c r="J279" s="28"/>
      <c r="K279" s="28"/>
      <c r="L279" s="28"/>
      <c r="M279" s="28"/>
      <c r="N279" s="27"/>
      <c r="O279" s="27"/>
      <c r="P279" s="27"/>
      <c r="Q279" s="27"/>
      <c r="R279" s="28"/>
      <c r="S279" s="28"/>
      <c r="T279" s="28"/>
      <c r="U279" s="28"/>
      <c r="V279" s="28"/>
      <c r="W279" s="28"/>
      <c r="X279" s="28"/>
      <c r="Y279" s="28"/>
      <c r="Z279" s="17"/>
      <c r="AA279" s="17"/>
      <c r="AB279" s="17"/>
      <c r="AC279" s="17"/>
      <c r="AD279" s="17"/>
      <c r="AE279" s="17"/>
      <c r="AF279" s="17"/>
      <c r="AG279" s="17" t="s">
        <v>111</v>
      </c>
      <c r="AH279" s="17">
        <v>0</v>
      </c>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row>
    <row r="280" spans="1:60" outlineLevel="3" x14ac:dyDescent="0.2">
      <c r="A280" s="24"/>
      <c r="B280" s="25"/>
      <c r="C280" s="55" t="s">
        <v>530</v>
      </c>
      <c r="D280" s="30"/>
      <c r="E280" s="61">
        <v>2.5</v>
      </c>
      <c r="F280" s="28"/>
      <c r="G280" s="28"/>
      <c r="H280" s="28"/>
      <c r="I280" s="28"/>
      <c r="J280" s="28"/>
      <c r="K280" s="28"/>
      <c r="L280" s="28"/>
      <c r="M280" s="28"/>
      <c r="N280" s="27"/>
      <c r="O280" s="27"/>
      <c r="P280" s="27"/>
      <c r="Q280" s="27"/>
      <c r="R280" s="28"/>
      <c r="S280" s="28"/>
      <c r="T280" s="28"/>
      <c r="U280" s="28"/>
      <c r="V280" s="28"/>
      <c r="W280" s="28"/>
      <c r="X280" s="28"/>
      <c r="Y280" s="28"/>
      <c r="Z280" s="17"/>
      <c r="AA280" s="17"/>
      <c r="AB280" s="17"/>
      <c r="AC280" s="17"/>
      <c r="AD280" s="17"/>
      <c r="AE280" s="17"/>
      <c r="AF280" s="17"/>
      <c r="AG280" s="17" t="s">
        <v>111</v>
      </c>
      <c r="AH280" s="17">
        <v>0</v>
      </c>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row>
    <row r="281" spans="1:60" outlineLevel="3" x14ac:dyDescent="0.2">
      <c r="A281" s="24"/>
      <c r="B281" s="25"/>
      <c r="C281" s="55" t="s">
        <v>527</v>
      </c>
      <c r="D281" s="30"/>
      <c r="E281" s="61">
        <v>28.16</v>
      </c>
      <c r="F281" s="28"/>
      <c r="G281" s="28"/>
      <c r="H281" s="28"/>
      <c r="I281" s="28"/>
      <c r="J281" s="28"/>
      <c r="K281" s="28"/>
      <c r="L281" s="28"/>
      <c r="M281" s="28"/>
      <c r="N281" s="27"/>
      <c r="O281" s="27"/>
      <c r="P281" s="27"/>
      <c r="Q281" s="27"/>
      <c r="R281" s="28"/>
      <c r="S281" s="28"/>
      <c r="T281" s="28"/>
      <c r="U281" s="28"/>
      <c r="V281" s="28"/>
      <c r="W281" s="28"/>
      <c r="X281" s="28"/>
      <c r="Y281" s="28"/>
      <c r="Z281" s="17"/>
      <c r="AA281" s="17"/>
      <c r="AB281" s="17"/>
      <c r="AC281" s="17"/>
      <c r="AD281" s="17"/>
      <c r="AE281" s="17"/>
      <c r="AF281" s="17"/>
      <c r="AG281" s="17" t="s">
        <v>111</v>
      </c>
      <c r="AH281" s="17">
        <v>0</v>
      </c>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7"/>
      <c r="BH281" s="17"/>
    </row>
    <row r="282" spans="1:60" outlineLevel="3" x14ac:dyDescent="0.2">
      <c r="A282" s="24"/>
      <c r="B282" s="25"/>
      <c r="C282" s="55" t="s">
        <v>534</v>
      </c>
      <c r="D282" s="30"/>
      <c r="E282" s="61">
        <v>21.08</v>
      </c>
      <c r="F282" s="28"/>
      <c r="G282" s="28"/>
      <c r="H282" s="28"/>
      <c r="I282" s="28"/>
      <c r="J282" s="28"/>
      <c r="K282" s="28"/>
      <c r="L282" s="28"/>
      <c r="M282" s="28"/>
      <c r="N282" s="27"/>
      <c r="O282" s="27"/>
      <c r="P282" s="27"/>
      <c r="Q282" s="27"/>
      <c r="R282" s="28"/>
      <c r="S282" s="28"/>
      <c r="T282" s="28"/>
      <c r="U282" s="28"/>
      <c r="V282" s="28"/>
      <c r="W282" s="28"/>
      <c r="X282" s="28"/>
      <c r="Y282" s="28"/>
      <c r="Z282" s="17"/>
      <c r="AA282" s="17"/>
      <c r="AB282" s="17"/>
      <c r="AC282" s="17"/>
      <c r="AD282" s="17"/>
      <c r="AE282" s="17"/>
      <c r="AF282" s="17"/>
      <c r="AG282" s="17" t="s">
        <v>111</v>
      </c>
      <c r="AH282" s="17">
        <v>0</v>
      </c>
      <c r="AI282" s="17"/>
      <c r="AJ282" s="17"/>
      <c r="AK282" s="17"/>
      <c r="AL282" s="17"/>
      <c r="AM282" s="17"/>
      <c r="AN282" s="17"/>
      <c r="AO282" s="17"/>
      <c r="AP282" s="17"/>
      <c r="AQ282" s="17"/>
      <c r="AR282" s="17"/>
      <c r="AS282" s="17"/>
      <c r="AT282" s="17"/>
      <c r="AU282" s="17"/>
      <c r="AV282" s="17"/>
      <c r="AW282" s="17"/>
      <c r="AX282" s="17"/>
      <c r="AY282" s="17"/>
      <c r="AZ282" s="17"/>
      <c r="BA282" s="17"/>
      <c r="BB282" s="17"/>
      <c r="BC282" s="17"/>
      <c r="BD282" s="17"/>
      <c r="BE282" s="17"/>
      <c r="BF282" s="17"/>
      <c r="BG282" s="17"/>
      <c r="BH282" s="17"/>
    </row>
    <row r="283" spans="1:60" outlineLevel="3" x14ac:dyDescent="0.2">
      <c r="A283" s="24"/>
      <c r="B283" s="25"/>
      <c r="C283" s="55" t="s">
        <v>549</v>
      </c>
      <c r="D283" s="30"/>
      <c r="E283" s="61">
        <v>7.6</v>
      </c>
      <c r="F283" s="28"/>
      <c r="G283" s="28"/>
      <c r="H283" s="28"/>
      <c r="I283" s="28"/>
      <c r="J283" s="28"/>
      <c r="K283" s="28"/>
      <c r="L283" s="28"/>
      <c r="M283" s="28"/>
      <c r="N283" s="27"/>
      <c r="O283" s="27"/>
      <c r="P283" s="27"/>
      <c r="Q283" s="27"/>
      <c r="R283" s="28"/>
      <c r="S283" s="28"/>
      <c r="T283" s="28"/>
      <c r="U283" s="28"/>
      <c r="V283" s="28"/>
      <c r="W283" s="28"/>
      <c r="X283" s="28"/>
      <c r="Y283" s="28"/>
      <c r="Z283" s="17"/>
      <c r="AA283" s="17"/>
      <c r="AB283" s="17"/>
      <c r="AC283" s="17"/>
      <c r="AD283" s="17"/>
      <c r="AE283" s="17"/>
      <c r="AF283" s="17"/>
      <c r="AG283" s="17" t="s">
        <v>111</v>
      </c>
      <c r="AH283" s="17">
        <v>0</v>
      </c>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row>
    <row r="284" spans="1:60" outlineLevel="3" x14ac:dyDescent="0.2">
      <c r="A284" s="24"/>
      <c r="B284" s="25"/>
      <c r="C284" s="55" t="s">
        <v>550</v>
      </c>
      <c r="D284" s="30"/>
      <c r="E284" s="61">
        <v>5.6</v>
      </c>
      <c r="F284" s="28"/>
      <c r="G284" s="28"/>
      <c r="H284" s="28"/>
      <c r="I284" s="28"/>
      <c r="J284" s="28"/>
      <c r="K284" s="28"/>
      <c r="L284" s="28"/>
      <c r="M284" s="28"/>
      <c r="N284" s="27"/>
      <c r="O284" s="27"/>
      <c r="P284" s="27"/>
      <c r="Q284" s="27"/>
      <c r="R284" s="28"/>
      <c r="S284" s="28"/>
      <c r="T284" s="28"/>
      <c r="U284" s="28"/>
      <c r="V284" s="28"/>
      <c r="W284" s="28"/>
      <c r="X284" s="28"/>
      <c r="Y284" s="28"/>
      <c r="Z284" s="17"/>
      <c r="AA284" s="17"/>
      <c r="AB284" s="17"/>
      <c r="AC284" s="17"/>
      <c r="AD284" s="17"/>
      <c r="AE284" s="17"/>
      <c r="AF284" s="17"/>
      <c r="AG284" s="17" t="s">
        <v>111</v>
      </c>
      <c r="AH284" s="17">
        <v>0</v>
      </c>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7"/>
      <c r="BH284" s="17"/>
    </row>
    <row r="285" spans="1:60" outlineLevel="3" x14ac:dyDescent="0.2">
      <c r="A285" s="24"/>
      <c r="B285" s="25"/>
      <c r="C285" s="55" t="s">
        <v>729</v>
      </c>
      <c r="D285" s="30"/>
      <c r="E285" s="61">
        <v>9.18</v>
      </c>
      <c r="F285" s="28"/>
      <c r="G285" s="28"/>
      <c r="H285" s="28"/>
      <c r="I285" s="28"/>
      <c r="J285" s="28"/>
      <c r="K285" s="28"/>
      <c r="L285" s="28"/>
      <c r="M285" s="28"/>
      <c r="N285" s="27"/>
      <c r="O285" s="27"/>
      <c r="P285" s="27"/>
      <c r="Q285" s="27"/>
      <c r="R285" s="28"/>
      <c r="S285" s="28"/>
      <c r="T285" s="28"/>
      <c r="U285" s="28"/>
      <c r="V285" s="28"/>
      <c r="W285" s="28"/>
      <c r="X285" s="28"/>
      <c r="Y285" s="28"/>
      <c r="Z285" s="17"/>
      <c r="AA285" s="17"/>
      <c r="AB285" s="17"/>
      <c r="AC285" s="17"/>
      <c r="AD285" s="17"/>
      <c r="AE285" s="17"/>
      <c r="AF285" s="17"/>
      <c r="AG285" s="17" t="s">
        <v>111</v>
      </c>
      <c r="AH285" s="17">
        <v>0</v>
      </c>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row>
    <row r="286" spans="1:60" outlineLevel="3" x14ac:dyDescent="0.2">
      <c r="A286" s="24"/>
      <c r="B286" s="25"/>
      <c r="C286" s="55" t="s">
        <v>536</v>
      </c>
      <c r="D286" s="30"/>
      <c r="E286" s="61">
        <v>-2.89</v>
      </c>
      <c r="F286" s="28"/>
      <c r="G286" s="28"/>
      <c r="H286" s="28"/>
      <c r="I286" s="28"/>
      <c r="J286" s="28"/>
      <c r="K286" s="28"/>
      <c r="L286" s="28"/>
      <c r="M286" s="28"/>
      <c r="N286" s="27"/>
      <c r="O286" s="27"/>
      <c r="P286" s="27"/>
      <c r="Q286" s="27"/>
      <c r="R286" s="28"/>
      <c r="S286" s="28"/>
      <c r="T286" s="28"/>
      <c r="U286" s="28"/>
      <c r="V286" s="28"/>
      <c r="W286" s="28"/>
      <c r="X286" s="28"/>
      <c r="Y286" s="28"/>
      <c r="Z286" s="17"/>
      <c r="AA286" s="17"/>
      <c r="AB286" s="17"/>
      <c r="AC286" s="17"/>
      <c r="AD286" s="17"/>
      <c r="AE286" s="17"/>
      <c r="AF286" s="17"/>
      <c r="AG286" s="17" t="s">
        <v>111</v>
      </c>
      <c r="AH286" s="17">
        <v>0</v>
      </c>
      <c r="AI286" s="17"/>
      <c r="AJ286" s="17"/>
      <c r="AK286" s="17"/>
      <c r="AL286" s="17"/>
      <c r="AM286" s="17"/>
      <c r="AN286" s="17"/>
      <c r="AO286" s="17"/>
      <c r="AP286" s="17"/>
      <c r="AQ286" s="17"/>
      <c r="AR286" s="17"/>
      <c r="AS286" s="17"/>
      <c r="AT286" s="17"/>
      <c r="AU286" s="17"/>
      <c r="AV286" s="17"/>
      <c r="AW286" s="17"/>
      <c r="AX286" s="17"/>
      <c r="AY286" s="17"/>
      <c r="AZ286" s="17"/>
      <c r="BA286" s="17"/>
      <c r="BB286" s="17"/>
      <c r="BC286" s="17"/>
      <c r="BD286" s="17"/>
      <c r="BE286" s="17"/>
      <c r="BF286" s="17"/>
      <c r="BG286" s="17"/>
      <c r="BH286" s="17"/>
    </row>
    <row r="287" spans="1:60" outlineLevel="3" x14ac:dyDescent="0.2">
      <c r="A287" s="24"/>
      <c r="B287" s="25"/>
      <c r="C287" s="55" t="s">
        <v>537</v>
      </c>
      <c r="D287" s="30"/>
      <c r="E287" s="61">
        <v>17.399999999999999</v>
      </c>
      <c r="F287" s="28"/>
      <c r="G287" s="28"/>
      <c r="H287" s="28"/>
      <c r="I287" s="28"/>
      <c r="J287" s="28"/>
      <c r="K287" s="28"/>
      <c r="L287" s="28"/>
      <c r="M287" s="28"/>
      <c r="N287" s="27"/>
      <c r="O287" s="27"/>
      <c r="P287" s="27"/>
      <c r="Q287" s="27"/>
      <c r="R287" s="28"/>
      <c r="S287" s="28"/>
      <c r="T287" s="28"/>
      <c r="U287" s="28"/>
      <c r="V287" s="28"/>
      <c r="W287" s="28"/>
      <c r="X287" s="28"/>
      <c r="Y287" s="28"/>
      <c r="Z287" s="17"/>
      <c r="AA287" s="17"/>
      <c r="AB287" s="17"/>
      <c r="AC287" s="17"/>
      <c r="AD287" s="17"/>
      <c r="AE287" s="17"/>
      <c r="AF287" s="17"/>
      <c r="AG287" s="17" t="s">
        <v>111</v>
      </c>
      <c r="AH287" s="17">
        <v>0</v>
      </c>
      <c r="AI287" s="17"/>
      <c r="AJ287" s="17"/>
      <c r="AK287" s="17"/>
      <c r="AL287" s="17"/>
      <c r="AM287" s="17"/>
      <c r="AN287" s="17"/>
      <c r="AO287" s="17"/>
      <c r="AP287" s="17"/>
      <c r="AQ287" s="17"/>
      <c r="AR287" s="17"/>
      <c r="AS287" s="17"/>
      <c r="AT287" s="17"/>
      <c r="AU287" s="17"/>
      <c r="AV287" s="17"/>
      <c r="AW287" s="17"/>
      <c r="AX287" s="17"/>
      <c r="AY287" s="17"/>
      <c r="AZ287" s="17"/>
      <c r="BA287" s="17"/>
      <c r="BB287" s="17"/>
      <c r="BC287" s="17"/>
      <c r="BD287" s="17"/>
      <c r="BE287" s="17"/>
      <c r="BF287" s="17"/>
      <c r="BG287" s="17"/>
      <c r="BH287" s="17"/>
    </row>
    <row r="288" spans="1:60" outlineLevel="3" x14ac:dyDescent="0.2">
      <c r="A288" s="24"/>
      <c r="B288" s="25"/>
      <c r="C288" s="55" t="s">
        <v>551</v>
      </c>
      <c r="D288" s="30"/>
      <c r="E288" s="61">
        <v>11.76</v>
      </c>
      <c r="F288" s="28"/>
      <c r="G288" s="28"/>
      <c r="H288" s="28"/>
      <c r="I288" s="28"/>
      <c r="J288" s="28"/>
      <c r="K288" s="28"/>
      <c r="L288" s="28"/>
      <c r="M288" s="28"/>
      <c r="N288" s="27"/>
      <c r="O288" s="27"/>
      <c r="P288" s="27"/>
      <c r="Q288" s="27"/>
      <c r="R288" s="28"/>
      <c r="S288" s="28"/>
      <c r="T288" s="28"/>
      <c r="U288" s="28"/>
      <c r="V288" s="28"/>
      <c r="W288" s="28"/>
      <c r="X288" s="28"/>
      <c r="Y288" s="28"/>
      <c r="Z288" s="17"/>
      <c r="AA288" s="17"/>
      <c r="AB288" s="17"/>
      <c r="AC288" s="17"/>
      <c r="AD288" s="17"/>
      <c r="AE288" s="17"/>
      <c r="AF288" s="17"/>
      <c r="AG288" s="17" t="s">
        <v>111</v>
      </c>
      <c r="AH288" s="17">
        <v>0</v>
      </c>
      <c r="AI288" s="17"/>
      <c r="AJ288" s="17"/>
      <c r="AK288" s="17"/>
      <c r="AL288" s="17"/>
      <c r="AM288" s="17"/>
      <c r="AN288" s="17"/>
      <c r="AO288" s="17"/>
      <c r="AP288" s="17"/>
      <c r="AQ288" s="17"/>
      <c r="AR288" s="17"/>
      <c r="AS288" s="17"/>
      <c r="AT288" s="17"/>
      <c r="AU288" s="17"/>
      <c r="AV288" s="17"/>
      <c r="AW288" s="17"/>
      <c r="AX288" s="17"/>
      <c r="AY288" s="17"/>
      <c r="AZ288" s="17"/>
      <c r="BA288" s="17"/>
      <c r="BB288" s="17"/>
      <c r="BC288" s="17"/>
      <c r="BD288" s="17"/>
      <c r="BE288" s="17"/>
      <c r="BF288" s="17"/>
      <c r="BG288" s="17"/>
      <c r="BH288" s="17"/>
    </row>
    <row r="289" spans="1:60" outlineLevel="3" x14ac:dyDescent="0.2">
      <c r="A289" s="24"/>
      <c r="B289" s="25"/>
      <c r="C289" s="55" t="s">
        <v>538</v>
      </c>
      <c r="D289" s="30"/>
      <c r="E289" s="61">
        <v>101.5</v>
      </c>
      <c r="F289" s="28"/>
      <c r="G289" s="28"/>
      <c r="H289" s="28"/>
      <c r="I289" s="28"/>
      <c r="J289" s="28"/>
      <c r="K289" s="28"/>
      <c r="L289" s="28"/>
      <c r="M289" s="28"/>
      <c r="N289" s="27"/>
      <c r="O289" s="27"/>
      <c r="P289" s="27"/>
      <c r="Q289" s="27"/>
      <c r="R289" s="28"/>
      <c r="S289" s="28"/>
      <c r="T289" s="28"/>
      <c r="U289" s="28"/>
      <c r="V289" s="28"/>
      <c r="W289" s="28"/>
      <c r="X289" s="28"/>
      <c r="Y289" s="28"/>
      <c r="Z289" s="17"/>
      <c r="AA289" s="17"/>
      <c r="AB289" s="17"/>
      <c r="AC289" s="17"/>
      <c r="AD289" s="17"/>
      <c r="AE289" s="17"/>
      <c r="AF289" s="17"/>
      <c r="AG289" s="17" t="s">
        <v>111</v>
      </c>
      <c r="AH289" s="17">
        <v>0</v>
      </c>
      <c r="AI289" s="17"/>
      <c r="AJ289" s="17"/>
      <c r="AK289" s="17"/>
      <c r="AL289" s="17"/>
      <c r="AM289" s="17"/>
      <c r="AN289" s="17"/>
      <c r="AO289" s="17"/>
      <c r="AP289" s="17"/>
      <c r="AQ289" s="17"/>
      <c r="AR289" s="17"/>
      <c r="AS289" s="17"/>
      <c r="AT289" s="17"/>
      <c r="AU289" s="17"/>
      <c r="AV289" s="17"/>
      <c r="AW289" s="17"/>
      <c r="AX289" s="17"/>
      <c r="AY289" s="17"/>
      <c r="AZ289" s="17"/>
      <c r="BA289" s="17"/>
      <c r="BB289" s="17"/>
      <c r="BC289" s="17"/>
      <c r="BD289" s="17"/>
      <c r="BE289" s="17"/>
      <c r="BF289" s="17"/>
      <c r="BG289" s="17"/>
      <c r="BH289" s="17"/>
    </row>
    <row r="290" spans="1:60" outlineLevel="3" x14ac:dyDescent="0.2">
      <c r="A290" s="24"/>
      <c r="B290" s="25"/>
      <c r="C290" s="55" t="s">
        <v>539</v>
      </c>
      <c r="D290" s="30"/>
      <c r="E290" s="61">
        <v>36.26</v>
      </c>
      <c r="F290" s="28"/>
      <c r="G290" s="28"/>
      <c r="H290" s="28"/>
      <c r="I290" s="28"/>
      <c r="J290" s="28"/>
      <c r="K290" s="28"/>
      <c r="L290" s="28"/>
      <c r="M290" s="28"/>
      <c r="N290" s="27"/>
      <c r="O290" s="27"/>
      <c r="P290" s="27"/>
      <c r="Q290" s="27"/>
      <c r="R290" s="28"/>
      <c r="S290" s="28"/>
      <c r="T290" s="28"/>
      <c r="U290" s="28"/>
      <c r="V290" s="28"/>
      <c r="W290" s="28"/>
      <c r="X290" s="28"/>
      <c r="Y290" s="28"/>
      <c r="Z290" s="17"/>
      <c r="AA290" s="17"/>
      <c r="AB290" s="17"/>
      <c r="AC290" s="17"/>
      <c r="AD290" s="17"/>
      <c r="AE290" s="17"/>
      <c r="AF290" s="17"/>
      <c r="AG290" s="17" t="s">
        <v>111</v>
      </c>
      <c r="AH290" s="17">
        <v>0</v>
      </c>
      <c r="AI290" s="17"/>
      <c r="AJ290" s="17"/>
      <c r="AK290" s="17"/>
      <c r="AL290" s="17"/>
      <c r="AM290" s="17"/>
      <c r="AN290" s="17"/>
      <c r="AO290" s="17"/>
      <c r="AP290" s="17"/>
      <c r="AQ290" s="17"/>
      <c r="AR290" s="17"/>
      <c r="AS290" s="17"/>
      <c r="AT290" s="17"/>
      <c r="AU290" s="17"/>
      <c r="AV290" s="17"/>
      <c r="AW290" s="17"/>
      <c r="AX290" s="17"/>
      <c r="AY290" s="17"/>
      <c r="AZ290" s="17"/>
      <c r="BA290" s="17"/>
      <c r="BB290" s="17"/>
      <c r="BC290" s="17"/>
      <c r="BD290" s="17"/>
      <c r="BE290" s="17"/>
      <c r="BF290" s="17"/>
      <c r="BG290" s="17"/>
      <c r="BH290" s="17"/>
    </row>
    <row r="291" spans="1:60" outlineLevel="3" x14ac:dyDescent="0.2">
      <c r="A291" s="24"/>
      <c r="B291" s="25"/>
      <c r="C291" s="55" t="s">
        <v>540</v>
      </c>
      <c r="D291" s="30"/>
      <c r="E291" s="61">
        <v>-19.635000000000002</v>
      </c>
      <c r="F291" s="28"/>
      <c r="G291" s="28"/>
      <c r="H291" s="28"/>
      <c r="I291" s="28"/>
      <c r="J291" s="28"/>
      <c r="K291" s="28"/>
      <c r="L291" s="28"/>
      <c r="M291" s="28"/>
      <c r="N291" s="27"/>
      <c r="O291" s="27"/>
      <c r="P291" s="27"/>
      <c r="Q291" s="27"/>
      <c r="R291" s="28"/>
      <c r="S291" s="28"/>
      <c r="T291" s="28"/>
      <c r="U291" s="28"/>
      <c r="V291" s="28"/>
      <c r="W291" s="28"/>
      <c r="X291" s="28"/>
      <c r="Y291" s="28"/>
      <c r="Z291" s="17"/>
      <c r="AA291" s="17"/>
      <c r="AB291" s="17"/>
      <c r="AC291" s="17"/>
      <c r="AD291" s="17"/>
      <c r="AE291" s="17"/>
      <c r="AF291" s="17"/>
      <c r="AG291" s="17" t="s">
        <v>111</v>
      </c>
      <c r="AH291" s="17">
        <v>0</v>
      </c>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7"/>
      <c r="BH291" s="17"/>
    </row>
    <row r="292" spans="1:60" outlineLevel="3" x14ac:dyDescent="0.2">
      <c r="A292" s="24"/>
      <c r="B292" s="25"/>
      <c r="C292" s="55" t="s">
        <v>541</v>
      </c>
      <c r="D292" s="30"/>
      <c r="E292" s="61">
        <v>14.49</v>
      </c>
      <c r="F292" s="28"/>
      <c r="G292" s="28"/>
      <c r="H292" s="28"/>
      <c r="I292" s="28"/>
      <c r="J292" s="28"/>
      <c r="K292" s="28"/>
      <c r="L292" s="28"/>
      <c r="M292" s="28"/>
      <c r="N292" s="27"/>
      <c r="O292" s="27"/>
      <c r="P292" s="27"/>
      <c r="Q292" s="27"/>
      <c r="R292" s="28"/>
      <c r="S292" s="28"/>
      <c r="T292" s="28"/>
      <c r="U292" s="28"/>
      <c r="V292" s="28"/>
      <c r="W292" s="28"/>
      <c r="X292" s="28"/>
      <c r="Y292" s="28"/>
      <c r="Z292" s="17"/>
      <c r="AA292" s="17"/>
      <c r="AB292" s="17"/>
      <c r="AC292" s="17"/>
      <c r="AD292" s="17"/>
      <c r="AE292" s="17"/>
      <c r="AF292" s="17"/>
      <c r="AG292" s="17" t="s">
        <v>111</v>
      </c>
      <c r="AH292" s="17">
        <v>0</v>
      </c>
      <c r="AI292" s="17"/>
      <c r="AJ292" s="17"/>
      <c r="AK292" s="17"/>
      <c r="AL292" s="17"/>
      <c r="AM292" s="17"/>
      <c r="AN292" s="17"/>
      <c r="AO292" s="17"/>
      <c r="AP292" s="17"/>
      <c r="AQ292" s="17"/>
      <c r="AR292" s="17"/>
      <c r="AS292" s="17"/>
      <c r="AT292" s="17"/>
      <c r="AU292" s="17"/>
      <c r="AV292" s="17"/>
      <c r="AW292" s="17"/>
      <c r="AX292" s="17"/>
      <c r="AY292" s="17"/>
      <c r="AZ292" s="17"/>
      <c r="BA292" s="17"/>
      <c r="BB292" s="17"/>
      <c r="BC292" s="17"/>
      <c r="BD292" s="17"/>
      <c r="BE292" s="17"/>
      <c r="BF292" s="17"/>
      <c r="BG292" s="17"/>
      <c r="BH292" s="17"/>
    </row>
    <row r="293" spans="1:60" outlineLevel="3" x14ac:dyDescent="0.2">
      <c r="A293" s="24"/>
      <c r="B293" s="25"/>
      <c r="C293" s="55" t="s">
        <v>542</v>
      </c>
      <c r="D293" s="30"/>
      <c r="E293" s="61">
        <v>15.52</v>
      </c>
      <c r="F293" s="28"/>
      <c r="G293" s="28"/>
      <c r="H293" s="28"/>
      <c r="I293" s="28"/>
      <c r="J293" s="28"/>
      <c r="K293" s="28"/>
      <c r="L293" s="28"/>
      <c r="M293" s="28"/>
      <c r="N293" s="27"/>
      <c r="O293" s="27"/>
      <c r="P293" s="27"/>
      <c r="Q293" s="27"/>
      <c r="R293" s="28"/>
      <c r="S293" s="28"/>
      <c r="T293" s="28"/>
      <c r="U293" s="28"/>
      <c r="V293" s="28"/>
      <c r="W293" s="28"/>
      <c r="X293" s="28"/>
      <c r="Y293" s="28"/>
      <c r="Z293" s="17"/>
      <c r="AA293" s="17"/>
      <c r="AB293" s="17"/>
      <c r="AC293" s="17"/>
      <c r="AD293" s="17"/>
      <c r="AE293" s="17"/>
      <c r="AF293" s="17"/>
      <c r="AG293" s="17" t="s">
        <v>111</v>
      </c>
      <c r="AH293" s="17">
        <v>0</v>
      </c>
      <c r="AI293" s="17"/>
      <c r="AJ293" s="17"/>
      <c r="AK293" s="17"/>
      <c r="AL293" s="17"/>
      <c r="AM293" s="17"/>
      <c r="AN293" s="17"/>
      <c r="AO293" s="17"/>
      <c r="AP293" s="17"/>
      <c r="AQ293" s="17"/>
      <c r="AR293" s="17"/>
      <c r="AS293" s="17"/>
      <c r="AT293" s="17"/>
      <c r="AU293" s="17"/>
      <c r="AV293" s="17"/>
      <c r="AW293" s="17"/>
      <c r="AX293" s="17"/>
      <c r="AY293" s="17"/>
      <c r="AZ293" s="17"/>
      <c r="BA293" s="17"/>
      <c r="BB293" s="17"/>
      <c r="BC293" s="17"/>
      <c r="BD293" s="17"/>
      <c r="BE293" s="17"/>
      <c r="BF293" s="17"/>
      <c r="BG293" s="17"/>
      <c r="BH293" s="17"/>
    </row>
    <row r="294" spans="1:60" outlineLevel="3" x14ac:dyDescent="0.2">
      <c r="A294" s="24"/>
      <c r="B294" s="25"/>
      <c r="C294" s="55" t="s">
        <v>475</v>
      </c>
      <c r="D294" s="30"/>
      <c r="E294" s="61">
        <v>46.02</v>
      </c>
      <c r="F294" s="28"/>
      <c r="G294" s="28"/>
      <c r="H294" s="28"/>
      <c r="I294" s="28"/>
      <c r="J294" s="28"/>
      <c r="K294" s="28"/>
      <c r="L294" s="28"/>
      <c r="M294" s="28"/>
      <c r="N294" s="27"/>
      <c r="O294" s="27"/>
      <c r="P294" s="27"/>
      <c r="Q294" s="27"/>
      <c r="R294" s="28"/>
      <c r="S294" s="28"/>
      <c r="T294" s="28"/>
      <c r="U294" s="28"/>
      <c r="V294" s="28"/>
      <c r="W294" s="28"/>
      <c r="X294" s="28"/>
      <c r="Y294" s="28"/>
      <c r="Z294" s="17"/>
      <c r="AA294" s="17"/>
      <c r="AB294" s="17"/>
      <c r="AC294" s="17"/>
      <c r="AD294" s="17"/>
      <c r="AE294" s="17"/>
      <c r="AF294" s="17"/>
      <c r="AG294" s="17" t="s">
        <v>111</v>
      </c>
      <c r="AH294" s="17">
        <v>0</v>
      </c>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7"/>
      <c r="BH294" s="17"/>
    </row>
    <row r="295" spans="1:60" outlineLevel="3" x14ac:dyDescent="0.2">
      <c r="A295" s="24"/>
      <c r="B295" s="25"/>
      <c r="C295" s="55" t="s">
        <v>476</v>
      </c>
      <c r="D295" s="30"/>
      <c r="E295" s="61">
        <v>-3.3919999999999999</v>
      </c>
      <c r="F295" s="28"/>
      <c r="G295" s="28"/>
      <c r="H295" s="28"/>
      <c r="I295" s="28"/>
      <c r="J295" s="28"/>
      <c r="K295" s="28"/>
      <c r="L295" s="28"/>
      <c r="M295" s="28"/>
      <c r="N295" s="27"/>
      <c r="O295" s="27"/>
      <c r="P295" s="27"/>
      <c r="Q295" s="27"/>
      <c r="R295" s="28"/>
      <c r="S295" s="28"/>
      <c r="T295" s="28"/>
      <c r="U295" s="28"/>
      <c r="V295" s="28"/>
      <c r="W295" s="28"/>
      <c r="X295" s="28"/>
      <c r="Y295" s="28"/>
      <c r="Z295" s="17"/>
      <c r="AA295" s="17"/>
      <c r="AB295" s="17"/>
      <c r="AC295" s="17"/>
      <c r="AD295" s="17"/>
      <c r="AE295" s="17"/>
      <c r="AF295" s="17"/>
      <c r="AG295" s="17" t="s">
        <v>111</v>
      </c>
      <c r="AH295" s="17">
        <v>0</v>
      </c>
      <c r="AI295" s="17"/>
      <c r="AJ295" s="17"/>
      <c r="AK295" s="17"/>
      <c r="AL295" s="17"/>
      <c r="AM295" s="17"/>
      <c r="AN295" s="17"/>
      <c r="AO295" s="17"/>
      <c r="AP295" s="17"/>
      <c r="AQ295" s="17"/>
      <c r="AR295" s="17"/>
      <c r="AS295" s="17"/>
      <c r="AT295" s="17"/>
      <c r="AU295" s="17"/>
      <c r="AV295" s="17"/>
      <c r="AW295" s="17"/>
      <c r="AX295" s="17"/>
      <c r="AY295" s="17"/>
      <c r="AZ295" s="17"/>
      <c r="BA295" s="17"/>
      <c r="BB295" s="17"/>
      <c r="BC295" s="17"/>
      <c r="BD295" s="17"/>
      <c r="BE295" s="17"/>
      <c r="BF295" s="17"/>
      <c r="BG295" s="17"/>
      <c r="BH295" s="17"/>
    </row>
    <row r="296" spans="1:60" ht="22.5" outlineLevel="1" x14ac:dyDescent="0.2">
      <c r="A296" s="39">
        <v>84</v>
      </c>
      <c r="B296" s="40" t="s">
        <v>730</v>
      </c>
      <c r="C296" s="54" t="s">
        <v>731</v>
      </c>
      <c r="D296" s="41" t="s">
        <v>124</v>
      </c>
      <c r="E296" s="42">
        <v>146.07</v>
      </c>
      <c r="F296" s="438">
        <v>0</v>
      </c>
      <c r="G296" s="44">
        <f>ROUND(E296*F296,2)</f>
        <v>0</v>
      </c>
      <c r="H296" s="43"/>
      <c r="I296" s="44">
        <f>ROUND(E296*H296,2)</f>
        <v>0</v>
      </c>
      <c r="J296" s="43"/>
      <c r="K296" s="44">
        <f>ROUND(E296*J296,2)</f>
        <v>0</v>
      </c>
      <c r="L296" s="44">
        <v>21</v>
      </c>
      <c r="M296" s="44">
        <f>G296*(1+L296/100)</f>
        <v>0</v>
      </c>
      <c r="N296" s="42">
        <v>0</v>
      </c>
      <c r="O296" s="42">
        <f>ROUND(E296*N296,2)</f>
        <v>0</v>
      </c>
      <c r="P296" s="42">
        <v>0</v>
      </c>
      <c r="Q296" s="42">
        <f>ROUND(E296*P296,2)</f>
        <v>0</v>
      </c>
      <c r="R296" s="44"/>
      <c r="S296" s="44" t="s">
        <v>106</v>
      </c>
      <c r="T296" s="45" t="s">
        <v>133</v>
      </c>
      <c r="U296" s="28">
        <v>0.15</v>
      </c>
      <c r="V296" s="28">
        <f>ROUND(E296*U296,2)</f>
        <v>21.91</v>
      </c>
      <c r="W296" s="28"/>
      <c r="X296" s="28" t="s">
        <v>107</v>
      </c>
      <c r="Y296" s="28" t="s">
        <v>108</v>
      </c>
      <c r="Z296" s="17"/>
      <c r="AA296" s="17"/>
      <c r="AB296" s="17"/>
      <c r="AC296" s="17"/>
      <c r="AD296" s="17"/>
      <c r="AE296" s="17"/>
      <c r="AF296" s="17"/>
      <c r="AG296" s="17" t="s">
        <v>109</v>
      </c>
      <c r="AH296" s="17"/>
      <c r="AI296" s="17"/>
      <c r="AJ296" s="17"/>
      <c r="AK296" s="17"/>
      <c r="AL296" s="17"/>
      <c r="AM296" s="17"/>
      <c r="AN296" s="17"/>
      <c r="AO296" s="17"/>
      <c r="AP296" s="17"/>
      <c r="AQ296" s="17"/>
      <c r="AR296" s="17"/>
      <c r="AS296" s="17"/>
      <c r="AT296" s="17"/>
      <c r="AU296" s="17"/>
      <c r="AV296" s="17"/>
      <c r="AW296" s="17"/>
      <c r="AX296" s="17"/>
      <c r="AY296" s="17"/>
      <c r="AZ296" s="17"/>
      <c r="BA296" s="17"/>
      <c r="BB296" s="17"/>
      <c r="BC296" s="17"/>
      <c r="BD296" s="17"/>
      <c r="BE296" s="17"/>
      <c r="BF296" s="17"/>
      <c r="BG296" s="17"/>
      <c r="BH296" s="17"/>
    </row>
    <row r="297" spans="1:60" outlineLevel="2" x14ac:dyDescent="0.2">
      <c r="A297" s="24"/>
      <c r="B297" s="25"/>
      <c r="C297" s="55" t="s">
        <v>732</v>
      </c>
      <c r="D297" s="30"/>
      <c r="E297" s="61">
        <v>142.29</v>
      </c>
      <c r="F297" s="28"/>
      <c r="G297" s="28"/>
      <c r="H297" s="28"/>
      <c r="I297" s="28"/>
      <c r="J297" s="28"/>
      <c r="K297" s="28"/>
      <c r="L297" s="28"/>
      <c r="M297" s="28"/>
      <c r="N297" s="27"/>
      <c r="O297" s="27"/>
      <c r="P297" s="27"/>
      <c r="Q297" s="27"/>
      <c r="R297" s="28"/>
      <c r="S297" s="28"/>
      <c r="T297" s="28"/>
      <c r="U297" s="28"/>
      <c r="V297" s="28"/>
      <c r="W297" s="28"/>
      <c r="X297" s="28"/>
      <c r="Y297" s="28"/>
      <c r="Z297" s="17"/>
      <c r="AA297" s="17"/>
      <c r="AB297" s="17"/>
      <c r="AC297" s="17"/>
      <c r="AD297" s="17"/>
      <c r="AE297" s="17"/>
      <c r="AF297" s="17"/>
      <c r="AG297" s="17" t="s">
        <v>111</v>
      </c>
      <c r="AH297" s="17">
        <v>0</v>
      </c>
      <c r="AI297" s="17"/>
      <c r="AJ297" s="17"/>
      <c r="AK297" s="17"/>
      <c r="AL297" s="17"/>
      <c r="AM297" s="17"/>
      <c r="AN297" s="17"/>
      <c r="AO297" s="17"/>
      <c r="AP297" s="17"/>
      <c r="AQ297" s="17"/>
      <c r="AR297" s="17"/>
      <c r="AS297" s="17"/>
      <c r="AT297" s="17"/>
      <c r="AU297" s="17"/>
      <c r="AV297" s="17"/>
      <c r="AW297" s="17"/>
      <c r="AX297" s="17"/>
      <c r="AY297" s="17"/>
      <c r="AZ297" s="17"/>
      <c r="BA297" s="17"/>
      <c r="BB297" s="17"/>
      <c r="BC297" s="17"/>
      <c r="BD297" s="17"/>
      <c r="BE297" s="17"/>
      <c r="BF297" s="17"/>
      <c r="BG297" s="17"/>
      <c r="BH297" s="17"/>
    </row>
    <row r="298" spans="1:60" outlineLevel="3" x14ac:dyDescent="0.2">
      <c r="A298" s="24"/>
      <c r="B298" s="25"/>
      <c r="C298" s="55" t="s">
        <v>733</v>
      </c>
      <c r="D298" s="30"/>
      <c r="E298" s="61">
        <v>12.18</v>
      </c>
      <c r="F298" s="28"/>
      <c r="G298" s="28"/>
      <c r="H298" s="28"/>
      <c r="I298" s="28"/>
      <c r="J298" s="28"/>
      <c r="K298" s="28"/>
      <c r="L298" s="28"/>
      <c r="M298" s="28"/>
      <c r="N298" s="27"/>
      <c r="O298" s="27"/>
      <c r="P298" s="27"/>
      <c r="Q298" s="27"/>
      <c r="R298" s="28"/>
      <c r="S298" s="28"/>
      <c r="T298" s="28"/>
      <c r="U298" s="28"/>
      <c r="V298" s="28"/>
      <c r="W298" s="28"/>
      <c r="X298" s="28"/>
      <c r="Y298" s="28"/>
      <c r="Z298" s="17"/>
      <c r="AA298" s="17"/>
      <c r="AB298" s="17"/>
      <c r="AC298" s="17"/>
      <c r="AD298" s="17"/>
      <c r="AE298" s="17"/>
      <c r="AF298" s="17"/>
      <c r="AG298" s="17" t="s">
        <v>111</v>
      </c>
      <c r="AH298" s="17">
        <v>0</v>
      </c>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7"/>
      <c r="BH298" s="17"/>
    </row>
    <row r="299" spans="1:60" outlineLevel="3" x14ac:dyDescent="0.2">
      <c r="A299" s="24"/>
      <c r="B299" s="25"/>
      <c r="C299" s="55" t="s">
        <v>734</v>
      </c>
      <c r="D299" s="30"/>
      <c r="E299" s="61">
        <v>-8.4</v>
      </c>
      <c r="F299" s="28"/>
      <c r="G299" s="28"/>
      <c r="H299" s="28"/>
      <c r="I299" s="28"/>
      <c r="J299" s="28"/>
      <c r="K299" s="28"/>
      <c r="L299" s="28"/>
      <c r="M299" s="28"/>
      <c r="N299" s="27"/>
      <c r="O299" s="27"/>
      <c r="P299" s="27"/>
      <c r="Q299" s="27"/>
      <c r="R299" s="28"/>
      <c r="S299" s="28"/>
      <c r="T299" s="28"/>
      <c r="U299" s="28"/>
      <c r="V299" s="28"/>
      <c r="W299" s="28"/>
      <c r="X299" s="28"/>
      <c r="Y299" s="28"/>
      <c r="Z299" s="17"/>
      <c r="AA299" s="17"/>
      <c r="AB299" s="17"/>
      <c r="AC299" s="17"/>
      <c r="AD299" s="17"/>
      <c r="AE299" s="17"/>
      <c r="AF299" s="17"/>
      <c r="AG299" s="17" t="s">
        <v>111</v>
      </c>
      <c r="AH299" s="17">
        <v>0</v>
      </c>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7"/>
      <c r="BH299" s="17"/>
    </row>
    <row r="300" spans="1:60" outlineLevel="1" x14ac:dyDescent="0.2">
      <c r="A300" s="39">
        <v>85</v>
      </c>
      <c r="B300" s="40" t="s">
        <v>735</v>
      </c>
      <c r="C300" s="54" t="s">
        <v>736</v>
      </c>
      <c r="D300" s="41" t="s">
        <v>124</v>
      </c>
      <c r="E300" s="42">
        <v>146.07</v>
      </c>
      <c r="F300" s="438">
        <v>0</v>
      </c>
      <c r="G300" s="44">
        <f>ROUND(E300*F300,2)</f>
        <v>0</v>
      </c>
      <c r="H300" s="43"/>
      <c r="I300" s="44">
        <f>ROUND(E300*H300,2)</f>
        <v>0</v>
      </c>
      <c r="J300" s="43"/>
      <c r="K300" s="44">
        <f>ROUND(E300*J300,2)</f>
        <v>0</v>
      </c>
      <c r="L300" s="44">
        <v>21</v>
      </c>
      <c r="M300" s="44">
        <f>G300*(1+L300/100)</f>
        <v>0</v>
      </c>
      <c r="N300" s="42">
        <v>4.87E-2</v>
      </c>
      <c r="O300" s="42">
        <f>ROUND(E300*N300,2)</f>
        <v>7.11</v>
      </c>
      <c r="P300" s="42">
        <v>0</v>
      </c>
      <c r="Q300" s="42">
        <f>ROUND(E300*P300,2)</f>
        <v>0</v>
      </c>
      <c r="R300" s="44"/>
      <c r="S300" s="44" t="s">
        <v>106</v>
      </c>
      <c r="T300" s="45" t="s">
        <v>106</v>
      </c>
      <c r="U300" s="28">
        <v>0.14000000000000001</v>
      </c>
      <c r="V300" s="28">
        <f>ROUND(E300*U300,2)</f>
        <v>20.45</v>
      </c>
      <c r="W300" s="28"/>
      <c r="X300" s="28" t="s">
        <v>107</v>
      </c>
      <c r="Y300" s="28" t="s">
        <v>108</v>
      </c>
      <c r="Z300" s="17"/>
      <c r="AA300" s="17"/>
      <c r="AB300" s="17"/>
      <c r="AC300" s="17"/>
      <c r="AD300" s="17"/>
      <c r="AE300" s="17"/>
      <c r="AF300" s="17"/>
      <c r="AG300" s="17" t="s">
        <v>109</v>
      </c>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7"/>
      <c r="BH300" s="17"/>
    </row>
    <row r="301" spans="1:60" outlineLevel="2" x14ac:dyDescent="0.2">
      <c r="A301" s="24"/>
      <c r="B301" s="25"/>
      <c r="C301" s="55" t="s">
        <v>732</v>
      </c>
      <c r="D301" s="30"/>
      <c r="E301" s="61">
        <v>142.29</v>
      </c>
      <c r="F301" s="28"/>
      <c r="G301" s="28"/>
      <c r="H301" s="28"/>
      <c r="I301" s="28"/>
      <c r="J301" s="28"/>
      <c r="K301" s="28"/>
      <c r="L301" s="28"/>
      <c r="M301" s="28"/>
      <c r="N301" s="27"/>
      <c r="O301" s="27"/>
      <c r="P301" s="27"/>
      <c r="Q301" s="27"/>
      <c r="R301" s="28"/>
      <c r="S301" s="28"/>
      <c r="T301" s="28"/>
      <c r="U301" s="28"/>
      <c r="V301" s="28"/>
      <c r="W301" s="28"/>
      <c r="X301" s="28"/>
      <c r="Y301" s="28"/>
      <c r="Z301" s="17"/>
      <c r="AA301" s="17"/>
      <c r="AB301" s="17"/>
      <c r="AC301" s="17"/>
      <c r="AD301" s="17"/>
      <c r="AE301" s="17"/>
      <c r="AF301" s="17"/>
      <c r="AG301" s="17" t="s">
        <v>111</v>
      </c>
      <c r="AH301" s="17">
        <v>0</v>
      </c>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row>
    <row r="302" spans="1:60" outlineLevel="3" x14ac:dyDescent="0.2">
      <c r="A302" s="24"/>
      <c r="B302" s="25"/>
      <c r="C302" s="55" t="s">
        <v>733</v>
      </c>
      <c r="D302" s="30"/>
      <c r="E302" s="61">
        <v>12.18</v>
      </c>
      <c r="F302" s="28"/>
      <c r="G302" s="28"/>
      <c r="H302" s="28"/>
      <c r="I302" s="28"/>
      <c r="J302" s="28"/>
      <c r="K302" s="28"/>
      <c r="L302" s="28"/>
      <c r="M302" s="28"/>
      <c r="N302" s="27"/>
      <c r="O302" s="27"/>
      <c r="P302" s="27"/>
      <c r="Q302" s="27"/>
      <c r="R302" s="28"/>
      <c r="S302" s="28"/>
      <c r="T302" s="28"/>
      <c r="U302" s="28"/>
      <c r="V302" s="28"/>
      <c r="W302" s="28"/>
      <c r="X302" s="28"/>
      <c r="Y302" s="28"/>
      <c r="Z302" s="17"/>
      <c r="AA302" s="17"/>
      <c r="AB302" s="17"/>
      <c r="AC302" s="17"/>
      <c r="AD302" s="17"/>
      <c r="AE302" s="17"/>
      <c r="AF302" s="17"/>
      <c r="AG302" s="17" t="s">
        <v>111</v>
      </c>
      <c r="AH302" s="17">
        <v>0</v>
      </c>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7"/>
      <c r="BH302" s="17"/>
    </row>
    <row r="303" spans="1:60" outlineLevel="3" x14ac:dyDescent="0.2">
      <c r="A303" s="24"/>
      <c r="B303" s="25"/>
      <c r="C303" s="55" t="s">
        <v>734</v>
      </c>
      <c r="D303" s="30"/>
      <c r="E303" s="61">
        <v>-8.4</v>
      </c>
      <c r="F303" s="28"/>
      <c r="G303" s="28"/>
      <c r="H303" s="28"/>
      <c r="I303" s="28"/>
      <c r="J303" s="28"/>
      <c r="K303" s="28"/>
      <c r="L303" s="28"/>
      <c r="M303" s="28"/>
      <c r="N303" s="27"/>
      <c r="O303" s="27"/>
      <c r="P303" s="27"/>
      <c r="Q303" s="27"/>
      <c r="R303" s="28"/>
      <c r="S303" s="28"/>
      <c r="T303" s="28"/>
      <c r="U303" s="28"/>
      <c r="V303" s="28"/>
      <c r="W303" s="28"/>
      <c r="X303" s="28"/>
      <c r="Y303" s="28"/>
      <c r="Z303" s="17"/>
      <c r="AA303" s="17"/>
      <c r="AB303" s="17"/>
      <c r="AC303" s="17"/>
      <c r="AD303" s="17"/>
      <c r="AE303" s="17"/>
      <c r="AF303" s="17"/>
      <c r="AG303" s="17" t="s">
        <v>111</v>
      </c>
      <c r="AH303" s="17">
        <v>0</v>
      </c>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row>
    <row r="304" spans="1:60" outlineLevel="1" x14ac:dyDescent="0.2">
      <c r="A304" s="39">
        <v>86</v>
      </c>
      <c r="B304" s="40" t="s">
        <v>737</v>
      </c>
      <c r="C304" s="54" t="s">
        <v>738</v>
      </c>
      <c r="D304" s="41" t="s">
        <v>124</v>
      </c>
      <c r="E304" s="42">
        <v>86.498000000000005</v>
      </c>
      <c r="F304" s="438">
        <v>0</v>
      </c>
      <c r="G304" s="44">
        <f>ROUND(E304*F304,2)</f>
        <v>0</v>
      </c>
      <c r="H304" s="43"/>
      <c r="I304" s="44">
        <f>ROUND(E304*H304,2)</f>
        <v>0</v>
      </c>
      <c r="J304" s="43"/>
      <c r="K304" s="44">
        <f>ROUND(E304*J304,2)</f>
        <v>0</v>
      </c>
      <c r="L304" s="44">
        <v>21</v>
      </c>
      <c r="M304" s="44">
        <f>G304*(1+L304/100)</f>
        <v>0</v>
      </c>
      <c r="N304" s="42">
        <v>5.2999999999999998E-4</v>
      </c>
      <c r="O304" s="42">
        <f>ROUND(E304*N304,2)</f>
        <v>0.05</v>
      </c>
      <c r="P304" s="42">
        <v>0</v>
      </c>
      <c r="Q304" s="42">
        <f>ROUND(E304*P304,2)</f>
        <v>0</v>
      </c>
      <c r="R304" s="44"/>
      <c r="S304" s="44" t="s">
        <v>106</v>
      </c>
      <c r="T304" s="45" t="s">
        <v>106</v>
      </c>
      <c r="U304" s="28">
        <v>0.17</v>
      </c>
      <c r="V304" s="28">
        <f>ROUND(E304*U304,2)</f>
        <v>14.7</v>
      </c>
      <c r="W304" s="28"/>
      <c r="X304" s="28" t="s">
        <v>107</v>
      </c>
      <c r="Y304" s="28" t="s">
        <v>108</v>
      </c>
      <c r="Z304" s="17"/>
      <c r="AA304" s="17"/>
      <c r="AB304" s="17"/>
      <c r="AC304" s="17"/>
      <c r="AD304" s="17"/>
      <c r="AE304" s="17"/>
      <c r="AF304" s="17"/>
      <c r="AG304" s="17" t="s">
        <v>109</v>
      </c>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7"/>
      <c r="BH304" s="17"/>
    </row>
    <row r="305" spans="1:60" outlineLevel="2" x14ac:dyDescent="0.2">
      <c r="A305" s="24"/>
      <c r="B305" s="25"/>
      <c r="C305" s="55" t="s">
        <v>479</v>
      </c>
      <c r="D305" s="30"/>
      <c r="E305" s="61">
        <v>7.15</v>
      </c>
      <c r="F305" s="28"/>
      <c r="G305" s="28"/>
      <c r="H305" s="28"/>
      <c r="I305" s="28"/>
      <c r="J305" s="28"/>
      <c r="K305" s="28"/>
      <c r="L305" s="28"/>
      <c r="M305" s="28"/>
      <c r="N305" s="27"/>
      <c r="O305" s="27"/>
      <c r="P305" s="27"/>
      <c r="Q305" s="27"/>
      <c r="R305" s="28"/>
      <c r="S305" s="28"/>
      <c r="T305" s="28"/>
      <c r="U305" s="28"/>
      <c r="V305" s="28"/>
      <c r="W305" s="28"/>
      <c r="X305" s="28"/>
      <c r="Y305" s="28"/>
      <c r="Z305" s="17"/>
      <c r="AA305" s="17"/>
      <c r="AB305" s="17"/>
      <c r="AC305" s="17"/>
      <c r="AD305" s="17"/>
      <c r="AE305" s="17"/>
      <c r="AF305" s="17"/>
      <c r="AG305" s="17" t="s">
        <v>111</v>
      </c>
      <c r="AH305" s="17">
        <v>0</v>
      </c>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row>
    <row r="306" spans="1:60" outlineLevel="3" x14ac:dyDescent="0.2">
      <c r="A306" s="24"/>
      <c r="B306" s="25"/>
      <c r="C306" s="55" t="s">
        <v>739</v>
      </c>
      <c r="D306" s="30"/>
      <c r="E306" s="61">
        <v>36.72</v>
      </c>
      <c r="F306" s="28"/>
      <c r="G306" s="28"/>
      <c r="H306" s="28"/>
      <c r="I306" s="28"/>
      <c r="J306" s="28"/>
      <c r="K306" s="28"/>
      <c r="L306" s="28"/>
      <c r="M306" s="28"/>
      <c r="N306" s="27"/>
      <c r="O306" s="27"/>
      <c r="P306" s="27"/>
      <c r="Q306" s="27"/>
      <c r="R306" s="28"/>
      <c r="S306" s="28"/>
      <c r="T306" s="28"/>
      <c r="U306" s="28"/>
      <c r="V306" s="28"/>
      <c r="W306" s="28"/>
      <c r="X306" s="28"/>
      <c r="Y306" s="28"/>
      <c r="Z306" s="17"/>
      <c r="AA306" s="17"/>
      <c r="AB306" s="17"/>
      <c r="AC306" s="17"/>
      <c r="AD306" s="17"/>
      <c r="AE306" s="17"/>
      <c r="AF306" s="17"/>
      <c r="AG306" s="17" t="s">
        <v>111</v>
      </c>
      <c r="AH306" s="17">
        <v>0</v>
      </c>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7"/>
      <c r="BH306" s="17"/>
    </row>
    <row r="307" spans="1:60" outlineLevel="3" x14ac:dyDescent="0.2">
      <c r="A307" s="24"/>
      <c r="B307" s="25"/>
      <c r="C307" s="55" t="s">
        <v>475</v>
      </c>
      <c r="D307" s="30"/>
      <c r="E307" s="61">
        <v>46.02</v>
      </c>
      <c r="F307" s="28"/>
      <c r="G307" s="28"/>
      <c r="H307" s="28"/>
      <c r="I307" s="28"/>
      <c r="J307" s="28"/>
      <c r="K307" s="28"/>
      <c r="L307" s="28"/>
      <c r="M307" s="28"/>
      <c r="N307" s="27"/>
      <c r="O307" s="27"/>
      <c r="P307" s="27"/>
      <c r="Q307" s="27"/>
      <c r="R307" s="28"/>
      <c r="S307" s="28"/>
      <c r="T307" s="28"/>
      <c r="U307" s="28"/>
      <c r="V307" s="28"/>
      <c r="W307" s="28"/>
      <c r="X307" s="28"/>
      <c r="Y307" s="28"/>
      <c r="Z307" s="17"/>
      <c r="AA307" s="17"/>
      <c r="AB307" s="17"/>
      <c r="AC307" s="17"/>
      <c r="AD307" s="17"/>
      <c r="AE307" s="17"/>
      <c r="AF307" s="17"/>
      <c r="AG307" s="17" t="s">
        <v>111</v>
      </c>
      <c r="AH307" s="17">
        <v>0</v>
      </c>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row>
    <row r="308" spans="1:60" outlineLevel="3" x14ac:dyDescent="0.2">
      <c r="A308" s="24"/>
      <c r="B308" s="25"/>
      <c r="C308" s="55" t="s">
        <v>476</v>
      </c>
      <c r="D308" s="30"/>
      <c r="E308" s="61">
        <v>-3.3919999999999999</v>
      </c>
      <c r="F308" s="28"/>
      <c r="G308" s="28"/>
      <c r="H308" s="28"/>
      <c r="I308" s="28"/>
      <c r="J308" s="28"/>
      <c r="K308" s="28"/>
      <c r="L308" s="28"/>
      <c r="M308" s="28"/>
      <c r="N308" s="27"/>
      <c r="O308" s="27"/>
      <c r="P308" s="27"/>
      <c r="Q308" s="27"/>
      <c r="R308" s="28"/>
      <c r="S308" s="28"/>
      <c r="T308" s="28"/>
      <c r="U308" s="28"/>
      <c r="V308" s="28"/>
      <c r="W308" s="28"/>
      <c r="X308" s="28"/>
      <c r="Y308" s="28"/>
      <c r="Z308" s="17"/>
      <c r="AA308" s="17"/>
      <c r="AB308" s="17"/>
      <c r="AC308" s="17"/>
      <c r="AD308" s="17"/>
      <c r="AE308" s="17"/>
      <c r="AF308" s="17"/>
      <c r="AG308" s="17" t="s">
        <v>111</v>
      </c>
      <c r="AH308" s="17">
        <v>0</v>
      </c>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row>
    <row r="309" spans="1:60" outlineLevel="1" x14ac:dyDescent="0.2">
      <c r="A309" s="39">
        <v>87</v>
      </c>
      <c r="B309" s="40" t="s">
        <v>740</v>
      </c>
      <c r="C309" s="54" t="s">
        <v>741</v>
      </c>
      <c r="D309" s="41" t="s">
        <v>124</v>
      </c>
      <c r="E309" s="42">
        <v>230.4419</v>
      </c>
      <c r="F309" s="438">
        <v>0</v>
      </c>
      <c r="G309" s="44">
        <f>ROUND(E309*F309,2)</f>
        <v>0</v>
      </c>
      <c r="H309" s="43"/>
      <c r="I309" s="44">
        <f>ROUND(E309*H309,2)</f>
        <v>0</v>
      </c>
      <c r="J309" s="43"/>
      <c r="K309" s="44">
        <f>ROUND(E309*J309,2)</f>
        <v>0</v>
      </c>
      <c r="L309" s="44">
        <v>21</v>
      </c>
      <c r="M309" s="44">
        <f>G309*(1+L309/100)</f>
        <v>0</v>
      </c>
      <c r="N309" s="42">
        <v>1.2600000000000001E-3</v>
      </c>
      <c r="O309" s="42">
        <f>ROUND(E309*N309,2)</f>
        <v>0.28999999999999998</v>
      </c>
      <c r="P309" s="42">
        <v>0</v>
      </c>
      <c r="Q309" s="42">
        <f>ROUND(E309*P309,2)</f>
        <v>0</v>
      </c>
      <c r="R309" s="44" t="s">
        <v>118</v>
      </c>
      <c r="S309" s="44" t="s">
        <v>106</v>
      </c>
      <c r="T309" s="45" t="s">
        <v>106</v>
      </c>
      <c r="U309" s="28">
        <v>0</v>
      </c>
      <c r="V309" s="28">
        <f>ROUND(E309*U309,2)</f>
        <v>0</v>
      </c>
      <c r="W309" s="28"/>
      <c r="X309" s="28" t="s">
        <v>119</v>
      </c>
      <c r="Y309" s="28" t="s">
        <v>108</v>
      </c>
      <c r="Z309" s="17"/>
      <c r="AA309" s="17"/>
      <c r="AB309" s="17"/>
      <c r="AC309" s="17"/>
      <c r="AD309" s="17"/>
      <c r="AE309" s="17"/>
      <c r="AF309" s="17"/>
      <c r="AG309" s="17" t="s">
        <v>120</v>
      </c>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7"/>
      <c r="BH309" s="17"/>
    </row>
    <row r="310" spans="1:60" outlineLevel="2" x14ac:dyDescent="0.2">
      <c r="A310" s="24"/>
      <c r="B310" s="25"/>
      <c r="C310" s="55" t="s">
        <v>742</v>
      </c>
      <c r="D310" s="30"/>
      <c r="E310" s="61">
        <v>10.815</v>
      </c>
      <c r="F310" s="28"/>
      <c r="G310" s="28"/>
      <c r="H310" s="28"/>
      <c r="I310" s="28"/>
      <c r="J310" s="28"/>
      <c r="K310" s="28"/>
      <c r="L310" s="28"/>
      <c r="M310" s="28"/>
      <c r="N310" s="27"/>
      <c r="O310" s="27"/>
      <c r="P310" s="27"/>
      <c r="Q310" s="27"/>
      <c r="R310" s="28"/>
      <c r="S310" s="28"/>
      <c r="T310" s="28"/>
      <c r="U310" s="28"/>
      <c r="V310" s="28"/>
      <c r="W310" s="28"/>
      <c r="X310" s="28"/>
      <c r="Y310" s="28"/>
      <c r="Z310" s="17"/>
      <c r="AA310" s="17"/>
      <c r="AB310" s="17"/>
      <c r="AC310" s="17"/>
      <c r="AD310" s="17"/>
      <c r="AE310" s="17"/>
      <c r="AF310" s="17"/>
      <c r="AG310" s="17" t="s">
        <v>111</v>
      </c>
      <c r="AH310" s="17">
        <v>0</v>
      </c>
      <c r="AI310" s="17"/>
      <c r="AJ310" s="17"/>
      <c r="AK310" s="17"/>
      <c r="AL310" s="17"/>
      <c r="AM310" s="17"/>
      <c r="AN310" s="17"/>
      <c r="AO310" s="17"/>
      <c r="AP310" s="17"/>
      <c r="AQ310" s="17"/>
      <c r="AR310" s="17"/>
      <c r="AS310" s="17"/>
      <c r="AT310" s="17"/>
      <c r="AU310" s="17"/>
      <c r="AV310" s="17"/>
      <c r="AW310" s="17"/>
      <c r="AX310" s="17"/>
      <c r="AY310" s="17"/>
      <c r="AZ310" s="17"/>
      <c r="BA310" s="17"/>
      <c r="BB310" s="17"/>
      <c r="BC310" s="17"/>
      <c r="BD310" s="17"/>
      <c r="BE310" s="17"/>
      <c r="BF310" s="17"/>
      <c r="BG310" s="17"/>
      <c r="BH310" s="17"/>
    </row>
    <row r="311" spans="1:60" outlineLevel="3" x14ac:dyDescent="0.2">
      <c r="A311" s="24"/>
      <c r="B311" s="25"/>
      <c r="C311" s="55" t="s">
        <v>743</v>
      </c>
      <c r="D311" s="30"/>
      <c r="E311" s="61">
        <v>12.978</v>
      </c>
      <c r="F311" s="28"/>
      <c r="G311" s="28"/>
      <c r="H311" s="28"/>
      <c r="I311" s="28"/>
      <c r="J311" s="28"/>
      <c r="K311" s="28"/>
      <c r="L311" s="28"/>
      <c r="M311" s="28"/>
      <c r="N311" s="27"/>
      <c r="O311" s="27"/>
      <c r="P311" s="27"/>
      <c r="Q311" s="27"/>
      <c r="R311" s="28"/>
      <c r="S311" s="28"/>
      <c r="T311" s="28"/>
      <c r="U311" s="28"/>
      <c r="V311" s="28"/>
      <c r="W311" s="28"/>
      <c r="X311" s="28"/>
      <c r="Y311" s="28"/>
      <c r="Z311" s="17"/>
      <c r="AA311" s="17"/>
      <c r="AB311" s="17"/>
      <c r="AC311" s="17"/>
      <c r="AD311" s="17"/>
      <c r="AE311" s="17"/>
      <c r="AF311" s="17"/>
      <c r="AG311" s="17" t="s">
        <v>111</v>
      </c>
      <c r="AH311" s="17">
        <v>0</v>
      </c>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row>
    <row r="312" spans="1:60" outlineLevel="3" x14ac:dyDescent="0.2">
      <c r="A312" s="24"/>
      <c r="B312" s="25"/>
      <c r="C312" s="55" t="s">
        <v>744</v>
      </c>
      <c r="D312" s="30"/>
      <c r="E312" s="61">
        <v>29.664000000000001</v>
      </c>
      <c r="F312" s="28"/>
      <c r="G312" s="28"/>
      <c r="H312" s="28"/>
      <c r="I312" s="28"/>
      <c r="J312" s="28"/>
      <c r="K312" s="28"/>
      <c r="L312" s="28"/>
      <c r="M312" s="28"/>
      <c r="N312" s="27"/>
      <c r="O312" s="27"/>
      <c r="P312" s="27"/>
      <c r="Q312" s="27"/>
      <c r="R312" s="28"/>
      <c r="S312" s="28"/>
      <c r="T312" s="28"/>
      <c r="U312" s="28"/>
      <c r="V312" s="28"/>
      <c r="W312" s="28"/>
      <c r="X312" s="28"/>
      <c r="Y312" s="28"/>
      <c r="Z312" s="17"/>
      <c r="AA312" s="17"/>
      <c r="AB312" s="17"/>
      <c r="AC312" s="17"/>
      <c r="AD312" s="17"/>
      <c r="AE312" s="17"/>
      <c r="AF312" s="17"/>
      <c r="AG312" s="17" t="s">
        <v>111</v>
      </c>
      <c r="AH312" s="17">
        <v>0</v>
      </c>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row>
    <row r="313" spans="1:60" outlineLevel="3" x14ac:dyDescent="0.2">
      <c r="A313" s="24"/>
      <c r="B313" s="25"/>
      <c r="C313" s="55" t="s">
        <v>745</v>
      </c>
      <c r="D313" s="30"/>
      <c r="E313" s="61">
        <v>146.0746</v>
      </c>
      <c r="F313" s="28"/>
      <c r="G313" s="28"/>
      <c r="H313" s="28"/>
      <c r="I313" s="28"/>
      <c r="J313" s="28"/>
      <c r="K313" s="28"/>
      <c r="L313" s="28"/>
      <c r="M313" s="28"/>
      <c r="N313" s="27"/>
      <c r="O313" s="27"/>
      <c r="P313" s="27"/>
      <c r="Q313" s="27"/>
      <c r="R313" s="28"/>
      <c r="S313" s="28"/>
      <c r="T313" s="28"/>
      <c r="U313" s="28"/>
      <c r="V313" s="28"/>
      <c r="W313" s="28"/>
      <c r="X313" s="28"/>
      <c r="Y313" s="28"/>
      <c r="Z313" s="17"/>
      <c r="AA313" s="17"/>
      <c r="AB313" s="17"/>
      <c r="AC313" s="17"/>
      <c r="AD313" s="17"/>
      <c r="AE313" s="17"/>
      <c r="AF313" s="17"/>
      <c r="AG313" s="17" t="s">
        <v>111</v>
      </c>
      <c r="AH313" s="17">
        <v>0</v>
      </c>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row>
    <row r="314" spans="1:60" outlineLevel="3" x14ac:dyDescent="0.2">
      <c r="A314" s="24"/>
      <c r="B314" s="25"/>
      <c r="C314" s="55" t="s">
        <v>746</v>
      </c>
      <c r="D314" s="30"/>
      <c r="E314" s="61">
        <v>14.9247</v>
      </c>
      <c r="F314" s="28"/>
      <c r="G314" s="28"/>
      <c r="H314" s="28"/>
      <c r="I314" s="28"/>
      <c r="J314" s="28"/>
      <c r="K314" s="28"/>
      <c r="L314" s="28"/>
      <c r="M314" s="28"/>
      <c r="N314" s="27"/>
      <c r="O314" s="27"/>
      <c r="P314" s="27"/>
      <c r="Q314" s="27"/>
      <c r="R314" s="28"/>
      <c r="S314" s="28"/>
      <c r="T314" s="28"/>
      <c r="U314" s="28"/>
      <c r="V314" s="28"/>
      <c r="W314" s="28"/>
      <c r="X314" s="28"/>
      <c r="Y314" s="28"/>
      <c r="Z314" s="17"/>
      <c r="AA314" s="17"/>
      <c r="AB314" s="17"/>
      <c r="AC314" s="17"/>
      <c r="AD314" s="17"/>
      <c r="AE314" s="17"/>
      <c r="AF314" s="17"/>
      <c r="AG314" s="17" t="s">
        <v>111</v>
      </c>
      <c r="AH314" s="17">
        <v>0</v>
      </c>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7"/>
      <c r="BH314" s="17"/>
    </row>
    <row r="315" spans="1:60" outlineLevel="3" x14ac:dyDescent="0.2">
      <c r="A315" s="24"/>
      <c r="B315" s="25"/>
      <c r="C315" s="55" t="s">
        <v>747</v>
      </c>
      <c r="D315" s="30"/>
      <c r="E315" s="61">
        <v>15.9856</v>
      </c>
      <c r="F315" s="28"/>
      <c r="G315" s="28"/>
      <c r="H315" s="28"/>
      <c r="I315" s="28"/>
      <c r="J315" s="28"/>
      <c r="K315" s="28"/>
      <c r="L315" s="28"/>
      <c r="M315" s="28"/>
      <c r="N315" s="27"/>
      <c r="O315" s="27"/>
      <c r="P315" s="27"/>
      <c r="Q315" s="27"/>
      <c r="R315" s="28"/>
      <c r="S315" s="28"/>
      <c r="T315" s="28"/>
      <c r="U315" s="28"/>
      <c r="V315" s="28"/>
      <c r="W315" s="28"/>
      <c r="X315" s="28"/>
      <c r="Y315" s="28"/>
      <c r="Z315" s="17"/>
      <c r="AA315" s="17"/>
      <c r="AB315" s="17"/>
      <c r="AC315" s="17"/>
      <c r="AD315" s="17"/>
      <c r="AE315" s="17"/>
      <c r="AF315" s="17"/>
      <c r="AG315" s="17" t="s">
        <v>111</v>
      </c>
      <c r="AH315" s="17">
        <v>0</v>
      </c>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row>
    <row r="316" spans="1:60" outlineLevel="1" x14ac:dyDescent="0.2">
      <c r="A316" s="39">
        <v>88</v>
      </c>
      <c r="B316" s="40" t="s">
        <v>748</v>
      </c>
      <c r="C316" s="54" t="s">
        <v>749</v>
      </c>
      <c r="D316" s="41" t="s">
        <v>124</v>
      </c>
      <c r="E316" s="42">
        <v>51.271340000000002</v>
      </c>
      <c r="F316" s="438">
        <v>0</v>
      </c>
      <c r="G316" s="44">
        <f>ROUND(E316*F316,2)</f>
        <v>0</v>
      </c>
      <c r="H316" s="43"/>
      <c r="I316" s="44">
        <f>ROUND(E316*H316,2)</f>
        <v>0</v>
      </c>
      <c r="J316" s="43"/>
      <c r="K316" s="44">
        <f>ROUND(E316*J316,2)</f>
        <v>0</v>
      </c>
      <c r="L316" s="44">
        <v>21</v>
      </c>
      <c r="M316" s="44">
        <f>G316*(1+L316/100)</f>
        <v>0</v>
      </c>
      <c r="N316" s="42">
        <v>1.6800000000000001E-3</v>
      </c>
      <c r="O316" s="42">
        <f>ROUND(E316*N316,2)</f>
        <v>0.09</v>
      </c>
      <c r="P316" s="42">
        <v>0</v>
      </c>
      <c r="Q316" s="42">
        <f>ROUND(E316*P316,2)</f>
        <v>0</v>
      </c>
      <c r="R316" s="44" t="s">
        <v>118</v>
      </c>
      <c r="S316" s="44" t="s">
        <v>106</v>
      </c>
      <c r="T316" s="45" t="s">
        <v>106</v>
      </c>
      <c r="U316" s="28">
        <v>0</v>
      </c>
      <c r="V316" s="28">
        <f>ROUND(E316*U316,2)</f>
        <v>0</v>
      </c>
      <c r="W316" s="28"/>
      <c r="X316" s="28" t="s">
        <v>119</v>
      </c>
      <c r="Y316" s="28" t="s">
        <v>108</v>
      </c>
      <c r="Z316" s="17"/>
      <c r="AA316" s="17"/>
      <c r="AB316" s="17"/>
      <c r="AC316" s="17"/>
      <c r="AD316" s="17"/>
      <c r="AE316" s="17"/>
      <c r="AF316" s="17"/>
      <c r="AG316" s="17" t="s">
        <v>120</v>
      </c>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7"/>
      <c r="BH316" s="17"/>
    </row>
    <row r="317" spans="1:60" outlineLevel="2" x14ac:dyDescent="0.2">
      <c r="A317" s="24"/>
      <c r="B317" s="25"/>
      <c r="C317" s="55" t="s">
        <v>750</v>
      </c>
      <c r="D317" s="30"/>
      <c r="E317" s="61">
        <v>7.3644999999999996</v>
      </c>
      <c r="F317" s="28"/>
      <c r="G317" s="28"/>
      <c r="H317" s="28"/>
      <c r="I317" s="28"/>
      <c r="J317" s="28"/>
      <c r="K317" s="28"/>
      <c r="L317" s="28"/>
      <c r="M317" s="28"/>
      <c r="N317" s="27"/>
      <c r="O317" s="27"/>
      <c r="P317" s="27"/>
      <c r="Q317" s="27"/>
      <c r="R317" s="28"/>
      <c r="S317" s="28"/>
      <c r="T317" s="28"/>
      <c r="U317" s="28"/>
      <c r="V317" s="28"/>
      <c r="W317" s="28"/>
      <c r="X317" s="28"/>
      <c r="Y317" s="28"/>
      <c r="Z317" s="17"/>
      <c r="AA317" s="17"/>
      <c r="AB317" s="17"/>
      <c r="AC317" s="17"/>
      <c r="AD317" s="17"/>
      <c r="AE317" s="17"/>
      <c r="AF317" s="17"/>
      <c r="AG317" s="17" t="s">
        <v>111</v>
      </c>
      <c r="AH317" s="17">
        <v>0</v>
      </c>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7"/>
      <c r="BH317" s="17"/>
    </row>
    <row r="318" spans="1:60" outlineLevel="3" x14ac:dyDescent="0.2">
      <c r="A318" s="24"/>
      <c r="B318" s="25"/>
      <c r="C318" s="55" t="s">
        <v>751</v>
      </c>
      <c r="D318" s="30"/>
      <c r="E318" s="61">
        <v>47.400599999999997</v>
      </c>
      <c r="F318" s="28"/>
      <c r="G318" s="28"/>
      <c r="H318" s="28"/>
      <c r="I318" s="28"/>
      <c r="J318" s="28"/>
      <c r="K318" s="28"/>
      <c r="L318" s="28"/>
      <c r="M318" s="28"/>
      <c r="N318" s="27"/>
      <c r="O318" s="27"/>
      <c r="P318" s="27"/>
      <c r="Q318" s="27"/>
      <c r="R318" s="28"/>
      <c r="S318" s="28"/>
      <c r="T318" s="28"/>
      <c r="U318" s="28"/>
      <c r="V318" s="28"/>
      <c r="W318" s="28"/>
      <c r="X318" s="28"/>
      <c r="Y318" s="28"/>
      <c r="Z318" s="17"/>
      <c r="AA318" s="17"/>
      <c r="AB318" s="17"/>
      <c r="AC318" s="17"/>
      <c r="AD318" s="17"/>
      <c r="AE318" s="17"/>
      <c r="AF318" s="17"/>
      <c r="AG318" s="17" t="s">
        <v>111</v>
      </c>
      <c r="AH318" s="17">
        <v>0</v>
      </c>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7"/>
      <c r="BH318" s="17"/>
    </row>
    <row r="319" spans="1:60" outlineLevel="3" x14ac:dyDescent="0.2">
      <c r="A319" s="24"/>
      <c r="B319" s="25"/>
      <c r="C319" s="55" t="s">
        <v>752</v>
      </c>
      <c r="D319" s="30"/>
      <c r="E319" s="61">
        <v>-3.49376</v>
      </c>
      <c r="F319" s="28"/>
      <c r="G319" s="28"/>
      <c r="H319" s="28"/>
      <c r="I319" s="28"/>
      <c r="J319" s="28"/>
      <c r="K319" s="28"/>
      <c r="L319" s="28"/>
      <c r="M319" s="28"/>
      <c r="N319" s="27"/>
      <c r="O319" s="27"/>
      <c r="P319" s="27"/>
      <c r="Q319" s="27"/>
      <c r="R319" s="28"/>
      <c r="S319" s="28"/>
      <c r="T319" s="28"/>
      <c r="U319" s="28"/>
      <c r="V319" s="28"/>
      <c r="W319" s="28"/>
      <c r="X319" s="28"/>
      <c r="Y319" s="28"/>
      <c r="Z319" s="17"/>
      <c r="AA319" s="17"/>
      <c r="AB319" s="17"/>
      <c r="AC319" s="17"/>
      <c r="AD319" s="17"/>
      <c r="AE319" s="17"/>
      <c r="AF319" s="17"/>
      <c r="AG319" s="17" t="s">
        <v>111</v>
      </c>
      <c r="AH319" s="17">
        <v>0</v>
      </c>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7"/>
      <c r="BH319" s="17"/>
    </row>
    <row r="320" spans="1:60" outlineLevel="1" x14ac:dyDescent="0.2">
      <c r="A320" s="39">
        <v>89</v>
      </c>
      <c r="B320" s="40" t="s">
        <v>753</v>
      </c>
      <c r="C320" s="54" t="s">
        <v>754</v>
      </c>
      <c r="D320" s="41" t="s">
        <v>124</v>
      </c>
      <c r="E320" s="42">
        <v>538.82905000000005</v>
      </c>
      <c r="F320" s="438">
        <v>0</v>
      </c>
      <c r="G320" s="44">
        <f>ROUND(E320*F320,2)</f>
        <v>0</v>
      </c>
      <c r="H320" s="43"/>
      <c r="I320" s="44">
        <f>ROUND(E320*H320,2)</f>
        <v>0</v>
      </c>
      <c r="J320" s="43"/>
      <c r="K320" s="44">
        <f>ROUND(E320*J320,2)</f>
        <v>0</v>
      </c>
      <c r="L320" s="44">
        <v>21</v>
      </c>
      <c r="M320" s="44">
        <f>G320*(1+L320/100)</f>
        <v>0</v>
      </c>
      <c r="N320" s="42">
        <v>2.0999999999999999E-3</v>
      </c>
      <c r="O320" s="42">
        <f>ROUND(E320*N320,2)</f>
        <v>1.1299999999999999</v>
      </c>
      <c r="P320" s="42">
        <v>0</v>
      </c>
      <c r="Q320" s="42">
        <f>ROUND(E320*P320,2)</f>
        <v>0</v>
      </c>
      <c r="R320" s="44" t="s">
        <v>118</v>
      </c>
      <c r="S320" s="44" t="s">
        <v>106</v>
      </c>
      <c r="T320" s="45" t="s">
        <v>106</v>
      </c>
      <c r="U320" s="28">
        <v>0</v>
      </c>
      <c r="V320" s="28">
        <f>ROUND(E320*U320,2)</f>
        <v>0</v>
      </c>
      <c r="W320" s="28"/>
      <c r="X320" s="28" t="s">
        <v>119</v>
      </c>
      <c r="Y320" s="28" t="s">
        <v>108</v>
      </c>
      <c r="Z320" s="17"/>
      <c r="AA320" s="17"/>
      <c r="AB320" s="17"/>
      <c r="AC320" s="17"/>
      <c r="AD320" s="17"/>
      <c r="AE320" s="17"/>
      <c r="AF320" s="17"/>
      <c r="AG320" s="17" t="s">
        <v>120</v>
      </c>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row>
    <row r="321" spans="1:60" outlineLevel="2" x14ac:dyDescent="0.2">
      <c r="A321" s="24"/>
      <c r="B321" s="25"/>
      <c r="C321" s="55" t="s">
        <v>755</v>
      </c>
      <c r="D321" s="30"/>
      <c r="E321" s="61">
        <v>26.367999999999999</v>
      </c>
      <c r="F321" s="28"/>
      <c r="G321" s="28"/>
      <c r="H321" s="28"/>
      <c r="I321" s="28"/>
      <c r="J321" s="28"/>
      <c r="K321" s="28"/>
      <c r="L321" s="28"/>
      <c r="M321" s="28"/>
      <c r="N321" s="27"/>
      <c r="O321" s="27"/>
      <c r="P321" s="27"/>
      <c r="Q321" s="27"/>
      <c r="R321" s="28"/>
      <c r="S321" s="28"/>
      <c r="T321" s="28"/>
      <c r="U321" s="28"/>
      <c r="V321" s="28"/>
      <c r="W321" s="28"/>
      <c r="X321" s="28"/>
      <c r="Y321" s="28"/>
      <c r="Z321" s="17"/>
      <c r="AA321" s="17"/>
      <c r="AB321" s="17"/>
      <c r="AC321" s="17"/>
      <c r="AD321" s="17"/>
      <c r="AE321" s="17"/>
      <c r="AF321" s="17"/>
      <c r="AG321" s="17" t="s">
        <v>111</v>
      </c>
      <c r="AH321" s="17">
        <v>0</v>
      </c>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row>
    <row r="322" spans="1:60" outlineLevel="3" x14ac:dyDescent="0.2">
      <c r="A322" s="24"/>
      <c r="B322" s="25"/>
      <c r="C322" s="55" t="s">
        <v>756</v>
      </c>
      <c r="D322" s="30"/>
      <c r="E322" s="61">
        <v>211.55685</v>
      </c>
      <c r="F322" s="28"/>
      <c r="G322" s="28"/>
      <c r="H322" s="28"/>
      <c r="I322" s="28"/>
      <c r="J322" s="28"/>
      <c r="K322" s="28"/>
      <c r="L322" s="28"/>
      <c r="M322" s="28"/>
      <c r="N322" s="27"/>
      <c r="O322" s="27"/>
      <c r="P322" s="27"/>
      <c r="Q322" s="27"/>
      <c r="R322" s="28"/>
      <c r="S322" s="28"/>
      <c r="T322" s="28"/>
      <c r="U322" s="28"/>
      <c r="V322" s="28"/>
      <c r="W322" s="28"/>
      <c r="X322" s="28"/>
      <c r="Y322" s="28"/>
      <c r="Z322" s="17"/>
      <c r="AA322" s="17"/>
      <c r="AB322" s="17"/>
      <c r="AC322" s="17"/>
      <c r="AD322" s="17"/>
      <c r="AE322" s="17"/>
      <c r="AF322" s="17"/>
      <c r="AG322" s="17" t="s">
        <v>111</v>
      </c>
      <c r="AH322" s="17">
        <v>0</v>
      </c>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7"/>
      <c r="BH322" s="17"/>
    </row>
    <row r="323" spans="1:60" outlineLevel="3" x14ac:dyDescent="0.2">
      <c r="A323" s="24"/>
      <c r="B323" s="25"/>
      <c r="C323" s="55" t="s">
        <v>757</v>
      </c>
      <c r="D323" s="30"/>
      <c r="E323" s="61">
        <v>300.9042</v>
      </c>
      <c r="F323" s="28"/>
      <c r="G323" s="28"/>
      <c r="H323" s="28"/>
      <c r="I323" s="28"/>
      <c r="J323" s="28"/>
      <c r="K323" s="28"/>
      <c r="L323" s="28"/>
      <c r="M323" s="28"/>
      <c r="N323" s="27"/>
      <c r="O323" s="27"/>
      <c r="P323" s="27"/>
      <c r="Q323" s="27"/>
      <c r="R323" s="28"/>
      <c r="S323" s="28"/>
      <c r="T323" s="28"/>
      <c r="U323" s="28"/>
      <c r="V323" s="28"/>
      <c r="W323" s="28"/>
      <c r="X323" s="28"/>
      <c r="Y323" s="28"/>
      <c r="Z323" s="17"/>
      <c r="AA323" s="17"/>
      <c r="AB323" s="17"/>
      <c r="AC323" s="17"/>
      <c r="AD323" s="17"/>
      <c r="AE323" s="17"/>
      <c r="AF323" s="17"/>
      <c r="AG323" s="17" t="s">
        <v>111</v>
      </c>
      <c r="AH323" s="17">
        <v>0</v>
      </c>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row>
    <row r="324" spans="1:60" outlineLevel="1" x14ac:dyDescent="0.2">
      <c r="A324" s="39">
        <v>90</v>
      </c>
      <c r="B324" s="40" t="s">
        <v>758</v>
      </c>
      <c r="C324" s="54" t="s">
        <v>759</v>
      </c>
      <c r="D324" s="41" t="s">
        <v>124</v>
      </c>
      <c r="E324" s="42">
        <v>37.821599999999997</v>
      </c>
      <c r="F324" s="438">
        <v>0</v>
      </c>
      <c r="G324" s="44">
        <f>ROUND(E324*F324,2)</f>
        <v>0</v>
      </c>
      <c r="H324" s="43"/>
      <c r="I324" s="44">
        <f>ROUND(E324*H324,2)</f>
        <v>0</v>
      </c>
      <c r="J324" s="43"/>
      <c r="K324" s="44">
        <f>ROUND(E324*J324,2)</f>
        <v>0</v>
      </c>
      <c r="L324" s="44">
        <v>21</v>
      </c>
      <c r="M324" s="44">
        <f>G324*(1+L324/100)</f>
        <v>0</v>
      </c>
      <c r="N324" s="42">
        <v>2.5200000000000001E-3</v>
      </c>
      <c r="O324" s="42">
        <f>ROUND(E324*N324,2)</f>
        <v>0.1</v>
      </c>
      <c r="P324" s="42">
        <v>0</v>
      </c>
      <c r="Q324" s="42">
        <f>ROUND(E324*P324,2)</f>
        <v>0</v>
      </c>
      <c r="R324" s="44" t="s">
        <v>118</v>
      </c>
      <c r="S324" s="44" t="s">
        <v>106</v>
      </c>
      <c r="T324" s="45" t="s">
        <v>106</v>
      </c>
      <c r="U324" s="28">
        <v>0</v>
      </c>
      <c r="V324" s="28">
        <f>ROUND(E324*U324,2)</f>
        <v>0</v>
      </c>
      <c r="W324" s="28"/>
      <c r="X324" s="28" t="s">
        <v>119</v>
      </c>
      <c r="Y324" s="28" t="s">
        <v>108</v>
      </c>
      <c r="Z324" s="17"/>
      <c r="AA324" s="17"/>
      <c r="AB324" s="17"/>
      <c r="AC324" s="17"/>
      <c r="AD324" s="17"/>
      <c r="AE324" s="17"/>
      <c r="AF324" s="17"/>
      <c r="AG324" s="17" t="s">
        <v>120</v>
      </c>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row>
    <row r="325" spans="1:60" outlineLevel="2" x14ac:dyDescent="0.2">
      <c r="A325" s="24"/>
      <c r="B325" s="25"/>
      <c r="C325" s="55" t="s">
        <v>760</v>
      </c>
      <c r="D325" s="30"/>
      <c r="E325" s="61">
        <v>37.821599999999997</v>
      </c>
      <c r="F325" s="28"/>
      <c r="G325" s="28"/>
      <c r="H325" s="28"/>
      <c r="I325" s="28"/>
      <c r="J325" s="28"/>
      <c r="K325" s="28"/>
      <c r="L325" s="28"/>
      <c r="M325" s="28"/>
      <c r="N325" s="27"/>
      <c r="O325" s="27"/>
      <c r="P325" s="27"/>
      <c r="Q325" s="27"/>
      <c r="R325" s="28"/>
      <c r="S325" s="28"/>
      <c r="T325" s="28"/>
      <c r="U325" s="28"/>
      <c r="V325" s="28"/>
      <c r="W325" s="28"/>
      <c r="X325" s="28"/>
      <c r="Y325" s="28"/>
      <c r="Z325" s="17"/>
      <c r="AA325" s="17"/>
      <c r="AB325" s="17"/>
      <c r="AC325" s="17"/>
      <c r="AD325" s="17"/>
      <c r="AE325" s="17"/>
      <c r="AF325" s="17"/>
      <c r="AG325" s="17" t="s">
        <v>111</v>
      </c>
      <c r="AH325" s="17">
        <v>0</v>
      </c>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7"/>
      <c r="BH325" s="17"/>
    </row>
    <row r="326" spans="1:60" outlineLevel="1" x14ac:dyDescent="0.2">
      <c r="A326" s="39">
        <v>91</v>
      </c>
      <c r="B326" s="40" t="s">
        <v>761</v>
      </c>
      <c r="C326" s="54" t="s">
        <v>762</v>
      </c>
      <c r="D326" s="41" t="s">
        <v>124</v>
      </c>
      <c r="E326" s="42">
        <v>252.42724999999999</v>
      </c>
      <c r="F326" s="438">
        <v>0</v>
      </c>
      <c r="G326" s="44">
        <f>ROUND(E326*F326,2)</f>
        <v>0</v>
      </c>
      <c r="H326" s="43"/>
      <c r="I326" s="44">
        <f>ROUND(E326*H326,2)</f>
        <v>0</v>
      </c>
      <c r="J326" s="43"/>
      <c r="K326" s="44">
        <f>ROUND(E326*J326,2)</f>
        <v>0</v>
      </c>
      <c r="L326" s="44">
        <v>21</v>
      </c>
      <c r="M326" s="44">
        <f>G326*(1+L326/100)</f>
        <v>0</v>
      </c>
      <c r="N326" s="42">
        <v>2.9399999999999999E-3</v>
      </c>
      <c r="O326" s="42">
        <f>ROUND(E326*N326,2)</f>
        <v>0.74</v>
      </c>
      <c r="P326" s="42">
        <v>0</v>
      </c>
      <c r="Q326" s="42">
        <f>ROUND(E326*P326,2)</f>
        <v>0</v>
      </c>
      <c r="R326" s="44" t="s">
        <v>118</v>
      </c>
      <c r="S326" s="44" t="s">
        <v>106</v>
      </c>
      <c r="T326" s="45" t="s">
        <v>106</v>
      </c>
      <c r="U326" s="28">
        <v>0</v>
      </c>
      <c r="V326" s="28">
        <f>ROUND(E326*U326,2)</f>
        <v>0</v>
      </c>
      <c r="W326" s="28"/>
      <c r="X326" s="28" t="s">
        <v>119</v>
      </c>
      <c r="Y326" s="28" t="s">
        <v>108</v>
      </c>
      <c r="Z326" s="17"/>
      <c r="AA326" s="17"/>
      <c r="AB326" s="17"/>
      <c r="AC326" s="17"/>
      <c r="AD326" s="17"/>
      <c r="AE326" s="17"/>
      <c r="AF326" s="17"/>
      <c r="AG326" s="17" t="s">
        <v>120</v>
      </c>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row>
    <row r="327" spans="1:60" outlineLevel="2" x14ac:dyDescent="0.2">
      <c r="A327" s="24"/>
      <c r="B327" s="25"/>
      <c r="C327" s="55" t="s">
        <v>763</v>
      </c>
      <c r="D327" s="30"/>
      <c r="E327" s="61">
        <v>40.870399999999997</v>
      </c>
      <c r="F327" s="28"/>
      <c r="G327" s="28"/>
      <c r="H327" s="28"/>
      <c r="I327" s="28"/>
      <c r="J327" s="28"/>
      <c r="K327" s="28"/>
      <c r="L327" s="28"/>
      <c r="M327" s="28"/>
      <c r="N327" s="27"/>
      <c r="O327" s="27"/>
      <c r="P327" s="27"/>
      <c r="Q327" s="27"/>
      <c r="R327" s="28"/>
      <c r="S327" s="28"/>
      <c r="T327" s="28"/>
      <c r="U327" s="28"/>
      <c r="V327" s="28"/>
      <c r="W327" s="28"/>
      <c r="X327" s="28"/>
      <c r="Y327" s="28"/>
      <c r="Z327" s="17"/>
      <c r="AA327" s="17"/>
      <c r="AB327" s="17"/>
      <c r="AC327" s="17"/>
      <c r="AD327" s="17"/>
      <c r="AE327" s="17"/>
      <c r="AF327" s="17"/>
      <c r="AG327" s="17" t="s">
        <v>111</v>
      </c>
      <c r="AH327" s="17">
        <v>0</v>
      </c>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7"/>
      <c r="BH327" s="17"/>
    </row>
    <row r="328" spans="1:60" outlineLevel="3" x14ac:dyDescent="0.2">
      <c r="A328" s="24"/>
      <c r="B328" s="25"/>
      <c r="C328" s="55" t="s">
        <v>756</v>
      </c>
      <c r="D328" s="30"/>
      <c r="E328" s="61">
        <v>211.55685</v>
      </c>
      <c r="F328" s="28"/>
      <c r="G328" s="28"/>
      <c r="H328" s="28"/>
      <c r="I328" s="28"/>
      <c r="J328" s="28"/>
      <c r="K328" s="28"/>
      <c r="L328" s="28"/>
      <c r="M328" s="28"/>
      <c r="N328" s="27"/>
      <c r="O328" s="27"/>
      <c r="P328" s="27"/>
      <c r="Q328" s="27"/>
      <c r="R328" s="28"/>
      <c r="S328" s="28"/>
      <c r="T328" s="28"/>
      <c r="U328" s="28"/>
      <c r="V328" s="28"/>
      <c r="W328" s="28"/>
      <c r="X328" s="28"/>
      <c r="Y328" s="28"/>
      <c r="Z328" s="17"/>
      <c r="AA328" s="17"/>
      <c r="AB328" s="17"/>
      <c r="AC328" s="17"/>
      <c r="AD328" s="17"/>
      <c r="AE328" s="17"/>
      <c r="AF328" s="17"/>
      <c r="AG328" s="17" t="s">
        <v>111</v>
      </c>
      <c r="AH328" s="17">
        <v>0</v>
      </c>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7"/>
      <c r="BH328" s="17"/>
    </row>
    <row r="329" spans="1:60" outlineLevel="1" x14ac:dyDescent="0.2">
      <c r="A329" s="39">
        <v>92</v>
      </c>
      <c r="B329" s="40" t="s">
        <v>764</v>
      </c>
      <c r="C329" s="54" t="s">
        <v>765</v>
      </c>
      <c r="D329" s="41" t="s">
        <v>124</v>
      </c>
      <c r="E329" s="42">
        <v>28.8</v>
      </c>
      <c r="F329" s="438">
        <v>0</v>
      </c>
      <c r="G329" s="44">
        <f>ROUND(E329*F329,2)</f>
        <v>0</v>
      </c>
      <c r="H329" s="43"/>
      <c r="I329" s="44">
        <f>ROUND(E329*H329,2)</f>
        <v>0</v>
      </c>
      <c r="J329" s="43"/>
      <c r="K329" s="44">
        <f>ROUND(E329*J329,2)</f>
        <v>0</v>
      </c>
      <c r="L329" s="44">
        <v>21</v>
      </c>
      <c r="M329" s="44">
        <f>G329*(1+L329/100)</f>
        <v>0</v>
      </c>
      <c r="N329" s="42">
        <v>4.62E-3</v>
      </c>
      <c r="O329" s="42">
        <f>ROUND(E329*N329,2)</f>
        <v>0.13</v>
      </c>
      <c r="P329" s="42">
        <v>0</v>
      </c>
      <c r="Q329" s="42">
        <f>ROUND(E329*P329,2)</f>
        <v>0</v>
      </c>
      <c r="R329" s="44" t="s">
        <v>118</v>
      </c>
      <c r="S329" s="44" t="s">
        <v>106</v>
      </c>
      <c r="T329" s="45" t="s">
        <v>106</v>
      </c>
      <c r="U329" s="28">
        <v>0</v>
      </c>
      <c r="V329" s="28">
        <f>ROUND(E329*U329,2)</f>
        <v>0</v>
      </c>
      <c r="W329" s="28"/>
      <c r="X329" s="28" t="s">
        <v>119</v>
      </c>
      <c r="Y329" s="28" t="s">
        <v>108</v>
      </c>
      <c r="Z329" s="17"/>
      <c r="AA329" s="17"/>
      <c r="AB329" s="17"/>
      <c r="AC329" s="17"/>
      <c r="AD329" s="17"/>
      <c r="AE329" s="17"/>
      <c r="AF329" s="17"/>
      <c r="AG329" s="17" t="s">
        <v>120</v>
      </c>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row>
    <row r="330" spans="1:60" outlineLevel="2" x14ac:dyDescent="0.2">
      <c r="A330" s="308"/>
      <c r="B330" s="309"/>
      <c r="C330" s="310" t="s">
        <v>717</v>
      </c>
      <c r="D330" s="311"/>
      <c r="E330" s="312">
        <v>28.8</v>
      </c>
      <c r="F330" s="313"/>
      <c r="G330" s="313"/>
      <c r="H330" s="313"/>
      <c r="I330" s="313"/>
      <c r="J330" s="313"/>
      <c r="K330" s="313"/>
      <c r="L330" s="313"/>
      <c r="M330" s="313"/>
      <c r="N330" s="314"/>
      <c r="O330" s="314"/>
      <c r="P330" s="314"/>
      <c r="Q330" s="314"/>
      <c r="R330" s="313"/>
      <c r="S330" s="313"/>
      <c r="T330" s="28"/>
      <c r="U330" s="28"/>
      <c r="V330" s="28"/>
      <c r="W330" s="28"/>
      <c r="X330" s="28"/>
      <c r="Y330" s="28"/>
      <c r="Z330" s="17"/>
      <c r="AA330" s="17"/>
      <c r="AB330" s="17"/>
      <c r="AC330" s="17"/>
      <c r="AD330" s="17"/>
      <c r="AE330" s="17"/>
      <c r="AF330" s="17"/>
      <c r="AG330" s="17" t="s">
        <v>111</v>
      </c>
      <c r="AH330" s="17">
        <v>0</v>
      </c>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7"/>
      <c r="BH330" s="17"/>
    </row>
    <row r="331" spans="1:60" outlineLevel="1" x14ac:dyDescent="0.2">
      <c r="A331" s="24">
        <v>93</v>
      </c>
      <c r="B331" s="25" t="s">
        <v>381</v>
      </c>
      <c r="C331" s="57" t="s">
        <v>382</v>
      </c>
      <c r="D331" s="26" t="s">
        <v>0</v>
      </c>
      <c r="E331" s="438">
        <v>0</v>
      </c>
      <c r="F331" s="438">
        <v>0</v>
      </c>
      <c r="G331" s="28">
        <f>ROUND(E331*F331,2)</f>
        <v>0</v>
      </c>
      <c r="H331" s="29"/>
      <c r="I331" s="28">
        <f>ROUND(E331*H331,2)</f>
        <v>0</v>
      </c>
      <c r="J331" s="29"/>
      <c r="K331" s="28">
        <f>ROUND(E331*J331,2)</f>
        <v>0</v>
      </c>
      <c r="L331" s="28">
        <v>21</v>
      </c>
      <c r="M331" s="28">
        <f>G331*(1+L331/100)</f>
        <v>0</v>
      </c>
      <c r="N331" s="27">
        <v>0</v>
      </c>
      <c r="O331" s="27">
        <f>ROUND(E331*N331,2)</f>
        <v>0</v>
      </c>
      <c r="P331" s="27">
        <v>0</v>
      </c>
      <c r="Q331" s="27">
        <f>ROUND(E331*P331,2)</f>
        <v>0</v>
      </c>
      <c r="R331" s="28"/>
      <c r="S331" s="28" t="s">
        <v>106</v>
      </c>
      <c r="T331" s="28" t="s">
        <v>106</v>
      </c>
      <c r="U331" s="28">
        <v>0</v>
      </c>
      <c r="V331" s="28">
        <f>ROUND(E331*U331,2)</f>
        <v>0</v>
      </c>
      <c r="W331" s="28"/>
      <c r="X331" s="28" t="s">
        <v>215</v>
      </c>
      <c r="Y331" s="28" t="s">
        <v>108</v>
      </c>
      <c r="Z331" s="17"/>
      <c r="AA331" s="17"/>
      <c r="AB331" s="17"/>
      <c r="AC331" s="17"/>
      <c r="AD331" s="17"/>
      <c r="AE331" s="17"/>
      <c r="AF331" s="17"/>
      <c r="AG331" s="17" t="s">
        <v>216</v>
      </c>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7"/>
      <c r="BH331" s="17"/>
    </row>
    <row r="332" spans="1:60" x14ac:dyDescent="0.2">
      <c r="A332" s="32" t="s">
        <v>101</v>
      </c>
      <c r="B332" s="33" t="s">
        <v>52</v>
      </c>
      <c r="C332" s="53" t="s">
        <v>53</v>
      </c>
      <c r="D332" s="34"/>
      <c r="E332" s="35"/>
      <c r="F332" s="36"/>
      <c r="G332" s="36">
        <f>SUMIF(AG333:AG378,"&lt;&gt;NOR",G333:G378)</f>
        <v>0</v>
      </c>
      <c r="H332" s="36"/>
      <c r="I332" s="36">
        <f>SUM(I333:I378)</f>
        <v>0</v>
      </c>
      <c r="J332" s="36"/>
      <c r="K332" s="36">
        <f>SUM(K333:K378)</f>
        <v>0</v>
      </c>
      <c r="L332" s="36"/>
      <c r="M332" s="36">
        <f>SUM(M333:M378)</f>
        <v>0</v>
      </c>
      <c r="N332" s="35"/>
      <c r="O332" s="35">
        <f>SUM(O333:O378)</f>
        <v>17.169999999999998</v>
      </c>
      <c r="P332" s="35"/>
      <c r="Q332" s="35">
        <f>SUM(Q333:Q378)</f>
        <v>0</v>
      </c>
      <c r="R332" s="36"/>
      <c r="S332" s="36"/>
      <c r="T332" s="37"/>
      <c r="U332" s="31"/>
      <c r="V332" s="31">
        <f>SUM(V333:V378)</f>
        <v>354.32000000000005</v>
      </c>
      <c r="W332" s="31"/>
      <c r="X332" s="31"/>
      <c r="Y332" s="31"/>
      <c r="AG332" t="s">
        <v>102</v>
      </c>
    </row>
    <row r="333" spans="1:60" ht="22.5" outlineLevel="1" x14ac:dyDescent="0.2">
      <c r="A333" s="39">
        <v>94</v>
      </c>
      <c r="B333" s="40" t="s">
        <v>766</v>
      </c>
      <c r="C333" s="54" t="s">
        <v>767</v>
      </c>
      <c r="D333" s="41" t="s">
        <v>124</v>
      </c>
      <c r="E333" s="42">
        <v>146.07</v>
      </c>
      <c r="F333" s="438">
        <v>0</v>
      </c>
      <c r="G333" s="44">
        <f>ROUND(E333*F333,2)</f>
        <v>0</v>
      </c>
      <c r="H333" s="43"/>
      <c r="I333" s="44">
        <f>ROUND(E333*H333,2)</f>
        <v>0</v>
      </c>
      <c r="J333" s="43"/>
      <c r="K333" s="44">
        <f>ROUND(E333*J333,2)</f>
        <v>0</v>
      </c>
      <c r="L333" s="44">
        <v>21</v>
      </c>
      <c r="M333" s="44">
        <f>G333*(1+L333/100)</f>
        <v>0</v>
      </c>
      <c r="N333" s="42">
        <v>2.69E-2</v>
      </c>
      <c r="O333" s="42">
        <f>ROUND(E333*N333,2)</f>
        <v>3.93</v>
      </c>
      <c r="P333" s="42">
        <v>0</v>
      </c>
      <c r="Q333" s="42">
        <f>ROUND(E333*P333,2)</f>
        <v>0</v>
      </c>
      <c r="R333" s="44"/>
      <c r="S333" s="44" t="s">
        <v>106</v>
      </c>
      <c r="T333" s="45" t="s">
        <v>106</v>
      </c>
      <c r="U333" s="28">
        <v>0.3</v>
      </c>
      <c r="V333" s="28">
        <f>ROUND(E333*U333,2)</f>
        <v>43.82</v>
      </c>
      <c r="W333" s="28"/>
      <c r="X333" s="28" t="s">
        <v>107</v>
      </c>
      <c r="Y333" s="28" t="s">
        <v>108</v>
      </c>
      <c r="Z333" s="17"/>
      <c r="AA333" s="17"/>
      <c r="AB333" s="17"/>
      <c r="AC333" s="17"/>
      <c r="AD333" s="17"/>
      <c r="AE333" s="17"/>
      <c r="AF333" s="17"/>
      <c r="AG333" s="17" t="s">
        <v>109</v>
      </c>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7"/>
      <c r="BH333" s="17"/>
    </row>
    <row r="334" spans="1:60" outlineLevel="2" x14ac:dyDescent="0.2">
      <c r="A334" s="24"/>
      <c r="B334" s="25"/>
      <c r="C334" s="55" t="s">
        <v>732</v>
      </c>
      <c r="D334" s="30"/>
      <c r="E334" s="61">
        <v>142.29</v>
      </c>
      <c r="F334" s="28"/>
      <c r="G334" s="28"/>
      <c r="H334" s="28"/>
      <c r="I334" s="28"/>
      <c r="J334" s="28"/>
      <c r="K334" s="28"/>
      <c r="L334" s="28"/>
      <c r="M334" s="28"/>
      <c r="N334" s="27"/>
      <c r="O334" s="27"/>
      <c r="P334" s="27"/>
      <c r="Q334" s="27"/>
      <c r="R334" s="28"/>
      <c r="S334" s="28"/>
      <c r="T334" s="28"/>
      <c r="U334" s="28"/>
      <c r="V334" s="28"/>
      <c r="W334" s="28"/>
      <c r="X334" s="28"/>
      <c r="Y334" s="28"/>
      <c r="Z334" s="17"/>
      <c r="AA334" s="17"/>
      <c r="AB334" s="17"/>
      <c r="AC334" s="17"/>
      <c r="AD334" s="17"/>
      <c r="AE334" s="17"/>
      <c r="AF334" s="17"/>
      <c r="AG334" s="17" t="s">
        <v>111</v>
      </c>
      <c r="AH334" s="17">
        <v>0</v>
      </c>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7"/>
      <c r="BH334" s="17"/>
    </row>
    <row r="335" spans="1:60" outlineLevel="3" x14ac:dyDescent="0.2">
      <c r="A335" s="24"/>
      <c r="B335" s="25"/>
      <c r="C335" s="55" t="s">
        <v>733</v>
      </c>
      <c r="D335" s="30"/>
      <c r="E335" s="61">
        <v>12.18</v>
      </c>
      <c r="F335" s="28"/>
      <c r="G335" s="28"/>
      <c r="H335" s="28"/>
      <c r="I335" s="28"/>
      <c r="J335" s="28"/>
      <c r="K335" s="28"/>
      <c r="L335" s="28"/>
      <c r="M335" s="28"/>
      <c r="N335" s="27"/>
      <c r="O335" s="27"/>
      <c r="P335" s="27"/>
      <c r="Q335" s="27"/>
      <c r="R335" s="28"/>
      <c r="S335" s="28"/>
      <c r="T335" s="28"/>
      <c r="U335" s="28"/>
      <c r="V335" s="28"/>
      <c r="W335" s="28"/>
      <c r="X335" s="28"/>
      <c r="Y335" s="28"/>
      <c r="Z335" s="17"/>
      <c r="AA335" s="17"/>
      <c r="AB335" s="17"/>
      <c r="AC335" s="17"/>
      <c r="AD335" s="17"/>
      <c r="AE335" s="17"/>
      <c r="AF335" s="17"/>
      <c r="AG335" s="17" t="s">
        <v>111</v>
      </c>
      <c r="AH335" s="17">
        <v>0</v>
      </c>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7"/>
      <c r="BH335" s="17"/>
    </row>
    <row r="336" spans="1:60" outlineLevel="3" x14ac:dyDescent="0.2">
      <c r="A336" s="24"/>
      <c r="B336" s="25"/>
      <c r="C336" s="55" t="s">
        <v>734</v>
      </c>
      <c r="D336" s="30"/>
      <c r="E336" s="61">
        <v>-8.4</v>
      </c>
      <c r="F336" s="28"/>
      <c r="G336" s="28"/>
      <c r="H336" s="28"/>
      <c r="I336" s="28"/>
      <c r="J336" s="28"/>
      <c r="K336" s="28"/>
      <c r="L336" s="28"/>
      <c r="M336" s="28"/>
      <c r="N336" s="27"/>
      <c r="O336" s="27"/>
      <c r="P336" s="27"/>
      <c r="Q336" s="27"/>
      <c r="R336" s="28"/>
      <c r="S336" s="28"/>
      <c r="T336" s="28"/>
      <c r="U336" s="28"/>
      <c r="V336" s="28"/>
      <c r="W336" s="28"/>
      <c r="X336" s="28"/>
      <c r="Y336" s="28"/>
      <c r="Z336" s="17"/>
      <c r="AA336" s="17"/>
      <c r="AB336" s="17"/>
      <c r="AC336" s="17"/>
      <c r="AD336" s="17"/>
      <c r="AE336" s="17"/>
      <c r="AF336" s="17"/>
      <c r="AG336" s="17" t="s">
        <v>111</v>
      </c>
      <c r="AH336" s="17">
        <v>0</v>
      </c>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7"/>
      <c r="BH336" s="17"/>
    </row>
    <row r="337" spans="1:60" outlineLevel="1" x14ac:dyDescent="0.2">
      <c r="A337" s="39">
        <v>95</v>
      </c>
      <c r="B337" s="40" t="s">
        <v>768</v>
      </c>
      <c r="C337" s="54" t="s">
        <v>769</v>
      </c>
      <c r="D337" s="41" t="s">
        <v>170</v>
      </c>
      <c r="E337" s="42">
        <v>46</v>
      </c>
      <c r="F337" s="438">
        <v>0</v>
      </c>
      <c r="G337" s="44">
        <f>ROUND(E337*F337,2)</f>
        <v>0</v>
      </c>
      <c r="H337" s="43"/>
      <c r="I337" s="44">
        <f>ROUND(E337*H337,2)</f>
        <v>0</v>
      </c>
      <c r="J337" s="43"/>
      <c r="K337" s="44">
        <f>ROUND(E337*J337,2)</f>
        <v>0</v>
      </c>
      <c r="L337" s="44">
        <v>21</v>
      </c>
      <c r="M337" s="44">
        <f>G337*(1+L337/100)</f>
        <v>0</v>
      </c>
      <c r="N337" s="42">
        <v>0</v>
      </c>
      <c r="O337" s="42">
        <f>ROUND(E337*N337,2)</f>
        <v>0</v>
      </c>
      <c r="P337" s="42">
        <v>0</v>
      </c>
      <c r="Q337" s="42">
        <f>ROUND(E337*P337,2)</f>
        <v>0</v>
      </c>
      <c r="R337" s="44"/>
      <c r="S337" s="44" t="s">
        <v>106</v>
      </c>
      <c r="T337" s="45" t="s">
        <v>106</v>
      </c>
      <c r="U337" s="28">
        <v>0.18</v>
      </c>
      <c r="V337" s="28">
        <f>ROUND(E337*U337,2)</f>
        <v>8.2799999999999994</v>
      </c>
      <c r="W337" s="28"/>
      <c r="X337" s="28" t="s">
        <v>107</v>
      </c>
      <c r="Y337" s="28" t="s">
        <v>108</v>
      </c>
      <c r="Z337" s="17"/>
      <c r="AA337" s="17"/>
      <c r="AB337" s="17"/>
      <c r="AC337" s="17"/>
      <c r="AD337" s="17"/>
      <c r="AE337" s="17"/>
      <c r="AF337" s="17"/>
      <c r="AG337" s="17" t="s">
        <v>109</v>
      </c>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7"/>
      <c r="BH337" s="17"/>
    </row>
    <row r="338" spans="1:60" outlineLevel="2" x14ac:dyDescent="0.2">
      <c r="A338" s="24"/>
      <c r="B338" s="25"/>
      <c r="C338" s="55" t="s">
        <v>770</v>
      </c>
      <c r="D338" s="30"/>
      <c r="E338" s="61">
        <v>46</v>
      </c>
      <c r="F338" s="28"/>
      <c r="G338" s="28"/>
      <c r="H338" s="28"/>
      <c r="I338" s="28"/>
      <c r="J338" s="28"/>
      <c r="K338" s="28"/>
      <c r="L338" s="28"/>
      <c r="M338" s="28"/>
      <c r="N338" s="27"/>
      <c r="O338" s="27"/>
      <c r="P338" s="27"/>
      <c r="Q338" s="27"/>
      <c r="R338" s="28"/>
      <c r="S338" s="28"/>
      <c r="T338" s="28"/>
      <c r="U338" s="28"/>
      <c r="V338" s="28"/>
      <c r="W338" s="28"/>
      <c r="X338" s="28"/>
      <c r="Y338" s="28"/>
      <c r="Z338" s="17"/>
      <c r="AA338" s="17"/>
      <c r="AB338" s="17"/>
      <c r="AC338" s="17"/>
      <c r="AD338" s="17"/>
      <c r="AE338" s="17"/>
      <c r="AF338" s="17"/>
      <c r="AG338" s="17" t="s">
        <v>111</v>
      </c>
      <c r="AH338" s="17">
        <v>0</v>
      </c>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row>
    <row r="339" spans="1:60" outlineLevel="1" x14ac:dyDescent="0.2">
      <c r="A339" s="39">
        <v>96</v>
      </c>
      <c r="B339" s="40" t="s">
        <v>771</v>
      </c>
      <c r="C339" s="54" t="s">
        <v>772</v>
      </c>
      <c r="D339" s="41" t="s">
        <v>151</v>
      </c>
      <c r="E339" s="42">
        <v>353.81</v>
      </c>
      <c r="F339" s="438">
        <v>0</v>
      </c>
      <c r="G339" s="44">
        <f>ROUND(E339*F339,2)</f>
        <v>0</v>
      </c>
      <c r="H339" s="43"/>
      <c r="I339" s="44">
        <f>ROUND(E339*H339,2)</f>
        <v>0</v>
      </c>
      <c r="J339" s="43"/>
      <c r="K339" s="44">
        <f>ROUND(E339*J339,2)</f>
        <v>0</v>
      </c>
      <c r="L339" s="44">
        <v>21</v>
      </c>
      <c r="M339" s="44">
        <f>G339*(1+L339/100)</f>
        <v>0</v>
      </c>
      <c r="N339" s="42">
        <v>0</v>
      </c>
      <c r="O339" s="42">
        <f>ROUND(E339*N339,2)</f>
        <v>0</v>
      </c>
      <c r="P339" s="42">
        <v>0</v>
      </c>
      <c r="Q339" s="42">
        <f>ROUND(E339*P339,2)</f>
        <v>0</v>
      </c>
      <c r="R339" s="44"/>
      <c r="S339" s="44" t="s">
        <v>106</v>
      </c>
      <c r="T339" s="45" t="s">
        <v>106</v>
      </c>
      <c r="U339" s="28">
        <v>1.6E-2</v>
      </c>
      <c r="V339" s="28">
        <f>ROUND(E339*U339,2)</f>
        <v>5.66</v>
      </c>
      <c r="W339" s="28"/>
      <c r="X339" s="28" t="s">
        <v>107</v>
      </c>
      <c r="Y339" s="28" t="s">
        <v>108</v>
      </c>
      <c r="Z339" s="17"/>
      <c r="AA339" s="17"/>
      <c r="AB339" s="17"/>
      <c r="AC339" s="17"/>
      <c r="AD339" s="17"/>
      <c r="AE339" s="17"/>
      <c r="AF339" s="17"/>
      <c r="AG339" s="17" t="s">
        <v>109</v>
      </c>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7"/>
      <c r="BH339" s="17"/>
    </row>
    <row r="340" spans="1:60" outlineLevel="2" x14ac:dyDescent="0.2">
      <c r="A340" s="24"/>
      <c r="B340" s="25"/>
      <c r="C340" s="55" t="s">
        <v>773</v>
      </c>
      <c r="D340" s="30"/>
      <c r="E340" s="61">
        <v>353.81</v>
      </c>
      <c r="F340" s="28"/>
      <c r="G340" s="28"/>
      <c r="H340" s="28"/>
      <c r="I340" s="28"/>
      <c r="J340" s="28"/>
      <c r="K340" s="28"/>
      <c r="L340" s="28"/>
      <c r="M340" s="28"/>
      <c r="N340" s="27"/>
      <c r="O340" s="27"/>
      <c r="P340" s="27"/>
      <c r="Q340" s="27"/>
      <c r="R340" s="28"/>
      <c r="S340" s="28"/>
      <c r="T340" s="28"/>
      <c r="U340" s="28"/>
      <c r="V340" s="28"/>
      <c r="W340" s="28"/>
      <c r="X340" s="28"/>
      <c r="Y340" s="28"/>
      <c r="Z340" s="17"/>
      <c r="AA340" s="17"/>
      <c r="AB340" s="17"/>
      <c r="AC340" s="17"/>
      <c r="AD340" s="17"/>
      <c r="AE340" s="17"/>
      <c r="AF340" s="17"/>
      <c r="AG340" s="17" t="s">
        <v>111</v>
      </c>
      <c r="AH340" s="17">
        <v>0</v>
      </c>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7"/>
      <c r="BH340" s="17"/>
    </row>
    <row r="341" spans="1:60" outlineLevel="1" x14ac:dyDescent="0.2">
      <c r="A341" s="39">
        <v>97</v>
      </c>
      <c r="B341" s="40" t="s">
        <v>774</v>
      </c>
      <c r="C341" s="54" t="s">
        <v>775</v>
      </c>
      <c r="D341" s="41" t="s">
        <v>151</v>
      </c>
      <c r="E341" s="42">
        <v>48.99</v>
      </c>
      <c r="F341" s="438">
        <v>0</v>
      </c>
      <c r="G341" s="44">
        <f>ROUND(E341*F341,2)</f>
        <v>0</v>
      </c>
      <c r="H341" s="43"/>
      <c r="I341" s="44">
        <f>ROUND(E341*H341,2)</f>
        <v>0</v>
      </c>
      <c r="J341" s="43"/>
      <c r="K341" s="44">
        <f>ROUND(E341*J341,2)</f>
        <v>0</v>
      </c>
      <c r="L341" s="44">
        <v>21</v>
      </c>
      <c r="M341" s="44">
        <f>G341*(1+L341/100)</f>
        <v>0</v>
      </c>
      <c r="N341" s="42">
        <v>9.8999999999999999E-4</v>
      </c>
      <c r="O341" s="42">
        <f>ROUND(E341*N341,2)</f>
        <v>0.05</v>
      </c>
      <c r="P341" s="42">
        <v>0</v>
      </c>
      <c r="Q341" s="42">
        <f>ROUND(E341*P341,2)</f>
        <v>0</v>
      </c>
      <c r="R341" s="44"/>
      <c r="S341" s="44" t="s">
        <v>106</v>
      </c>
      <c r="T341" s="45" t="s">
        <v>106</v>
      </c>
      <c r="U341" s="28">
        <v>0.26200000000000001</v>
      </c>
      <c r="V341" s="28">
        <f>ROUND(E341*U341,2)</f>
        <v>12.84</v>
      </c>
      <c r="W341" s="28"/>
      <c r="X341" s="28" t="s">
        <v>107</v>
      </c>
      <c r="Y341" s="28" t="s">
        <v>108</v>
      </c>
      <c r="Z341" s="17"/>
      <c r="AA341" s="17"/>
      <c r="AB341" s="17"/>
      <c r="AC341" s="17"/>
      <c r="AD341" s="17"/>
      <c r="AE341" s="17"/>
      <c r="AF341" s="17"/>
      <c r="AG341" s="17" t="s">
        <v>109</v>
      </c>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7"/>
      <c r="BH341" s="17"/>
    </row>
    <row r="342" spans="1:60" outlineLevel="2" x14ac:dyDescent="0.2">
      <c r="A342" s="24"/>
      <c r="B342" s="25"/>
      <c r="C342" s="55" t="s">
        <v>776</v>
      </c>
      <c r="D342" s="30"/>
      <c r="E342" s="61">
        <v>48.99</v>
      </c>
      <c r="F342" s="28"/>
      <c r="G342" s="28"/>
      <c r="H342" s="28"/>
      <c r="I342" s="28"/>
      <c r="J342" s="28"/>
      <c r="K342" s="28"/>
      <c r="L342" s="28"/>
      <c r="M342" s="28"/>
      <c r="N342" s="27"/>
      <c r="O342" s="27"/>
      <c r="P342" s="27"/>
      <c r="Q342" s="27"/>
      <c r="R342" s="28"/>
      <c r="S342" s="28"/>
      <c r="T342" s="28"/>
      <c r="U342" s="28"/>
      <c r="V342" s="28"/>
      <c r="W342" s="28"/>
      <c r="X342" s="28"/>
      <c r="Y342" s="28"/>
      <c r="Z342" s="17"/>
      <c r="AA342" s="17"/>
      <c r="AB342" s="17"/>
      <c r="AC342" s="17"/>
      <c r="AD342" s="17"/>
      <c r="AE342" s="17"/>
      <c r="AF342" s="17"/>
      <c r="AG342" s="17" t="s">
        <v>111</v>
      </c>
      <c r="AH342" s="17">
        <v>0</v>
      </c>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7"/>
      <c r="BH342" s="17"/>
    </row>
    <row r="343" spans="1:60" outlineLevel="1" x14ac:dyDescent="0.2">
      <c r="A343" s="39">
        <v>98</v>
      </c>
      <c r="B343" s="40" t="s">
        <v>777</v>
      </c>
      <c r="C343" s="54" t="s">
        <v>778</v>
      </c>
      <c r="D343" s="41" t="s">
        <v>151</v>
      </c>
      <c r="E343" s="42">
        <v>171.92</v>
      </c>
      <c r="F343" s="438">
        <v>0</v>
      </c>
      <c r="G343" s="44">
        <f>ROUND(E343*F343,2)</f>
        <v>0</v>
      </c>
      <c r="H343" s="43"/>
      <c r="I343" s="44">
        <f>ROUND(E343*H343,2)</f>
        <v>0</v>
      </c>
      <c r="J343" s="43"/>
      <c r="K343" s="44">
        <f>ROUND(E343*J343,2)</f>
        <v>0</v>
      </c>
      <c r="L343" s="44">
        <v>21</v>
      </c>
      <c r="M343" s="44">
        <f>G343*(1+L343/100)</f>
        <v>0</v>
      </c>
      <c r="N343" s="42">
        <v>9.8999999999999999E-4</v>
      </c>
      <c r="O343" s="42">
        <f>ROUND(E343*N343,2)</f>
        <v>0.17</v>
      </c>
      <c r="P343" s="42">
        <v>0</v>
      </c>
      <c r="Q343" s="42">
        <f>ROUND(E343*P343,2)</f>
        <v>0</v>
      </c>
      <c r="R343" s="44"/>
      <c r="S343" s="44" t="s">
        <v>106</v>
      </c>
      <c r="T343" s="45" t="s">
        <v>106</v>
      </c>
      <c r="U343" s="28">
        <v>0.36099999999999999</v>
      </c>
      <c r="V343" s="28">
        <f>ROUND(E343*U343,2)</f>
        <v>62.06</v>
      </c>
      <c r="W343" s="28"/>
      <c r="X343" s="28" t="s">
        <v>107</v>
      </c>
      <c r="Y343" s="28" t="s">
        <v>108</v>
      </c>
      <c r="Z343" s="17"/>
      <c r="AA343" s="17"/>
      <c r="AB343" s="17"/>
      <c r="AC343" s="17"/>
      <c r="AD343" s="17"/>
      <c r="AE343" s="17"/>
      <c r="AF343" s="17"/>
      <c r="AG343" s="17" t="s">
        <v>109</v>
      </c>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7"/>
      <c r="BH343" s="17"/>
    </row>
    <row r="344" spans="1:60" outlineLevel="2" x14ac:dyDescent="0.2">
      <c r="A344" s="24"/>
      <c r="B344" s="25"/>
      <c r="C344" s="55" t="s">
        <v>779</v>
      </c>
      <c r="D344" s="30"/>
      <c r="E344" s="61">
        <v>171.92</v>
      </c>
      <c r="F344" s="28"/>
      <c r="G344" s="28"/>
      <c r="H344" s="28"/>
      <c r="I344" s="28"/>
      <c r="J344" s="28"/>
      <c r="K344" s="28"/>
      <c r="L344" s="28"/>
      <c r="M344" s="28"/>
      <c r="N344" s="27"/>
      <c r="O344" s="27"/>
      <c r="P344" s="27"/>
      <c r="Q344" s="27"/>
      <c r="R344" s="28"/>
      <c r="S344" s="28"/>
      <c r="T344" s="28"/>
      <c r="U344" s="28"/>
      <c r="V344" s="28"/>
      <c r="W344" s="28"/>
      <c r="X344" s="28"/>
      <c r="Y344" s="28"/>
      <c r="Z344" s="17"/>
      <c r="AA344" s="17"/>
      <c r="AB344" s="17"/>
      <c r="AC344" s="17"/>
      <c r="AD344" s="17"/>
      <c r="AE344" s="17"/>
      <c r="AF344" s="17"/>
      <c r="AG344" s="17" t="s">
        <v>111</v>
      </c>
      <c r="AH344" s="17">
        <v>0</v>
      </c>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row>
    <row r="345" spans="1:60" outlineLevel="1" x14ac:dyDescent="0.2">
      <c r="A345" s="39">
        <v>99</v>
      </c>
      <c r="B345" s="40" t="s">
        <v>780</v>
      </c>
      <c r="C345" s="54" t="s">
        <v>781</v>
      </c>
      <c r="D345" s="41" t="s">
        <v>151</v>
      </c>
      <c r="E345" s="42">
        <v>115.9</v>
      </c>
      <c r="F345" s="438">
        <v>0</v>
      </c>
      <c r="G345" s="44">
        <f>ROUND(E345*F345,2)</f>
        <v>0</v>
      </c>
      <c r="H345" s="43"/>
      <c r="I345" s="44">
        <f>ROUND(E345*H345,2)</f>
        <v>0</v>
      </c>
      <c r="J345" s="43"/>
      <c r="K345" s="44">
        <f>ROUND(E345*J345,2)</f>
        <v>0</v>
      </c>
      <c r="L345" s="44">
        <v>21</v>
      </c>
      <c r="M345" s="44">
        <f>G345*(1+L345/100)</f>
        <v>0</v>
      </c>
      <c r="N345" s="42">
        <v>9.8999999999999999E-4</v>
      </c>
      <c r="O345" s="42">
        <f>ROUND(E345*N345,2)</f>
        <v>0.11</v>
      </c>
      <c r="P345" s="42">
        <v>0</v>
      </c>
      <c r="Q345" s="42">
        <f>ROUND(E345*P345,2)</f>
        <v>0</v>
      </c>
      <c r="R345" s="44"/>
      <c r="S345" s="44" t="s">
        <v>106</v>
      </c>
      <c r="T345" s="45" t="s">
        <v>106</v>
      </c>
      <c r="U345" s="28">
        <v>0.45</v>
      </c>
      <c r="V345" s="28">
        <f>ROUND(E345*U345,2)</f>
        <v>52.16</v>
      </c>
      <c r="W345" s="28"/>
      <c r="X345" s="28" t="s">
        <v>107</v>
      </c>
      <c r="Y345" s="28" t="s">
        <v>108</v>
      </c>
      <c r="Z345" s="17"/>
      <c r="AA345" s="17"/>
      <c r="AB345" s="17"/>
      <c r="AC345" s="17"/>
      <c r="AD345" s="17"/>
      <c r="AE345" s="17"/>
      <c r="AF345" s="17"/>
      <c r="AG345" s="17" t="s">
        <v>109</v>
      </c>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row>
    <row r="346" spans="1:60" outlineLevel="2" x14ac:dyDescent="0.2">
      <c r="A346" s="24"/>
      <c r="B346" s="25"/>
      <c r="C346" s="55" t="s">
        <v>782</v>
      </c>
      <c r="D346" s="30"/>
      <c r="E346" s="61">
        <v>115.9</v>
      </c>
      <c r="F346" s="28"/>
      <c r="G346" s="28"/>
      <c r="H346" s="28"/>
      <c r="I346" s="28"/>
      <c r="J346" s="28"/>
      <c r="K346" s="28"/>
      <c r="L346" s="28"/>
      <c r="M346" s="28"/>
      <c r="N346" s="27"/>
      <c r="O346" s="27"/>
      <c r="P346" s="27"/>
      <c r="Q346" s="27"/>
      <c r="R346" s="28"/>
      <c r="S346" s="28"/>
      <c r="T346" s="28"/>
      <c r="U346" s="28"/>
      <c r="V346" s="28"/>
      <c r="W346" s="28"/>
      <c r="X346" s="28"/>
      <c r="Y346" s="28"/>
      <c r="Z346" s="17"/>
      <c r="AA346" s="17"/>
      <c r="AB346" s="17"/>
      <c r="AC346" s="17"/>
      <c r="AD346" s="17"/>
      <c r="AE346" s="17"/>
      <c r="AF346" s="17"/>
      <c r="AG346" s="17" t="s">
        <v>111</v>
      </c>
      <c r="AH346" s="17">
        <v>0</v>
      </c>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row>
    <row r="347" spans="1:60" outlineLevel="1" x14ac:dyDescent="0.2">
      <c r="A347" s="39">
        <v>100</v>
      </c>
      <c r="B347" s="40" t="s">
        <v>783</v>
      </c>
      <c r="C347" s="54" t="s">
        <v>784</v>
      </c>
      <c r="D347" s="41" t="s">
        <v>151</v>
      </c>
      <c r="E347" s="42">
        <v>17</v>
      </c>
      <c r="F347" s="438">
        <v>0</v>
      </c>
      <c r="G347" s="44">
        <f>ROUND(E347*F347,2)</f>
        <v>0</v>
      </c>
      <c r="H347" s="43"/>
      <c r="I347" s="44">
        <f>ROUND(E347*H347,2)</f>
        <v>0</v>
      </c>
      <c r="J347" s="43"/>
      <c r="K347" s="44">
        <f>ROUND(E347*J347,2)</f>
        <v>0</v>
      </c>
      <c r="L347" s="44">
        <v>21</v>
      </c>
      <c r="M347" s="44">
        <f>G347*(1+L347/100)</f>
        <v>0</v>
      </c>
      <c r="N347" s="42">
        <v>9.8999999999999999E-4</v>
      </c>
      <c r="O347" s="42">
        <f>ROUND(E347*N347,2)</f>
        <v>0.02</v>
      </c>
      <c r="P347" s="42">
        <v>0</v>
      </c>
      <c r="Q347" s="42">
        <f>ROUND(E347*P347,2)</f>
        <v>0</v>
      </c>
      <c r="R347" s="44"/>
      <c r="S347" s="44" t="s">
        <v>106</v>
      </c>
      <c r="T347" s="45" t="s">
        <v>106</v>
      </c>
      <c r="U347" s="28">
        <v>0.48899999999999999</v>
      </c>
      <c r="V347" s="28">
        <f>ROUND(E347*U347,2)</f>
        <v>8.31</v>
      </c>
      <c r="W347" s="28"/>
      <c r="X347" s="28" t="s">
        <v>107</v>
      </c>
      <c r="Y347" s="28" t="s">
        <v>108</v>
      </c>
      <c r="Z347" s="17"/>
      <c r="AA347" s="17"/>
      <c r="AB347" s="17"/>
      <c r="AC347" s="17"/>
      <c r="AD347" s="17"/>
      <c r="AE347" s="17"/>
      <c r="AF347" s="17"/>
      <c r="AG347" s="17" t="s">
        <v>109</v>
      </c>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row>
    <row r="348" spans="1:60" outlineLevel="2" x14ac:dyDescent="0.2">
      <c r="A348" s="24"/>
      <c r="B348" s="25"/>
      <c r="C348" s="55" t="s">
        <v>235</v>
      </c>
      <c r="D348" s="30"/>
      <c r="E348" s="61">
        <v>17</v>
      </c>
      <c r="F348" s="28"/>
      <c r="G348" s="28"/>
      <c r="H348" s="28"/>
      <c r="I348" s="28"/>
      <c r="J348" s="28"/>
      <c r="K348" s="28"/>
      <c r="L348" s="28"/>
      <c r="M348" s="28"/>
      <c r="N348" s="27"/>
      <c r="O348" s="27"/>
      <c r="P348" s="27"/>
      <c r="Q348" s="27"/>
      <c r="R348" s="28"/>
      <c r="S348" s="28"/>
      <c r="T348" s="28"/>
      <c r="U348" s="28"/>
      <c r="V348" s="28"/>
      <c r="W348" s="28"/>
      <c r="X348" s="28"/>
      <c r="Y348" s="28"/>
      <c r="Z348" s="17"/>
      <c r="AA348" s="17"/>
      <c r="AB348" s="17"/>
      <c r="AC348" s="17"/>
      <c r="AD348" s="17"/>
      <c r="AE348" s="17"/>
      <c r="AF348" s="17"/>
      <c r="AG348" s="17" t="s">
        <v>111</v>
      </c>
      <c r="AH348" s="17">
        <v>0</v>
      </c>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row>
    <row r="349" spans="1:60" ht="22.5" outlineLevel="1" x14ac:dyDescent="0.2">
      <c r="A349" s="39">
        <v>101</v>
      </c>
      <c r="B349" s="40" t="s">
        <v>785</v>
      </c>
      <c r="C349" s="54" t="s">
        <v>786</v>
      </c>
      <c r="D349" s="41" t="s">
        <v>124</v>
      </c>
      <c r="E349" s="42">
        <v>29.88</v>
      </c>
      <c r="F349" s="438">
        <v>0</v>
      </c>
      <c r="G349" s="44">
        <f>ROUND(E349*F349,2)</f>
        <v>0</v>
      </c>
      <c r="H349" s="43"/>
      <c r="I349" s="44">
        <f>ROUND(E349*H349,2)</f>
        <v>0</v>
      </c>
      <c r="J349" s="43"/>
      <c r="K349" s="44">
        <f>ROUND(E349*J349,2)</f>
        <v>0</v>
      </c>
      <c r="L349" s="44">
        <v>21</v>
      </c>
      <c r="M349" s="44">
        <f>G349*(1+L349/100)</f>
        <v>0</v>
      </c>
      <c r="N349" s="42">
        <v>0</v>
      </c>
      <c r="O349" s="42">
        <f>ROUND(E349*N349,2)</f>
        <v>0</v>
      </c>
      <c r="P349" s="42">
        <v>0</v>
      </c>
      <c r="Q349" s="42">
        <f>ROUND(E349*P349,2)</f>
        <v>0</v>
      </c>
      <c r="R349" s="44"/>
      <c r="S349" s="44" t="s">
        <v>106</v>
      </c>
      <c r="T349" s="45" t="s">
        <v>133</v>
      </c>
      <c r="U349" s="28">
        <v>0.78</v>
      </c>
      <c r="V349" s="28">
        <f>ROUND(E349*U349,2)</f>
        <v>23.31</v>
      </c>
      <c r="W349" s="28"/>
      <c r="X349" s="28" t="s">
        <v>107</v>
      </c>
      <c r="Y349" s="28" t="s">
        <v>108</v>
      </c>
      <c r="Z349" s="17"/>
      <c r="AA349" s="17"/>
      <c r="AB349" s="17"/>
      <c r="AC349" s="17"/>
      <c r="AD349" s="17"/>
      <c r="AE349" s="17"/>
      <c r="AF349" s="17"/>
      <c r="AG349" s="17" t="s">
        <v>109</v>
      </c>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row>
    <row r="350" spans="1:60" outlineLevel="2" x14ac:dyDescent="0.2">
      <c r="A350" s="24"/>
      <c r="B350" s="25"/>
      <c r="C350" s="55" t="s">
        <v>572</v>
      </c>
      <c r="D350" s="30"/>
      <c r="E350" s="61">
        <v>29.88</v>
      </c>
      <c r="F350" s="28"/>
      <c r="G350" s="28"/>
      <c r="H350" s="28"/>
      <c r="I350" s="28"/>
      <c r="J350" s="28"/>
      <c r="K350" s="28"/>
      <c r="L350" s="28"/>
      <c r="M350" s="28"/>
      <c r="N350" s="27"/>
      <c r="O350" s="27"/>
      <c r="P350" s="27"/>
      <c r="Q350" s="27"/>
      <c r="R350" s="28"/>
      <c r="S350" s="28"/>
      <c r="T350" s="28"/>
      <c r="U350" s="28"/>
      <c r="V350" s="28"/>
      <c r="W350" s="28"/>
      <c r="X350" s="28"/>
      <c r="Y350" s="28"/>
      <c r="Z350" s="17"/>
      <c r="AA350" s="17"/>
      <c r="AB350" s="17"/>
      <c r="AC350" s="17"/>
      <c r="AD350" s="17"/>
      <c r="AE350" s="17"/>
      <c r="AF350" s="17"/>
      <c r="AG350" s="17" t="s">
        <v>111</v>
      </c>
      <c r="AH350" s="17">
        <v>0</v>
      </c>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row>
    <row r="351" spans="1:60" outlineLevel="1" x14ac:dyDescent="0.2">
      <c r="A351" s="39">
        <v>102</v>
      </c>
      <c r="B351" s="40" t="s">
        <v>787</v>
      </c>
      <c r="C351" s="54" t="s">
        <v>788</v>
      </c>
      <c r="D351" s="41" t="s">
        <v>124</v>
      </c>
      <c r="E351" s="42">
        <v>30.8</v>
      </c>
      <c r="F351" s="438">
        <v>0</v>
      </c>
      <c r="G351" s="44">
        <f>ROUND(E351*F351,2)</f>
        <v>0</v>
      </c>
      <c r="H351" s="43"/>
      <c r="I351" s="44">
        <f>ROUND(E351*H351,2)</f>
        <v>0</v>
      </c>
      <c r="J351" s="43"/>
      <c r="K351" s="44">
        <f>ROUND(E351*J351,2)</f>
        <v>0</v>
      </c>
      <c r="L351" s="44">
        <v>21</v>
      </c>
      <c r="M351" s="44">
        <f>G351*(1+L351/100)</f>
        <v>0</v>
      </c>
      <c r="N351" s="42">
        <v>0</v>
      </c>
      <c r="O351" s="42">
        <f>ROUND(E351*N351,2)</f>
        <v>0</v>
      </c>
      <c r="P351" s="42">
        <v>0</v>
      </c>
      <c r="Q351" s="42">
        <f>ROUND(E351*P351,2)</f>
        <v>0</v>
      </c>
      <c r="R351" s="44"/>
      <c r="S351" s="44" t="s">
        <v>106</v>
      </c>
      <c r="T351" s="45" t="s">
        <v>106</v>
      </c>
      <c r="U351" s="28">
        <v>0.21</v>
      </c>
      <c r="V351" s="28">
        <f>ROUND(E351*U351,2)</f>
        <v>6.47</v>
      </c>
      <c r="W351" s="28"/>
      <c r="X351" s="28" t="s">
        <v>107</v>
      </c>
      <c r="Y351" s="28" t="s">
        <v>108</v>
      </c>
      <c r="Z351" s="17"/>
      <c r="AA351" s="17"/>
      <c r="AB351" s="17"/>
      <c r="AC351" s="17"/>
      <c r="AD351" s="17"/>
      <c r="AE351" s="17"/>
      <c r="AF351" s="17"/>
      <c r="AG351" s="17" t="s">
        <v>109</v>
      </c>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row>
    <row r="352" spans="1:60" outlineLevel="2" x14ac:dyDescent="0.2">
      <c r="A352" s="24"/>
      <c r="B352" s="25"/>
      <c r="C352" s="55" t="s">
        <v>789</v>
      </c>
      <c r="D352" s="30"/>
      <c r="E352" s="61">
        <v>30.8</v>
      </c>
      <c r="F352" s="28"/>
      <c r="G352" s="28"/>
      <c r="H352" s="28"/>
      <c r="I352" s="28"/>
      <c r="J352" s="28"/>
      <c r="K352" s="28"/>
      <c r="L352" s="28"/>
      <c r="M352" s="28"/>
      <c r="N352" s="27"/>
      <c r="O352" s="27"/>
      <c r="P352" s="27"/>
      <c r="Q352" s="27"/>
      <c r="R352" s="28"/>
      <c r="S352" s="28"/>
      <c r="T352" s="28"/>
      <c r="U352" s="28"/>
      <c r="V352" s="28"/>
      <c r="W352" s="28"/>
      <c r="X352" s="28"/>
      <c r="Y352" s="28"/>
      <c r="Z352" s="17"/>
      <c r="AA352" s="17"/>
      <c r="AB352" s="17"/>
      <c r="AC352" s="17"/>
      <c r="AD352" s="17"/>
      <c r="AE352" s="17"/>
      <c r="AF352" s="17"/>
      <c r="AG352" s="17" t="s">
        <v>111</v>
      </c>
      <c r="AH352" s="17">
        <v>0</v>
      </c>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row>
    <row r="353" spans="1:60" outlineLevel="1" x14ac:dyDescent="0.2">
      <c r="A353" s="39">
        <v>103</v>
      </c>
      <c r="B353" s="40" t="s">
        <v>790</v>
      </c>
      <c r="C353" s="54" t="s">
        <v>791</v>
      </c>
      <c r="D353" s="41" t="s">
        <v>124</v>
      </c>
      <c r="E353" s="42">
        <v>277.24</v>
      </c>
      <c r="F353" s="438">
        <v>0</v>
      </c>
      <c r="G353" s="44">
        <f>ROUND(E353*F353,2)</f>
        <v>0</v>
      </c>
      <c r="H353" s="43"/>
      <c r="I353" s="44">
        <f>ROUND(E353*H353,2)</f>
        <v>0</v>
      </c>
      <c r="J353" s="43"/>
      <c r="K353" s="44">
        <f>ROUND(E353*J353,2)</f>
        <v>0</v>
      </c>
      <c r="L353" s="44">
        <v>21</v>
      </c>
      <c r="M353" s="44">
        <f>G353*(1+L353/100)</f>
        <v>0</v>
      </c>
      <c r="N353" s="42">
        <v>0</v>
      </c>
      <c r="O353" s="42">
        <f>ROUND(E353*N353,2)</f>
        <v>0</v>
      </c>
      <c r="P353" s="42">
        <v>0</v>
      </c>
      <c r="Q353" s="42">
        <f>ROUND(E353*P353,2)</f>
        <v>0</v>
      </c>
      <c r="R353" s="44"/>
      <c r="S353" s="44" t="s">
        <v>106</v>
      </c>
      <c r="T353" s="45" t="s">
        <v>106</v>
      </c>
      <c r="U353" s="28">
        <v>0.16</v>
      </c>
      <c r="V353" s="28">
        <f>ROUND(E353*U353,2)</f>
        <v>44.36</v>
      </c>
      <c r="W353" s="28"/>
      <c r="X353" s="28" t="s">
        <v>107</v>
      </c>
      <c r="Y353" s="28" t="s">
        <v>108</v>
      </c>
      <c r="Z353" s="17"/>
      <c r="AA353" s="17"/>
      <c r="AB353" s="17"/>
      <c r="AC353" s="17"/>
      <c r="AD353" s="17"/>
      <c r="AE353" s="17"/>
      <c r="AF353" s="17"/>
      <c r="AG353" s="17" t="s">
        <v>109</v>
      </c>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row>
    <row r="354" spans="1:60" outlineLevel="2" x14ac:dyDescent="0.2">
      <c r="A354" s="24"/>
      <c r="B354" s="25"/>
      <c r="C354" s="55" t="s">
        <v>792</v>
      </c>
      <c r="D354" s="30"/>
      <c r="E354" s="61">
        <v>308.04000000000002</v>
      </c>
      <c r="F354" s="28"/>
      <c r="G354" s="28"/>
      <c r="H354" s="28"/>
      <c r="I354" s="28"/>
      <c r="J354" s="28"/>
      <c r="K354" s="28"/>
      <c r="L354" s="28"/>
      <c r="M354" s="28"/>
      <c r="N354" s="27"/>
      <c r="O354" s="27"/>
      <c r="P354" s="27"/>
      <c r="Q354" s="27"/>
      <c r="R354" s="28"/>
      <c r="S354" s="28"/>
      <c r="T354" s="28"/>
      <c r="U354" s="28"/>
      <c r="V354" s="28"/>
      <c r="W354" s="28"/>
      <c r="X354" s="28"/>
      <c r="Y354" s="28"/>
      <c r="Z354" s="17"/>
      <c r="AA354" s="17"/>
      <c r="AB354" s="17"/>
      <c r="AC354" s="17"/>
      <c r="AD354" s="17"/>
      <c r="AE354" s="17"/>
      <c r="AF354" s="17"/>
      <c r="AG354" s="17" t="s">
        <v>111</v>
      </c>
      <c r="AH354" s="17">
        <v>0</v>
      </c>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row>
    <row r="355" spans="1:60" outlineLevel="3" x14ac:dyDescent="0.2">
      <c r="A355" s="24"/>
      <c r="B355" s="25"/>
      <c r="C355" s="55" t="s">
        <v>793</v>
      </c>
      <c r="D355" s="30"/>
      <c r="E355" s="61">
        <v>-30.8</v>
      </c>
      <c r="F355" s="28"/>
      <c r="G355" s="28"/>
      <c r="H355" s="28"/>
      <c r="I355" s="28"/>
      <c r="J355" s="28"/>
      <c r="K355" s="28"/>
      <c r="L355" s="28"/>
      <c r="M355" s="28"/>
      <c r="N355" s="27"/>
      <c r="O355" s="27"/>
      <c r="P355" s="27"/>
      <c r="Q355" s="27"/>
      <c r="R355" s="28"/>
      <c r="S355" s="28"/>
      <c r="T355" s="28"/>
      <c r="U355" s="28"/>
      <c r="V355" s="28"/>
      <c r="W355" s="28"/>
      <c r="X355" s="28"/>
      <c r="Y355" s="28"/>
      <c r="Z355" s="17"/>
      <c r="AA355" s="17"/>
      <c r="AB355" s="17"/>
      <c r="AC355" s="17"/>
      <c r="AD355" s="17"/>
      <c r="AE355" s="17"/>
      <c r="AF355" s="17"/>
      <c r="AG355" s="17" t="s">
        <v>111</v>
      </c>
      <c r="AH355" s="17">
        <v>0</v>
      </c>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row>
    <row r="356" spans="1:60" outlineLevel="1" x14ac:dyDescent="0.2">
      <c r="A356" s="39">
        <v>104</v>
      </c>
      <c r="B356" s="40" t="s">
        <v>794</v>
      </c>
      <c r="C356" s="54" t="s">
        <v>795</v>
      </c>
      <c r="D356" s="41" t="s">
        <v>124</v>
      </c>
      <c r="E356" s="42">
        <v>308.04000000000002</v>
      </c>
      <c r="F356" s="438">
        <v>0</v>
      </c>
      <c r="G356" s="44">
        <f>ROUND(E356*F356,2)</f>
        <v>0</v>
      </c>
      <c r="H356" s="43"/>
      <c r="I356" s="44">
        <f>ROUND(E356*H356,2)</f>
        <v>0</v>
      </c>
      <c r="J356" s="43"/>
      <c r="K356" s="44">
        <f>ROUND(E356*J356,2)</f>
        <v>0</v>
      </c>
      <c r="L356" s="44">
        <v>21</v>
      </c>
      <c r="M356" s="44">
        <f>G356*(1+L356/100)</f>
        <v>0</v>
      </c>
      <c r="N356" s="42">
        <v>0</v>
      </c>
      <c r="O356" s="42">
        <f>ROUND(E356*N356,2)</f>
        <v>0</v>
      </c>
      <c r="P356" s="42">
        <v>0</v>
      </c>
      <c r="Q356" s="42">
        <f>ROUND(E356*P356,2)</f>
        <v>0</v>
      </c>
      <c r="R356" s="44"/>
      <c r="S356" s="44" t="s">
        <v>106</v>
      </c>
      <c r="T356" s="45" t="s">
        <v>106</v>
      </c>
      <c r="U356" s="28">
        <v>5.5E-2</v>
      </c>
      <c r="V356" s="28">
        <f>ROUND(E356*U356,2)</f>
        <v>16.940000000000001</v>
      </c>
      <c r="W356" s="28"/>
      <c r="X356" s="28" t="s">
        <v>107</v>
      </c>
      <c r="Y356" s="28" t="s">
        <v>108</v>
      </c>
      <c r="Z356" s="17"/>
      <c r="AA356" s="17"/>
      <c r="AB356" s="17"/>
      <c r="AC356" s="17"/>
      <c r="AD356" s="17"/>
      <c r="AE356" s="17"/>
      <c r="AF356" s="17"/>
      <c r="AG356" s="17" t="s">
        <v>109</v>
      </c>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7"/>
      <c r="BH356" s="17"/>
    </row>
    <row r="357" spans="1:60" outlineLevel="2" x14ac:dyDescent="0.2">
      <c r="A357" s="24"/>
      <c r="B357" s="25"/>
      <c r="C357" s="55" t="s">
        <v>684</v>
      </c>
      <c r="D357" s="30"/>
      <c r="E357" s="61">
        <v>308.04000000000002</v>
      </c>
      <c r="F357" s="28"/>
      <c r="G357" s="28"/>
      <c r="H357" s="28"/>
      <c r="I357" s="28"/>
      <c r="J357" s="28"/>
      <c r="K357" s="28"/>
      <c r="L357" s="28"/>
      <c r="M357" s="28"/>
      <c r="N357" s="27"/>
      <c r="O357" s="27"/>
      <c r="P357" s="27"/>
      <c r="Q357" s="27"/>
      <c r="R357" s="28"/>
      <c r="S357" s="28"/>
      <c r="T357" s="28"/>
      <c r="U357" s="28"/>
      <c r="V357" s="28"/>
      <c r="W357" s="28"/>
      <c r="X357" s="28"/>
      <c r="Y357" s="28"/>
      <c r="Z357" s="17"/>
      <c r="AA357" s="17"/>
      <c r="AB357" s="17"/>
      <c r="AC357" s="17"/>
      <c r="AD357" s="17"/>
      <c r="AE357" s="17"/>
      <c r="AF357" s="17"/>
      <c r="AG357" s="17" t="s">
        <v>111</v>
      </c>
      <c r="AH357" s="17">
        <v>0</v>
      </c>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7"/>
      <c r="BH357" s="17"/>
    </row>
    <row r="358" spans="1:60" outlineLevel="1" x14ac:dyDescent="0.2">
      <c r="A358" s="39">
        <v>105</v>
      </c>
      <c r="B358" s="40" t="s">
        <v>796</v>
      </c>
      <c r="C358" s="54" t="s">
        <v>797</v>
      </c>
      <c r="D358" s="41" t="s">
        <v>105</v>
      </c>
      <c r="E358" s="42">
        <v>5.18</v>
      </c>
      <c r="F358" s="438">
        <v>0</v>
      </c>
      <c r="G358" s="44">
        <f>ROUND(E358*F358,2)</f>
        <v>0</v>
      </c>
      <c r="H358" s="43"/>
      <c r="I358" s="44">
        <f>ROUND(E358*H358,2)</f>
        <v>0</v>
      </c>
      <c r="J358" s="43"/>
      <c r="K358" s="44">
        <f>ROUND(E358*J358,2)</f>
        <v>0</v>
      </c>
      <c r="L358" s="44">
        <v>21</v>
      </c>
      <c r="M358" s="44">
        <f>G358*(1+L358/100)</f>
        <v>0</v>
      </c>
      <c r="N358" s="42">
        <v>2.3570000000000001E-2</v>
      </c>
      <c r="O358" s="42">
        <f>ROUND(E358*N358,2)</f>
        <v>0.12</v>
      </c>
      <c r="P358" s="42">
        <v>0</v>
      </c>
      <c r="Q358" s="42">
        <f>ROUND(E358*P358,2)</f>
        <v>0</v>
      </c>
      <c r="R358" s="44"/>
      <c r="S358" s="44" t="s">
        <v>106</v>
      </c>
      <c r="T358" s="45" t="s">
        <v>106</v>
      </c>
      <c r="U358" s="28">
        <v>0</v>
      </c>
      <c r="V358" s="28">
        <f>ROUND(E358*U358,2)</f>
        <v>0</v>
      </c>
      <c r="W358" s="28"/>
      <c r="X358" s="28" t="s">
        <v>107</v>
      </c>
      <c r="Y358" s="28" t="s">
        <v>108</v>
      </c>
      <c r="Z358" s="17"/>
      <c r="AA358" s="17"/>
      <c r="AB358" s="17"/>
      <c r="AC358" s="17"/>
      <c r="AD358" s="17"/>
      <c r="AE358" s="17"/>
      <c r="AF358" s="17"/>
      <c r="AG358" s="17" t="s">
        <v>109</v>
      </c>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7"/>
      <c r="BH358" s="17"/>
    </row>
    <row r="359" spans="1:60" outlineLevel="2" x14ac:dyDescent="0.2">
      <c r="A359" s="24"/>
      <c r="B359" s="25"/>
      <c r="C359" s="55" t="s">
        <v>798</v>
      </c>
      <c r="D359" s="30"/>
      <c r="E359" s="61">
        <v>5.18</v>
      </c>
      <c r="F359" s="28"/>
      <c r="G359" s="28"/>
      <c r="H359" s="28"/>
      <c r="I359" s="28"/>
      <c r="J359" s="28"/>
      <c r="K359" s="28"/>
      <c r="L359" s="28"/>
      <c r="M359" s="28"/>
      <c r="N359" s="27"/>
      <c r="O359" s="27"/>
      <c r="P359" s="27"/>
      <c r="Q359" s="27"/>
      <c r="R359" s="28"/>
      <c r="S359" s="28"/>
      <c r="T359" s="28"/>
      <c r="U359" s="28"/>
      <c r="V359" s="28"/>
      <c r="W359" s="28"/>
      <c r="X359" s="28"/>
      <c r="Y359" s="28"/>
      <c r="Z359" s="17"/>
      <c r="AA359" s="17"/>
      <c r="AB359" s="17"/>
      <c r="AC359" s="17"/>
      <c r="AD359" s="17"/>
      <c r="AE359" s="17"/>
      <c r="AF359" s="17"/>
      <c r="AG359" s="17" t="s">
        <v>111</v>
      </c>
      <c r="AH359" s="17">
        <v>0</v>
      </c>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7"/>
      <c r="BH359" s="17"/>
    </row>
    <row r="360" spans="1:60" ht="22.5" outlineLevel="1" x14ac:dyDescent="0.2">
      <c r="A360" s="39">
        <v>106</v>
      </c>
      <c r="B360" s="40" t="s">
        <v>799</v>
      </c>
      <c r="C360" s="54" t="s">
        <v>800</v>
      </c>
      <c r="D360" s="41" t="s">
        <v>124</v>
      </c>
      <c r="E360" s="42">
        <v>146.07</v>
      </c>
      <c r="F360" s="438">
        <v>0</v>
      </c>
      <c r="G360" s="44">
        <f>ROUND(E360*F360,2)</f>
        <v>0</v>
      </c>
      <c r="H360" s="43"/>
      <c r="I360" s="44">
        <f>ROUND(E360*H360,2)</f>
        <v>0</v>
      </c>
      <c r="J360" s="43"/>
      <c r="K360" s="44">
        <f>ROUND(E360*J360,2)</f>
        <v>0</v>
      </c>
      <c r="L360" s="44">
        <v>21</v>
      </c>
      <c r="M360" s="44">
        <f>G360*(1+L360/100)</f>
        <v>0</v>
      </c>
      <c r="N360" s="42">
        <v>0</v>
      </c>
      <c r="O360" s="42">
        <f>ROUND(E360*N360,2)</f>
        <v>0</v>
      </c>
      <c r="P360" s="42">
        <v>0</v>
      </c>
      <c r="Q360" s="42">
        <f>ROUND(E360*P360,2)</f>
        <v>0</v>
      </c>
      <c r="R360" s="44"/>
      <c r="S360" s="44" t="s">
        <v>106</v>
      </c>
      <c r="T360" s="45" t="s">
        <v>106</v>
      </c>
      <c r="U360" s="28">
        <v>0.48</v>
      </c>
      <c r="V360" s="28">
        <f>ROUND(E360*U360,2)</f>
        <v>70.11</v>
      </c>
      <c r="W360" s="28"/>
      <c r="X360" s="28" t="s">
        <v>107</v>
      </c>
      <c r="Y360" s="28" t="s">
        <v>108</v>
      </c>
      <c r="Z360" s="17"/>
      <c r="AA360" s="17"/>
      <c r="AB360" s="17"/>
      <c r="AC360" s="17"/>
      <c r="AD360" s="17"/>
      <c r="AE360" s="17"/>
      <c r="AF360" s="17"/>
      <c r="AG360" s="17" t="s">
        <v>109</v>
      </c>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7"/>
      <c r="BH360" s="17"/>
    </row>
    <row r="361" spans="1:60" outlineLevel="2" x14ac:dyDescent="0.2">
      <c r="A361" s="24"/>
      <c r="B361" s="25"/>
      <c r="C361" s="55" t="s">
        <v>732</v>
      </c>
      <c r="D361" s="30"/>
      <c r="E361" s="61">
        <v>142.29</v>
      </c>
      <c r="F361" s="28"/>
      <c r="G361" s="28"/>
      <c r="H361" s="28"/>
      <c r="I361" s="28"/>
      <c r="J361" s="28"/>
      <c r="K361" s="28"/>
      <c r="L361" s="28"/>
      <c r="M361" s="28"/>
      <c r="N361" s="27"/>
      <c r="O361" s="27"/>
      <c r="P361" s="27"/>
      <c r="Q361" s="27"/>
      <c r="R361" s="28"/>
      <c r="S361" s="28"/>
      <c r="T361" s="28"/>
      <c r="U361" s="28"/>
      <c r="V361" s="28"/>
      <c r="W361" s="28"/>
      <c r="X361" s="28"/>
      <c r="Y361" s="28"/>
      <c r="Z361" s="17"/>
      <c r="AA361" s="17"/>
      <c r="AB361" s="17"/>
      <c r="AC361" s="17"/>
      <c r="AD361" s="17"/>
      <c r="AE361" s="17"/>
      <c r="AF361" s="17"/>
      <c r="AG361" s="17" t="s">
        <v>111</v>
      </c>
      <c r="AH361" s="17">
        <v>0</v>
      </c>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7"/>
      <c r="BH361" s="17"/>
    </row>
    <row r="362" spans="1:60" outlineLevel="3" x14ac:dyDescent="0.2">
      <c r="A362" s="24"/>
      <c r="B362" s="25"/>
      <c r="C362" s="55" t="s">
        <v>733</v>
      </c>
      <c r="D362" s="30"/>
      <c r="E362" s="61">
        <v>12.18</v>
      </c>
      <c r="F362" s="28"/>
      <c r="G362" s="28"/>
      <c r="H362" s="28"/>
      <c r="I362" s="28"/>
      <c r="J362" s="28"/>
      <c r="K362" s="28"/>
      <c r="L362" s="28"/>
      <c r="M362" s="28"/>
      <c r="N362" s="27"/>
      <c r="O362" s="27"/>
      <c r="P362" s="27"/>
      <c r="Q362" s="27"/>
      <c r="R362" s="28"/>
      <c r="S362" s="28"/>
      <c r="T362" s="28"/>
      <c r="U362" s="28"/>
      <c r="V362" s="28"/>
      <c r="W362" s="28"/>
      <c r="X362" s="28"/>
      <c r="Y362" s="28"/>
      <c r="Z362" s="17"/>
      <c r="AA362" s="17"/>
      <c r="AB362" s="17"/>
      <c r="AC362" s="17"/>
      <c r="AD362" s="17"/>
      <c r="AE362" s="17"/>
      <c r="AF362" s="17"/>
      <c r="AG362" s="17" t="s">
        <v>111</v>
      </c>
      <c r="AH362" s="17">
        <v>0</v>
      </c>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7"/>
      <c r="BH362" s="17"/>
    </row>
    <row r="363" spans="1:60" outlineLevel="3" x14ac:dyDescent="0.2">
      <c r="A363" s="24"/>
      <c r="B363" s="25"/>
      <c r="C363" s="55" t="s">
        <v>734</v>
      </c>
      <c r="D363" s="30"/>
      <c r="E363" s="61">
        <v>-8.4</v>
      </c>
      <c r="F363" s="28"/>
      <c r="G363" s="28"/>
      <c r="H363" s="28"/>
      <c r="I363" s="28"/>
      <c r="J363" s="28"/>
      <c r="K363" s="28"/>
      <c r="L363" s="28"/>
      <c r="M363" s="28"/>
      <c r="N363" s="27"/>
      <c r="O363" s="27"/>
      <c r="P363" s="27"/>
      <c r="Q363" s="27"/>
      <c r="R363" s="28"/>
      <c r="S363" s="28"/>
      <c r="T363" s="28"/>
      <c r="U363" s="28"/>
      <c r="V363" s="28"/>
      <c r="W363" s="28"/>
      <c r="X363" s="28"/>
      <c r="Y363" s="28"/>
      <c r="Z363" s="17"/>
      <c r="AA363" s="17"/>
      <c r="AB363" s="17"/>
      <c r="AC363" s="17"/>
      <c r="AD363" s="17"/>
      <c r="AE363" s="17"/>
      <c r="AF363" s="17"/>
      <c r="AG363" s="17" t="s">
        <v>111</v>
      </c>
      <c r="AH363" s="17">
        <v>0</v>
      </c>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7"/>
      <c r="BH363" s="17"/>
    </row>
    <row r="364" spans="1:60" outlineLevel="1" x14ac:dyDescent="0.2">
      <c r="A364" s="39">
        <v>107</v>
      </c>
      <c r="B364" s="40" t="s">
        <v>801</v>
      </c>
      <c r="C364" s="54" t="s">
        <v>802</v>
      </c>
      <c r="D364" s="41" t="s">
        <v>105</v>
      </c>
      <c r="E364" s="42">
        <v>7.282</v>
      </c>
      <c r="F364" s="438">
        <v>0</v>
      </c>
      <c r="G364" s="44">
        <f>ROUND(E364*F364,2)</f>
        <v>0</v>
      </c>
      <c r="H364" s="43"/>
      <c r="I364" s="44">
        <f>ROUND(E364*H364,2)</f>
        <v>0</v>
      </c>
      <c r="J364" s="43"/>
      <c r="K364" s="44">
        <f>ROUND(E364*J364,2)</f>
        <v>0</v>
      </c>
      <c r="L364" s="44">
        <v>21</v>
      </c>
      <c r="M364" s="44">
        <f>G364*(1+L364/100)</f>
        <v>0</v>
      </c>
      <c r="N364" s="42">
        <v>2.9100000000000001E-2</v>
      </c>
      <c r="O364" s="42">
        <f>ROUND(E364*N364,2)</f>
        <v>0.21</v>
      </c>
      <c r="P364" s="42">
        <v>0</v>
      </c>
      <c r="Q364" s="42">
        <f>ROUND(E364*P364,2)</f>
        <v>0</v>
      </c>
      <c r="R364" s="44"/>
      <c r="S364" s="44" t="s">
        <v>106</v>
      </c>
      <c r="T364" s="45" t="s">
        <v>106</v>
      </c>
      <c r="U364" s="28">
        <v>0</v>
      </c>
      <c r="V364" s="28">
        <f>ROUND(E364*U364,2)</f>
        <v>0</v>
      </c>
      <c r="W364" s="28"/>
      <c r="X364" s="28" t="s">
        <v>107</v>
      </c>
      <c r="Y364" s="28" t="s">
        <v>108</v>
      </c>
      <c r="Z364" s="17"/>
      <c r="AA364" s="17"/>
      <c r="AB364" s="17"/>
      <c r="AC364" s="17"/>
      <c r="AD364" s="17"/>
      <c r="AE364" s="17"/>
      <c r="AF364" s="17"/>
      <c r="AG364" s="17" t="s">
        <v>109</v>
      </c>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7"/>
      <c r="BH364" s="17"/>
    </row>
    <row r="365" spans="1:60" outlineLevel="2" x14ac:dyDescent="0.2">
      <c r="A365" s="24"/>
      <c r="B365" s="25"/>
      <c r="C365" s="55" t="s">
        <v>803</v>
      </c>
      <c r="D365" s="30"/>
      <c r="E365" s="61">
        <v>7.282</v>
      </c>
      <c r="F365" s="28"/>
      <c r="G365" s="28"/>
      <c r="H365" s="28"/>
      <c r="I365" s="28"/>
      <c r="J365" s="28"/>
      <c r="K365" s="28"/>
      <c r="L365" s="28"/>
      <c r="M365" s="28"/>
      <c r="N365" s="27"/>
      <c r="O365" s="27"/>
      <c r="P365" s="27"/>
      <c r="Q365" s="27"/>
      <c r="R365" s="28"/>
      <c r="S365" s="28"/>
      <c r="T365" s="28"/>
      <c r="U365" s="28"/>
      <c r="V365" s="28"/>
      <c r="W365" s="28"/>
      <c r="X365" s="28"/>
      <c r="Y365" s="28"/>
      <c r="Z365" s="17"/>
      <c r="AA365" s="17"/>
      <c r="AB365" s="17"/>
      <c r="AC365" s="17"/>
      <c r="AD365" s="17"/>
      <c r="AE365" s="17"/>
      <c r="AF365" s="17"/>
      <c r="AG365" s="17" t="s">
        <v>111</v>
      </c>
      <c r="AH365" s="17">
        <v>0</v>
      </c>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7"/>
      <c r="BH365" s="17"/>
    </row>
    <row r="366" spans="1:60" ht="22.5" outlineLevel="1" x14ac:dyDescent="0.2">
      <c r="A366" s="39">
        <v>108</v>
      </c>
      <c r="B366" s="40" t="s">
        <v>804</v>
      </c>
      <c r="C366" s="54" t="s">
        <v>805</v>
      </c>
      <c r="D366" s="41" t="s">
        <v>124</v>
      </c>
      <c r="E366" s="42">
        <v>3.25</v>
      </c>
      <c r="F366" s="438">
        <v>0</v>
      </c>
      <c r="G366" s="44">
        <f>ROUND(E366*F366,2)</f>
        <v>0</v>
      </c>
      <c r="H366" s="43"/>
      <c r="I366" s="44">
        <f>ROUND(E366*H366,2)</f>
        <v>0</v>
      </c>
      <c r="J366" s="43"/>
      <c r="K366" s="44">
        <f>ROUND(E366*J366,2)</f>
        <v>0</v>
      </c>
      <c r="L366" s="44">
        <v>21</v>
      </c>
      <c r="M366" s="44">
        <f>G366*(1+L366/100)</f>
        <v>0</v>
      </c>
      <c r="N366" s="42">
        <v>0</v>
      </c>
      <c r="O366" s="42">
        <f>ROUND(E366*N366,2)</f>
        <v>0</v>
      </c>
      <c r="P366" s="42">
        <v>0</v>
      </c>
      <c r="Q366" s="42">
        <f>ROUND(E366*P366,2)</f>
        <v>0</v>
      </c>
      <c r="R366" s="44"/>
      <c r="S366" s="44" t="s">
        <v>132</v>
      </c>
      <c r="T366" s="45" t="s">
        <v>133</v>
      </c>
      <c r="U366" s="28">
        <v>0</v>
      </c>
      <c r="V366" s="28">
        <f>ROUND(E366*U366,2)</f>
        <v>0</v>
      </c>
      <c r="W366" s="28"/>
      <c r="X366" s="28" t="s">
        <v>107</v>
      </c>
      <c r="Y366" s="28" t="s">
        <v>108</v>
      </c>
      <c r="Z366" s="17"/>
      <c r="AA366" s="17"/>
      <c r="AB366" s="17"/>
      <c r="AC366" s="17"/>
      <c r="AD366" s="17"/>
      <c r="AE366" s="17"/>
      <c r="AF366" s="17"/>
      <c r="AG366" s="17" t="s">
        <v>109</v>
      </c>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7"/>
      <c r="BH366" s="17"/>
    </row>
    <row r="367" spans="1:60" outlineLevel="2" x14ac:dyDescent="0.2">
      <c r="A367" s="24"/>
      <c r="B367" s="25"/>
      <c r="C367" s="55" t="s">
        <v>806</v>
      </c>
      <c r="D367" s="30"/>
      <c r="E367" s="61">
        <v>3.25</v>
      </c>
      <c r="F367" s="28"/>
      <c r="G367" s="28"/>
      <c r="H367" s="28"/>
      <c r="I367" s="28"/>
      <c r="J367" s="28"/>
      <c r="K367" s="28"/>
      <c r="L367" s="28"/>
      <c r="M367" s="28"/>
      <c r="N367" s="27"/>
      <c r="O367" s="27"/>
      <c r="P367" s="27"/>
      <c r="Q367" s="27"/>
      <c r="R367" s="28"/>
      <c r="S367" s="28"/>
      <c r="T367" s="28"/>
      <c r="U367" s="28"/>
      <c r="V367" s="28"/>
      <c r="W367" s="28"/>
      <c r="X367" s="28"/>
      <c r="Y367" s="28"/>
      <c r="Z367" s="17"/>
      <c r="AA367" s="17"/>
      <c r="AB367" s="17"/>
      <c r="AC367" s="17"/>
      <c r="AD367" s="17"/>
      <c r="AE367" s="17"/>
      <c r="AF367" s="17"/>
      <c r="AG367" s="17" t="s">
        <v>111</v>
      </c>
      <c r="AH367" s="17">
        <v>0</v>
      </c>
      <c r="AI367" s="17"/>
      <c r="AJ367" s="17"/>
      <c r="AK367" s="17"/>
      <c r="AL367" s="17"/>
      <c r="AM367" s="17"/>
      <c r="AN367" s="17"/>
      <c r="AO367" s="17"/>
      <c r="AP367" s="17"/>
      <c r="AQ367" s="17"/>
      <c r="AR367" s="17"/>
      <c r="AS367" s="17"/>
      <c r="AT367" s="17"/>
      <c r="AU367" s="17"/>
      <c r="AV367" s="17"/>
      <c r="AW367" s="17"/>
      <c r="AX367" s="17"/>
      <c r="AY367" s="17"/>
      <c r="AZ367" s="17"/>
      <c r="BA367" s="17"/>
      <c r="BB367" s="17"/>
      <c r="BC367" s="17"/>
      <c r="BD367" s="17"/>
      <c r="BE367" s="17"/>
      <c r="BF367" s="17"/>
      <c r="BG367" s="17"/>
      <c r="BH367" s="17"/>
    </row>
    <row r="368" spans="1:60" outlineLevel="1" x14ac:dyDescent="0.2">
      <c r="A368" s="39">
        <v>109</v>
      </c>
      <c r="B368" s="40" t="s">
        <v>807</v>
      </c>
      <c r="C368" s="54" t="s">
        <v>808</v>
      </c>
      <c r="D368" s="41" t="s">
        <v>105</v>
      </c>
      <c r="E368" s="42">
        <v>8.7384000000000004</v>
      </c>
      <c r="F368" s="438">
        <v>0</v>
      </c>
      <c r="G368" s="44">
        <f>ROUND(E368*F368,2)</f>
        <v>0</v>
      </c>
      <c r="H368" s="43"/>
      <c r="I368" s="44">
        <f>ROUND(E368*H368,2)</f>
        <v>0</v>
      </c>
      <c r="J368" s="43"/>
      <c r="K368" s="44">
        <f>ROUND(E368*J368,2)</f>
        <v>0</v>
      </c>
      <c r="L368" s="44">
        <v>21</v>
      </c>
      <c r="M368" s="44">
        <f>G368*(1+L368/100)</f>
        <v>0</v>
      </c>
      <c r="N368" s="42">
        <v>0.55000000000000004</v>
      </c>
      <c r="O368" s="42">
        <f>ROUND(E368*N368,2)</f>
        <v>4.8099999999999996</v>
      </c>
      <c r="P368" s="42">
        <v>0</v>
      </c>
      <c r="Q368" s="42">
        <f>ROUND(E368*P368,2)</f>
        <v>0</v>
      </c>
      <c r="R368" s="44" t="s">
        <v>118</v>
      </c>
      <c r="S368" s="44" t="s">
        <v>809</v>
      </c>
      <c r="T368" s="45" t="s">
        <v>133</v>
      </c>
      <c r="U368" s="28">
        <v>0</v>
      </c>
      <c r="V368" s="28">
        <f>ROUND(E368*U368,2)</f>
        <v>0</v>
      </c>
      <c r="W368" s="28"/>
      <c r="X368" s="28" t="s">
        <v>119</v>
      </c>
      <c r="Y368" s="28" t="s">
        <v>108</v>
      </c>
      <c r="Z368" s="17"/>
      <c r="AA368" s="17"/>
      <c r="AB368" s="17"/>
      <c r="AC368" s="17"/>
      <c r="AD368" s="17"/>
      <c r="AE368" s="17"/>
      <c r="AF368" s="17"/>
      <c r="AG368" s="17" t="s">
        <v>120</v>
      </c>
      <c r="AH368" s="17"/>
      <c r="AI368" s="17"/>
      <c r="AJ368" s="17"/>
      <c r="AK368" s="17"/>
      <c r="AL368" s="17"/>
      <c r="AM368" s="17"/>
      <c r="AN368" s="17"/>
      <c r="AO368" s="17"/>
      <c r="AP368" s="17"/>
      <c r="AQ368" s="17"/>
      <c r="AR368" s="17"/>
      <c r="AS368" s="17"/>
      <c r="AT368" s="17"/>
      <c r="AU368" s="17"/>
      <c r="AV368" s="17"/>
      <c r="AW368" s="17"/>
      <c r="AX368" s="17"/>
      <c r="AY368" s="17"/>
      <c r="AZ368" s="17"/>
      <c r="BA368" s="17"/>
      <c r="BB368" s="17"/>
      <c r="BC368" s="17"/>
      <c r="BD368" s="17"/>
      <c r="BE368" s="17"/>
      <c r="BF368" s="17"/>
      <c r="BG368" s="17"/>
      <c r="BH368" s="17"/>
    </row>
    <row r="369" spans="1:60" outlineLevel="2" x14ac:dyDescent="0.2">
      <c r="A369" s="24"/>
      <c r="B369" s="25"/>
      <c r="C369" s="55" t="s">
        <v>810</v>
      </c>
      <c r="D369" s="30"/>
      <c r="E369" s="61">
        <v>8.7384000000000004</v>
      </c>
      <c r="F369" s="28"/>
      <c r="G369" s="28"/>
      <c r="H369" s="28"/>
      <c r="I369" s="28"/>
      <c r="J369" s="28"/>
      <c r="K369" s="28"/>
      <c r="L369" s="28"/>
      <c r="M369" s="28"/>
      <c r="N369" s="27"/>
      <c r="O369" s="27"/>
      <c r="P369" s="27"/>
      <c r="Q369" s="27"/>
      <c r="R369" s="28"/>
      <c r="S369" s="28"/>
      <c r="T369" s="28"/>
      <c r="U369" s="28"/>
      <c r="V369" s="28"/>
      <c r="W369" s="28"/>
      <c r="X369" s="28"/>
      <c r="Y369" s="28"/>
      <c r="Z369" s="17"/>
      <c r="AA369" s="17"/>
      <c r="AB369" s="17"/>
      <c r="AC369" s="17"/>
      <c r="AD369" s="17"/>
      <c r="AE369" s="17"/>
      <c r="AF369" s="17"/>
      <c r="AG369" s="17" t="s">
        <v>111</v>
      </c>
      <c r="AH369" s="17">
        <v>0</v>
      </c>
      <c r="AI369" s="17"/>
      <c r="AJ369" s="17"/>
      <c r="AK369" s="17"/>
      <c r="AL369" s="17"/>
      <c r="AM369" s="17"/>
      <c r="AN369" s="17"/>
      <c r="AO369" s="17"/>
      <c r="AP369" s="17"/>
      <c r="AQ369" s="17"/>
      <c r="AR369" s="17"/>
      <c r="AS369" s="17"/>
      <c r="AT369" s="17"/>
      <c r="AU369" s="17"/>
      <c r="AV369" s="17"/>
      <c r="AW369" s="17"/>
      <c r="AX369" s="17"/>
      <c r="AY369" s="17"/>
      <c r="AZ369" s="17"/>
      <c r="BA369" s="17"/>
      <c r="BB369" s="17"/>
      <c r="BC369" s="17"/>
      <c r="BD369" s="17"/>
      <c r="BE369" s="17"/>
      <c r="BF369" s="17"/>
      <c r="BG369" s="17"/>
      <c r="BH369" s="17"/>
    </row>
    <row r="370" spans="1:60" outlineLevel="1" x14ac:dyDescent="0.2">
      <c r="A370" s="39">
        <v>110</v>
      </c>
      <c r="B370" s="40" t="s">
        <v>811</v>
      </c>
      <c r="C370" s="54" t="s">
        <v>812</v>
      </c>
      <c r="D370" s="41" t="s">
        <v>105</v>
      </c>
      <c r="E370" s="42">
        <v>5.9569999999999999</v>
      </c>
      <c r="F370" s="438">
        <v>0</v>
      </c>
      <c r="G370" s="44">
        <f>ROUND(E370*F370,2)</f>
        <v>0</v>
      </c>
      <c r="H370" s="43"/>
      <c r="I370" s="44">
        <f>ROUND(E370*H370,2)</f>
        <v>0</v>
      </c>
      <c r="J370" s="43"/>
      <c r="K370" s="44">
        <f>ROUND(E370*J370,2)</f>
        <v>0</v>
      </c>
      <c r="L370" s="44">
        <v>21</v>
      </c>
      <c r="M370" s="44">
        <f>G370*(1+L370/100)</f>
        <v>0</v>
      </c>
      <c r="N370" s="42">
        <v>0.55000000000000004</v>
      </c>
      <c r="O370" s="42">
        <f>ROUND(E370*N370,2)</f>
        <v>3.28</v>
      </c>
      <c r="P370" s="42">
        <v>0</v>
      </c>
      <c r="Q370" s="42">
        <f>ROUND(E370*P370,2)</f>
        <v>0</v>
      </c>
      <c r="R370" s="44" t="s">
        <v>118</v>
      </c>
      <c r="S370" s="44" t="s">
        <v>813</v>
      </c>
      <c r="T370" s="45" t="s">
        <v>133</v>
      </c>
      <c r="U370" s="28">
        <v>0</v>
      </c>
      <c r="V370" s="28">
        <f>ROUND(E370*U370,2)</f>
        <v>0</v>
      </c>
      <c r="W370" s="28"/>
      <c r="X370" s="28" t="s">
        <v>119</v>
      </c>
      <c r="Y370" s="28" t="s">
        <v>108</v>
      </c>
      <c r="Z370" s="17"/>
      <c r="AA370" s="17"/>
      <c r="AB370" s="17"/>
      <c r="AC370" s="17"/>
      <c r="AD370" s="17"/>
      <c r="AE370" s="17"/>
      <c r="AF370" s="17"/>
      <c r="AG370" s="17" t="s">
        <v>814</v>
      </c>
      <c r="AH370" s="17"/>
      <c r="AI370" s="17"/>
      <c r="AJ370" s="17"/>
      <c r="AK370" s="17"/>
      <c r="AL370" s="17"/>
      <c r="AM370" s="17"/>
      <c r="AN370" s="17"/>
      <c r="AO370" s="17"/>
      <c r="AP370" s="17"/>
      <c r="AQ370" s="17"/>
      <c r="AR370" s="17"/>
      <c r="AS370" s="17"/>
      <c r="AT370" s="17"/>
      <c r="AU370" s="17"/>
      <c r="AV370" s="17"/>
      <c r="AW370" s="17"/>
      <c r="AX370" s="17"/>
      <c r="AY370" s="17"/>
      <c r="AZ370" s="17"/>
      <c r="BA370" s="17"/>
      <c r="BB370" s="17"/>
      <c r="BC370" s="17"/>
      <c r="BD370" s="17"/>
      <c r="BE370" s="17"/>
      <c r="BF370" s="17"/>
      <c r="BG370" s="17"/>
      <c r="BH370" s="17"/>
    </row>
    <row r="371" spans="1:60" outlineLevel="2" x14ac:dyDescent="0.2">
      <c r="A371" s="24"/>
      <c r="B371" s="25"/>
      <c r="C371" s="55" t="s">
        <v>815</v>
      </c>
      <c r="D371" s="30"/>
      <c r="E371" s="61">
        <v>5.9569999999999999</v>
      </c>
      <c r="F371" s="28"/>
      <c r="G371" s="28"/>
      <c r="H371" s="28"/>
      <c r="I371" s="28"/>
      <c r="J371" s="28"/>
      <c r="K371" s="28"/>
      <c r="L371" s="28"/>
      <c r="M371" s="28"/>
      <c r="N371" s="27"/>
      <c r="O371" s="27"/>
      <c r="P371" s="27"/>
      <c r="Q371" s="27"/>
      <c r="R371" s="28"/>
      <c r="S371" s="28"/>
      <c r="T371" s="28"/>
      <c r="U371" s="28"/>
      <c r="V371" s="28"/>
      <c r="W371" s="28"/>
      <c r="X371" s="28"/>
      <c r="Y371" s="28"/>
      <c r="Z371" s="17"/>
      <c r="AA371" s="17"/>
      <c r="AB371" s="17"/>
      <c r="AC371" s="17"/>
      <c r="AD371" s="17"/>
      <c r="AE371" s="17"/>
      <c r="AF371" s="17"/>
      <c r="AG371" s="17" t="s">
        <v>111</v>
      </c>
      <c r="AH371" s="17">
        <v>0</v>
      </c>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row>
    <row r="372" spans="1:60" ht="22.5" outlineLevel="1" x14ac:dyDescent="0.2">
      <c r="A372" s="39">
        <v>111</v>
      </c>
      <c r="B372" s="40" t="s">
        <v>816</v>
      </c>
      <c r="C372" s="54" t="s">
        <v>817</v>
      </c>
      <c r="D372" s="41" t="s">
        <v>124</v>
      </c>
      <c r="E372" s="42">
        <v>321.35399999999998</v>
      </c>
      <c r="F372" s="438">
        <v>0</v>
      </c>
      <c r="G372" s="44">
        <f>ROUND(E372*F372,2)</f>
        <v>0</v>
      </c>
      <c r="H372" s="43"/>
      <c r="I372" s="44">
        <f>ROUND(E372*H372,2)</f>
        <v>0</v>
      </c>
      <c r="J372" s="43"/>
      <c r="K372" s="44">
        <f>ROUND(E372*J372,2)</f>
        <v>0</v>
      </c>
      <c r="L372" s="44">
        <v>21</v>
      </c>
      <c r="M372" s="44">
        <f>G372*(1+L372/100)</f>
        <v>0</v>
      </c>
      <c r="N372" s="42">
        <v>1.3899999999999999E-2</v>
      </c>
      <c r="O372" s="42">
        <f>ROUND(E372*N372,2)</f>
        <v>4.47</v>
      </c>
      <c r="P372" s="42">
        <v>0</v>
      </c>
      <c r="Q372" s="42">
        <f>ROUND(E372*P372,2)</f>
        <v>0</v>
      </c>
      <c r="R372" s="44" t="s">
        <v>118</v>
      </c>
      <c r="S372" s="44" t="s">
        <v>106</v>
      </c>
      <c r="T372" s="45" t="s">
        <v>106</v>
      </c>
      <c r="U372" s="28">
        <v>0</v>
      </c>
      <c r="V372" s="28">
        <f>ROUND(E372*U372,2)</f>
        <v>0</v>
      </c>
      <c r="W372" s="28"/>
      <c r="X372" s="28" t="s">
        <v>119</v>
      </c>
      <c r="Y372" s="28" t="s">
        <v>108</v>
      </c>
      <c r="Z372" s="17"/>
      <c r="AA372" s="17"/>
      <c r="AB372" s="17"/>
      <c r="AC372" s="17"/>
      <c r="AD372" s="17"/>
      <c r="AE372" s="17"/>
      <c r="AF372" s="17"/>
      <c r="AG372" s="17" t="s">
        <v>120</v>
      </c>
      <c r="AH372" s="17"/>
      <c r="AI372" s="17"/>
      <c r="AJ372" s="17"/>
      <c r="AK372" s="17"/>
      <c r="AL372" s="17"/>
      <c r="AM372" s="17"/>
      <c r="AN372" s="17"/>
      <c r="AO372" s="17"/>
      <c r="AP372" s="17"/>
      <c r="AQ372" s="17"/>
      <c r="AR372" s="17"/>
      <c r="AS372" s="17"/>
      <c r="AT372" s="17"/>
      <c r="AU372" s="17"/>
      <c r="AV372" s="17"/>
      <c r="AW372" s="17"/>
      <c r="AX372" s="17"/>
      <c r="AY372" s="17"/>
      <c r="AZ372" s="17"/>
      <c r="BA372" s="17"/>
      <c r="BB372" s="17"/>
      <c r="BC372" s="17"/>
      <c r="BD372" s="17"/>
      <c r="BE372" s="17"/>
      <c r="BF372" s="17"/>
      <c r="BG372" s="17"/>
      <c r="BH372" s="17"/>
    </row>
    <row r="373" spans="1:60" outlineLevel="2" x14ac:dyDescent="0.2">
      <c r="A373" s="24"/>
      <c r="B373" s="25"/>
      <c r="C373" s="55" t="s">
        <v>818</v>
      </c>
      <c r="D373" s="30"/>
      <c r="E373" s="61">
        <v>321.35399999999998</v>
      </c>
      <c r="F373" s="28"/>
      <c r="G373" s="28"/>
      <c r="H373" s="28"/>
      <c r="I373" s="28"/>
      <c r="J373" s="28"/>
      <c r="K373" s="28"/>
      <c r="L373" s="28"/>
      <c r="M373" s="28"/>
      <c r="N373" s="27"/>
      <c r="O373" s="27"/>
      <c r="P373" s="27"/>
      <c r="Q373" s="27"/>
      <c r="R373" s="28"/>
      <c r="S373" s="28"/>
      <c r="T373" s="28"/>
      <c r="U373" s="28"/>
      <c r="V373" s="28"/>
      <c r="W373" s="28"/>
      <c r="X373" s="28"/>
      <c r="Y373" s="28"/>
      <c r="Z373" s="17"/>
      <c r="AA373" s="17"/>
      <c r="AB373" s="17"/>
      <c r="AC373" s="17"/>
      <c r="AD373" s="17"/>
      <c r="AE373" s="17"/>
      <c r="AF373" s="17"/>
      <c r="AG373" s="17" t="s">
        <v>111</v>
      </c>
      <c r="AH373" s="17">
        <v>0</v>
      </c>
      <c r="AI373" s="17"/>
      <c r="AJ373" s="17"/>
      <c r="AK373" s="17"/>
      <c r="AL373" s="17"/>
      <c r="AM373" s="17"/>
      <c r="AN373" s="17"/>
      <c r="AO373" s="17"/>
      <c r="AP373" s="17"/>
      <c r="AQ373" s="17"/>
      <c r="AR373" s="17"/>
      <c r="AS373" s="17"/>
      <c r="AT373" s="17"/>
      <c r="AU373" s="17"/>
      <c r="AV373" s="17"/>
      <c r="AW373" s="17"/>
      <c r="AX373" s="17"/>
      <c r="AY373" s="17"/>
      <c r="AZ373" s="17"/>
      <c r="BA373" s="17"/>
      <c r="BB373" s="17"/>
      <c r="BC373" s="17"/>
      <c r="BD373" s="17"/>
      <c r="BE373" s="17"/>
      <c r="BF373" s="17"/>
      <c r="BG373" s="17"/>
      <c r="BH373" s="17"/>
    </row>
    <row r="374" spans="1:60" ht="22.5" outlineLevel="1" x14ac:dyDescent="0.2">
      <c r="A374" s="39">
        <v>112</v>
      </c>
      <c r="B374" s="40" t="s">
        <v>819</v>
      </c>
      <c r="C374" s="54" t="s">
        <v>820</v>
      </c>
      <c r="D374" s="41" t="s">
        <v>124</v>
      </c>
      <c r="E374" s="42">
        <v>29.88</v>
      </c>
      <c r="F374" s="438">
        <v>0</v>
      </c>
      <c r="G374" s="44">
        <f>ROUND(E374*F374,2)</f>
        <v>0</v>
      </c>
      <c r="H374" s="43"/>
      <c r="I374" s="44">
        <f>ROUND(E374*H374,2)</f>
        <v>0</v>
      </c>
      <c r="J374" s="43"/>
      <c r="K374" s="44">
        <f>ROUND(E374*J374,2)</f>
        <v>0</v>
      </c>
      <c r="L374" s="44">
        <v>21</v>
      </c>
      <c r="M374" s="44">
        <f>G374*(1+L374/100)</f>
        <v>0</v>
      </c>
      <c r="N374" s="42">
        <v>0</v>
      </c>
      <c r="O374" s="42">
        <f>ROUND(E374*N374,2)</f>
        <v>0</v>
      </c>
      <c r="P374" s="42">
        <v>0</v>
      </c>
      <c r="Q374" s="42">
        <f>ROUND(E374*P374,2)</f>
        <v>0</v>
      </c>
      <c r="R374" s="44"/>
      <c r="S374" s="44" t="s">
        <v>132</v>
      </c>
      <c r="T374" s="45" t="s">
        <v>133</v>
      </c>
      <c r="U374" s="28">
        <v>0</v>
      </c>
      <c r="V374" s="28">
        <f>ROUND(E374*U374,2)</f>
        <v>0</v>
      </c>
      <c r="W374" s="28"/>
      <c r="X374" s="28" t="s">
        <v>119</v>
      </c>
      <c r="Y374" s="28" t="s">
        <v>108</v>
      </c>
      <c r="Z374" s="17"/>
      <c r="AA374" s="17"/>
      <c r="AB374" s="17"/>
      <c r="AC374" s="17"/>
      <c r="AD374" s="17"/>
      <c r="AE374" s="17"/>
      <c r="AF374" s="17"/>
      <c r="AG374" s="17" t="s">
        <v>120</v>
      </c>
      <c r="AH374" s="17"/>
      <c r="AI374" s="17"/>
      <c r="AJ374" s="17"/>
      <c r="AK374" s="17"/>
      <c r="AL374" s="17"/>
      <c r="AM374" s="17"/>
      <c r="AN374" s="17"/>
      <c r="AO374" s="17"/>
      <c r="AP374" s="17"/>
      <c r="AQ374" s="17"/>
      <c r="AR374" s="17"/>
      <c r="AS374" s="17"/>
      <c r="AT374" s="17"/>
      <c r="AU374" s="17"/>
      <c r="AV374" s="17"/>
      <c r="AW374" s="17"/>
      <c r="AX374" s="17"/>
      <c r="AY374" s="17"/>
      <c r="AZ374" s="17"/>
      <c r="BA374" s="17"/>
      <c r="BB374" s="17"/>
      <c r="BC374" s="17"/>
      <c r="BD374" s="17"/>
      <c r="BE374" s="17"/>
      <c r="BF374" s="17"/>
      <c r="BG374" s="17"/>
      <c r="BH374" s="17"/>
    </row>
    <row r="375" spans="1:60" outlineLevel="2" x14ac:dyDescent="0.2">
      <c r="A375" s="24"/>
      <c r="B375" s="25"/>
      <c r="C375" s="55" t="s">
        <v>572</v>
      </c>
      <c r="D375" s="30"/>
      <c r="E375" s="61">
        <v>29.88</v>
      </c>
      <c r="F375" s="28"/>
      <c r="G375" s="28"/>
      <c r="H375" s="28"/>
      <c r="I375" s="28"/>
      <c r="J375" s="28"/>
      <c r="K375" s="28"/>
      <c r="L375" s="28"/>
      <c r="M375" s="28"/>
      <c r="N375" s="27"/>
      <c r="O375" s="27"/>
      <c r="P375" s="27"/>
      <c r="Q375" s="27"/>
      <c r="R375" s="28"/>
      <c r="S375" s="28"/>
      <c r="T375" s="28"/>
      <c r="U375" s="28"/>
      <c r="V375" s="28"/>
      <c r="W375" s="28"/>
      <c r="X375" s="28"/>
      <c r="Y375" s="28"/>
      <c r="Z375" s="17"/>
      <c r="AA375" s="17"/>
      <c r="AB375" s="17"/>
      <c r="AC375" s="17"/>
      <c r="AD375" s="17"/>
      <c r="AE375" s="17"/>
      <c r="AF375" s="17"/>
      <c r="AG375" s="17" t="s">
        <v>111</v>
      </c>
      <c r="AH375" s="17">
        <v>0</v>
      </c>
      <c r="AI375" s="17"/>
      <c r="AJ375" s="17"/>
      <c r="AK375" s="17"/>
      <c r="AL375" s="17"/>
      <c r="AM375" s="17"/>
      <c r="AN375" s="17"/>
      <c r="AO375" s="17"/>
      <c r="AP375" s="17"/>
      <c r="AQ375" s="17"/>
      <c r="AR375" s="17"/>
      <c r="AS375" s="17"/>
      <c r="AT375" s="17"/>
      <c r="AU375" s="17"/>
      <c r="AV375" s="17"/>
      <c r="AW375" s="17"/>
      <c r="AX375" s="17"/>
      <c r="AY375" s="17"/>
      <c r="AZ375" s="17"/>
      <c r="BA375" s="17"/>
      <c r="BB375" s="17"/>
      <c r="BC375" s="17"/>
      <c r="BD375" s="17"/>
      <c r="BE375" s="17"/>
      <c r="BF375" s="17"/>
      <c r="BG375" s="17"/>
      <c r="BH375" s="17"/>
    </row>
    <row r="376" spans="1:60" ht="22.5" outlineLevel="1" x14ac:dyDescent="0.2">
      <c r="A376" s="39">
        <v>113</v>
      </c>
      <c r="B376" s="40" t="s">
        <v>821</v>
      </c>
      <c r="C376" s="54" t="s">
        <v>822</v>
      </c>
      <c r="D376" s="41" t="s">
        <v>105</v>
      </c>
      <c r="E376" s="42">
        <v>0.9</v>
      </c>
      <c r="F376" s="438">
        <v>0</v>
      </c>
      <c r="G376" s="44">
        <f>ROUND(E376*F376,2)</f>
        <v>0</v>
      </c>
      <c r="H376" s="43"/>
      <c r="I376" s="44">
        <f>ROUND(E376*H376,2)</f>
        <v>0</v>
      </c>
      <c r="J376" s="43"/>
      <c r="K376" s="44">
        <f>ROUND(E376*J376,2)</f>
        <v>0</v>
      </c>
      <c r="L376" s="44">
        <v>21</v>
      </c>
      <c r="M376" s="44">
        <f>G376*(1+L376/100)</f>
        <v>0</v>
      </c>
      <c r="N376" s="42">
        <v>0</v>
      </c>
      <c r="O376" s="42">
        <f>ROUND(E376*N376,2)</f>
        <v>0</v>
      </c>
      <c r="P376" s="42">
        <v>0</v>
      </c>
      <c r="Q376" s="42">
        <f>ROUND(E376*P376,2)</f>
        <v>0</v>
      </c>
      <c r="R376" s="44"/>
      <c r="S376" s="44" t="s">
        <v>132</v>
      </c>
      <c r="T376" s="45" t="s">
        <v>133</v>
      </c>
      <c r="U376" s="28">
        <v>0</v>
      </c>
      <c r="V376" s="28">
        <f>ROUND(E376*U376,2)</f>
        <v>0</v>
      </c>
      <c r="W376" s="28"/>
      <c r="X376" s="28" t="s">
        <v>119</v>
      </c>
      <c r="Y376" s="28" t="s">
        <v>108</v>
      </c>
      <c r="Z376" s="17"/>
      <c r="AA376" s="17"/>
      <c r="AB376" s="17"/>
      <c r="AC376" s="17"/>
      <c r="AD376" s="17"/>
      <c r="AE376" s="17"/>
      <c r="AF376" s="17"/>
      <c r="AG376" s="17" t="s">
        <v>120</v>
      </c>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7"/>
      <c r="BH376" s="17"/>
    </row>
    <row r="377" spans="1:60" outlineLevel="2" x14ac:dyDescent="0.2">
      <c r="A377" s="308"/>
      <c r="B377" s="309"/>
      <c r="C377" s="310" t="s">
        <v>823</v>
      </c>
      <c r="D377" s="311"/>
      <c r="E377" s="312">
        <v>0.9</v>
      </c>
      <c r="F377" s="313"/>
      <c r="G377" s="313"/>
      <c r="H377" s="313"/>
      <c r="I377" s="313"/>
      <c r="J377" s="313"/>
      <c r="K377" s="313"/>
      <c r="L377" s="313"/>
      <c r="M377" s="313"/>
      <c r="N377" s="314"/>
      <c r="O377" s="314"/>
      <c r="P377" s="314"/>
      <c r="Q377" s="314"/>
      <c r="R377" s="313"/>
      <c r="S377" s="313"/>
      <c r="T377" s="28"/>
      <c r="U377" s="28"/>
      <c r="V377" s="28"/>
      <c r="W377" s="28"/>
      <c r="X377" s="28"/>
      <c r="Y377" s="28"/>
      <c r="Z377" s="17"/>
      <c r="AA377" s="17"/>
      <c r="AB377" s="17"/>
      <c r="AC377" s="17"/>
      <c r="AD377" s="17"/>
      <c r="AE377" s="17"/>
      <c r="AF377" s="17"/>
      <c r="AG377" s="17" t="s">
        <v>111</v>
      </c>
      <c r="AH377" s="17">
        <v>0</v>
      </c>
      <c r="AI377" s="17"/>
      <c r="AJ377" s="17"/>
      <c r="AK377" s="17"/>
      <c r="AL377" s="17"/>
      <c r="AM377" s="17"/>
      <c r="AN377" s="17"/>
      <c r="AO377" s="17"/>
      <c r="AP377" s="17"/>
      <c r="AQ377" s="17"/>
      <c r="AR377" s="17"/>
      <c r="AS377" s="17"/>
      <c r="AT377" s="17"/>
      <c r="AU377" s="17"/>
      <c r="AV377" s="17"/>
      <c r="AW377" s="17"/>
      <c r="AX377" s="17"/>
      <c r="AY377" s="17"/>
      <c r="AZ377" s="17"/>
      <c r="BA377" s="17"/>
      <c r="BB377" s="17"/>
      <c r="BC377" s="17"/>
      <c r="BD377" s="17"/>
      <c r="BE377" s="17"/>
      <c r="BF377" s="17"/>
      <c r="BG377" s="17"/>
      <c r="BH377" s="17"/>
    </row>
    <row r="378" spans="1:60" ht="22.5" outlineLevel="1" x14ac:dyDescent="0.2">
      <c r="A378" s="24">
        <v>114</v>
      </c>
      <c r="B378" s="25" t="s">
        <v>824</v>
      </c>
      <c r="C378" s="57" t="s">
        <v>825</v>
      </c>
      <c r="D378" s="26" t="s">
        <v>0</v>
      </c>
      <c r="E378" s="438">
        <v>0</v>
      </c>
      <c r="F378" s="438">
        <v>0</v>
      </c>
      <c r="G378" s="28">
        <f>ROUND(E378*F378,2)</f>
        <v>0</v>
      </c>
      <c r="H378" s="29"/>
      <c r="I378" s="28">
        <f>ROUND(E378*H378,2)</f>
        <v>0</v>
      </c>
      <c r="J378" s="29"/>
      <c r="K378" s="28">
        <f>ROUND(E378*J378,2)</f>
        <v>0</v>
      </c>
      <c r="L378" s="28">
        <v>21</v>
      </c>
      <c r="M378" s="28">
        <f>G378*(1+L378/100)</f>
        <v>0</v>
      </c>
      <c r="N378" s="27">
        <v>0</v>
      </c>
      <c r="O378" s="27">
        <f>ROUND(E378*N378,2)</f>
        <v>0</v>
      </c>
      <c r="P378" s="27">
        <v>0</v>
      </c>
      <c r="Q378" s="27">
        <f>ROUND(E378*P378,2)</f>
        <v>0</v>
      </c>
      <c r="R378" s="28"/>
      <c r="S378" s="28" t="s">
        <v>106</v>
      </c>
      <c r="T378" s="28" t="s">
        <v>106</v>
      </c>
      <c r="U378" s="28">
        <v>0</v>
      </c>
      <c r="V378" s="28">
        <f>ROUND(E378*U378,2)</f>
        <v>0</v>
      </c>
      <c r="W378" s="28"/>
      <c r="X378" s="28" t="s">
        <v>215</v>
      </c>
      <c r="Y378" s="28" t="s">
        <v>108</v>
      </c>
      <c r="Z378" s="17"/>
      <c r="AA378" s="17"/>
      <c r="AB378" s="17"/>
      <c r="AC378" s="17"/>
      <c r="AD378" s="17"/>
      <c r="AE378" s="17"/>
      <c r="AF378" s="17"/>
      <c r="AG378" s="17" t="s">
        <v>826</v>
      </c>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c r="BF378" s="17"/>
      <c r="BG378" s="17"/>
      <c r="BH378" s="17"/>
    </row>
    <row r="379" spans="1:60" x14ac:dyDescent="0.2">
      <c r="A379" s="32" t="s">
        <v>101</v>
      </c>
      <c r="B379" s="33" t="s">
        <v>54</v>
      </c>
      <c r="C379" s="53" t="s">
        <v>55</v>
      </c>
      <c r="D379" s="34"/>
      <c r="E379" s="35"/>
      <c r="F379" s="36"/>
      <c r="G379" s="36">
        <f>SUMIF(AG380:AG403,"&lt;&gt;NOR",G380:G403)</f>
        <v>0</v>
      </c>
      <c r="H379" s="36"/>
      <c r="I379" s="36">
        <f>SUM(I380:I403)</f>
        <v>0</v>
      </c>
      <c r="J379" s="36"/>
      <c r="K379" s="36">
        <f>SUM(K380:K403)</f>
        <v>0</v>
      </c>
      <c r="L379" s="36"/>
      <c r="M379" s="36">
        <f>SUM(M380:M403)</f>
        <v>0</v>
      </c>
      <c r="N379" s="35"/>
      <c r="O379" s="35">
        <f>SUM(O380:O403)</f>
        <v>1.06</v>
      </c>
      <c r="P379" s="35"/>
      <c r="Q379" s="35">
        <f>SUM(Q380:Q403)</f>
        <v>0</v>
      </c>
      <c r="R379" s="36"/>
      <c r="S379" s="36"/>
      <c r="T379" s="37"/>
      <c r="U379" s="31"/>
      <c r="V379" s="31">
        <f>SUM(V380:V403)</f>
        <v>217.32999999999998</v>
      </c>
      <c r="W379" s="31"/>
      <c r="X379" s="31"/>
      <c r="Y379" s="31"/>
      <c r="AG379" t="s">
        <v>102</v>
      </c>
    </row>
    <row r="380" spans="1:60" ht="22.5" outlineLevel="1" x14ac:dyDescent="0.2">
      <c r="A380" s="39">
        <v>115</v>
      </c>
      <c r="B380" s="40" t="s">
        <v>827</v>
      </c>
      <c r="C380" s="54" t="s">
        <v>828</v>
      </c>
      <c r="D380" s="41" t="s">
        <v>151</v>
      </c>
      <c r="E380" s="42">
        <v>72.900000000000006</v>
      </c>
      <c r="F380" s="438">
        <v>0</v>
      </c>
      <c r="G380" s="44">
        <f>ROUND(E380*F380,2)</f>
        <v>0</v>
      </c>
      <c r="H380" s="43"/>
      <c r="I380" s="44">
        <f>ROUND(E380*H380,2)</f>
        <v>0</v>
      </c>
      <c r="J380" s="43"/>
      <c r="K380" s="44">
        <f>ROUND(E380*J380,2)</f>
        <v>0</v>
      </c>
      <c r="L380" s="44">
        <v>21</v>
      </c>
      <c r="M380" s="44">
        <f>G380*(1+L380/100)</f>
        <v>0</v>
      </c>
      <c r="N380" s="42">
        <v>2.8400000000000001E-3</v>
      </c>
      <c r="O380" s="42">
        <f>ROUND(E380*N380,2)</f>
        <v>0.21</v>
      </c>
      <c r="P380" s="42">
        <v>0</v>
      </c>
      <c r="Q380" s="42">
        <f>ROUND(E380*P380,2)</f>
        <v>0</v>
      </c>
      <c r="R380" s="44"/>
      <c r="S380" s="44" t="s">
        <v>106</v>
      </c>
      <c r="T380" s="45" t="s">
        <v>106</v>
      </c>
      <c r="U380" s="28">
        <v>0.56508000000000003</v>
      </c>
      <c r="V380" s="28">
        <f>ROUND(E380*U380,2)</f>
        <v>41.19</v>
      </c>
      <c r="W380" s="28"/>
      <c r="X380" s="28" t="s">
        <v>107</v>
      </c>
      <c r="Y380" s="28" t="s">
        <v>108</v>
      </c>
      <c r="Z380" s="17"/>
      <c r="AA380" s="17"/>
      <c r="AB380" s="17"/>
      <c r="AC380" s="17"/>
      <c r="AD380" s="17"/>
      <c r="AE380" s="17"/>
      <c r="AF380" s="17"/>
      <c r="AG380" s="17" t="s">
        <v>109</v>
      </c>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row>
    <row r="381" spans="1:60" outlineLevel="2" x14ac:dyDescent="0.2">
      <c r="A381" s="24"/>
      <c r="B381" s="25"/>
      <c r="C381" s="55" t="s">
        <v>829</v>
      </c>
      <c r="D381" s="30"/>
      <c r="E381" s="61">
        <v>72.900000000000006</v>
      </c>
      <c r="F381" s="28"/>
      <c r="G381" s="28"/>
      <c r="H381" s="28"/>
      <c r="I381" s="28"/>
      <c r="J381" s="28"/>
      <c r="K381" s="28"/>
      <c r="L381" s="28"/>
      <c r="M381" s="28"/>
      <c r="N381" s="27"/>
      <c r="O381" s="27"/>
      <c r="P381" s="27"/>
      <c r="Q381" s="27"/>
      <c r="R381" s="28"/>
      <c r="S381" s="28"/>
      <c r="T381" s="28"/>
      <c r="U381" s="28"/>
      <c r="V381" s="28"/>
      <c r="W381" s="28"/>
      <c r="X381" s="28"/>
      <c r="Y381" s="28"/>
      <c r="Z381" s="17"/>
      <c r="AA381" s="17"/>
      <c r="AB381" s="17"/>
      <c r="AC381" s="17"/>
      <c r="AD381" s="17"/>
      <c r="AE381" s="17"/>
      <c r="AF381" s="17"/>
      <c r="AG381" s="17" t="s">
        <v>111</v>
      </c>
      <c r="AH381" s="17">
        <v>0</v>
      </c>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row>
    <row r="382" spans="1:60" ht="22.5" outlineLevel="1" x14ac:dyDescent="0.2">
      <c r="A382" s="39">
        <v>116</v>
      </c>
      <c r="B382" s="40" t="s">
        <v>830</v>
      </c>
      <c r="C382" s="54" t="s">
        <v>831</v>
      </c>
      <c r="D382" s="41" t="s">
        <v>151</v>
      </c>
      <c r="E382" s="42">
        <v>71.25</v>
      </c>
      <c r="F382" s="438">
        <v>0</v>
      </c>
      <c r="G382" s="44">
        <f>ROUND(E382*F382,2)</f>
        <v>0</v>
      </c>
      <c r="H382" s="43"/>
      <c r="I382" s="44">
        <f>ROUND(E382*H382,2)</f>
        <v>0</v>
      </c>
      <c r="J382" s="43"/>
      <c r="K382" s="44">
        <f>ROUND(E382*J382,2)</f>
        <v>0</v>
      </c>
      <c r="L382" s="44">
        <v>21</v>
      </c>
      <c r="M382" s="44">
        <f>G382*(1+L382/100)</f>
        <v>0</v>
      </c>
      <c r="N382" s="42">
        <v>2.65E-3</v>
      </c>
      <c r="O382" s="42">
        <f>ROUND(E382*N382,2)</f>
        <v>0.19</v>
      </c>
      <c r="P382" s="42">
        <v>0</v>
      </c>
      <c r="Q382" s="42">
        <f>ROUND(E382*P382,2)</f>
        <v>0</v>
      </c>
      <c r="R382" s="44"/>
      <c r="S382" s="44" t="s">
        <v>106</v>
      </c>
      <c r="T382" s="45" t="s">
        <v>106</v>
      </c>
      <c r="U382" s="28">
        <v>0.71</v>
      </c>
      <c r="V382" s="28">
        <f>ROUND(E382*U382,2)</f>
        <v>50.59</v>
      </c>
      <c r="W382" s="28"/>
      <c r="X382" s="28" t="s">
        <v>107</v>
      </c>
      <c r="Y382" s="28" t="s">
        <v>108</v>
      </c>
      <c r="Z382" s="17"/>
      <c r="AA382" s="17"/>
      <c r="AB382" s="17"/>
      <c r="AC382" s="17"/>
      <c r="AD382" s="17"/>
      <c r="AE382" s="17"/>
      <c r="AF382" s="17"/>
      <c r="AG382" s="17" t="s">
        <v>109</v>
      </c>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row>
    <row r="383" spans="1:60" outlineLevel="2" x14ac:dyDescent="0.2">
      <c r="A383" s="24"/>
      <c r="B383" s="25"/>
      <c r="C383" s="55" t="s">
        <v>832</v>
      </c>
      <c r="D383" s="30"/>
      <c r="E383" s="61">
        <v>55.95</v>
      </c>
      <c r="F383" s="28"/>
      <c r="G383" s="28"/>
      <c r="H383" s="28"/>
      <c r="I383" s="28"/>
      <c r="J383" s="28"/>
      <c r="K383" s="28"/>
      <c r="L383" s="28"/>
      <c r="M383" s="28"/>
      <c r="N383" s="27"/>
      <c r="O383" s="27"/>
      <c r="P383" s="27"/>
      <c r="Q383" s="27"/>
      <c r="R383" s="28"/>
      <c r="S383" s="28"/>
      <c r="T383" s="28"/>
      <c r="U383" s="28"/>
      <c r="V383" s="28"/>
      <c r="W383" s="28"/>
      <c r="X383" s="28"/>
      <c r="Y383" s="28"/>
      <c r="Z383" s="17"/>
      <c r="AA383" s="17"/>
      <c r="AB383" s="17"/>
      <c r="AC383" s="17"/>
      <c r="AD383" s="17"/>
      <c r="AE383" s="17"/>
      <c r="AF383" s="17"/>
      <c r="AG383" s="17" t="s">
        <v>111</v>
      </c>
      <c r="AH383" s="17">
        <v>0</v>
      </c>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row>
    <row r="384" spans="1:60" outlineLevel="3" x14ac:dyDescent="0.2">
      <c r="A384" s="24"/>
      <c r="B384" s="25"/>
      <c r="C384" s="55" t="s">
        <v>589</v>
      </c>
      <c r="D384" s="30"/>
      <c r="E384" s="61">
        <v>15.3</v>
      </c>
      <c r="F384" s="28"/>
      <c r="G384" s="28"/>
      <c r="H384" s="28"/>
      <c r="I384" s="28"/>
      <c r="J384" s="28"/>
      <c r="K384" s="28"/>
      <c r="L384" s="28"/>
      <c r="M384" s="28"/>
      <c r="N384" s="27"/>
      <c r="O384" s="27"/>
      <c r="P384" s="27"/>
      <c r="Q384" s="27"/>
      <c r="R384" s="28"/>
      <c r="S384" s="28"/>
      <c r="T384" s="28"/>
      <c r="U384" s="28"/>
      <c r="V384" s="28"/>
      <c r="W384" s="28"/>
      <c r="X384" s="28"/>
      <c r="Y384" s="28"/>
      <c r="Z384" s="17"/>
      <c r="AA384" s="17"/>
      <c r="AB384" s="17"/>
      <c r="AC384" s="17"/>
      <c r="AD384" s="17"/>
      <c r="AE384" s="17"/>
      <c r="AF384" s="17"/>
      <c r="AG384" s="17" t="s">
        <v>111</v>
      </c>
      <c r="AH384" s="17">
        <v>0</v>
      </c>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row>
    <row r="385" spans="1:60" ht="22.5" outlineLevel="1" x14ac:dyDescent="0.2">
      <c r="A385" s="39">
        <v>117</v>
      </c>
      <c r="B385" s="40" t="s">
        <v>833</v>
      </c>
      <c r="C385" s="54" t="s">
        <v>834</v>
      </c>
      <c r="D385" s="41" t="s">
        <v>151</v>
      </c>
      <c r="E385" s="42">
        <v>78.36</v>
      </c>
      <c r="F385" s="438">
        <v>0</v>
      </c>
      <c r="G385" s="44">
        <f>ROUND(E385*F385,2)</f>
        <v>0</v>
      </c>
      <c r="H385" s="43"/>
      <c r="I385" s="44">
        <f>ROUND(E385*H385,2)</f>
        <v>0</v>
      </c>
      <c r="J385" s="43"/>
      <c r="K385" s="44">
        <f>ROUND(E385*J385,2)</f>
        <v>0</v>
      </c>
      <c r="L385" s="44">
        <v>21</v>
      </c>
      <c r="M385" s="44">
        <f>G385*(1+L385/100)</f>
        <v>0</v>
      </c>
      <c r="N385" s="42">
        <v>2.6800000000000001E-3</v>
      </c>
      <c r="O385" s="42">
        <f>ROUND(E385*N385,2)</f>
        <v>0.21</v>
      </c>
      <c r="P385" s="42">
        <v>0</v>
      </c>
      <c r="Q385" s="42">
        <f>ROUND(E385*P385,2)</f>
        <v>0</v>
      </c>
      <c r="R385" s="44"/>
      <c r="S385" s="44" t="s">
        <v>106</v>
      </c>
      <c r="T385" s="45" t="s">
        <v>106</v>
      </c>
      <c r="U385" s="28">
        <v>0.71</v>
      </c>
      <c r="V385" s="28">
        <f>ROUND(E385*U385,2)</f>
        <v>55.64</v>
      </c>
      <c r="W385" s="28"/>
      <c r="X385" s="28" t="s">
        <v>107</v>
      </c>
      <c r="Y385" s="28" t="s">
        <v>108</v>
      </c>
      <c r="Z385" s="17"/>
      <c r="AA385" s="17"/>
      <c r="AB385" s="17"/>
      <c r="AC385" s="17"/>
      <c r="AD385" s="17"/>
      <c r="AE385" s="17"/>
      <c r="AF385" s="17"/>
      <c r="AG385" s="17" t="s">
        <v>166</v>
      </c>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row>
    <row r="386" spans="1:60" outlineLevel="2" x14ac:dyDescent="0.2">
      <c r="A386" s="24"/>
      <c r="B386" s="25"/>
      <c r="C386" s="55" t="s">
        <v>835</v>
      </c>
      <c r="D386" s="30"/>
      <c r="E386" s="61">
        <v>14.36</v>
      </c>
      <c r="F386" s="28"/>
      <c r="G386" s="28"/>
      <c r="H386" s="28"/>
      <c r="I386" s="28"/>
      <c r="J386" s="28"/>
      <c r="K386" s="28"/>
      <c r="L386" s="28"/>
      <c r="M386" s="28"/>
      <c r="N386" s="27"/>
      <c r="O386" s="27"/>
      <c r="P386" s="27"/>
      <c r="Q386" s="27"/>
      <c r="R386" s="28"/>
      <c r="S386" s="28"/>
      <c r="T386" s="28"/>
      <c r="U386" s="28"/>
      <c r="V386" s="28"/>
      <c r="W386" s="28"/>
      <c r="X386" s="28"/>
      <c r="Y386" s="28"/>
      <c r="Z386" s="17"/>
      <c r="AA386" s="17"/>
      <c r="AB386" s="17"/>
      <c r="AC386" s="17"/>
      <c r="AD386" s="17"/>
      <c r="AE386" s="17"/>
      <c r="AF386" s="17"/>
      <c r="AG386" s="17" t="s">
        <v>111</v>
      </c>
      <c r="AH386" s="17">
        <v>0</v>
      </c>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row>
    <row r="387" spans="1:60" outlineLevel="3" x14ac:dyDescent="0.2">
      <c r="A387" s="24"/>
      <c r="B387" s="25"/>
      <c r="C387" s="55" t="s">
        <v>38</v>
      </c>
      <c r="D387" s="30"/>
      <c r="E387" s="61">
        <v>64</v>
      </c>
      <c r="F387" s="28"/>
      <c r="G387" s="28"/>
      <c r="H387" s="28"/>
      <c r="I387" s="28"/>
      <c r="J387" s="28"/>
      <c r="K387" s="28"/>
      <c r="L387" s="28"/>
      <c r="M387" s="28"/>
      <c r="N387" s="27"/>
      <c r="O387" s="27"/>
      <c r="P387" s="27"/>
      <c r="Q387" s="27"/>
      <c r="R387" s="28"/>
      <c r="S387" s="28"/>
      <c r="T387" s="28"/>
      <c r="U387" s="28"/>
      <c r="V387" s="28"/>
      <c r="W387" s="28"/>
      <c r="X387" s="28"/>
      <c r="Y387" s="28"/>
      <c r="Z387" s="17"/>
      <c r="AA387" s="17"/>
      <c r="AB387" s="17"/>
      <c r="AC387" s="17"/>
      <c r="AD387" s="17"/>
      <c r="AE387" s="17"/>
      <c r="AF387" s="17"/>
      <c r="AG387" s="17" t="s">
        <v>111</v>
      </c>
      <c r="AH387" s="17">
        <v>0</v>
      </c>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row>
    <row r="388" spans="1:60" ht="22.5" outlineLevel="1" x14ac:dyDescent="0.2">
      <c r="A388" s="39">
        <v>118</v>
      </c>
      <c r="B388" s="40" t="s">
        <v>836</v>
      </c>
      <c r="C388" s="54" t="s">
        <v>837</v>
      </c>
      <c r="D388" s="41" t="s">
        <v>131</v>
      </c>
      <c r="E388" s="42">
        <v>3</v>
      </c>
      <c r="F388" s="438">
        <v>0</v>
      </c>
      <c r="G388" s="44">
        <f>ROUND(E388*F388,2)</f>
        <v>0</v>
      </c>
      <c r="H388" s="43"/>
      <c r="I388" s="44">
        <f>ROUND(E388*H388,2)</f>
        <v>0</v>
      </c>
      <c r="J388" s="43"/>
      <c r="K388" s="44">
        <f>ROUND(E388*J388,2)</f>
        <v>0</v>
      </c>
      <c r="L388" s="44">
        <v>21</v>
      </c>
      <c r="M388" s="44">
        <f>G388*(1+L388/100)</f>
        <v>0</v>
      </c>
      <c r="N388" s="42">
        <v>0</v>
      </c>
      <c r="O388" s="42">
        <f>ROUND(E388*N388,2)</f>
        <v>0</v>
      </c>
      <c r="P388" s="42">
        <v>0</v>
      </c>
      <c r="Q388" s="42">
        <f>ROUND(E388*P388,2)</f>
        <v>0</v>
      </c>
      <c r="R388" s="44"/>
      <c r="S388" s="44" t="s">
        <v>132</v>
      </c>
      <c r="T388" s="45" t="s">
        <v>133</v>
      </c>
      <c r="U388" s="28">
        <v>0</v>
      </c>
      <c r="V388" s="28">
        <f>ROUND(E388*U388,2)</f>
        <v>0</v>
      </c>
      <c r="W388" s="28"/>
      <c r="X388" s="28" t="s">
        <v>107</v>
      </c>
      <c r="Y388" s="28" t="s">
        <v>108</v>
      </c>
      <c r="Z388" s="17"/>
      <c r="AA388" s="17"/>
      <c r="AB388" s="17"/>
      <c r="AC388" s="17"/>
      <c r="AD388" s="17"/>
      <c r="AE388" s="17"/>
      <c r="AF388" s="17"/>
      <c r="AG388" s="17" t="s">
        <v>187</v>
      </c>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row>
    <row r="389" spans="1:60" outlineLevel="2" x14ac:dyDescent="0.2">
      <c r="A389" s="24"/>
      <c r="B389" s="25"/>
      <c r="C389" s="55" t="s">
        <v>15</v>
      </c>
      <c r="D389" s="30"/>
      <c r="E389" s="61">
        <v>3</v>
      </c>
      <c r="F389" s="28"/>
      <c r="G389" s="28"/>
      <c r="H389" s="28"/>
      <c r="I389" s="28"/>
      <c r="J389" s="28"/>
      <c r="K389" s="28"/>
      <c r="L389" s="28"/>
      <c r="M389" s="28"/>
      <c r="N389" s="27"/>
      <c r="O389" s="27"/>
      <c r="P389" s="27"/>
      <c r="Q389" s="27"/>
      <c r="R389" s="28"/>
      <c r="S389" s="28"/>
      <c r="T389" s="28"/>
      <c r="U389" s="28"/>
      <c r="V389" s="28"/>
      <c r="W389" s="28"/>
      <c r="X389" s="28"/>
      <c r="Y389" s="28"/>
      <c r="Z389" s="17"/>
      <c r="AA389" s="17"/>
      <c r="AB389" s="17"/>
      <c r="AC389" s="17"/>
      <c r="AD389" s="17"/>
      <c r="AE389" s="17"/>
      <c r="AF389" s="17"/>
      <c r="AG389" s="17" t="s">
        <v>111</v>
      </c>
      <c r="AH389" s="17">
        <v>0</v>
      </c>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row>
    <row r="390" spans="1:60" ht="22.5" outlineLevel="1" x14ac:dyDescent="0.2">
      <c r="A390" s="39">
        <v>119</v>
      </c>
      <c r="B390" s="40" t="s">
        <v>838</v>
      </c>
      <c r="C390" s="54" t="s">
        <v>839</v>
      </c>
      <c r="D390" s="41" t="s">
        <v>151</v>
      </c>
      <c r="E390" s="42">
        <v>72.900000000000006</v>
      </c>
      <c r="F390" s="438">
        <v>0</v>
      </c>
      <c r="G390" s="44">
        <f>ROUND(E390*F390,2)</f>
        <v>0</v>
      </c>
      <c r="H390" s="43"/>
      <c r="I390" s="44">
        <f>ROUND(E390*H390,2)</f>
        <v>0</v>
      </c>
      <c r="J390" s="43"/>
      <c r="K390" s="44">
        <f>ROUND(E390*J390,2)</f>
        <v>0</v>
      </c>
      <c r="L390" s="44">
        <v>21</v>
      </c>
      <c r="M390" s="44">
        <f>G390*(1+L390/100)</f>
        <v>0</v>
      </c>
      <c r="N390" s="42">
        <v>2.2000000000000001E-3</v>
      </c>
      <c r="O390" s="42">
        <f>ROUND(E390*N390,2)</f>
        <v>0.16</v>
      </c>
      <c r="P390" s="42">
        <v>0</v>
      </c>
      <c r="Q390" s="42">
        <f>ROUND(E390*P390,2)</f>
        <v>0</v>
      </c>
      <c r="R390" s="44"/>
      <c r="S390" s="44" t="s">
        <v>132</v>
      </c>
      <c r="T390" s="45" t="s">
        <v>133</v>
      </c>
      <c r="U390" s="28">
        <v>0.25</v>
      </c>
      <c r="V390" s="28">
        <f>ROUND(E390*U390,2)</f>
        <v>18.23</v>
      </c>
      <c r="W390" s="28"/>
      <c r="X390" s="28" t="s">
        <v>107</v>
      </c>
      <c r="Y390" s="28" t="s">
        <v>108</v>
      </c>
      <c r="Z390" s="17"/>
      <c r="AA390" s="17"/>
      <c r="AB390" s="17"/>
      <c r="AC390" s="17"/>
      <c r="AD390" s="17"/>
      <c r="AE390" s="17"/>
      <c r="AF390" s="17"/>
      <c r="AG390" s="17" t="s">
        <v>109</v>
      </c>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row>
    <row r="391" spans="1:60" outlineLevel="2" x14ac:dyDescent="0.2">
      <c r="A391" s="24"/>
      <c r="B391" s="25"/>
      <c r="C391" s="55" t="s">
        <v>829</v>
      </c>
      <c r="D391" s="30"/>
      <c r="E391" s="61">
        <v>72.900000000000006</v>
      </c>
      <c r="F391" s="28"/>
      <c r="G391" s="28"/>
      <c r="H391" s="28"/>
      <c r="I391" s="28"/>
      <c r="J391" s="28"/>
      <c r="K391" s="28"/>
      <c r="L391" s="28"/>
      <c r="M391" s="28"/>
      <c r="N391" s="27"/>
      <c r="O391" s="27"/>
      <c r="P391" s="27"/>
      <c r="Q391" s="27"/>
      <c r="R391" s="28"/>
      <c r="S391" s="28"/>
      <c r="T391" s="28"/>
      <c r="U391" s="28"/>
      <c r="V391" s="28"/>
      <c r="W391" s="28"/>
      <c r="X391" s="28"/>
      <c r="Y391" s="28"/>
      <c r="Z391" s="17"/>
      <c r="AA391" s="17"/>
      <c r="AB391" s="17"/>
      <c r="AC391" s="17"/>
      <c r="AD391" s="17"/>
      <c r="AE391" s="17"/>
      <c r="AF391" s="17"/>
      <c r="AG391" s="17" t="s">
        <v>111</v>
      </c>
      <c r="AH391" s="17">
        <v>0</v>
      </c>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row>
    <row r="392" spans="1:60" ht="22.5" outlineLevel="1" x14ac:dyDescent="0.2">
      <c r="A392" s="39">
        <v>120</v>
      </c>
      <c r="B392" s="40" t="s">
        <v>840</v>
      </c>
      <c r="C392" s="54" t="s">
        <v>841</v>
      </c>
      <c r="D392" s="41" t="s">
        <v>151</v>
      </c>
      <c r="E392" s="42">
        <v>8.73</v>
      </c>
      <c r="F392" s="438">
        <v>0</v>
      </c>
      <c r="G392" s="44">
        <f>ROUND(E392*F392,2)</f>
        <v>0</v>
      </c>
      <c r="H392" s="43"/>
      <c r="I392" s="44">
        <f>ROUND(E392*H392,2)</f>
        <v>0</v>
      </c>
      <c r="J392" s="43"/>
      <c r="K392" s="44">
        <f>ROUND(E392*J392,2)</f>
        <v>0</v>
      </c>
      <c r="L392" s="44">
        <v>21</v>
      </c>
      <c r="M392" s="44">
        <f>G392*(1+L392/100)</f>
        <v>0</v>
      </c>
      <c r="N392" s="42">
        <v>2.2000000000000001E-3</v>
      </c>
      <c r="O392" s="42">
        <f>ROUND(E392*N392,2)</f>
        <v>0.02</v>
      </c>
      <c r="P392" s="42">
        <v>0</v>
      </c>
      <c r="Q392" s="42">
        <f>ROUND(E392*P392,2)</f>
        <v>0</v>
      </c>
      <c r="R392" s="44"/>
      <c r="S392" s="44" t="s">
        <v>132</v>
      </c>
      <c r="T392" s="45" t="s">
        <v>133</v>
      </c>
      <c r="U392" s="28">
        <v>0.25</v>
      </c>
      <c r="V392" s="28">
        <f>ROUND(E392*U392,2)</f>
        <v>2.1800000000000002</v>
      </c>
      <c r="W392" s="28"/>
      <c r="X392" s="28" t="s">
        <v>107</v>
      </c>
      <c r="Y392" s="28" t="s">
        <v>108</v>
      </c>
      <c r="Z392" s="17"/>
      <c r="AA392" s="17"/>
      <c r="AB392" s="17"/>
      <c r="AC392" s="17"/>
      <c r="AD392" s="17"/>
      <c r="AE392" s="17"/>
      <c r="AF392" s="17"/>
      <c r="AG392" s="17" t="s">
        <v>109</v>
      </c>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row>
    <row r="393" spans="1:60" outlineLevel="2" x14ac:dyDescent="0.2">
      <c r="A393" s="24"/>
      <c r="B393" s="25"/>
      <c r="C393" s="55" t="s">
        <v>842</v>
      </c>
      <c r="D393" s="30"/>
      <c r="E393" s="61">
        <v>8.73</v>
      </c>
      <c r="F393" s="28"/>
      <c r="G393" s="28"/>
      <c r="H393" s="28"/>
      <c r="I393" s="28"/>
      <c r="J393" s="28"/>
      <c r="K393" s="28"/>
      <c r="L393" s="28"/>
      <c r="M393" s="28"/>
      <c r="N393" s="27"/>
      <c r="O393" s="27"/>
      <c r="P393" s="27"/>
      <c r="Q393" s="27"/>
      <c r="R393" s="28"/>
      <c r="S393" s="28"/>
      <c r="T393" s="28"/>
      <c r="U393" s="28"/>
      <c r="V393" s="28"/>
      <c r="W393" s="28"/>
      <c r="X393" s="28"/>
      <c r="Y393" s="28"/>
      <c r="Z393" s="17"/>
      <c r="AA393" s="17"/>
      <c r="AB393" s="17"/>
      <c r="AC393" s="17"/>
      <c r="AD393" s="17"/>
      <c r="AE393" s="17"/>
      <c r="AF393" s="17"/>
      <c r="AG393" s="17" t="s">
        <v>111</v>
      </c>
      <c r="AH393" s="17">
        <v>0</v>
      </c>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row>
    <row r="394" spans="1:60" ht="22.5" outlineLevel="1" x14ac:dyDescent="0.2">
      <c r="A394" s="39">
        <v>121</v>
      </c>
      <c r="B394" s="40" t="s">
        <v>843</v>
      </c>
      <c r="C394" s="54" t="s">
        <v>844</v>
      </c>
      <c r="D394" s="41" t="s">
        <v>151</v>
      </c>
      <c r="E394" s="42">
        <v>64</v>
      </c>
      <c r="F394" s="438">
        <v>0</v>
      </c>
      <c r="G394" s="44">
        <f>ROUND(E394*F394,2)</f>
        <v>0</v>
      </c>
      <c r="H394" s="43"/>
      <c r="I394" s="44">
        <f>ROUND(E394*H394,2)</f>
        <v>0</v>
      </c>
      <c r="J394" s="43"/>
      <c r="K394" s="44">
        <f>ROUND(E394*J394,2)</f>
        <v>0</v>
      </c>
      <c r="L394" s="44">
        <v>21</v>
      </c>
      <c r="M394" s="44">
        <f>G394*(1+L394/100)</f>
        <v>0</v>
      </c>
      <c r="N394" s="42">
        <v>3.0000000000000001E-3</v>
      </c>
      <c r="O394" s="42">
        <f>ROUND(E394*N394,2)</f>
        <v>0.19</v>
      </c>
      <c r="P394" s="42">
        <v>0</v>
      </c>
      <c r="Q394" s="42">
        <f>ROUND(E394*P394,2)</f>
        <v>0</v>
      </c>
      <c r="R394" s="44"/>
      <c r="S394" s="44" t="s">
        <v>132</v>
      </c>
      <c r="T394" s="45" t="s">
        <v>133</v>
      </c>
      <c r="U394" s="28">
        <v>0.47016000000000002</v>
      </c>
      <c r="V394" s="28">
        <f>ROUND(E394*U394,2)</f>
        <v>30.09</v>
      </c>
      <c r="W394" s="28"/>
      <c r="X394" s="28" t="s">
        <v>107</v>
      </c>
      <c r="Y394" s="28" t="s">
        <v>108</v>
      </c>
      <c r="Z394" s="17"/>
      <c r="AA394" s="17"/>
      <c r="AB394" s="17"/>
      <c r="AC394" s="17"/>
      <c r="AD394" s="17"/>
      <c r="AE394" s="17"/>
      <c r="AF394" s="17"/>
      <c r="AG394" s="17" t="s">
        <v>166</v>
      </c>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row>
    <row r="395" spans="1:60" outlineLevel="2" x14ac:dyDescent="0.2">
      <c r="A395" s="24"/>
      <c r="B395" s="25"/>
      <c r="C395" s="55" t="s">
        <v>38</v>
      </c>
      <c r="D395" s="30"/>
      <c r="E395" s="61">
        <v>64</v>
      </c>
      <c r="F395" s="28"/>
      <c r="G395" s="28"/>
      <c r="H395" s="28"/>
      <c r="I395" s="28"/>
      <c r="J395" s="28"/>
      <c r="K395" s="28"/>
      <c r="L395" s="28"/>
      <c r="M395" s="28"/>
      <c r="N395" s="27"/>
      <c r="O395" s="27"/>
      <c r="P395" s="27"/>
      <c r="Q395" s="27"/>
      <c r="R395" s="28"/>
      <c r="S395" s="28"/>
      <c r="T395" s="28"/>
      <c r="U395" s="28"/>
      <c r="V395" s="28"/>
      <c r="W395" s="28"/>
      <c r="X395" s="28"/>
      <c r="Y395" s="28"/>
      <c r="Z395" s="17"/>
      <c r="AA395" s="17"/>
      <c r="AB395" s="17"/>
      <c r="AC395" s="17"/>
      <c r="AD395" s="17"/>
      <c r="AE395" s="17"/>
      <c r="AF395" s="17"/>
      <c r="AG395" s="17" t="s">
        <v>111</v>
      </c>
      <c r="AH395" s="17">
        <v>0</v>
      </c>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row>
    <row r="396" spans="1:60" ht="22.5" outlineLevel="1" x14ac:dyDescent="0.2">
      <c r="A396" s="39">
        <v>122</v>
      </c>
      <c r="B396" s="40" t="s">
        <v>845</v>
      </c>
      <c r="C396" s="54" t="s">
        <v>846</v>
      </c>
      <c r="D396" s="41" t="s">
        <v>170</v>
      </c>
      <c r="E396" s="42">
        <v>2</v>
      </c>
      <c r="F396" s="438">
        <v>0</v>
      </c>
      <c r="G396" s="44">
        <f>ROUND(E396*F396,2)</f>
        <v>0</v>
      </c>
      <c r="H396" s="43"/>
      <c r="I396" s="44">
        <f>ROUND(E396*H396,2)</f>
        <v>0</v>
      </c>
      <c r="J396" s="43"/>
      <c r="K396" s="44">
        <f>ROUND(E396*J396,2)</f>
        <v>0</v>
      </c>
      <c r="L396" s="44">
        <v>21</v>
      </c>
      <c r="M396" s="44">
        <f>G396*(1+L396/100)</f>
        <v>0</v>
      </c>
      <c r="N396" s="42">
        <v>1.65E-3</v>
      </c>
      <c r="O396" s="42">
        <f>ROUND(E396*N396,2)</f>
        <v>0</v>
      </c>
      <c r="P396" s="42">
        <v>0</v>
      </c>
      <c r="Q396" s="42">
        <f>ROUND(E396*P396,2)</f>
        <v>0</v>
      </c>
      <c r="R396" s="44"/>
      <c r="S396" s="44" t="s">
        <v>132</v>
      </c>
      <c r="T396" s="45" t="s">
        <v>133</v>
      </c>
      <c r="U396" s="28">
        <v>0.94599999999999995</v>
      </c>
      <c r="V396" s="28">
        <f>ROUND(E396*U396,2)</f>
        <v>1.89</v>
      </c>
      <c r="W396" s="28"/>
      <c r="X396" s="28" t="s">
        <v>107</v>
      </c>
      <c r="Y396" s="28" t="s">
        <v>108</v>
      </c>
      <c r="Z396" s="17"/>
      <c r="AA396" s="17"/>
      <c r="AB396" s="17"/>
      <c r="AC396" s="17"/>
      <c r="AD396" s="17"/>
      <c r="AE396" s="17"/>
      <c r="AF396" s="17"/>
      <c r="AG396" s="17" t="s">
        <v>166</v>
      </c>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7"/>
      <c r="BH396" s="17"/>
    </row>
    <row r="397" spans="1:60" outlineLevel="2" x14ac:dyDescent="0.2">
      <c r="A397" s="24"/>
      <c r="B397" s="25"/>
      <c r="C397" s="55" t="s">
        <v>9</v>
      </c>
      <c r="D397" s="30"/>
      <c r="E397" s="61">
        <v>2</v>
      </c>
      <c r="F397" s="28"/>
      <c r="G397" s="28"/>
      <c r="H397" s="28"/>
      <c r="I397" s="28"/>
      <c r="J397" s="28"/>
      <c r="K397" s="28"/>
      <c r="L397" s="28"/>
      <c r="M397" s="28"/>
      <c r="N397" s="27"/>
      <c r="O397" s="27"/>
      <c r="P397" s="27"/>
      <c r="Q397" s="27"/>
      <c r="R397" s="28"/>
      <c r="S397" s="28"/>
      <c r="T397" s="28"/>
      <c r="U397" s="28"/>
      <c r="V397" s="28"/>
      <c r="W397" s="28"/>
      <c r="X397" s="28"/>
      <c r="Y397" s="28"/>
      <c r="Z397" s="17"/>
      <c r="AA397" s="17"/>
      <c r="AB397" s="17"/>
      <c r="AC397" s="17"/>
      <c r="AD397" s="17"/>
      <c r="AE397" s="17"/>
      <c r="AF397" s="17"/>
      <c r="AG397" s="17" t="s">
        <v>111</v>
      </c>
      <c r="AH397" s="17">
        <v>0</v>
      </c>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7"/>
      <c r="BH397" s="17"/>
    </row>
    <row r="398" spans="1:60" ht="22.5" outlineLevel="1" x14ac:dyDescent="0.2">
      <c r="A398" s="39">
        <v>123</v>
      </c>
      <c r="B398" s="40" t="s">
        <v>847</v>
      </c>
      <c r="C398" s="54" t="s">
        <v>848</v>
      </c>
      <c r="D398" s="41" t="s">
        <v>151</v>
      </c>
      <c r="E398" s="42">
        <v>8.66</v>
      </c>
      <c r="F398" s="438">
        <v>0</v>
      </c>
      <c r="G398" s="44">
        <f>ROUND(E398*F398,2)</f>
        <v>0</v>
      </c>
      <c r="H398" s="43"/>
      <c r="I398" s="44">
        <f>ROUND(E398*H398,2)</f>
        <v>0</v>
      </c>
      <c r="J398" s="43"/>
      <c r="K398" s="44">
        <f>ROUND(E398*J398,2)</f>
        <v>0</v>
      </c>
      <c r="L398" s="44">
        <v>21</v>
      </c>
      <c r="M398" s="44">
        <f>G398*(1+L398/100)</f>
        <v>0</v>
      </c>
      <c r="N398" s="42">
        <v>3.4099999999999998E-3</v>
      </c>
      <c r="O398" s="42">
        <f>ROUND(E398*N398,2)</f>
        <v>0.03</v>
      </c>
      <c r="P398" s="42">
        <v>0</v>
      </c>
      <c r="Q398" s="42">
        <f>ROUND(E398*P398,2)</f>
        <v>0</v>
      </c>
      <c r="R398" s="44"/>
      <c r="S398" s="44" t="s">
        <v>132</v>
      </c>
      <c r="T398" s="45" t="s">
        <v>133</v>
      </c>
      <c r="U398" s="28">
        <v>0.84499999999999997</v>
      </c>
      <c r="V398" s="28">
        <f>ROUND(E398*U398,2)</f>
        <v>7.32</v>
      </c>
      <c r="W398" s="28"/>
      <c r="X398" s="28" t="s">
        <v>107</v>
      </c>
      <c r="Y398" s="28" t="s">
        <v>108</v>
      </c>
      <c r="Z398" s="17"/>
      <c r="AA398" s="17"/>
      <c r="AB398" s="17"/>
      <c r="AC398" s="17"/>
      <c r="AD398" s="17"/>
      <c r="AE398" s="17"/>
      <c r="AF398" s="17"/>
      <c r="AG398" s="17" t="s">
        <v>109</v>
      </c>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7"/>
      <c r="BH398" s="17"/>
    </row>
    <row r="399" spans="1:60" outlineLevel="2" x14ac:dyDescent="0.2">
      <c r="A399" s="24"/>
      <c r="B399" s="25"/>
      <c r="C399" s="55" t="s">
        <v>849</v>
      </c>
      <c r="D399" s="30"/>
      <c r="E399" s="61">
        <v>7.52</v>
      </c>
      <c r="F399" s="28"/>
      <c r="G399" s="28"/>
      <c r="H399" s="28"/>
      <c r="I399" s="28"/>
      <c r="J399" s="28"/>
      <c r="K399" s="28"/>
      <c r="L399" s="28"/>
      <c r="M399" s="28"/>
      <c r="N399" s="27"/>
      <c r="O399" s="27"/>
      <c r="P399" s="27"/>
      <c r="Q399" s="27"/>
      <c r="R399" s="28"/>
      <c r="S399" s="28"/>
      <c r="T399" s="28"/>
      <c r="U399" s="28"/>
      <c r="V399" s="28"/>
      <c r="W399" s="28"/>
      <c r="X399" s="28"/>
      <c r="Y399" s="28"/>
      <c r="Z399" s="17"/>
      <c r="AA399" s="17"/>
      <c r="AB399" s="17"/>
      <c r="AC399" s="17"/>
      <c r="AD399" s="17"/>
      <c r="AE399" s="17"/>
      <c r="AF399" s="17"/>
      <c r="AG399" s="17" t="s">
        <v>111</v>
      </c>
      <c r="AH399" s="17">
        <v>0</v>
      </c>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row>
    <row r="400" spans="1:60" outlineLevel="3" x14ac:dyDescent="0.2">
      <c r="A400" s="24"/>
      <c r="B400" s="25"/>
      <c r="C400" s="55" t="s">
        <v>850</v>
      </c>
      <c r="D400" s="30"/>
      <c r="E400" s="61">
        <v>1.1399999999999999</v>
      </c>
      <c r="F400" s="28"/>
      <c r="G400" s="28"/>
      <c r="H400" s="28"/>
      <c r="I400" s="28"/>
      <c r="J400" s="28"/>
      <c r="K400" s="28"/>
      <c r="L400" s="28"/>
      <c r="M400" s="28"/>
      <c r="N400" s="27"/>
      <c r="O400" s="27"/>
      <c r="P400" s="27"/>
      <c r="Q400" s="27"/>
      <c r="R400" s="28"/>
      <c r="S400" s="28"/>
      <c r="T400" s="28"/>
      <c r="U400" s="28"/>
      <c r="V400" s="28"/>
      <c r="W400" s="28"/>
      <c r="X400" s="28"/>
      <c r="Y400" s="28"/>
      <c r="Z400" s="17"/>
      <c r="AA400" s="17"/>
      <c r="AB400" s="17"/>
      <c r="AC400" s="17"/>
      <c r="AD400" s="17"/>
      <c r="AE400" s="17"/>
      <c r="AF400" s="17"/>
      <c r="AG400" s="17" t="s">
        <v>111</v>
      </c>
      <c r="AH400" s="17">
        <v>0</v>
      </c>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7"/>
      <c r="BH400" s="17"/>
    </row>
    <row r="401" spans="1:60" ht="22.5" outlineLevel="1" x14ac:dyDescent="0.2">
      <c r="A401" s="39">
        <v>124</v>
      </c>
      <c r="B401" s="40" t="s">
        <v>851</v>
      </c>
      <c r="C401" s="54" t="s">
        <v>852</v>
      </c>
      <c r="D401" s="41" t="s">
        <v>151</v>
      </c>
      <c r="E401" s="42">
        <v>17.8</v>
      </c>
      <c r="F401" s="438">
        <v>0</v>
      </c>
      <c r="G401" s="44">
        <f>ROUND(E401*F401,2)</f>
        <v>0</v>
      </c>
      <c r="H401" s="43"/>
      <c r="I401" s="44">
        <f>ROUND(E401*H401,2)</f>
        <v>0</v>
      </c>
      <c r="J401" s="43"/>
      <c r="K401" s="44">
        <f>ROUND(E401*J401,2)</f>
        <v>0</v>
      </c>
      <c r="L401" s="44">
        <v>21</v>
      </c>
      <c r="M401" s="44">
        <f>G401*(1+L401/100)</f>
        <v>0</v>
      </c>
      <c r="N401" s="42">
        <v>3.0799999999999998E-3</v>
      </c>
      <c r="O401" s="42">
        <f>ROUND(E401*N401,2)</f>
        <v>0.05</v>
      </c>
      <c r="P401" s="42">
        <v>0</v>
      </c>
      <c r="Q401" s="42">
        <f>ROUND(E401*P401,2)</f>
        <v>0</v>
      </c>
      <c r="R401" s="44"/>
      <c r="S401" s="44" t="s">
        <v>132</v>
      </c>
      <c r="T401" s="45" t="s">
        <v>133</v>
      </c>
      <c r="U401" s="28">
        <v>0.57299999999999995</v>
      </c>
      <c r="V401" s="28">
        <f>ROUND(E401*U401,2)</f>
        <v>10.199999999999999</v>
      </c>
      <c r="W401" s="28"/>
      <c r="X401" s="28" t="s">
        <v>107</v>
      </c>
      <c r="Y401" s="28" t="s">
        <v>108</v>
      </c>
      <c r="Z401" s="17"/>
      <c r="AA401" s="17"/>
      <c r="AB401" s="17"/>
      <c r="AC401" s="17"/>
      <c r="AD401" s="17"/>
      <c r="AE401" s="17"/>
      <c r="AF401" s="17"/>
      <c r="AG401" s="17" t="s">
        <v>109</v>
      </c>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row>
    <row r="402" spans="1:60" outlineLevel="2" x14ac:dyDescent="0.2">
      <c r="A402" s="308"/>
      <c r="B402" s="309"/>
      <c r="C402" s="310" t="s">
        <v>701</v>
      </c>
      <c r="D402" s="311"/>
      <c r="E402" s="312">
        <v>17.8</v>
      </c>
      <c r="F402" s="313"/>
      <c r="G402" s="313"/>
      <c r="H402" s="313"/>
      <c r="I402" s="313"/>
      <c r="J402" s="313"/>
      <c r="K402" s="313"/>
      <c r="L402" s="313"/>
      <c r="M402" s="313"/>
      <c r="N402" s="314"/>
      <c r="O402" s="314"/>
      <c r="P402" s="314"/>
      <c r="Q402" s="314"/>
      <c r="R402" s="313"/>
      <c r="S402" s="313"/>
      <c r="T402" s="28"/>
      <c r="U402" s="28"/>
      <c r="V402" s="28"/>
      <c r="W402" s="28"/>
      <c r="X402" s="28"/>
      <c r="Y402" s="28"/>
      <c r="Z402" s="17"/>
      <c r="AA402" s="17"/>
      <c r="AB402" s="17"/>
      <c r="AC402" s="17"/>
      <c r="AD402" s="17"/>
      <c r="AE402" s="17"/>
      <c r="AF402" s="17"/>
      <c r="AG402" s="17" t="s">
        <v>111</v>
      </c>
      <c r="AH402" s="17">
        <v>0</v>
      </c>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7"/>
      <c r="BH402" s="17"/>
    </row>
    <row r="403" spans="1:60" outlineLevel="1" x14ac:dyDescent="0.2">
      <c r="A403" s="24">
        <v>125</v>
      </c>
      <c r="B403" s="25" t="s">
        <v>853</v>
      </c>
      <c r="C403" s="57" t="s">
        <v>854</v>
      </c>
      <c r="D403" s="26" t="s">
        <v>0</v>
      </c>
      <c r="E403" s="438">
        <v>0</v>
      </c>
      <c r="F403" s="438">
        <v>0</v>
      </c>
      <c r="G403" s="28">
        <f>ROUND(E403*F403,2)</f>
        <v>0</v>
      </c>
      <c r="H403" s="29"/>
      <c r="I403" s="28">
        <f>ROUND(E403*H403,2)</f>
        <v>0</v>
      </c>
      <c r="J403" s="29"/>
      <c r="K403" s="28">
        <f>ROUND(E403*J403,2)</f>
        <v>0</v>
      </c>
      <c r="L403" s="28">
        <v>21</v>
      </c>
      <c r="M403" s="28">
        <f>G403*(1+L403/100)</f>
        <v>0</v>
      </c>
      <c r="N403" s="27">
        <v>0</v>
      </c>
      <c r="O403" s="27">
        <f>ROUND(E403*N403,2)</f>
        <v>0</v>
      </c>
      <c r="P403" s="27">
        <v>0</v>
      </c>
      <c r="Q403" s="27">
        <f>ROUND(E403*P403,2)</f>
        <v>0</v>
      </c>
      <c r="R403" s="28"/>
      <c r="S403" s="28" t="s">
        <v>106</v>
      </c>
      <c r="T403" s="28" t="s">
        <v>106</v>
      </c>
      <c r="U403" s="28">
        <v>0</v>
      </c>
      <c r="V403" s="28">
        <f>ROUND(E403*U403,2)</f>
        <v>0</v>
      </c>
      <c r="W403" s="28"/>
      <c r="X403" s="28" t="s">
        <v>215</v>
      </c>
      <c r="Y403" s="28" t="s">
        <v>108</v>
      </c>
      <c r="Z403" s="17"/>
      <c r="AA403" s="17"/>
      <c r="AB403" s="17"/>
      <c r="AC403" s="17"/>
      <c r="AD403" s="17"/>
      <c r="AE403" s="17"/>
      <c r="AF403" s="17"/>
      <c r="AG403" s="17" t="s">
        <v>216</v>
      </c>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7"/>
      <c r="BH403" s="17"/>
    </row>
    <row r="404" spans="1:60" x14ac:dyDescent="0.2">
      <c r="A404" s="32" t="s">
        <v>101</v>
      </c>
      <c r="B404" s="33" t="s">
        <v>56</v>
      </c>
      <c r="C404" s="53" t="s">
        <v>57</v>
      </c>
      <c r="D404" s="34"/>
      <c r="E404" s="35"/>
      <c r="F404" s="36"/>
      <c r="G404" s="36">
        <f>SUMIF(AG405:AG426,"&lt;&gt;NOR",G405:G426)</f>
        <v>0</v>
      </c>
      <c r="H404" s="36"/>
      <c r="I404" s="36">
        <f>SUM(I405:I426)</f>
        <v>0</v>
      </c>
      <c r="J404" s="36"/>
      <c r="K404" s="36">
        <f>SUM(K405:K426)</f>
        <v>0</v>
      </c>
      <c r="L404" s="36"/>
      <c r="M404" s="36">
        <f>SUM(M405:M426)</f>
        <v>0</v>
      </c>
      <c r="N404" s="35"/>
      <c r="O404" s="35">
        <f>SUM(O405:O426)</f>
        <v>21.3</v>
      </c>
      <c r="P404" s="35"/>
      <c r="Q404" s="35">
        <f>SUM(Q405:Q426)</f>
        <v>0</v>
      </c>
      <c r="R404" s="36"/>
      <c r="S404" s="36"/>
      <c r="T404" s="37"/>
      <c r="U404" s="31"/>
      <c r="V404" s="31">
        <f>SUM(V405:V426)</f>
        <v>344.93</v>
      </c>
      <c r="W404" s="31"/>
      <c r="X404" s="31"/>
      <c r="Y404" s="31"/>
      <c r="AG404" t="s">
        <v>102</v>
      </c>
    </row>
    <row r="405" spans="1:60" ht="22.5" outlineLevel="1" x14ac:dyDescent="0.2">
      <c r="A405" s="39">
        <v>126</v>
      </c>
      <c r="B405" s="40" t="s">
        <v>855</v>
      </c>
      <c r="C405" s="54" t="s">
        <v>856</v>
      </c>
      <c r="D405" s="41" t="s">
        <v>124</v>
      </c>
      <c r="E405" s="42">
        <v>308.04000000000002</v>
      </c>
      <c r="F405" s="438">
        <v>0</v>
      </c>
      <c r="G405" s="44">
        <f>ROUND(E405*F405,2)</f>
        <v>0</v>
      </c>
      <c r="H405" s="43"/>
      <c r="I405" s="44">
        <f>ROUND(E405*H405,2)</f>
        <v>0</v>
      </c>
      <c r="J405" s="43"/>
      <c r="K405" s="44">
        <f>ROUND(E405*J405,2)</f>
        <v>0</v>
      </c>
      <c r="L405" s="44">
        <v>21</v>
      </c>
      <c r="M405" s="44">
        <f>G405*(1+L405/100)</f>
        <v>0</v>
      </c>
      <c r="N405" s="42">
        <v>6.6460000000000005E-2</v>
      </c>
      <c r="O405" s="42">
        <f>ROUND(E405*N405,2)</f>
        <v>20.47</v>
      </c>
      <c r="P405" s="42">
        <v>0</v>
      </c>
      <c r="Q405" s="42">
        <f>ROUND(E405*P405,2)</f>
        <v>0</v>
      </c>
      <c r="R405" s="44"/>
      <c r="S405" s="44" t="s">
        <v>106</v>
      </c>
      <c r="T405" s="45" t="s">
        <v>106</v>
      </c>
      <c r="U405" s="28">
        <v>0.65</v>
      </c>
      <c r="V405" s="28">
        <f>ROUND(E405*U405,2)</f>
        <v>200.23</v>
      </c>
      <c r="W405" s="28"/>
      <c r="X405" s="28" t="s">
        <v>107</v>
      </c>
      <c r="Y405" s="28" t="s">
        <v>108</v>
      </c>
      <c r="Z405" s="17"/>
      <c r="AA405" s="17"/>
      <c r="AB405" s="17"/>
      <c r="AC405" s="17"/>
      <c r="AD405" s="17"/>
      <c r="AE405" s="17"/>
      <c r="AF405" s="17"/>
      <c r="AG405" s="17" t="s">
        <v>109</v>
      </c>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7"/>
      <c r="BH405" s="17"/>
    </row>
    <row r="406" spans="1:60" outlineLevel="2" x14ac:dyDescent="0.2">
      <c r="A406" s="24"/>
      <c r="B406" s="25"/>
      <c r="C406" s="55" t="s">
        <v>684</v>
      </c>
      <c r="D406" s="30"/>
      <c r="E406" s="61">
        <v>308.04000000000002</v>
      </c>
      <c r="F406" s="28"/>
      <c r="G406" s="28"/>
      <c r="H406" s="28"/>
      <c r="I406" s="28"/>
      <c r="J406" s="28"/>
      <c r="K406" s="28"/>
      <c r="L406" s="28"/>
      <c r="M406" s="28"/>
      <c r="N406" s="27"/>
      <c r="O406" s="27"/>
      <c r="P406" s="27"/>
      <c r="Q406" s="27"/>
      <c r="R406" s="28"/>
      <c r="S406" s="28"/>
      <c r="T406" s="28"/>
      <c r="U406" s="28"/>
      <c r="V406" s="28"/>
      <c r="W406" s="28"/>
      <c r="X406" s="28"/>
      <c r="Y406" s="28"/>
      <c r="Z406" s="17"/>
      <c r="AA406" s="17"/>
      <c r="AB406" s="17"/>
      <c r="AC406" s="17"/>
      <c r="AD406" s="17"/>
      <c r="AE406" s="17"/>
      <c r="AF406" s="17"/>
      <c r="AG406" s="17" t="s">
        <v>111</v>
      </c>
      <c r="AH406" s="17">
        <v>0</v>
      </c>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row>
    <row r="407" spans="1:60" outlineLevel="1" x14ac:dyDescent="0.2">
      <c r="A407" s="39">
        <v>127</v>
      </c>
      <c r="B407" s="40" t="s">
        <v>857</v>
      </c>
      <c r="C407" s="54" t="s">
        <v>858</v>
      </c>
      <c r="D407" s="41" t="s">
        <v>151</v>
      </c>
      <c r="E407" s="42">
        <v>122.4</v>
      </c>
      <c r="F407" s="438">
        <v>0</v>
      </c>
      <c r="G407" s="44">
        <f>ROUND(E407*F407,2)</f>
        <v>0</v>
      </c>
      <c r="H407" s="43"/>
      <c r="I407" s="44">
        <f>ROUND(E407*H407,2)</f>
        <v>0</v>
      </c>
      <c r="J407" s="43"/>
      <c r="K407" s="44">
        <f>ROUND(E407*J407,2)</f>
        <v>0</v>
      </c>
      <c r="L407" s="44">
        <v>21</v>
      </c>
      <c r="M407" s="44">
        <f>G407*(1+L407/100)</f>
        <v>0</v>
      </c>
      <c r="N407" s="42">
        <v>1.0000000000000001E-5</v>
      </c>
      <c r="O407" s="42">
        <f>ROUND(E407*N407,2)</f>
        <v>0</v>
      </c>
      <c r="P407" s="42">
        <v>0</v>
      </c>
      <c r="Q407" s="42">
        <f>ROUND(E407*P407,2)</f>
        <v>0</v>
      </c>
      <c r="R407" s="44"/>
      <c r="S407" s="44" t="s">
        <v>106</v>
      </c>
      <c r="T407" s="45" t="s">
        <v>106</v>
      </c>
      <c r="U407" s="28">
        <v>0.45</v>
      </c>
      <c r="V407" s="28">
        <f>ROUND(E407*U407,2)</f>
        <v>55.08</v>
      </c>
      <c r="W407" s="28"/>
      <c r="X407" s="28" t="s">
        <v>107</v>
      </c>
      <c r="Y407" s="28" t="s">
        <v>108</v>
      </c>
      <c r="Z407" s="17"/>
      <c r="AA407" s="17"/>
      <c r="AB407" s="17"/>
      <c r="AC407" s="17"/>
      <c r="AD407" s="17"/>
      <c r="AE407" s="17"/>
      <c r="AF407" s="17"/>
      <c r="AG407" s="17" t="s">
        <v>109</v>
      </c>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7"/>
      <c r="BH407" s="17"/>
    </row>
    <row r="408" spans="1:60" outlineLevel="2" x14ac:dyDescent="0.2">
      <c r="A408" s="24"/>
      <c r="B408" s="25"/>
      <c r="C408" s="55" t="s">
        <v>859</v>
      </c>
      <c r="D408" s="30"/>
      <c r="E408" s="61">
        <v>122.4</v>
      </c>
      <c r="F408" s="28"/>
      <c r="G408" s="28"/>
      <c r="H408" s="28"/>
      <c r="I408" s="28"/>
      <c r="J408" s="28"/>
      <c r="K408" s="28"/>
      <c r="L408" s="28"/>
      <c r="M408" s="28"/>
      <c r="N408" s="27"/>
      <c r="O408" s="27"/>
      <c r="P408" s="27"/>
      <c r="Q408" s="27"/>
      <c r="R408" s="28"/>
      <c r="S408" s="28"/>
      <c r="T408" s="28"/>
      <c r="U408" s="28"/>
      <c r="V408" s="28"/>
      <c r="W408" s="28"/>
      <c r="X408" s="28"/>
      <c r="Y408" s="28"/>
      <c r="Z408" s="17"/>
      <c r="AA408" s="17"/>
      <c r="AB408" s="17"/>
      <c r="AC408" s="17"/>
      <c r="AD408" s="17"/>
      <c r="AE408" s="17"/>
      <c r="AF408" s="17"/>
      <c r="AG408" s="17" t="s">
        <v>111</v>
      </c>
      <c r="AH408" s="17">
        <v>0</v>
      </c>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row>
    <row r="409" spans="1:60" outlineLevel="1" x14ac:dyDescent="0.2">
      <c r="A409" s="39">
        <v>128</v>
      </c>
      <c r="B409" s="40" t="s">
        <v>860</v>
      </c>
      <c r="C409" s="54" t="s">
        <v>861</v>
      </c>
      <c r="D409" s="41" t="s">
        <v>170</v>
      </c>
      <c r="E409" s="42">
        <v>2</v>
      </c>
      <c r="F409" s="438">
        <v>0</v>
      </c>
      <c r="G409" s="44">
        <f>ROUND(E409*F409,2)</f>
        <v>0</v>
      </c>
      <c r="H409" s="43"/>
      <c r="I409" s="44">
        <f>ROUND(E409*H409,2)</f>
        <v>0</v>
      </c>
      <c r="J409" s="43"/>
      <c r="K409" s="44">
        <f>ROUND(E409*J409,2)</f>
        <v>0</v>
      </c>
      <c r="L409" s="44">
        <v>21</v>
      </c>
      <c r="M409" s="44">
        <f>G409*(1+L409/100)</f>
        <v>0</v>
      </c>
      <c r="N409" s="42">
        <v>3.7000000000000002E-3</v>
      </c>
      <c r="O409" s="42">
        <f>ROUND(E409*N409,2)</f>
        <v>0.01</v>
      </c>
      <c r="P409" s="42">
        <v>0</v>
      </c>
      <c r="Q409" s="42">
        <f>ROUND(E409*P409,2)</f>
        <v>0</v>
      </c>
      <c r="R409" s="44"/>
      <c r="S409" s="44" t="s">
        <v>106</v>
      </c>
      <c r="T409" s="45" t="s">
        <v>106</v>
      </c>
      <c r="U409" s="28">
        <v>0.15</v>
      </c>
      <c r="V409" s="28">
        <f>ROUND(E409*U409,2)</f>
        <v>0.3</v>
      </c>
      <c r="W409" s="28"/>
      <c r="X409" s="28" t="s">
        <v>107</v>
      </c>
      <c r="Y409" s="28" t="s">
        <v>108</v>
      </c>
      <c r="Z409" s="17"/>
      <c r="AA409" s="17"/>
      <c r="AB409" s="17"/>
      <c r="AC409" s="17"/>
      <c r="AD409" s="17"/>
      <c r="AE409" s="17"/>
      <c r="AF409" s="17"/>
      <c r="AG409" s="17" t="s">
        <v>109</v>
      </c>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7"/>
      <c r="BH409" s="17"/>
    </row>
    <row r="410" spans="1:60" outlineLevel="2" x14ac:dyDescent="0.2">
      <c r="A410" s="24"/>
      <c r="B410" s="25"/>
      <c r="C410" s="55" t="s">
        <v>9</v>
      </c>
      <c r="D410" s="30"/>
      <c r="E410" s="61">
        <v>2</v>
      </c>
      <c r="F410" s="28"/>
      <c r="G410" s="28"/>
      <c r="H410" s="28"/>
      <c r="I410" s="28"/>
      <c r="J410" s="28"/>
      <c r="K410" s="28"/>
      <c r="L410" s="28"/>
      <c r="M410" s="28"/>
      <c r="N410" s="27"/>
      <c r="O410" s="27"/>
      <c r="P410" s="27"/>
      <c r="Q410" s="27"/>
      <c r="R410" s="28"/>
      <c r="S410" s="28"/>
      <c r="T410" s="28"/>
      <c r="U410" s="28"/>
      <c r="V410" s="28"/>
      <c r="W410" s="28"/>
      <c r="X410" s="28"/>
      <c r="Y410" s="28"/>
      <c r="Z410" s="17"/>
      <c r="AA410" s="17"/>
      <c r="AB410" s="17"/>
      <c r="AC410" s="17"/>
      <c r="AD410" s="17"/>
      <c r="AE410" s="17"/>
      <c r="AF410" s="17"/>
      <c r="AG410" s="17" t="s">
        <v>111</v>
      </c>
      <c r="AH410" s="17">
        <v>0</v>
      </c>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row>
    <row r="411" spans="1:60" outlineLevel="1" x14ac:dyDescent="0.2">
      <c r="A411" s="39">
        <v>129</v>
      </c>
      <c r="B411" s="40" t="s">
        <v>862</v>
      </c>
      <c r="C411" s="54" t="s">
        <v>863</v>
      </c>
      <c r="D411" s="41" t="s">
        <v>170</v>
      </c>
      <c r="E411" s="42">
        <v>6</v>
      </c>
      <c r="F411" s="438">
        <v>0</v>
      </c>
      <c r="G411" s="44">
        <f>ROUND(E411*F411,2)</f>
        <v>0</v>
      </c>
      <c r="H411" s="43"/>
      <c r="I411" s="44">
        <f>ROUND(E411*H411,2)</f>
        <v>0</v>
      </c>
      <c r="J411" s="43"/>
      <c r="K411" s="44">
        <f>ROUND(E411*J411,2)</f>
        <v>0</v>
      </c>
      <c r="L411" s="44">
        <v>21</v>
      </c>
      <c r="M411" s="44">
        <f>G411*(1+L411/100)</f>
        <v>0</v>
      </c>
      <c r="N411" s="42">
        <v>3.7000000000000002E-3</v>
      </c>
      <c r="O411" s="42">
        <f>ROUND(E411*N411,2)</f>
        <v>0.02</v>
      </c>
      <c r="P411" s="42">
        <v>0</v>
      </c>
      <c r="Q411" s="42">
        <f>ROUND(E411*P411,2)</f>
        <v>0</v>
      </c>
      <c r="R411" s="44"/>
      <c r="S411" s="44" t="s">
        <v>106</v>
      </c>
      <c r="T411" s="45" t="s">
        <v>106</v>
      </c>
      <c r="U411" s="28">
        <v>0.15</v>
      </c>
      <c r="V411" s="28">
        <f>ROUND(E411*U411,2)</f>
        <v>0.9</v>
      </c>
      <c r="W411" s="28"/>
      <c r="X411" s="28" t="s">
        <v>107</v>
      </c>
      <c r="Y411" s="28" t="s">
        <v>108</v>
      </c>
      <c r="Z411" s="17"/>
      <c r="AA411" s="17"/>
      <c r="AB411" s="17"/>
      <c r="AC411" s="17"/>
      <c r="AD411" s="17"/>
      <c r="AE411" s="17"/>
      <c r="AF411" s="17"/>
      <c r="AG411" s="17" t="s">
        <v>109</v>
      </c>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row>
    <row r="412" spans="1:60" outlineLevel="2" x14ac:dyDescent="0.2">
      <c r="A412" s="24"/>
      <c r="B412" s="25"/>
      <c r="C412" s="55" t="s">
        <v>367</v>
      </c>
      <c r="D412" s="30"/>
      <c r="E412" s="61">
        <v>6</v>
      </c>
      <c r="F412" s="28"/>
      <c r="G412" s="28"/>
      <c r="H412" s="28"/>
      <c r="I412" s="28"/>
      <c r="J412" s="28"/>
      <c r="K412" s="28"/>
      <c r="L412" s="28"/>
      <c r="M412" s="28"/>
      <c r="N412" s="27"/>
      <c r="O412" s="27"/>
      <c r="P412" s="27"/>
      <c r="Q412" s="27"/>
      <c r="R412" s="28"/>
      <c r="S412" s="28"/>
      <c r="T412" s="28"/>
      <c r="U412" s="28"/>
      <c r="V412" s="28"/>
      <c r="W412" s="28"/>
      <c r="X412" s="28"/>
      <c r="Y412" s="28"/>
      <c r="Z412" s="17"/>
      <c r="AA412" s="17"/>
      <c r="AB412" s="17"/>
      <c r="AC412" s="17"/>
      <c r="AD412" s="17"/>
      <c r="AE412" s="17"/>
      <c r="AF412" s="17"/>
      <c r="AG412" s="17" t="s">
        <v>111</v>
      </c>
      <c r="AH412" s="17">
        <v>0</v>
      </c>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row>
    <row r="413" spans="1:60" outlineLevel="1" x14ac:dyDescent="0.2">
      <c r="A413" s="39">
        <v>130</v>
      </c>
      <c r="B413" s="40" t="s">
        <v>864</v>
      </c>
      <c r="C413" s="54" t="s">
        <v>865</v>
      </c>
      <c r="D413" s="41" t="s">
        <v>151</v>
      </c>
      <c r="E413" s="42">
        <v>17.5</v>
      </c>
      <c r="F413" s="438">
        <v>0</v>
      </c>
      <c r="G413" s="44">
        <f>ROUND(E413*F413,2)</f>
        <v>0</v>
      </c>
      <c r="H413" s="43"/>
      <c r="I413" s="44">
        <f>ROUND(E413*H413,2)</f>
        <v>0</v>
      </c>
      <c r="J413" s="43"/>
      <c r="K413" s="44">
        <f>ROUND(E413*J413,2)</f>
        <v>0</v>
      </c>
      <c r="L413" s="44">
        <v>21</v>
      </c>
      <c r="M413" s="44">
        <f>G413*(1+L413/100)</f>
        <v>0</v>
      </c>
      <c r="N413" s="42">
        <v>1.753E-2</v>
      </c>
      <c r="O413" s="42">
        <f>ROUND(E413*N413,2)</f>
        <v>0.31</v>
      </c>
      <c r="P413" s="42">
        <v>0</v>
      </c>
      <c r="Q413" s="42">
        <f>ROUND(E413*P413,2)</f>
        <v>0</v>
      </c>
      <c r="R413" s="44"/>
      <c r="S413" s="44" t="s">
        <v>106</v>
      </c>
      <c r="T413" s="45" t="s">
        <v>106</v>
      </c>
      <c r="U413" s="28">
        <v>0.33</v>
      </c>
      <c r="V413" s="28">
        <f>ROUND(E413*U413,2)</f>
        <v>5.78</v>
      </c>
      <c r="W413" s="28"/>
      <c r="X413" s="28" t="s">
        <v>107</v>
      </c>
      <c r="Y413" s="28" t="s">
        <v>108</v>
      </c>
      <c r="Z413" s="17"/>
      <c r="AA413" s="17"/>
      <c r="AB413" s="17"/>
      <c r="AC413" s="17"/>
      <c r="AD413" s="17"/>
      <c r="AE413" s="17"/>
      <c r="AF413" s="17"/>
      <c r="AG413" s="17" t="s">
        <v>109</v>
      </c>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row>
    <row r="414" spans="1:60" outlineLevel="2" x14ac:dyDescent="0.2">
      <c r="A414" s="24"/>
      <c r="B414" s="25"/>
      <c r="C414" s="55" t="s">
        <v>706</v>
      </c>
      <c r="D414" s="30"/>
      <c r="E414" s="61">
        <v>17.5</v>
      </c>
      <c r="F414" s="28"/>
      <c r="G414" s="28"/>
      <c r="H414" s="28"/>
      <c r="I414" s="28"/>
      <c r="J414" s="28"/>
      <c r="K414" s="28"/>
      <c r="L414" s="28"/>
      <c r="M414" s="28"/>
      <c r="N414" s="27"/>
      <c r="O414" s="27"/>
      <c r="P414" s="27"/>
      <c r="Q414" s="27"/>
      <c r="R414" s="28"/>
      <c r="S414" s="28"/>
      <c r="T414" s="28"/>
      <c r="U414" s="28"/>
      <c r="V414" s="28"/>
      <c r="W414" s="28"/>
      <c r="X414" s="28"/>
      <c r="Y414" s="28"/>
      <c r="Z414" s="17"/>
      <c r="AA414" s="17"/>
      <c r="AB414" s="17"/>
      <c r="AC414" s="17"/>
      <c r="AD414" s="17"/>
      <c r="AE414" s="17"/>
      <c r="AF414" s="17"/>
      <c r="AG414" s="17" t="s">
        <v>111</v>
      </c>
      <c r="AH414" s="17">
        <v>0</v>
      </c>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row>
    <row r="415" spans="1:60" outlineLevel="1" x14ac:dyDescent="0.2">
      <c r="A415" s="39">
        <v>131</v>
      </c>
      <c r="B415" s="40" t="s">
        <v>866</v>
      </c>
      <c r="C415" s="54" t="s">
        <v>867</v>
      </c>
      <c r="D415" s="41" t="s">
        <v>151</v>
      </c>
      <c r="E415" s="42">
        <v>17.5</v>
      </c>
      <c r="F415" s="438">
        <v>0</v>
      </c>
      <c r="G415" s="44">
        <f>ROUND(E415*F415,2)</f>
        <v>0</v>
      </c>
      <c r="H415" s="43"/>
      <c r="I415" s="44">
        <f>ROUND(E415*H415,2)</f>
        <v>0</v>
      </c>
      <c r="J415" s="43"/>
      <c r="K415" s="44">
        <f>ROUND(E415*J415,2)</f>
        <v>0</v>
      </c>
      <c r="L415" s="44">
        <v>21</v>
      </c>
      <c r="M415" s="44">
        <f>G415*(1+L415/100)</f>
        <v>0</v>
      </c>
      <c r="N415" s="42">
        <v>1.754E-2</v>
      </c>
      <c r="O415" s="42">
        <f>ROUND(E415*N415,2)</f>
        <v>0.31</v>
      </c>
      <c r="P415" s="42">
        <v>0</v>
      </c>
      <c r="Q415" s="42">
        <f>ROUND(E415*P415,2)</f>
        <v>0</v>
      </c>
      <c r="R415" s="44"/>
      <c r="S415" s="44" t="s">
        <v>106</v>
      </c>
      <c r="T415" s="45" t="s">
        <v>106</v>
      </c>
      <c r="U415" s="28">
        <v>0.72</v>
      </c>
      <c r="V415" s="28">
        <f>ROUND(E415*U415,2)</f>
        <v>12.6</v>
      </c>
      <c r="W415" s="28"/>
      <c r="X415" s="28" t="s">
        <v>107</v>
      </c>
      <c r="Y415" s="28" t="s">
        <v>108</v>
      </c>
      <c r="Z415" s="17"/>
      <c r="AA415" s="17"/>
      <c r="AB415" s="17"/>
      <c r="AC415" s="17"/>
      <c r="AD415" s="17"/>
      <c r="AE415" s="17"/>
      <c r="AF415" s="17"/>
      <c r="AG415" s="17" t="s">
        <v>109</v>
      </c>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7"/>
      <c r="BH415" s="17"/>
    </row>
    <row r="416" spans="1:60" outlineLevel="2" x14ac:dyDescent="0.2">
      <c r="A416" s="24"/>
      <c r="B416" s="25"/>
      <c r="C416" s="55" t="s">
        <v>868</v>
      </c>
      <c r="D416" s="30"/>
      <c r="E416" s="61">
        <v>8.5</v>
      </c>
      <c r="F416" s="28"/>
      <c r="G416" s="28"/>
      <c r="H416" s="28"/>
      <c r="I416" s="28"/>
      <c r="J416" s="28"/>
      <c r="K416" s="28"/>
      <c r="L416" s="28"/>
      <c r="M416" s="28"/>
      <c r="N416" s="27"/>
      <c r="O416" s="27"/>
      <c r="P416" s="27"/>
      <c r="Q416" s="27"/>
      <c r="R416" s="28"/>
      <c r="S416" s="28"/>
      <c r="T416" s="28"/>
      <c r="U416" s="28"/>
      <c r="V416" s="28"/>
      <c r="W416" s="28"/>
      <c r="X416" s="28"/>
      <c r="Y416" s="28"/>
      <c r="Z416" s="17"/>
      <c r="AA416" s="17"/>
      <c r="AB416" s="17"/>
      <c r="AC416" s="17"/>
      <c r="AD416" s="17"/>
      <c r="AE416" s="17"/>
      <c r="AF416" s="17"/>
      <c r="AG416" s="17" t="s">
        <v>111</v>
      </c>
      <c r="AH416" s="17">
        <v>0</v>
      </c>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7"/>
      <c r="BH416" s="17"/>
    </row>
    <row r="417" spans="1:60" outlineLevel="3" x14ac:dyDescent="0.2">
      <c r="A417" s="24"/>
      <c r="B417" s="25"/>
      <c r="C417" s="55" t="s">
        <v>251</v>
      </c>
      <c r="D417" s="30"/>
      <c r="E417" s="61">
        <v>9</v>
      </c>
      <c r="F417" s="28"/>
      <c r="G417" s="28"/>
      <c r="H417" s="28"/>
      <c r="I417" s="28"/>
      <c r="J417" s="28"/>
      <c r="K417" s="28"/>
      <c r="L417" s="28"/>
      <c r="M417" s="28"/>
      <c r="N417" s="27"/>
      <c r="O417" s="27"/>
      <c r="P417" s="27"/>
      <c r="Q417" s="27"/>
      <c r="R417" s="28"/>
      <c r="S417" s="28"/>
      <c r="T417" s="28"/>
      <c r="U417" s="28"/>
      <c r="V417" s="28"/>
      <c r="W417" s="28"/>
      <c r="X417" s="28"/>
      <c r="Y417" s="28"/>
      <c r="Z417" s="17"/>
      <c r="AA417" s="17"/>
      <c r="AB417" s="17"/>
      <c r="AC417" s="17"/>
      <c r="AD417" s="17"/>
      <c r="AE417" s="17"/>
      <c r="AF417" s="17"/>
      <c r="AG417" s="17" t="s">
        <v>111</v>
      </c>
      <c r="AH417" s="17">
        <v>0</v>
      </c>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row>
    <row r="418" spans="1:60" ht="22.5" outlineLevel="1" x14ac:dyDescent="0.2">
      <c r="A418" s="39">
        <v>132</v>
      </c>
      <c r="B418" s="40" t="s">
        <v>869</v>
      </c>
      <c r="C418" s="54" t="s">
        <v>870</v>
      </c>
      <c r="D418" s="41" t="s">
        <v>151</v>
      </c>
      <c r="E418" s="42">
        <v>51.5</v>
      </c>
      <c r="F418" s="438">
        <v>0</v>
      </c>
      <c r="G418" s="44">
        <f>ROUND(E418*F418,2)</f>
        <v>0</v>
      </c>
      <c r="H418" s="43"/>
      <c r="I418" s="44">
        <f>ROUND(E418*H418,2)</f>
        <v>0</v>
      </c>
      <c r="J418" s="43"/>
      <c r="K418" s="44">
        <f>ROUND(E418*J418,2)</f>
        <v>0</v>
      </c>
      <c r="L418" s="44">
        <v>21</v>
      </c>
      <c r="M418" s="44">
        <f>G418*(1+L418/100)</f>
        <v>0</v>
      </c>
      <c r="N418" s="42">
        <v>1.92E-3</v>
      </c>
      <c r="O418" s="42">
        <f>ROUND(E418*N418,2)</f>
        <v>0.1</v>
      </c>
      <c r="P418" s="42">
        <v>0</v>
      </c>
      <c r="Q418" s="42">
        <f>ROUND(E418*P418,2)</f>
        <v>0</v>
      </c>
      <c r="R418" s="44"/>
      <c r="S418" s="44" t="s">
        <v>106</v>
      </c>
      <c r="T418" s="45" t="s">
        <v>106</v>
      </c>
      <c r="U418" s="28">
        <v>0.66</v>
      </c>
      <c r="V418" s="28">
        <f>ROUND(E418*U418,2)</f>
        <v>33.99</v>
      </c>
      <c r="W418" s="28"/>
      <c r="X418" s="28" t="s">
        <v>107</v>
      </c>
      <c r="Y418" s="28" t="s">
        <v>108</v>
      </c>
      <c r="Z418" s="17"/>
      <c r="AA418" s="17"/>
      <c r="AB418" s="17"/>
      <c r="AC418" s="17"/>
      <c r="AD418" s="17"/>
      <c r="AE418" s="17"/>
      <c r="AF418" s="17"/>
      <c r="AG418" s="17" t="s">
        <v>109</v>
      </c>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7"/>
      <c r="BH418" s="17"/>
    </row>
    <row r="419" spans="1:60" outlineLevel="2" x14ac:dyDescent="0.2">
      <c r="A419" s="24"/>
      <c r="B419" s="25"/>
      <c r="C419" s="55" t="s">
        <v>871</v>
      </c>
      <c r="D419" s="30"/>
      <c r="E419" s="61">
        <v>51.5</v>
      </c>
      <c r="F419" s="28"/>
      <c r="G419" s="28"/>
      <c r="H419" s="28"/>
      <c r="I419" s="28"/>
      <c r="J419" s="28"/>
      <c r="K419" s="28"/>
      <c r="L419" s="28"/>
      <c r="M419" s="28"/>
      <c r="N419" s="27"/>
      <c r="O419" s="27"/>
      <c r="P419" s="27"/>
      <c r="Q419" s="27"/>
      <c r="R419" s="28"/>
      <c r="S419" s="28"/>
      <c r="T419" s="28"/>
      <c r="U419" s="28"/>
      <c r="V419" s="28"/>
      <c r="W419" s="28"/>
      <c r="X419" s="28"/>
      <c r="Y419" s="28"/>
      <c r="Z419" s="17"/>
      <c r="AA419" s="17"/>
      <c r="AB419" s="17"/>
      <c r="AC419" s="17"/>
      <c r="AD419" s="17"/>
      <c r="AE419" s="17"/>
      <c r="AF419" s="17"/>
      <c r="AG419" s="17" t="s">
        <v>111</v>
      </c>
      <c r="AH419" s="17">
        <v>0</v>
      </c>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row>
    <row r="420" spans="1:60" outlineLevel="1" x14ac:dyDescent="0.2">
      <c r="A420" s="39">
        <v>133</v>
      </c>
      <c r="B420" s="40" t="s">
        <v>872</v>
      </c>
      <c r="C420" s="54" t="s">
        <v>873</v>
      </c>
      <c r="D420" s="41" t="s">
        <v>151</v>
      </c>
      <c r="E420" s="42">
        <v>78.36</v>
      </c>
      <c r="F420" s="438">
        <v>0</v>
      </c>
      <c r="G420" s="44">
        <f>ROUND(E420*F420,2)</f>
        <v>0</v>
      </c>
      <c r="H420" s="43"/>
      <c r="I420" s="44">
        <f>ROUND(E420*H420,2)</f>
        <v>0</v>
      </c>
      <c r="J420" s="43"/>
      <c r="K420" s="44">
        <f>ROUND(E420*J420,2)</f>
        <v>0</v>
      </c>
      <c r="L420" s="44">
        <v>21</v>
      </c>
      <c r="M420" s="44">
        <f>G420*(1+L420/100)</f>
        <v>0</v>
      </c>
      <c r="N420" s="42">
        <v>1.8000000000000001E-4</v>
      </c>
      <c r="O420" s="42">
        <f>ROUND(E420*N420,2)</f>
        <v>0.01</v>
      </c>
      <c r="P420" s="42">
        <v>0</v>
      </c>
      <c r="Q420" s="42">
        <f>ROUND(E420*P420,2)</f>
        <v>0</v>
      </c>
      <c r="R420" s="44"/>
      <c r="S420" s="44" t="s">
        <v>106</v>
      </c>
      <c r="T420" s="45" t="s">
        <v>106</v>
      </c>
      <c r="U420" s="28">
        <v>6.7000000000000004E-2</v>
      </c>
      <c r="V420" s="28">
        <f>ROUND(E420*U420,2)</f>
        <v>5.25</v>
      </c>
      <c r="W420" s="28"/>
      <c r="X420" s="28" t="s">
        <v>107</v>
      </c>
      <c r="Y420" s="28" t="s">
        <v>108</v>
      </c>
      <c r="Z420" s="17"/>
      <c r="AA420" s="17"/>
      <c r="AB420" s="17"/>
      <c r="AC420" s="17"/>
      <c r="AD420" s="17"/>
      <c r="AE420" s="17"/>
      <c r="AF420" s="17"/>
      <c r="AG420" s="17" t="s">
        <v>166</v>
      </c>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7"/>
      <c r="BH420" s="17"/>
    </row>
    <row r="421" spans="1:60" outlineLevel="2" x14ac:dyDescent="0.2">
      <c r="A421" s="24"/>
      <c r="B421" s="25"/>
      <c r="C421" s="55" t="s">
        <v>874</v>
      </c>
      <c r="D421" s="30"/>
      <c r="E421" s="61">
        <v>78.36</v>
      </c>
      <c r="F421" s="28"/>
      <c r="G421" s="28"/>
      <c r="H421" s="28"/>
      <c r="I421" s="28"/>
      <c r="J421" s="28"/>
      <c r="K421" s="28"/>
      <c r="L421" s="28"/>
      <c r="M421" s="28"/>
      <c r="N421" s="27"/>
      <c r="O421" s="27"/>
      <c r="P421" s="27"/>
      <c r="Q421" s="27"/>
      <c r="R421" s="28"/>
      <c r="S421" s="28"/>
      <c r="T421" s="28"/>
      <c r="U421" s="28"/>
      <c r="V421" s="28"/>
      <c r="W421" s="28"/>
      <c r="X421" s="28"/>
      <c r="Y421" s="28"/>
      <c r="Z421" s="17"/>
      <c r="AA421" s="17"/>
      <c r="AB421" s="17"/>
      <c r="AC421" s="17"/>
      <c r="AD421" s="17"/>
      <c r="AE421" s="17"/>
      <c r="AF421" s="17"/>
      <c r="AG421" s="17" t="s">
        <v>111</v>
      </c>
      <c r="AH421" s="17">
        <v>0</v>
      </c>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7"/>
      <c r="BH421" s="17"/>
    </row>
    <row r="422" spans="1:60" outlineLevel="1" x14ac:dyDescent="0.2">
      <c r="A422" s="39">
        <v>134</v>
      </c>
      <c r="B422" s="40" t="s">
        <v>875</v>
      </c>
      <c r="C422" s="54" t="s">
        <v>876</v>
      </c>
      <c r="D422" s="41" t="s">
        <v>124</v>
      </c>
      <c r="E422" s="42">
        <v>308.04000000000002</v>
      </c>
      <c r="F422" s="438">
        <v>0</v>
      </c>
      <c r="G422" s="44">
        <f>ROUND(E422*F422,2)</f>
        <v>0</v>
      </c>
      <c r="H422" s="43"/>
      <c r="I422" s="44">
        <f>ROUND(E422*H422,2)</f>
        <v>0</v>
      </c>
      <c r="J422" s="43"/>
      <c r="K422" s="44">
        <f>ROUND(E422*J422,2)</f>
        <v>0</v>
      </c>
      <c r="L422" s="44">
        <v>21</v>
      </c>
      <c r="M422" s="44">
        <f>G422*(1+L422/100)</f>
        <v>0</v>
      </c>
      <c r="N422" s="42">
        <v>2.3000000000000001E-4</v>
      </c>
      <c r="O422" s="42">
        <f>ROUND(E422*N422,2)</f>
        <v>7.0000000000000007E-2</v>
      </c>
      <c r="P422" s="42">
        <v>0</v>
      </c>
      <c r="Q422" s="42">
        <f>ROUND(E422*P422,2)</f>
        <v>0</v>
      </c>
      <c r="R422" s="44"/>
      <c r="S422" s="44" t="s">
        <v>106</v>
      </c>
      <c r="T422" s="45" t="s">
        <v>106</v>
      </c>
      <c r="U422" s="28">
        <v>0.1</v>
      </c>
      <c r="V422" s="28">
        <f>ROUND(E422*U422,2)</f>
        <v>30.8</v>
      </c>
      <c r="W422" s="28"/>
      <c r="X422" s="28" t="s">
        <v>107</v>
      </c>
      <c r="Y422" s="28" t="s">
        <v>108</v>
      </c>
      <c r="Z422" s="17"/>
      <c r="AA422" s="17"/>
      <c r="AB422" s="17"/>
      <c r="AC422" s="17"/>
      <c r="AD422" s="17"/>
      <c r="AE422" s="17"/>
      <c r="AF422" s="17"/>
      <c r="AG422" s="17" t="s">
        <v>166</v>
      </c>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row>
    <row r="423" spans="1:60" outlineLevel="2" x14ac:dyDescent="0.2">
      <c r="A423" s="24"/>
      <c r="B423" s="25"/>
      <c r="C423" s="55" t="s">
        <v>684</v>
      </c>
      <c r="D423" s="30"/>
      <c r="E423" s="61">
        <v>308.04000000000002</v>
      </c>
      <c r="F423" s="28"/>
      <c r="G423" s="28"/>
      <c r="H423" s="28"/>
      <c r="I423" s="28"/>
      <c r="J423" s="28"/>
      <c r="K423" s="28"/>
      <c r="L423" s="28"/>
      <c r="M423" s="28"/>
      <c r="N423" s="27"/>
      <c r="O423" s="27"/>
      <c r="P423" s="27"/>
      <c r="Q423" s="27"/>
      <c r="R423" s="28"/>
      <c r="S423" s="28"/>
      <c r="T423" s="28"/>
      <c r="U423" s="28"/>
      <c r="V423" s="28"/>
      <c r="W423" s="28"/>
      <c r="X423" s="28"/>
      <c r="Y423" s="28"/>
      <c r="Z423" s="17"/>
      <c r="AA423" s="17"/>
      <c r="AB423" s="17"/>
      <c r="AC423" s="17"/>
      <c r="AD423" s="17"/>
      <c r="AE423" s="17"/>
      <c r="AF423" s="17"/>
      <c r="AG423" s="17" t="s">
        <v>111</v>
      </c>
      <c r="AH423" s="17">
        <v>0</v>
      </c>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7"/>
      <c r="BH423" s="17"/>
    </row>
    <row r="424" spans="1:60" ht="33.75" outlineLevel="1" x14ac:dyDescent="0.2">
      <c r="A424" s="39">
        <v>135</v>
      </c>
      <c r="B424" s="40" t="s">
        <v>877</v>
      </c>
      <c r="C424" s="54" t="s">
        <v>2125</v>
      </c>
      <c r="D424" s="41" t="s">
        <v>151</v>
      </c>
      <c r="E424" s="42">
        <v>13.6</v>
      </c>
      <c r="F424" s="438">
        <v>0</v>
      </c>
      <c r="G424" s="44">
        <f>ROUND(E424*F424,2)</f>
        <v>0</v>
      </c>
      <c r="H424" s="43"/>
      <c r="I424" s="44">
        <f>ROUND(E424*H424,2)</f>
        <v>0</v>
      </c>
      <c r="J424" s="43"/>
      <c r="K424" s="44">
        <f>ROUND(E424*J424,2)</f>
        <v>0</v>
      </c>
      <c r="L424" s="44">
        <v>21</v>
      </c>
      <c r="M424" s="44">
        <f>G424*(1+L424/100)</f>
        <v>0</v>
      </c>
      <c r="N424" s="42">
        <v>0</v>
      </c>
      <c r="O424" s="42">
        <f>ROUND(E424*N424,2)</f>
        <v>0</v>
      </c>
      <c r="P424" s="42">
        <v>0</v>
      </c>
      <c r="Q424" s="42">
        <f>ROUND(E424*P424,2)</f>
        <v>0</v>
      </c>
      <c r="R424" s="44"/>
      <c r="S424" s="44" t="s">
        <v>132</v>
      </c>
      <c r="T424" s="45" t="s">
        <v>133</v>
      </c>
      <c r="U424" s="28">
        <v>0</v>
      </c>
      <c r="V424" s="28">
        <f>ROUND(E424*U424,2)</f>
        <v>0</v>
      </c>
      <c r="W424" s="28"/>
      <c r="X424" s="28" t="s">
        <v>107</v>
      </c>
      <c r="Y424" s="28" t="s">
        <v>108</v>
      </c>
      <c r="Z424" s="17"/>
      <c r="AA424" s="17"/>
      <c r="AB424" s="17"/>
      <c r="AC424" s="17"/>
      <c r="AD424" s="17"/>
      <c r="AE424" s="17"/>
      <c r="AF424" s="17"/>
      <c r="AG424" s="17" t="s">
        <v>109</v>
      </c>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row>
    <row r="425" spans="1:60" outlineLevel="2" x14ac:dyDescent="0.2">
      <c r="A425" s="308"/>
      <c r="B425" s="309"/>
      <c r="C425" s="310" t="s">
        <v>878</v>
      </c>
      <c r="D425" s="311"/>
      <c r="E425" s="312">
        <v>13.6</v>
      </c>
      <c r="F425" s="313"/>
      <c r="G425" s="313"/>
      <c r="H425" s="313"/>
      <c r="I425" s="313"/>
      <c r="J425" s="313"/>
      <c r="K425" s="313"/>
      <c r="L425" s="313"/>
      <c r="M425" s="313"/>
      <c r="N425" s="314"/>
      <c r="O425" s="314"/>
      <c r="P425" s="314"/>
      <c r="Q425" s="314"/>
      <c r="R425" s="313"/>
      <c r="S425" s="313"/>
      <c r="T425" s="28"/>
      <c r="U425" s="28"/>
      <c r="V425" s="28"/>
      <c r="W425" s="28"/>
      <c r="X425" s="28"/>
      <c r="Y425" s="28"/>
      <c r="Z425" s="17"/>
      <c r="AA425" s="17"/>
      <c r="AB425" s="17"/>
      <c r="AC425" s="17"/>
      <c r="AD425" s="17"/>
      <c r="AE425" s="17"/>
      <c r="AF425" s="17"/>
      <c r="AG425" s="17" t="s">
        <v>111</v>
      </c>
      <c r="AH425" s="17">
        <v>0</v>
      </c>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7"/>
      <c r="BH425" s="17"/>
    </row>
    <row r="426" spans="1:60" outlineLevel="1" x14ac:dyDescent="0.2">
      <c r="A426" s="24">
        <v>136</v>
      </c>
      <c r="B426" s="25" t="s">
        <v>879</v>
      </c>
      <c r="C426" s="57" t="s">
        <v>880</v>
      </c>
      <c r="D426" s="26" t="s">
        <v>0</v>
      </c>
      <c r="E426" s="438">
        <v>0</v>
      </c>
      <c r="F426" s="438">
        <v>0</v>
      </c>
      <c r="G426" s="28">
        <f>ROUND(E426*F426,2)</f>
        <v>0</v>
      </c>
      <c r="H426" s="29"/>
      <c r="I426" s="28">
        <f>ROUND(E426*H426,2)</f>
        <v>0</v>
      </c>
      <c r="J426" s="29"/>
      <c r="K426" s="28">
        <f>ROUND(E426*J426,2)</f>
        <v>0</v>
      </c>
      <c r="L426" s="28">
        <v>21</v>
      </c>
      <c r="M426" s="28">
        <f>G426*(1+L426/100)</f>
        <v>0</v>
      </c>
      <c r="N426" s="27">
        <v>0</v>
      </c>
      <c r="O426" s="27">
        <f>ROUND(E426*N426,2)</f>
        <v>0</v>
      </c>
      <c r="P426" s="27">
        <v>0</v>
      </c>
      <c r="Q426" s="27">
        <f>ROUND(E426*P426,2)</f>
        <v>0</v>
      </c>
      <c r="R426" s="28"/>
      <c r="S426" s="28" t="s">
        <v>106</v>
      </c>
      <c r="T426" s="28" t="s">
        <v>106</v>
      </c>
      <c r="U426" s="28">
        <v>2.3E-2</v>
      </c>
      <c r="V426" s="28">
        <f>ROUND(E426*U426,2)</f>
        <v>0</v>
      </c>
      <c r="W426" s="28"/>
      <c r="X426" s="28" t="s">
        <v>215</v>
      </c>
      <c r="Y426" s="28" t="s">
        <v>108</v>
      </c>
      <c r="Z426" s="17"/>
      <c r="AA426" s="17"/>
      <c r="AB426" s="17"/>
      <c r="AC426" s="17"/>
      <c r="AD426" s="17"/>
      <c r="AE426" s="17"/>
      <c r="AF426" s="17"/>
      <c r="AG426" s="17" t="s">
        <v>216</v>
      </c>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7"/>
      <c r="BH426" s="17"/>
    </row>
    <row r="427" spans="1:60" x14ac:dyDescent="0.2">
      <c r="A427" s="32" t="s">
        <v>101</v>
      </c>
      <c r="B427" s="33" t="s">
        <v>58</v>
      </c>
      <c r="C427" s="53" t="s">
        <v>59</v>
      </c>
      <c r="D427" s="34"/>
      <c r="E427" s="35"/>
      <c r="F427" s="36"/>
      <c r="G427" s="36">
        <f>SUMIF(AG428:AG435,"&lt;&gt;NOR",G428:G435)</f>
        <v>0</v>
      </c>
      <c r="H427" s="36"/>
      <c r="I427" s="36">
        <f>SUM(I428:I435)</f>
        <v>0</v>
      </c>
      <c r="J427" s="36"/>
      <c r="K427" s="36">
        <f>SUM(K428:K435)</f>
        <v>0</v>
      </c>
      <c r="L427" s="36"/>
      <c r="M427" s="36">
        <f>SUM(M428:M435)</f>
        <v>0</v>
      </c>
      <c r="N427" s="35"/>
      <c r="O427" s="35">
        <f>SUM(O428:O435)</f>
        <v>0.92</v>
      </c>
      <c r="P427" s="35"/>
      <c r="Q427" s="35">
        <f>SUM(Q428:Q435)</f>
        <v>0</v>
      </c>
      <c r="R427" s="36"/>
      <c r="S427" s="36"/>
      <c r="T427" s="37"/>
      <c r="U427" s="31"/>
      <c r="V427" s="31">
        <f>SUM(V428:V435)</f>
        <v>23.68</v>
      </c>
      <c r="W427" s="31"/>
      <c r="X427" s="31"/>
      <c r="Y427" s="31"/>
      <c r="AG427" t="s">
        <v>102</v>
      </c>
    </row>
    <row r="428" spans="1:60" outlineLevel="1" x14ac:dyDescent="0.2">
      <c r="A428" s="39">
        <v>137</v>
      </c>
      <c r="B428" s="40" t="s">
        <v>881</v>
      </c>
      <c r="C428" s="54" t="s">
        <v>882</v>
      </c>
      <c r="D428" s="41" t="s">
        <v>124</v>
      </c>
      <c r="E428" s="42">
        <v>48.33</v>
      </c>
      <c r="F428" s="438">
        <v>0</v>
      </c>
      <c r="G428" s="44">
        <f>ROUND(E428*F428,2)</f>
        <v>0</v>
      </c>
      <c r="H428" s="43"/>
      <c r="I428" s="44">
        <f>ROUND(E428*H428,2)</f>
        <v>0</v>
      </c>
      <c r="J428" s="43"/>
      <c r="K428" s="44">
        <f>ROUND(E428*J428,2)</f>
        <v>0</v>
      </c>
      <c r="L428" s="44">
        <v>21</v>
      </c>
      <c r="M428" s="44">
        <f>G428*(1+L428/100)</f>
        <v>0</v>
      </c>
      <c r="N428" s="42">
        <v>1.7000000000000001E-4</v>
      </c>
      <c r="O428" s="42">
        <f>ROUND(E428*N428,2)</f>
        <v>0.01</v>
      </c>
      <c r="P428" s="42">
        <v>0</v>
      </c>
      <c r="Q428" s="42">
        <f>ROUND(E428*P428,2)</f>
        <v>0</v>
      </c>
      <c r="R428" s="44"/>
      <c r="S428" s="44" t="s">
        <v>106</v>
      </c>
      <c r="T428" s="45" t="s">
        <v>106</v>
      </c>
      <c r="U428" s="28">
        <v>0.49</v>
      </c>
      <c r="V428" s="28">
        <f>ROUND(E428*U428,2)</f>
        <v>23.68</v>
      </c>
      <c r="W428" s="28"/>
      <c r="X428" s="28" t="s">
        <v>107</v>
      </c>
      <c r="Y428" s="28" t="s">
        <v>108</v>
      </c>
      <c r="Z428" s="17"/>
      <c r="AA428" s="17"/>
      <c r="AB428" s="17"/>
      <c r="AC428" s="17"/>
      <c r="AD428" s="17"/>
      <c r="AE428" s="17"/>
      <c r="AF428" s="17"/>
      <c r="AG428" s="17" t="s">
        <v>109</v>
      </c>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7"/>
      <c r="BH428" s="17"/>
    </row>
    <row r="429" spans="1:60" outlineLevel="2" x14ac:dyDescent="0.2">
      <c r="A429" s="24"/>
      <c r="B429" s="25"/>
      <c r="C429" s="55" t="s">
        <v>575</v>
      </c>
      <c r="D429" s="30"/>
      <c r="E429" s="61">
        <v>34.65</v>
      </c>
      <c r="F429" s="28"/>
      <c r="G429" s="28"/>
      <c r="H429" s="28"/>
      <c r="I429" s="28"/>
      <c r="J429" s="28"/>
      <c r="K429" s="28"/>
      <c r="L429" s="28"/>
      <c r="M429" s="28"/>
      <c r="N429" s="27"/>
      <c r="O429" s="27"/>
      <c r="P429" s="27"/>
      <c r="Q429" s="27"/>
      <c r="R429" s="28"/>
      <c r="S429" s="28"/>
      <c r="T429" s="28"/>
      <c r="U429" s="28"/>
      <c r="V429" s="28"/>
      <c r="W429" s="28"/>
      <c r="X429" s="28"/>
      <c r="Y429" s="28"/>
      <c r="Z429" s="17"/>
      <c r="AA429" s="17"/>
      <c r="AB429" s="17"/>
      <c r="AC429" s="17"/>
      <c r="AD429" s="17"/>
      <c r="AE429" s="17"/>
      <c r="AF429" s="17"/>
      <c r="AG429" s="17" t="s">
        <v>111</v>
      </c>
      <c r="AH429" s="17">
        <v>0</v>
      </c>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row>
    <row r="430" spans="1:60" outlineLevel="3" x14ac:dyDescent="0.2">
      <c r="A430" s="24"/>
      <c r="B430" s="25"/>
      <c r="C430" s="55" t="s">
        <v>578</v>
      </c>
      <c r="D430" s="30"/>
      <c r="E430" s="61">
        <v>14.85</v>
      </c>
      <c r="F430" s="28"/>
      <c r="G430" s="28"/>
      <c r="H430" s="28"/>
      <c r="I430" s="28"/>
      <c r="J430" s="28"/>
      <c r="K430" s="28"/>
      <c r="L430" s="28"/>
      <c r="M430" s="28"/>
      <c r="N430" s="27"/>
      <c r="O430" s="27"/>
      <c r="P430" s="27"/>
      <c r="Q430" s="27"/>
      <c r="R430" s="28"/>
      <c r="S430" s="28"/>
      <c r="T430" s="28"/>
      <c r="U430" s="28"/>
      <c r="V430" s="28"/>
      <c r="W430" s="28"/>
      <c r="X430" s="28"/>
      <c r="Y430" s="28"/>
      <c r="Z430" s="17"/>
      <c r="AA430" s="17"/>
      <c r="AB430" s="17"/>
      <c r="AC430" s="17"/>
      <c r="AD430" s="17"/>
      <c r="AE430" s="17"/>
      <c r="AF430" s="17"/>
      <c r="AG430" s="17" t="s">
        <v>111</v>
      </c>
      <c r="AH430" s="17">
        <v>0</v>
      </c>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7"/>
      <c r="BH430" s="17"/>
    </row>
    <row r="431" spans="1:60" outlineLevel="3" x14ac:dyDescent="0.2">
      <c r="A431" s="24"/>
      <c r="B431" s="25"/>
      <c r="C431" s="55" t="s">
        <v>576</v>
      </c>
      <c r="D431" s="30"/>
      <c r="E431" s="61">
        <v>-5.4</v>
      </c>
      <c r="F431" s="28"/>
      <c r="G431" s="28"/>
      <c r="H431" s="28"/>
      <c r="I431" s="28"/>
      <c r="J431" s="28"/>
      <c r="K431" s="28"/>
      <c r="L431" s="28"/>
      <c r="M431" s="28"/>
      <c r="N431" s="27"/>
      <c r="O431" s="27"/>
      <c r="P431" s="27"/>
      <c r="Q431" s="27"/>
      <c r="R431" s="28"/>
      <c r="S431" s="28"/>
      <c r="T431" s="28"/>
      <c r="U431" s="28"/>
      <c r="V431" s="28"/>
      <c r="W431" s="28"/>
      <c r="X431" s="28"/>
      <c r="Y431" s="28"/>
      <c r="Z431" s="17"/>
      <c r="AA431" s="17"/>
      <c r="AB431" s="17"/>
      <c r="AC431" s="17"/>
      <c r="AD431" s="17"/>
      <c r="AE431" s="17"/>
      <c r="AF431" s="17"/>
      <c r="AG431" s="17" t="s">
        <v>111</v>
      </c>
      <c r="AH431" s="17">
        <v>0</v>
      </c>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row>
    <row r="432" spans="1:60" outlineLevel="3" x14ac:dyDescent="0.2">
      <c r="A432" s="24"/>
      <c r="B432" s="25"/>
      <c r="C432" s="55" t="s">
        <v>577</v>
      </c>
      <c r="D432" s="30"/>
      <c r="E432" s="61">
        <v>4.2300000000000004</v>
      </c>
      <c r="F432" s="28"/>
      <c r="G432" s="28"/>
      <c r="H432" s="28"/>
      <c r="I432" s="28"/>
      <c r="J432" s="28"/>
      <c r="K432" s="28"/>
      <c r="L432" s="28"/>
      <c r="M432" s="28"/>
      <c r="N432" s="27"/>
      <c r="O432" s="27"/>
      <c r="P432" s="27"/>
      <c r="Q432" s="27"/>
      <c r="R432" s="28"/>
      <c r="S432" s="28"/>
      <c r="T432" s="28"/>
      <c r="U432" s="28"/>
      <c r="V432" s="28"/>
      <c r="W432" s="28"/>
      <c r="X432" s="28"/>
      <c r="Y432" s="28"/>
      <c r="Z432" s="17"/>
      <c r="AA432" s="17"/>
      <c r="AB432" s="17"/>
      <c r="AC432" s="17"/>
      <c r="AD432" s="17"/>
      <c r="AE432" s="17"/>
      <c r="AF432" s="17"/>
      <c r="AG432" s="17" t="s">
        <v>111</v>
      </c>
      <c r="AH432" s="17">
        <v>0</v>
      </c>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7"/>
      <c r="BH432" s="17"/>
    </row>
    <row r="433" spans="1:60" outlineLevel="1" x14ac:dyDescent="0.2">
      <c r="A433" s="39">
        <v>138</v>
      </c>
      <c r="B433" s="40" t="s">
        <v>883</v>
      </c>
      <c r="C433" s="54" t="s">
        <v>884</v>
      </c>
      <c r="D433" s="41" t="s">
        <v>124</v>
      </c>
      <c r="E433" s="42">
        <v>53.162999999999997</v>
      </c>
      <c r="F433" s="438">
        <v>0</v>
      </c>
      <c r="G433" s="44">
        <f>ROUND(E433*F433,2)</f>
        <v>0</v>
      </c>
      <c r="H433" s="43"/>
      <c r="I433" s="44">
        <f>ROUND(E433*H433,2)</f>
        <v>0</v>
      </c>
      <c r="J433" s="43"/>
      <c r="K433" s="44">
        <f>ROUND(E433*J433,2)</f>
        <v>0</v>
      </c>
      <c r="L433" s="44">
        <v>21</v>
      </c>
      <c r="M433" s="44">
        <f>G433*(1+L433/100)</f>
        <v>0</v>
      </c>
      <c r="N433" s="42">
        <v>1.703E-2</v>
      </c>
      <c r="O433" s="42">
        <f>ROUND(E433*N433,2)</f>
        <v>0.91</v>
      </c>
      <c r="P433" s="42">
        <v>0</v>
      </c>
      <c r="Q433" s="42">
        <f>ROUND(E433*P433,2)</f>
        <v>0</v>
      </c>
      <c r="R433" s="44" t="s">
        <v>118</v>
      </c>
      <c r="S433" s="44" t="s">
        <v>106</v>
      </c>
      <c r="T433" s="45" t="s">
        <v>106</v>
      </c>
      <c r="U433" s="28">
        <v>0</v>
      </c>
      <c r="V433" s="28">
        <f>ROUND(E433*U433,2)</f>
        <v>0</v>
      </c>
      <c r="W433" s="28"/>
      <c r="X433" s="28" t="s">
        <v>119</v>
      </c>
      <c r="Y433" s="28" t="s">
        <v>108</v>
      </c>
      <c r="Z433" s="17"/>
      <c r="AA433" s="17"/>
      <c r="AB433" s="17"/>
      <c r="AC433" s="17"/>
      <c r="AD433" s="17"/>
      <c r="AE433" s="17"/>
      <c r="AF433" s="17"/>
      <c r="AG433" s="17" t="s">
        <v>120</v>
      </c>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7"/>
      <c r="BH433" s="17"/>
    </row>
    <row r="434" spans="1:60" outlineLevel="2" x14ac:dyDescent="0.2">
      <c r="A434" s="308"/>
      <c r="B434" s="309"/>
      <c r="C434" s="310" t="s">
        <v>885</v>
      </c>
      <c r="D434" s="311"/>
      <c r="E434" s="312">
        <v>53.162999999999997</v>
      </c>
      <c r="F434" s="313"/>
      <c r="G434" s="313"/>
      <c r="H434" s="313"/>
      <c r="I434" s="313"/>
      <c r="J434" s="313"/>
      <c r="K434" s="313"/>
      <c r="L434" s="313"/>
      <c r="M434" s="313"/>
      <c r="N434" s="314"/>
      <c r="O434" s="314"/>
      <c r="P434" s="314"/>
      <c r="Q434" s="314"/>
      <c r="R434" s="313"/>
      <c r="S434" s="313"/>
      <c r="T434" s="28"/>
      <c r="U434" s="28"/>
      <c r="V434" s="28"/>
      <c r="W434" s="28"/>
      <c r="X434" s="28"/>
      <c r="Y434" s="28"/>
      <c r="Z434" s="17"/>
      <c r="AA434" s="17"/>
      <c r="AB434" s="17"/>
      <c r="AC434" s="17"/>
      <c r="AD434" s="17"/>
      <c r="AE434" s="17"/>
      <c r="AF434" s="17"/>
      <c r="AG434" s="17" t="s">
        <v>111</v>
      </c>
      <c r="AH434" s="17">
        <v>0</v>
      </c>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7"/>
      <c r="BH434" s="17"/>
    </row>
    <row r="435" spans="1:60" outlineLevel="1" x14ac:dyDescent="0.2">
      <c r="A435" s="24">
        <v>139</v>
      </c>
      <c r="B435" s="25" t="s">
        <v>886</v>
      </c>
      <c r="C435" s="57" t="s">
        <v>887</v>
      </c>
      <c r="D435" s="26" t="s">
        <v>0</v>
      </c>
      <c r="E435" s="438">
        <v>0</v>
      </c>
      <c r="F435" s="438">
        <v>0</v>
      </c>
      <c r="G435" s="28">
        <f>ROUND(E435*F435,2)</f>
        <v>0</v>
      </c>
      <c r="H435" s="29"/>
      <c r="I435" s="28">
        <f>ROUND(E435*H435,2)</f>
        <v>0</v>
      </c>
      <c r="J435" s="29"/>
      <c r="K435" s="28">
        <f>ROUND(E435*J435,2)</f>
        <v>0</v>
      </c>
      <c r="L435" s="28">
        <v>21</v>
      </c>
      <c r="M435" s="28">
        <f>G435*(1+L435/100)</f>
        <v>0</v>
      </c>
      <c r="N435" s="27">
        <v>0</v>
      </c>
      <c r="O435" s="27">
        <f>ROUND(E435*N435,2)</f>
        <v>0</v>
      </c>
      <c r="P435" s="27">
        <v>0</v>
      </c>
      <c r="Q435" s="27">
        <f>ROUND(E435*P435,2)</f>
        <v>0</v>
      </c>
      <c r="R435" s="28"/>
      <c r="S435" s="28" t="s">
        <v>106</v>
      </c>
      <c r="T435" s="28" t="s">
        <v>106</v>
      </c>
      <c r="U435" s="28">
        <v>0</v>
      </c>
      <c r="V435" s="28">
        <f>ROUND(E435*U435,2)</f>
        <v>0</v>
      </c>
      <c r="W435" s="28"/>
      <c r="X435" s="28" t="s">
        <v>215</v>
      </c>
      <c r="Y435" s="28" t="s">
        <v>108</v>
      </c>
      <c r="Z435" s="17"/>
      <c r="AA435" s="17"/>
      <c r="AB435" s="17"/>
      <c r="AC435" s="17"/>
      <c r="AD435" s="17"/>
      <c r="AE435" s="17"/>
      <c r="AF435" s="17"/>
      <c r="AG435" s="17" t="s">
        <v>216</v>
      </c>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7"/>
      <c r="BH435" s="17"/>
    </row>
    <row r="436" spans="1:60" x14ac:dyDescent="0.2">
      <c r="A436" s="32" t="s">
        <v>101</v>
      </c>
      <c r="B436" s="33" t="s">
        <v>60</v>
      </c>
      <c r="C436" s="53" t="s">
        <v>61</v>
      </c>
      <c r="D436" s="34"/>
      <c r="E436" s="35"/>
      <c r="F436" s="36"/>
      <c r="G436" s="36">
        <f>SUMIF(AG437:AG443,"&lt;&gt;NOR",G437:G443)</f>
        <v>0</v>
      </c>
      <c r="H436" s="36"/>
      <c r="I436" s="36">
        <f>SUM(I437:I443)</f>
        <v>0</v>
      </c>
      <c r="J436" s="36"/>
      <c r="K436" s="36">
        <f>SUM(K437:K443)</f>
        <v>0</v>
      </c>
      <c r="L436" s="36"/>
      <c r="M436" s="36">
        <f>SUM(M437:M443)</f>
        <v>0</v>
      </c>
      <c r="N436" s="35"/>
      <c r="O436" s="35">
        <f>SUM(O437:O443)</f>
        <v>0</v>
      </c>
      <c r="P436" s="35"/>
      <c r="Q436" s="35">
        <f>SUM(Q437:Q443)</f>
        <v>0</v>
      </c>
      <c r="R436" s="36"/>
      <c r="S436" s="36"/>
      <c r="T436" s="37"/>
      <c r="U436" s="31"/>
      <c r="V436" s="31">
        <f>SUM(V437:V443)</f>
        <v>0</v>
      </c>
      <c r="W436" s="31"/>
      <c r="X436" s="31"/>
      <c r="Y436" s="31"/>
      <c r="AG436" t="s">
        <v>102</v>
      </c>
    </row>
    <row r="437" spans="1:60" ht="22.5" outlineLevel="1" x14ac:dyDescent="0.2">
      <c r="A437" s="39">
        <v>140</v>
      </c>
      <c r="B437" s="40" t="s">
        <v>350</v>
      </c>
      <c r="C437" s="54" t="s">
        <v>888</v>
      </c>
      <c r="D437" s="41" t="s">
        <v>170</v>
      </c>
      <c r="E437" s="42">
        <v>1</v>
      </c>
      <c r="F437" s="438">
        <v>0</v>
      </c>
      <c r="G437" s="44">
        <f>ROUND(E437*F437,2)</f>
        <v>0</v>
      </c>
      <c r="H437" s="43"/>
      <c r="I437" s="44">
        <f>ROUND(E437*H437,2)</f>
        <v>0</v>
      </c>
      <c r="J437" s="43"/>
      <c r="K437" s="44">
        <f>ROUND(E437*J437,2)</f>
        <v>0</v>
      </c>
      <c r="L437" s="44">
        <v>21</v>
      </c>
      <c r="M437" s="44">
        <f>G437*(1+L437/100)</f>
        <v>0</v>
      </c>
      <c r="N437" s="42">
        <v>0</v>
      </c>
      <c r="O437" s="42">
        <f>ROUND(E437*N437,2)</f>
        <v>0</v>
      </c>
      <c r="P437" s="42">
        <v>0</v>
      </c>
      <c r="Q437" s="42">
        <f>ROUND(E437*P437,2)</f>
        <v>0</v>
      </c>
      <c r="R437" s="44"/>
      <c r="S437" s="44" t="s">
        <v>132</v>
      </c>
      <c r="T437" s="45" t="s">
        <v>133</v>
      </c>
      <c r="U437" s="28">
        <v>0</v>
      </c>
      <c r="V437" s="28">
        <f>ROUND(E437*U437,2)</f>
        <v>0</v>
      </c>
      <c r="W437" s="28"/>
      <c r="X437" s="28" t="s">
        <v>107</v>
      </c>
      <c r="Y437" s="28" t="s">
        <v>108</v>
      </c>
      <c r="Z437" s="17"/>
      <c r="AA437" s="17"/>
      <c r="AB437" s="17"/>
      <c r="AC437" s="17"/>
      <c r="AD437" s="17"/>
      <c r="AE437" s="17"/>
      <c r="AF437" s="17"/>
      <c r="AG437" s="17" t="s">
        <v>187</v>
      </c>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7"/>
      <c r="BH437" s="17"/>
    </row>
    <row r="438" spans="1:60" outlineLevel="2" x14ac:dyDescent="0.2">
      <c r="A438" s="24"/>
      <c r="B438" s="25"/>
      <c r="C438" s="55" t="s">
        <v>11</v>
      </c>
      <c r="D438" s="30"/>
      <c r="E438" s="61">
        <v>1</v>
      </c>
      <c r="F438" s="28"/>
      <c r="G438" s="28"/>
      <c r="H438" s="28"/>
      <c r="I438" s="28"/>
      <c r="J438" s="28"/>
      <c r="K438" s="28"/>
      <c r="L438" s="28"/>
      <c r="M438" s="28"/>
      <c r="N438" s="27"/>
      <c r="O438" s="27"/>
      <c r="P438" s="27"/>
      <c r="Q438" s="27"/>
      <c r="R438" s="28"/>
      <c r="S438" s="28"/>
      <c r="T438" s="28"/>
      <c r="U438" s="28"/>
      <c r="V438" s="28"/>
      <c r="W438" s="28"/>
      <c r="X438" s="28"/>
      <c r="Y438" s="28"/>
      <c r="Z438" s="17"/>
      <c r="AA438" s="17"/>
      <c r="AB438" s="17"/>
      <c r="AC438" s="17"/>
      <c r="AD438" s="17"/>
      <c r="AE438" s="17"/>
      <c r="AF438" s="17"/>
      <c r="AG438" s="17" t="s">
        <v>111</v>
      </c>
      <c r="AH438" s="17">
        <v>0</v>
      </c>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7"/>
      <c r="BH438" s="17"/>
    </row>
    <row r="439" spans="1:60" ht="33.75" outlineLevel="1" x14ac:dyDescent="0.2">
      <c r="A439" s="39">
        <v>141</v>
      </c>
      <c r="B439" s="40" t="s">
        <v>889</v>
      </c>
      <c r="C439" s="54" t="s">
        <v>890</v>
      </c>
      <c r="D439" s="41" t="s">
        <v>170</v>
      </c>
      <c r="E439" s="42">
        <v>1</v>
      </c>
      <c r="F439" s="438">
        <v>0</v>
      </c>
      <c r="G439" s="44">
        <f>ROUND(E439*F439,2)</f>
        <v>0</v>
      </c>
      <c r="H439" s="43"/>
      <c r="I439" s="44">
        <f>ROUND(E439*H439,2)</f>
        <v>0</v>
      </c>
      <c r="J439" s="43"/>
      <c r="K439" s="44">
        <f>ROUND(E439*J439,2)</f>
        <v>0</v>
      </c>
      <c r="L439" s="44">
        <v>21</v>
      </c>
      <c r="M439" s="44">
        <f>G439*(1+L439/100)</f>
        <v>0</v>
      </c>
      <c r="N439" s="42">
        <v>0</v>
      </c>
      <c r="O439" s="42">
        <f>ROUND(E439*N439,2)</f>
        <v>0</v>
      </c>
      <c r="P439" s="42">
        <v>0</v>
      </c>
      <c r="Q439" s="42">
        <f>ROUND(E439*P439,2)</f>
        <v>0</v>
      </c>
      <c r="R439" s="44"/>
      <c r="S439" s="44" t="s">
        <v>132</v>
      </c>
      <c r="T439" s="45" t="s">
        <v>133</v>
      </c>
      <c r="U439" s="28">
        <v>0</v>
      </c>
      <c r="V439" s="28">
        <f>ROUND(E439*U439,2)</f>
        <v>0</v>
      </c>
      <c r="W439" s="28"/>
      <c r="X439" s="28" t="s">
        <v>107</v>
      </c>
      <c r="Y439" s="28" t="s">
        <v>108</v>
      </c>
      <c r="Z439" s="17"/>
      <c r="AA439" s="17"/>
      <c r="AB439" s="17"/>
      <c r="AC439" s="17"/>
      <c r="AD439" s="17"/>
      <c r="AE439" s="17"/>
      <c r="AF439" s="17"/>
      <c r="AG439" s="17" t="s">
        <v>187</v>
      </c>
      <c r="AH439" s="17"/>
      <c r="AI439" s="17"/>
      <c r="AJ439" s="17"/>
      <c r="AK439" s="17"/>
      <c r="AL439" s="17"/>
      <c r="AM439" s="17"/>
      <c r="AN439" s="17"/>
      <c r="AO439" s="17"/>
      <c r="AP439" s="17"/>
      <c r="AQ439" s="17"/>
      <c r="AR439" s="17"/>
      <c r="AS439" s="17"/>
      <c r="AT439" s="17"/>
      <c r="AU439" s="17"/>
      <c r="AV439" s="17"/>
      <c r="AW439" s="17"/>
      <c r="AX439" s="17"/>
      <c r="AY439" s="17"/>
      <c r="AZ439" s="17"/>
      <c r="BA439" s="17"/>
      <c r="BB439" s="17"/>
      <c r="BC439" s="17"/>
      <c r="BD439" s="17"/>
      <c r="BE439" s="17"/>
      <c r="BF439" s="17"/>
      <c r="BG439" s="17"/>
      <c r="BH439" s="17"/>
    </row>
    <row r="440" spans="1:60" outlineLevel="2" x14ac:dyDescent="0.2">
      <c r="A440" s="24"/>
      <c r="B440" s="25"/>
      <c r="C440" s="55" t="s">
        <v>11</v>
      </c>
      <c r="D440" s="30"/>
      <c r="E440" s="61">
        <v>1</v>
      </c>
      <c r="F440" s="28"/>
      <c r="G440" s="28"/>
      <c r="H440" s="28"/>
      <c r="I440" s="28"/>
      <c r="J440" s="28"/>
      <c r="K440" s="28"/>
      <c r="L440" s="28"/>
      <c r="M440" s="28"/>
      <c r="N440" s="27"/>
      <c r="O440" s="27"/>
      <c r="P440" s="27"/>
      <c r="Q440" s="27"/>
      <c r="R440" s="28"/>
      <c r="S440" s="28"/>
      <c r="T440" s="28"/>
      <c r="U440" s="28"/>
      <c r="V440" s="28"/>
      <c r="W440" s="28"/>
      <c r="X440" s="28"/>
      <c r="Y440" s="28"/>
      <c r="Z440" s="17"/>
      <c r="AA440" s="17"/>
      <c r="AB440" s="17"/>
      <c r="AC440" s="17"/>
      <c r="AD440" s="17"/>
      <c r="AE440" s="17"/>
      <c r="AF440" s="17"/>
      <c r="AG440" s="17" t="s">
        <v>111</v>
      </c>
      <c r="AH440" s="17">
        <v>0</v>
      </c>
      <c r="AI440" s="17"/>
      <c r="AJ440" s="17"/>
      <c r="AK440" s="17"/>
      <c r="AL440" s="17"/>
      <c r="AM440" s="17"/>
      <c r="AN440" s="17"/>
      <c r="AO440" s="17"/>
      <c r="AP440" s="17"/>
      <c r="AQ440" s="17"/>
      <c r="AR440" s="17"/>
      <c r="AS440" s="17"/>
      <c r="AT440" s="17"/>
      <c r="AU440" s="17"/>
      <c r="AV440" s="17"/>
      <c r="AW440" s="17"/>
      <c r="AX440" s="17"/>
      <c r="AY440" s="17"/>
      <c r="AZ440" s="17"/>
      <c r="BA440" s="17"/>
      <c r="BB440" s="17"/>
      <c r="BC440" s="17"/>
      <c r="BD440" s="17"/>
      <c r="BE440" s="17"/>
      <c r="BF440" s="17"/>
      <c r="BG440" s="17"/>
      <c r="BH440" s="17"/>
    </row>
    <row r="441" spans="1:60" ht="33.75" outlineLevel="1" x14ac:dyDescent="0.2">
      <c r="A441" s="39">
        <v>142</v>
      </c>
      <c r="B441" s="40" t="s">
        <v>891</v>
      </c>
      <c r="C441" s="54" t="s">
        <v>892</v>
      </c>
      <c r="D441" s="41" t="s">
        <v>151</v>
      </c>
      <c r="E441" s="42">
        <v>6.45</v>
      </c>
      <c r="F441" s="438">
        <v>0</v>
      </c>
      <c r="G441" s="44">
        <f>ROUND(E441*F441,2)</f>
        <v>0</v>
      </c>
      <c r="H441" s="43"/>
      <c r="I441" s="44">
        <f>ROUND(E441*H441,2)</f>
        <v>0</v>
      </c>
      <c r="J441" s="43"/>
      <c r="K441" s="44">
        <f>ROUND(E441*J441,2)</f>
        <v>0</v>
      </c>
      <c r="L441" s="44">
        <v>21</v>
      </c>
      <c r="M441" s="44">
        <f>G441*(1+L441/100)</f>
        <v>0</v>
      </c>
      <c r="N441" s="42">
        <v>0</v>
      </c>
      <c r="O441" s="42">
        <f>ROUND(E441*N441,2)</f>
        <v>0</v>
      </c>
      <c r="P441" s="42">
        <v>0</v>
      </c>
      <c r="Q441" s="42">
        <f>ROUND(E441*P441,2)</f>
        <v>0</v>
      </c>
      <c r="R441" s="44"/>
      <c r="S441" s="44" t="s">
        <v>132</v>
      </c>
      <c r="T441" s="45" t="s">
        <v>133</v>
      </c>
      <c r="U441" s="28">
        <v>0</v>
      </c>
      <c r="V441" s="28">
        <f>ROUND(E441*U441,2)</f>
        <v>0</v>
      </c>
      <c r="W441" s="28"/>
      <c r="X441" s="28" t="s">
        <v>107</v>
      </c>
      <c r="Y441" s="28" t="s">
        <v>108</v>
      </c>
      <c r="Z441" s="17"/>
      <c r="AA441" s="17"/>
      <c r="AB441" s="17"/>
      <c r="AC441" s="17"/>
      <c r="AD441" s="17"/>
      <c r="AE441" s="17"/>
      <c r="AF441" s="17"/>
      <c r="AG441" s="17" t="s">
        <v>187</v>
      </c>
      <c r="AH441" s="17"/>
      <c r="AI441" s="17"/>
      <c r="AJ441" s="17"/>
      <c r="AK441" s="17"/>
      <c r="AL441" s="17"/>
      <c r="AM441" s="17"/>
      <c r="AN441" s="17"/>
      <c r="AO441" s="17"/>
      <c r="AP441" s="17"/>
      <c r="AQ441" s="17"/>
      <c r="AR441" s="17"/>
      <c r="AS441" s="17"/>
      <c r="AT441" s="17"/>
      <c r="AU441" s="17"/>
      <c r="AV441" s="17"/>
      <c r="AW441" s="17"/>
      <c r="AX441" s="17"/>
      <c r="AY441" s="17"/>
      <c r="AZ441" s="17"/>
      <c r="BA441" s="17"/>
      <c r="BB441" s="17"/>
      <c r="BC441" s="17"/>
      <c r="BD441" s="17"/>
      <c r="BE441" s="17"/>
      <c r="BF441" s="17"/>
      <c r="BG441" s="17"/>
      <c r="BH441" s="17"/>
    </row>
    <row r="442" spans="1:60" outlineLevel="2" x14ac:dyDescent="0.2">
      <c r="A442" s="308"/>
      <c r="B442" s="309"/>
      <c r="C442" s="310" t="s">
        <v>893</v>
      </c>
      <c r="D442" s="311"/>
      <c r="E442" s="312">
        <v>6.45</v>
      </c>
      <c r="F442" s="313"/>
      <c r="G442" s="313"/>
      <c r="H442" s="313"/>
      <c r="I442" s="313"/>
      <c r="J442" s="313"/>
      <c r="K442" s="313"/>
      <c r="L442" s="313"/>
      <c r="M442" s="313"/>
      <c r="N442" s="314"/>
      <c r="O442" s="314"/>
      <c r="P442" s="314"/>
      <c r="Q442" s="314"/>
      <c r="R442" s="313"/>
      <c r="S442" s="313"/>
      <c r="T442" s="28"/>
      <c r="U442" s="28"/>
      <c r="V442" s="28"/>
      <c r="W442" s="28"/>
      <c r="X442" s="28"/>
      <c r="Y442" s="28"/>
      <c r="Z442" s="17"/>
      <c r="AA442" s="17"/>
      <c r="AB442" s="17"/>
      <c r="AC442" s="17"/>
      <c r="AD442" s="17"/>
      <c r="AE442" s="17"/>
      <c r="AF442" s="17"/>
      <c r="AG442" s="17" t="s">
        <v>111</v>
      </c>
      <c r="AH442" s="17">
        <v>0</v>
      </c>
      <c r="AI442" s="17"/>
      <c r="AJ442" s="17"/>
      <c r="AK442" s="17"/>
      <c r="AL442" s="17"/>
      <c r="AM442" s="17"/>
      <c r="AN442" s="17"/>
      <c r="AO442" s="17"/>
      <c r="AP442" s="17"/>
      <c r="AQ442" s="17"/>
      <c r="AR442" s="17"/>
      <c r="AS442" s="17"/>
      <c r="AT442" s="17"/>
      <c r="AU442" s="17"/>
      <c r="AV442" s="17"/>
      <c r="AW442" s="17"/>
      <c r="AX442" s="17"/>
      <c r="AY442" s="17"/>
      <c r="AZ442" s="17"/>
      <c r="BA442" s="17"/>
      <c r="BB442" s="17"/>
      <c r="BC442" s="17"/>
      <c r="BD442" s="17"/>
      <c r="BE442" s="17"/>
      <c r="BF442" s="17"/>
      <c r="BG442" s="17"/>
      <c r="BH442" s="17"/>
    </row>
    <row r="443" spans="1:60" outlineLevel="1" x14ac:dyDescent="0.2">
      <c r="A443" s="24">
        <v>143</v>
      </c>
      <c r="B443" s="25" t="s">
        <v>352</v>
      </c>
      <c r="C443" s="57" t="s">
        <v>353</v>
      </c>
      <c r="D443" s="26" t="s">
        <v>0</v>
      </c>
      <c r="E443" s="438">
        <v>0</v>
      </c>
      <c r="F443" s="438">
        <v>0</v>
      </c>
      <c r="G443" s="28">
        <f>ROUND(E443*F443,2)</f>
        <v>0</v>
      </c>
      <c r="H443" s="29"/>
      <c r="I443" s="28">
        <f>ROUND(E443*H443,2)</f>
        <v>0</v>
      </c>
      <c r="J443" s="29"/>
      <c r="K443" s="28">
        <f>ROUND(E443*J443,2)</f>
        <v>0</v>
      </c>
      <c r="L443" s="28">
        <v>21</v>
      </c>
      <c r="M443" s="28">
        <f>G443*(1+L443/100)</f>
        <v>0</v>
      </c>
      <c r="N443" s="27">
        <v>0</v>
      </c>
      <c r="O443" s="27">
        <f>ROUND(E443*N443,2)</f>
        <v>0</v>
      </c>
      <c r="P443" s="27">
        <v>0</v>
      </c>
      <c r="Q443" s="27">
        <f>ROUND(E443*P443,2)</f>
        <v>0</v>
      </c>
      <c r="R443" s="28"/>
      <c r="S443" s="28" t="s">
        <v>106</v>
      </c>
      <c r="T443" s="28" t="s">
        <v>106</v>
      </c>
      <c r="U443" s="28">
        <v>0</v>
      </c>
      <c r="V443" s="28">
        <f>ROUND(E443*U443,2)</f>
        <v>0</v>
      </c>
      <c r="W443" s="28"/>
      <c r="X443" s="28" t="s">
        <v>215</v>
      </c>
      <c r="Y443" s="28" t="s">
        <v>108</v>
      </c>
      <c r="Z443" s="17"/>
      <c r="AA443" s="17"/>
      <c r="AB443" s="17"/>
      <c r="AC443" s="17"/>
      <c r="AD443" s="17"/>
      <c r="AE443" s="17"/>
      <c r="AF443" s="17"/>
      <c r="AG443" s="17" t="s">
        <v>216</v>
      </c>
      <c r="AH443" s="17"/>
      <c r="AI443" s="17"/>
      <c r="AJ443" s="17"/>
      <c r="AK443" s="17"/>
      <c r="AL443" s="17"/>
      <c r="AM443" s="17"/>
      <c r="AN443" s="17"/>
      <c r="AO443" s="17"/>
      <c r="AP443" s="17"/>
      <c r="AQ443" s="17"/>
      <c r="AR443" s="17"/>
      <c r="AS443" s="17"/>
      <c r="AT443" s="17"/>
      <c r="AU443" s="17"/>
      <c r="AV443" s="17"/>
      <c r="AW443" s="17"/>
      <c r="AX443" s="17"/>
      <c r="AY443" s="17"/>
      <c r="AZ443" s="17"/>
      <c r="BA443" s="17"/>
      <c r="BB443" s="17"/>
      <c r="BC443" s="17"/>
      <c r="BD443" s="17"/>
      <c r="BE443" s="17"/>
      <c r="BF443" s="17"/>
      <c r="BG443" s="17"/>
      <c r="BH443" s="17"/>
    </row>
    <row r="444" spans="1:60" x14ac:dyDescent="0.2">
      <c r="A444" s="32" t="s">
        <v>101</v>
      </c>
      <c r="B444" s="33" t="s">
        <v>62</v>
      </c>
      <c r="C444" s="53" t="s">
        <v>63</v>
      </c>
      <c r="D444" s="34"/>
      <c r="E444" s="35"/>
      <c r="F444" s="36"/>
      <c r="G444" s="36">
        <f>SUMIF(AG445:AG465,"&lt;&gt;NOR",G445:G465)</f>
        <v>0</v>
      </c>
      <c r="H444" s="36"/>
      <c r="I444" s="36">
        <f>SUM(I445:I465)</f>
        <v>0</v>
      </c>
      <c r="J444" s="36"/>
      <c r="K444" s="36">
        <f>SUM(K445:K465)</f>
        <v>0</v>
      </c>
      <c r="L444" s="36"/>
      <c r="M444" s="36">
        <f>SUM(M445:M465)</f>
        <v>0</v>
      </c>
      <c r="N444" s="35"/>
      <c r="O444" s="35">
        <f>SUM(O445:O465)</f>
        <v>0.66</v>
      </c>
      <c r="P444" s="35"/>
      <c r="Q444" s="35">
        <f>SUM(Q445:Q465)</f>
        <v>0</v>
      </c>
      <c r="R444" s="36"/>
      <c r="S444" s="36"/>
      <c r="T444" s="37"/>
      <c r="U444" s="31"/>
      <c r="V444" s="31">
        <f>SUM(V445:V465)</f>
        <v>28.79</v>
      </c>
      <c r="W444" s="31"/>
      <c r="X444" s="31"/>
      <c r="Y444" s="31"/>
      <c r="AG444" t="s">
        <v>102</v>
      </c>
    </row>
    <row r="445" spans="1:60" outlineLevel="1" x14ac:dyDescent="0.2">
      <c r="A445" s="39">
        <v>144</v>
      </c>
      <c r="B445" s="40" t="s">
        <v>219</v>
      </c>
      <c r="C445" s="54" t="s">
        <v>220</v>
      </c>
      <c r="D445" s="41" t="s">
        <v>124</v>
      </c>
      <c r="E445" s="42">
        <v>24.03</v>
      </c>
      <c r="F445" s="438">
        <v>0</v>
      </c>
      <c r="G445" s="44">
        <f>ROUND(E445*F445,2)</f>
        <v>0</v>
      </c>
      <c r="H445" s="43"/>
      <c r="I445" s="44">
        <f>ROUND(E445*H445,2)</f>
        <v>0</v>
      </c>
      <c r="J445" s="43"/>
      <c r="K445" s="44">
        <f>ROUND(E445*J445,2)</f>
        <v>0</v>
      </c>
      <c r="L445" s="44">
        <v>21</v>
      </c>
      <c r="M445" s="44">
        <f>G445*(1+L445/100)</f>
        <v>0</v>
      </c>
      <c r="N445" s="42">
        <v>2.1000000000000001E-4</v>
      </c>
      <c r="O445" s="42">
        <f>ROUND(E445*N445,2)</f>
        <v>0.01</v>
      </c>
      <c r="P445" s="42">
        <v>0</v>
      </c>
      <c r="Q445" s="42">
        <f>ROUND(E445*P445,2)</f>
        <v>0</v>
      </c>
      <c r="R445" s="44"/>
      <c r="S445" s="44" t="s">
        <v>106</v>
      </c>
      <c r="T445" s="45" t="s">
        <v>133</v>
      </c>
      <c r="U445" s="28">
        <v>0.05</v>
      </c>
      <c r="V445" s="28">
        <f>ROUND(E445*U445,2)</f>
        <v>1.2</v>
      </c>
      <c r="W445" s="28"/>
      <c r="X445" s="28" t="s">
        <v>107</v>
      </c>
      <c r="Y445" s="28" t="s">
        <v>108</v>
      </c>
      <c r="Z445" s="17"/>
      <c r="AA445" s="17"/>
      <c r="AB445" s="17"/>
      <c r="AC445" s="17"/>
      <c r="AD445" s="17"/>
      <c r="AE445" s="17"/>
      <c r="AF445" s="17"/>
      <c r="AG445" s="17" t="s">
        <v>109</v>
      </c>
      <c r="AH445" s="17"/>
      <c r="AI445" s="17"/>
      <c r="AJ445" s="17"/>
      <c r="AK445" s="17"/>
      <c r="AL445" s="17"/>
      <c r="AM445" s="17"/>
      <c r="AN445" s="17"/>
      <c r="AO445" s="17"/>
      <c r="AP445" s="17"/>
      <c r="AQ445" s="17"/>
      <c r="AR445" s="17"/>
      <c r="AS445" s="17"/>
      <c r="AT445" s="17"/>
      <c r="AU445" s="17"/>
      <c r="AV445" s="17"/>
      <c r="AW445" s="17"/>
      <c r="AX445" s="17"/>
      <c r="AY445" s="17"/>
      <c r="AZ445" s="17"/>
      <c r="BA445" s="17"/>
      <c r="BB445" s="17"/>
      <c r="BC445" s="17"/>
      <c r="BD445" s="17"/>
      <c r="BE445" s="17"/>
      <c r="BF445" s="17"/>
      <c r="BG445" s="17"/>
      <c r="BH445" s="17"/>
    </row>
    <row r="446" spans="1:60" outlineLevel="2" x14ac:dyDescent="0.2">
      <c r="A446" s="24"/>
      <c r="B446" s="25"/>
      <c r="C446" s="55" t="s">
        <v>894</v>
      </c>
      <c r="D446" s="30"/>
      <c r="E446" s="61">
        <v>1.38</v>
      </c>
      <c r="F446" s="28"/>
      <c r="G446" s="28"/>
      <c r="H446" s="28"/>
      <c r="I446" s="28"/>
      <c r="J446" s="28"/>
      <c r="K446" s="28"/>
      <c r="L446" s="28"/>
      <c r="M446" s="28"/>
      <c r="N446" s="27"/>
      <c r="O446" s="27"/>
      <c r="P446" s="27"/>
      <c r="Q446" s="27"/>
      <c r="R446" s="28"/>
      <c r="S446" s="28"/>
      <c r="T446" s="28"/>
      <c r="U446" s="28"/>
      <c r="V446" s="28"/>
      <c r="W446" s="28"/>
      <c r="X446" s="28"/>
      <c r="Y446" s="28"/>
      <c r="Z446" s="17"/>
      <c r="AA446" s="17"/>
      <c r="AB446" s="17"/>
      <c r="AC446" s="17"/>
      <c r="AD446" s="17"/>
      <c r="AE446" s="17"/>
      <c r="AF446" s="17"/>
      <c r="AG446" s="17" t="s">
        <v>111</v>
      </c>
      <c r="AH446" s="17">
        <v>0</v>
      </c>
      <c r="AI446" s="17"/>
      <c r="AJ446" s="17"/>
      <c r="AK446" s="17"/>
      <c r="AL446" s="17"/>
      <c r="AM446" s="17"/>
      <c r="AN446" s="17"/>
      <c r="AO446" s="17"/>
      <c r="AP446" s="17"/>
      <c r="AQ446" s="17"/>
      <c r="AR446" s="17"/>
      <c r="AS446" s="17"/>
      <c r="AT446" s="17"/>
      <c r="AU446" s="17"/>
      <c r="AV446" s="17"/>
      <c r="AW446" s="17"/>
      <c r="AX446" s="17"/>
      <c r="AY446" s="17"/>
      <c r="AZ446" s="17"/>
      <c r="BA446" s="17"/>
      <c r="BB446" s="17"/>
      <c r="BC446" s="17"/>
      <c r="BD446" s="17"/>
      <c r="BE446" s="17"/>
      <c r="BF446" s="17"/>
      <c r="BG446" s="17"/>
      <c r="BH446" s="17"/>
    </row>
    <row r="447" spans="1:60" outlineLevel="3" x14ac:dyDescent="0.2">
      <c r="A447" s="24"/>
      <c r="B447" s="25"/>
      <c r="C447" s="55" t="s">
        <v>895</v>
      </c>
      <c r="D447" s="30"/>
      <c r="E447" s="61">
        <v>22.65</v>
      </c>
      <c r="F447" s="28"/>
      <c r="G447" s="28"/>
      <c r="H447" s="28"/>
      <c r="I447" s="28"/>
      <c r="J447" s="28"/>
      <c r="K447" s="28"/>
      <c r="L447" s="28"/>
      <c r="M447" s="28"/>
      <c r="N447" s="27"/>
      <c r="O447" s="27"/>
      <c r="P447" s="27"/>
      <c r="Q447" s="27"/>
      <c r="R447" s="28"/>
      <c r="S447" s="28"/>
      <c r="T447" s="28"/>
      <c r="U447" s="28"/>
      <c r="V447" s="28"/>
      <c r="W447" s="28"/>
      <c r="X447" s="28"/>
      <c r="Y447" s="28"/>
      <c r="Z447" s="17"/>
      <c r="AA447" s="17"/>
      <c r="AB447" s="17"/>
      <c r="AC447" s="17"/>
      <c r="AD447" s="17"/>
      <c r="AE447" s="17"/>
      <c r="AF447" s="17"/>
      <c r="AG447" s="17" t="s">
        <v>111</v>
      </c>
      <c r="AH447" s="17">
        <v>0</v>
      </c>
      <c r="AI447" s="17"/>
      <c r="AJ447" s="17"/>
      <c r="AK447" s="17"/>
      <c r="AL447" s="17"/>
      <c r="AM447" s="17"/>
      <c r="AN447" s="17"/>
      <c r="AO447" s="17"/>
      <c r="AP447" s="17"/>
      <c r="AQ447" s="17"/>
      <c r="AR447" s="17"/>
      <c r="AS447" s="17"/>
      <c r="AT447" s="17"/>
      <c r="AU447" s="17"/>
      <c r="AV447" s="17"/>
      <c r="AW447" s="17"/>
      <c r="AX447" s="17"/>
      <c r="AY447" s="17"/>
      <c r="AZ447" s="17"/>
      <c r="BA447" s="17"/>
      <c r="BB447" s="17"/>
      <c r="BC447" s="17"/>
      <c r="BD447" s="17"/>
      <c r="BE447" s="17"/>
      <c r="BF447" s="17"/>
      <c r="BG447" s="17"/>
      <c r="BH447" s="17"/>
    </row>
    <row r="448" spans="1:60" ht="22.5" outlineLevel="1" x14ac:dyDescent="0.2">
      <c r="A448" s="39">
        <v>145</v>
      </c>
      <c r="B448" s="40" t="s">
        <v>223</v>
      </c>
      <c r="C448" s="54" t="s">
        <v>224</v>
      </c>
      <c r="D448" s="41" t="s">
        <v>151</v>
      </c>
      <c r="E448" s="42">
        <v>13.8</v>
      </c>
      <c r="F448" s="438">
        <v>0</v>
      </c>
      <c r="G448" s="44">
        <f>ROUND(E448*F448,2)</f>
        <v>0</v>
      </c>
      <c r="H448" s="43"/>
      <c r="I448" s="44">
        <f>ROUND(E448*H448,2)</f>
        <v>0</v>
      </c>
      <c r="J448" s="43"/>
      <c r="K448" s="44">
        <f>ROUND(E448*J448,2)</f>
        <v>0</v>
      </c>
      <c r="L448" s="44">
        <v>21</v>
      </c>
      <c r="M448" s="44">
        <f>G448*(1+L448/100)</f>
        <v>0</v>
      </c>
      <c r="N448" s="42">
        <v>3.2000000000000003E-4</v>
      </c>
      <c r="O448" s="42">
        <f>ROUND(E448*N448,2)</f>
        <v>0</v>
      </c>
      <c r="P448" s="42">
        <v>0</v>
      </c>
      <c r="Q448" s="42">
        <f>ROUND(E448*P448,2)</f>
        <v>0</v>
      </c>
      <c r="R448" s="44"/>
      <c r="S448" s="44" t="s">
        <v>106</v>
      </c>
      <c r="T448" s="45" t="s">
        <v>106</v>
      </c>
      <c r="U448" s="28">
        <v>0.23599999999999999</v>
      </c>
      <c r="V448" s="28">
        <f>ROUND(E448*U448,2)</f>
        <v>3.26</v>
      </c>
      <c r="W448" s="28"/>
      <c r="X448" s="28" t="s">
        <v>107</v>
      </c>
      <c r="Y448" s="28" t="s">
        <v>108</v>
      </c>
      <c r="Z448" s="17"/>
      <c r="AA448" s="17"/>
      <c r="AB448" s="17"/>
      <c r="AC448" s="17"/>
      <c r="AD448" s="17"/>
      <c r="AE448" s="17"/>
      <c r="AF448" s="17"/>
      <c r="AG448" s="17" t="s">
        <v>109</v>
      </c>
      <c r="AH448" s="17"/>
      <c r="AI448" s="17"/>
      <c r="AJ448" s="17"/>
      <c r="AK448" s="17"/>
      <c r="AL448" s="17"/>
      <c r="AM448" s="17"/>
      <c r="AN448" s="17"/>
      <c r="AO448" s="17"/>
      <c r="AP448" s="17"/>
      <c r="AQ448" s="17"/>
      <c r="AR448" s="17"/>
      <c r="AS448" s="17"/>
      <c r="AT448" s="17"/>
      <c r="AU448" s="17"/>
      <c r="AV448" s="17"/>
      <c r="AW448" s="17"/>
      <c r="AX448" s="17"/>
      <c r="AY448" s="17"/>
      <c r="AZ448" s="17"/>
      <c r="BA448" s="17"/>
      <c r="BB448" s="17"/>
      <c r="BC448" s="17"/>
      <c r="BD448" s="17"/>
      <c r="BE448" s="17"/>
      <c r="BF448" s="17"/>
      <c r="BG448" s="17"/>
      <c r="BH448" s="17"/>
    </row>
    <row r="449" spans="1:60" outlineLevel="2" x14ac:dyDescent="0.2">
      <c r="A449" s="24"/>
      <c r="B449" s="25"/>
      <c r="C449" s="55" t="s">
        <v>896</v>
      </c>
      <c r="D449" s="30"/>
      <c r="E449" s="61">
        <v>6.3</v>
      </c>
      <c r="F449" s="28"/>
      <c r="G449" s="28"/>
      <c r="H449" s="28"/>
      <c r="I449" s="28"/>
      <c r="J449" s="28"/>
      <c r="K449" s="28"/>
      <c r="L449" s="28"/>
      <c r="M449" s="28"/>
      <c r="N449" s="27"/>
      <c r="O449" s="27"/>
      <c r="P449" s="27"/>
      <c r="Q449" s="27"/>
      <c r="R449" s="28"/>
      <c r="S449" s="28"/>
      <c r="T449" s="28"/>
      <c r="U449" s="28"/>
      <c r="V449" s="28"/>
      <c r="W449" s="28"/>
      <c r="X449" s="28"/>
      <c r="Y449" s="28"/>
      <c r="Z449" s="17"/>
      <c r="AA449" s="17"/>
      <c r="AB449" s="17"/>
      <c r="AC449" s="17"/>
      <c r="AD449" s="17"/>
      <c r="AE449" s="17"/>
      <c r="AF449" s="17"/>
      <c r="AG449" s="17" t="s">
        <v>111</v>
      </c>
      <c r="AH449" s="17">
        <v>0</v>
      </c>
      <c r="AI449" s="17"/>
      <c r="AJ449" s="17"/>
      <c r="AK449" s="17"/>
      <c r="AL449" s="17"/>
      <c r="AM449" s="17"/>
      <c r="AN449" s="17"/>
      <c r="AO449" s="17"/>
      <c r="AP449" s="17"/>
      <c r="AQ449" s="17"/>
      <c r="AR449" s="17"/>
      <c r="AS449" s="17"/>
      <c r="AT449" s="17"/>
      <c r="AU449" s="17"/>
      <c r="AV449" s="17"/>
      <c r="AW449" s="17"/>
      <c r="AX449" s="17"/>
      <c r="AY449" s="17"/>
      <c r="AZ449" s="17"/>
      <c r="BA449" s="17"/>
      <c r="BB449" s="17"/>
      <c r="BC449" s="17"/>
      <c r="BD449" s="17"/>
      <c r="BE449" s="17"/>
      <c r="BF449" s="17"/>
      <c r="BG449" s="17"/>
      <c r="BH449" s="17"/>
    </row>
    <row r="450" spans="1:60" outlineLevel="3" x14ac:dyDescent="0.2">
      <c r="A450" s="24"/>
      <c r="B450" s="25"/>
      <c r="C450" s="55" t="s">
        <v>897</v>
      </c>
      <c r="D450" s="30"/>
      <c r="E450" s="61">
        <v>7.5</v>
      </c>
      <c r="F450" s="28"/>
      <c r="G450" s="28"/>
      <c r="H450" s="28"/>
      <c r="I450" s="28"/>
      <c r="J450" s="28"/>
      <c r="K450" s="28"/>
      <c r="L450" s="28"/>
      <c r="M450" s="28"/>
      <c r="N450" s="27"/>
      <c r="O450" s="27"/>
      <c r="P450" s="27"/>
      <c r="Q450" s="27"/>
      <c r="R450" s="28"/>
      <c r="S450" s="28"/>
      <c r="T450" s="28"/>
      <c r="U450" s="28"/>
      <c r="V450" s="28"/>
      <c r="W450" s="28"/>
      <c r="X450" s="28"/>
      <c r="Y450" s="28"/>
      <c r="Z450" s="17"/>
      <c r="AA450" s="17"/>
      <c r="AB450" s="17"/>
      <c r="AC450" s="17"/>
      <c r="AD450" s="17"/>
      <c r="AE450" s="17"/>
      <c r="AF450" s="17"/>
      <c r="AG450" s="17" t="s">
        <v>111</v>
      </c>
      <c r="AH450" s="17">
        <v>0</v>
      </c>
      <c r="AI450" s="17"/>
      <c r="AJ450" s="17"/>
      <c r="AK450" s="17"/>
      <c r="AL450" s="17"/>
      <c r="AM450" s="17"/>
      <c r="AN450" s="17"/>
      <c r="AO450" s="17"/>
      <c r="AP450" s="17"/>
      <c r="AQ450" s="17"/>
      <c r="AR450" s="17"/>
      <c r="AS450" s="17"/>
      <c r="AT450" s="17"/>
      <c r="AU450" s="17"/>
      <c r="AV450" s="17"/>
      <c r="AW450" s="17"/>
      <c r="AX450" s="17"/>
      <c r="AY450" s="17"/>
      <c r="AZ450" s="17"/>
      <c r="BA450" s="17"/>
      <c r="BB450" s="17"/>
      <c r="BC450" s="17"/>
      <c r="BD450" s="17"/>
      <c r="BE450" s="17"/>
      <c r="BF450" s="17"/>
      <c r="BG450" s="17"/>
      <c r="BH450" s="17"/>
    </row>
    <row r="451" spans="1:60" outlineLevel="1" x14ac:dyDescent="0.2">
      <c r="A451" s="39">
        <v>146</v>
      </c>
      <c r="B451" s="40" t="s">
        <v>225</v>
      </c>
      <c r="C451" s="54" t="s">
        <v>226</v>
      </c>
      <c r="D451" s="41" t="s">
        <v>151</v>
      </c>
      <c r="E451" s="42">
        <v>13.8</v>
      </c>
      <c r="F451" s="438">
        <v>0</v>
      </c>
      <c r="G451" s="44">
        <f>ROUND(E451*F451,2)</f>
        <v>0</v>
      </c>
      <c r="H451" s="43"/>
      <c r="I451" s="44">
        <f>ROUND(E451*H451,2)</f>
        <v>0</v>
      </c>
      <c r="J451" s="43"/>
      <c r="K451" s="44">
        <f>ROUND(E451*J451,2)</f>
        <v>0</v>
      </c>
      <c r="L451" s="44">
        <v>21</v>
      </c>
      <c r="M451" s="44">
        <f>G451*(1+L451/100)</f>
        <v>0</v>
      </c>
      <c r="N451" s="42">
        <v>0</v>
      </c>
      <c r="O451" s="42">
        <f>ROUND(E451*N451,2)</f>
        <v>0</v>
      </c>
      <c r="P451" s="42">
        <v>0</v>
      </c>
      <c r="Q451" s="42">
        <f>ROUND(E451*P451,2)</f>
        <v>0</v>
      </c>
      <c r="R451" s="44"/>
      <c r="S451" s="44" t="s">
        <v>106</v>
      </c>
      <c r="T451" s="45" t="s">
        <v>106</v>
      </c>
      <c r="U451" s="28">
        <v>0.154</v>
      </c>
      <c r="V451" s="28">
        <f>ROUND(E451*U451,2)</f>
        <v>2.13</v>
      </c>
      <c r="W451" s="28"/>
      <c r="X451" s="28" t="s">
        <v>107</v>
      </c>
      <c r="Y451" s="28" t="s">
        <v>108</v>
      </c>
      <c r="Z451" s="17"/>
      <c r="AA451" s="17"/>
      <c r="AB451" s="17"/>
      <c r="AC451" s="17"/>
      <c r="AD451" s="17"/>
      <c r="AE451" s="17"/>
      <c r="AF451" s="17"/>
      <c r="AG451" s="17" t="s">
        <v>109</v>
      </c>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7"/>
      <c r="BH451" s="17"/>
    </row>
    <row r="452" spans="1:60" outlineLevel="2" x14ac:dyDescent="0.2">
      <c r="A452" s="24"/>
      <c r="B452" s="25"/>
      <c r="C452" s="55" t="s">
        <v>898</v>
      </c>
      <c r="D452" s="30"/>
      <c r="E452" s="61">
        <v>13.8</v>
      </c>
      <c r="F452" s="28"/>
      <c r="G452" s="28"/>
      <c r="H452" s="28"/>
      <c r="I452" s="28"/>
      <c r="J452" s="28"/>
      <c r="K452" s="28"/>
      <c r="L452" s="28"/>
      <c r="M452" s="28"/>
      <c r="N452" s="27"/>
      <c r="O452" s="27"/>
      <c r="P452" s="27"/>
      <c r="Q452" s="27"/>
      <c r="R452" s="28"/>
      <c r="S452" s="28"/>
      <c r="T452" s="28"/>
      <c r="U452" s="28"/>
      <c r="V452" s="28"/>
      <c r="W452" s="28"/>
      <c r="X452" s="28"/>
      <c r="Y452" s="28"/>
      <c r="Z452" s="17"/>
      <c r="AA452" s="17"/>
      <c r="AB452" s="17"/>
      <c r="AC452" s="17"/>
      <c r="AD452" s="17"/>
      <c r="AE452" s="17"/>
      <c r="AF452" s="17"/>
      <c r="AG452" s="17" t="s">
        <v>111</v>
      </c>
      <c r="AH452" s="17">
        <v>0</v>
      </c>
      <c r="AI452" s="17"/>
      <c r="AJ452" s="17"/>
      <c r="AK452" s="17"/>
      <c r="AL452" s="17"/>
      <c r="AM452" s="17"/>
      <c r="AN452" s="17"/>
      <c r="AO452" s="17"/>
      <c r="AP452" s="17"/>
      <c r="AQ452" s="17"/>
      <c r="AR452" s="17"/>
      <c r="AS452" s="17"/>
      <c r="AT452" s="17"/>
      <c r="AU452" s="17"/>
      <c r="AV452" s="17"/>
      <c r="AW452" s="17"/>
      <c r="AX452" s="17"/>
      <c r="AY452" s="17"/>
      <c r="AZ452" s="17"/>
      <c r="BA452" s="17"/>
      <c r="BB452" s="17"/>
      <c r="BC452" s="17"/>
      <c r="BD452" s="17"/>
      <c r="BE452" s="17"/>
      <c r="BF452" s="17"/>
      <c r="BG452" s="17"/>
      <c r="BH452" s="17"/>
    </row>
    <row r="453" spans="1:60" ht="33.75" outlineLevel="1" x14ac:dyDescent="0.2">
      <c r="A453" s="39">
        <v>147</v>
      </c>
      <c r="B453" s="40" t="s">
        <v>228</v>
      </c>
      <c r="C453" s="54" t="s">
        <v>229</v>
      </c>
      <c r="D453" s="41" t="s">
        <v>124</v>
      </c>
      <c r="E453" s="42">
        <v>22.65</v>
      </c>
      <c r="F453" s="438">
        <v>0</v>
      </c>
      <c r="G453" s="44">
        <f>ROUND(E453*F453,2)</f>
        <v>0</v>
      </c>
      <c r="H453" s="43"/>
      <c r="I453" s="44">
        <f>ROUND(E453*H453,2)</f>
        <v>0</v>
      </c>
      <c r="J453" s="43"/>
      <c r="K453" s="44">
        <f>ROUND(E453*J453,2)</f>
        <v>0</v>
      </c>
      <c r="L453" s="44">
        <v>21</v>
      </c>
      <c r="M453" s="44">
        <f>G453*(1+L453/100)</f>
        <v>0</v>
      </c>
      <c r="N453" s="42">
        <v>5.0400000000000002E-3</v>
      </c>
      <c r="O453" s="42">
        <f>ROUND(E453*N453,2)</f>
        <v>0.11</v>
      </c>
      <c r="P453" s="42">
        <v>0</v>
      </c>
      <c r="Q453" s="42">
        <f>ROUND(E453*P453,2)</f>
        <v>0</v>
      </c>
      <c r="R453" s="44"/>
      <c r="S453" s="44" t="s">
        <v>106</v>
      </c>
      <c r="T453" s="45" t="s">
        <v>106</v>
      </c>
      <c r="U453" s="28">
        <v>0.98</v>
      </c>
      <c r="V453" s="28">
        <f>ROUND(E453*U453,2)</f>
        <v>22.2</v>
      </c>
      <c r="W453" s="28"/>
      <c r="X453" s="28" t="s">
        <v>107</v>
      </c>
      <c r="Y453" s="28" t="s">
        <v>108</v>
      </c>
      <c r="Z453" s="17"/>
      <c r="AA453" s="17"/>
      <c r="AB453" s="17"/>
      <c r="AC453" s="17"/>
      <c r="AD453" s="17"/>
      <c r="AE453" s="17"/>
      <c r="AF453" s="17"/>
      <c r="AG453" s="17" t="s">
        <v>109</v>
      </c>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row>
    <row r="454" spans="1:60" outlineLevel="2" x14ac:dyDescent="0.2">
      <c r="A454" s="24"/>
      <c r="B454" s="25"/>
      <c r="C454" s="55" t="s">
        <v>899</v>
      </c>
      <c r="D454" s="30"/>
      <c r="E454" s="61">
        <v>22.65</v>
      </c>
      <c r="F454" s="28"/>
      <c r="G454" s="28"/>
      <c r="H454" s="28"/>
      <c r="I454" s="28"/>
      <c r="J454" s="28"/>
      <c r="K454" s="28"/>
      <c r="L454" s="28"/>
      <c r="M454" s="28"/>
      <c r="N454" s="27"/>
      <c r="O454" s="27"/>
      <c r="P454" s="27"/>
      <c r="Q454" s="27"/>
      <c r="R454" s="28"/>
      <c r="S454" s="28"/>
      <c r="T454" s="28"/>
      <c r="U454" s="28"/>
      <c r="V454" s="28"/>
      <c r="W454" s="28"/>
      <c r="X454" s="28"/>
      <c r="Y454" s="28"/>
      <c r="Z454" s="17"/>
      <c r="AA454" s="17"/>
      <c r="AB454" s="17"/>
      <c r="AC454" s="17"/>
      <c r="AD454" s="17"/>
      <c r="AE454" s="17"/>
      <c r="AF454" s="17"/>
      <c r="AG454" s="17" t="s">
        <v>111</v>
      </c>
      <c r="AH454" s="17">
        <v>0</v>
      </c>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7"/>
      <c r="BH454" s="17"/>
    </row>
    <row r="455" spans="1:60" outlineLevel="1" x14ac:dyDescent="0.2">
      <c r="A455" s="39">
        <v>148</v>
      </c>
      <c r="B455" s="40" t="s">
        <v>230</v>
      </c>
      <c r="C455" s="54" t="s">
        <v>231</v>
      </c>
      <c r="D455" s="41" t="s">
        <v>124</v>
      </c>
      <c r="E455" s="42">
        <v>24.03</v>
      </c>
      <c r="F455" s="438">
        <v>0</v>
      </c>
      <c r="G455" s="44">
        <f>ROUND(E455*F455,2)</f>
        <v>0</v>
      </c>
      <c r="H455" s="43"/>
      <c r="I455" s="44">
        <f>ROUND(E455*H455,2)</f>
        <v>0</v>
      </c>
      <c r="J455" s="43"/>
      <c r="K455" s="44">
        <f>ROUND(E455*J455,2)</f>
        <v>0</v>
      </c>
      <c r="L455" s="44">
        <v>21</v>
      </c>
      <c r="M455" s="44">
        <f>G455*(1+L455/100)</f>
        <v>0</v>
      </c>
      <c r="N455" s="42">
        <v>8.0000000000000004E-4</v>
      </c>
      <c r="O455" s="42">
        <f>ROUND(E455*N455,2)</f>
        <v>0.02</v>
      </c>
      <c r="P455" s="42">
        <v>0</v>
      </c>
      <c r="Q455" s="42">
        <f>ROUND(E455*P455,2)</f>
        <v>0</v>
      </c>
      <c r="R455" s="44"/>
      <c r="S455" s="44" t="s">
        <v>132</v>
      </c>
      <c r="T455" s="45" t="s">
        <v>133</v>
      </c>
      <c r="U455" s="28">
        <v>0</v>
      </c>
      <c r="V455" s="28">
        <f>ROUND(E455*U455,2)</f>
        <v>0</v>
      </c>
      <c r="W455" s="28"/>
      <c r="X455" s="28" t="s">
        <v>107</v>
      </c>
      <c r="Y455" s="28" t="s">
        <v>108</v>
      </c>
      <c r="Z455" s="17"/>
      <c r="AA455" s="17"/>
      <c r="AB455" s="17"/>
      <c r="AC455" s="17"/>
      <c r="AD455" s="17"/>
      <c r="AE455" s="17"/>
      <c r="AF455" s="17"/>
      <c r="AG455" s="17" t="s">
        <v>109</v>
      </c>
      <c r="AH455" s="17"/>
      <c r="AI455" s="17"/>
      <c r="AJ455" s="17"/>
      <c r="AK455" s="17"/>
      <c r="AL455" s="17"/>
      <c r="AM455" s="17"/>
      <c r="AN455" s="17"/>
      <c r="AO455" s="17"/>
      <c r="AP455" s="17"/>
      <c r="AQ455" s="17"/>
      <c r="AR455" s="17"/>
      <c r="AS455" s="17"/>
      <c r="AT455" s="17"/>
      <c r="AU455" s="17"/>
      <c r="AV455" s="17"/>
      <c r="AW455" s="17"/>
      <c r="AX455" s="17"/>
      <c r="AY455" s="17"/>
      <c r="AZ455" s="17"/>
      <c r="BA455" s="17"/>
      <c r="BB455" s="17"/>
      <c r="BC455" s="17"/>
      <c r="BD455" s="17"/>
      <c r="BE455" s="17"/>
      <c r="BF455" s="17"/>
      <c r="BG455" s="17"/>
      <c r="BH455" s="17"/>
    </row>
    <row r="456" spans="1:60" outlineLevel="2" x14ac:dyDescent="0.2">
      <c r="A456" s="24"/>
      <c r="B456" s="25"/>
      <c r="C456" s="55" t="s">
        <v>900</v>
      </c>
      <c r="D456" s="30"/>
      <c r="E456" s="61">
        <v>24.03</v>
      </c>
      <c r="F456" s="28"/>
      <c r="G456" s="28"/>
      <c r="H456" s="28"/>
      <c r="I456" s="28"/>
      <c r="J456" s="28"/>
      <c r="K456" s="28"/>
      <c r="L456" s="28"/>
      <c r="M456" s="28"/>
      <c r="N456" s="27"/>
      <c r="O456" s="27"/>
      <c r="P456" s="27"/>
      <c r="Q456" s="27"/>
      <c r="R456" s="28"/>
      <c r="S456" s="28"/>
      <c r="T456" s="28"/>
      <c r="U456" s="28"/>
      <c r="V456" s="28"/>
      <c r="W456" s="28"/>
      <c r="X456" s="28"/>
      <c r="Y456" s="28"/>
      <c r="Z456" s="17"/>
      <c r="AA456" s="17"/>
      <c r="AB456" s="17"/>
      <c r="AC456" s="17"/>
      <c r="AD456" s="17"/>
      <c r="AE456" s="17"/>
      <c r="AF456" s="17"/>
      <c r="AG456" s="17" t="s">
        <v>111</v>
      </c>
      <c r="AH456" s="17">
        <v>0</v>
      </c>
      <c r="AI456" s="17"/>
      <c r="AJ456" s="17"/>
      <c r="AK456" s="17"/>
      <c r="AL456" s="17"/>
      <c r="AM456" s="17"/>
      <c r="AN456" s="17"/>
      <c r="AO456" s="17"/>
      <c r="AP456" s="17"/>
      <c r="AQ456" s="17"/>
      <c r="AR456" s="17"/>
      <c r="AS456" s="17"/>
      <c r="AT456" s="17"/>
      <c r="AU456" s="17"/>
      <c r="AV456" s="17"/>
      <c r="AW456" s="17"/>
      <c r="AX456" s="17"/>
      <c r="AY456" s="17"/>
      <c r="AZ456" s="17"/>
      <c r="BA456" s="17"/>
      <c r="BB456" s="17"/>
      <c r="BC456" s="17"/>
      <c r="BD456" s="17"/>
      <c r="BE456" s="17"/>
      <c r="BF456" s="17"/>
      <c r="BG456" s="17"/>
      <c r="BH456" s="17"/>
    </row>
    <row r="457" spans="1:60" outlineLevel="1" x14ac:dyDescent="0.2">
      <c r="A457" s="39">
        <v>149</v>
      </c>
      <c r="B457" s="40" t="s">
        <v>233</v>
      </c>
      <c r="C457" s="54" t="s">
        <v>234</v>
      </c>
      <c r="D457" s="41" t="s">
        <v>151</v>
      </c>
      <c r="E457" s="42">
        <v>14</v>
      </c>
      <c r="F457" s="438">
        <v>0</v>
      </c>
      <c r="G457" s="44">
        <f>ROUND(E457*F457,2)</f>
        <v>0</v>
      </c>
      <c r="H457" s="43"/>
      <c r="I457" s="44">
        <f>ROUND(E457*H457,2)</f>
        <v>0</v>
      </c>
      <c r="J457" s="43"/>
      <c r="K457" s="44">
        <f>ROUND(E457*J457,2)</f>
        <v>0</v>
      </c>
      <c r="L457" s="44">
        <v>21</v>
      </c>
      <c r="M457" s="44">
        <f>G457*(1+L457/100)</f>
        <v>0</v>
      </c>
      <c r="N457" s="42">
        <v>8.0000000000000004E-4</v>
      </c>
      <c r="O457" s="42">
        <f>ROUND(E457*N457,2)</f>
        <v>0.01</v>
      </c>
      <c r="P457" s="42">
        <v>0</v>
      </c>
      <c r="Q457" s="42">
        <f>ROUND(E457*P457,2)</f>
        <v>0</v>
      </c>
      <c r="R457" s="44"/>
      <c r="S457" s="44" t="s">
        <v>132</v>
      </c>
      <c r="T457" s="45" t="s">
        <v>133</v>
      </c>
      <c r="U457" s="28">
        <v>0</v>
      </c>
      <c r="V457" s="28">
        <f>ROUND(E457*U457,2)</f>
        <v>0</v>
      </c>
      <c r="W457" s="28"/>
      <c r="X457" s="28" t="s">
        <v>107</v>
      </c>
      <c r="Y457" s="28" t="s">
        <v>108</v>
      </c>
      <c r="Z457" s="17"/>
      <c r="AA457" s="17"/>
      <c r="AB457" s="17"/>
      <c r="AC457" s="17"/>
      <c r="AD457" s="17"/>
      <c r="AE457" s="17"/>
      <c r="AF457" s="17"/>
      <c r="AG457" s="17" t="s">
        <v>109</v>
      </c>
      <c r="AH457" s="17"/>
      <c r="AI457" s="17"/>
      <c r="AJ457" s="17"/>
      <c r="AK457" s="17"/>
      <c r="AL457" s="17"/>
      <c r="AM457" s="17"/>
      <c r="AN457" s="17"/>
      <c r="AO457" s="17"/>
      <c r="AP457" s="17"/>
      <c r="AQ457" s="17"/>
      <c r="AR457" s="17"/>
      <c r="AS457" s="17"/>
      <c r="AT457" s="17"/>
      <c r="AU457" s="17"/>
      <c r="AV457" s="17"/>
      <c r="AW457" s="17"/>
      <c r="AX457" s="17"/>
      <c r="AY457" s="17"/>
      <c r="AZ457" s="17"/>
      <c r="BA457" s="17"/>
      <c r="BB457" s="17"/>
      <c r="BC457" s="17"/>
      <c r="BD457" s="17"/>
      <c r="BE457" s="17"/>
      <c r="BF457" s="17"/>
      <c r="BG457" s="17"/>
      <c r="BH457" s="17"/>
    </row>
    <row r="458" spans="1:60" outlineLevel="2" x14ac:dyDescent="0.2">
      <c r="A458" s="24"/>
      <c r="B458" s="25"/>
      <c r="C458" s="55" t="s">
        <v>901</v>
      </c>
      <c r="D458" s="30"/>
      <c r="E458" s="61">
        <v>14</v>
      </c>
      <c r="F458" s="28"/>
      <c r="G458" s="28"/>
      <c r="H458" s="28"/>
      <c r="I458" s="28"/>
      <c r="J458" s="28"/>
      <c r="K458" s="28"/>
      <c r="L458" s="28"/>
      <c r="M458" s="28"/>
      <c r="N458" s="27"/>
      <c r="O458" s="27"/>
      <c r="P458" s="27"/>
      <c r="Q458" s="27"/>
      <c r="R458" s="28"/>
      <c r="S458" s="28"/>
      <c r="T458" s="28"/>
      <c r="U458" s="28"/>
      <c r="V458" s="28"/>
      <c r="W458" s="28"/>
      <c r="X458" s="28"/>
      <c r="Y458" s="28"/>
      <c r="Z458" s="17"/>
      <c r="AA458" s="17"/>
      <c r="AB458" s="17"/>
      <c r="AC458" s="17"/>
      <c r="AD458" s="17"/>
      <c r="AE458" s="17"/>
      <c r="AF458" s="17"/>
      <c r="AG458" s="17" t="s">
        <v>111</v>
      </c>
      <c r="AH458" s="17">
        <v>0</v>
      </c>
      <c r="AI458" s="17"/>
      <c r="AJ458" s="17"/>
      <c r="AK458" s="17"/>
      <c r="AL458" s="17"/>
      <c r="AM458" s="17"/>
      <c r="AN458" s="17"/>
      <c r="AO458" s="17"/>
      <c r="AP458" s="17"/>
      <c r="AQ458" s="17"/>
      <c r="AR458" s="17"/>
      <c r="AS458" s="17"/>
      <c r="AT458" s="17"/>
      <c r="AU458" s="17"/>
      <c r="AV458" s="17"/>
      <c r="AW458" s="17"/>
      <c r="AX458" s="17"/>
      <c r="AY458" s="17"/>
      <c r="AZ458" s="17"/>
      <c r="BA458" s="17"/>
      <c r="BB458" s="17"/>
      <c r="BC458" s="17"/>
      <c r="BD458" s="17"/>
      <c r="BE458" s="17"/>
      <c r="BF458" s="17"/>
      <c r="BG458" s="17"/>
      <c r="BH458" s="17"/>
    </row>
    <row r="459" spans="1:60" outlineLevel="1" x14ac:dyDescent="0.2">
      <c r="A459" s="39">
        <v>150</v>
      </c>
      <c r="B459" s="40" t="s">
        <v>236</v>
      </c>
      <c r="C459" s="54" t="s">
        <v>237</v>
      </c>
      <c r="D459" s="41" t="s">
        <v>238</v>
      </c>
      <c r="E459" s="42">
        <v>3</v>
      </c>
      <c r="F459" s="438">
        <v>0</v>
      </c>
      <c r="G459" s="44">
        <f>ROUND(E459*F459,2)</f>
        <v>0</v>
      </c>
      <c r="H459" s="43"/>
      <c r="I459" s="44">
        <f>ROUND(E459*H459,2)</f>
        <v>0</v>
      </c>
      <c r="J459" s="43"/>
      <c r="K459" s="44">
        <f>ROUND(E459*J459,2)</f>
        <v>0</v>
      </c>
      <c r="L459" s="44">
        <v>21</v>
      </c>
      <c r="M459" s="44">
        <f>G459*(1+L459/100)</f>
        <v>0</v>
      </c>
      <c r="N459" s="42">
        <v>1E-3</v>
      </c>
      <c r="O459" s="42">
        <f>ROUND(E459*N459,2)</f>
        <v>0</v>
      </c>
      <c r="P459" s="42">
        <v>0</v>
      </c>
      <c r="Q459" s="42">
        <f>ROUND(E459*P459,2)</f>
        <v>0</v>
      </c>
      <c r="R459" s="44" t="s">
        <v>118</v>
      </c>
      <c r="S459" s="44" t="s">
        <v>106</v>
      </c>
      <c r="T459" s="45" t="s">
        <v>133</v>
      </c>
      <c r="U459" s="28">
        <v>0</v>
      </c>
      <c r="V459" s="28">
        <f>ROUND(E459*U459,2)</f>
        <v>0</v>
      </c>
      <c r="W459" s="28"/>
      <c r="X459" s="28" t="s">
        <v>119</v>
      </c>
      <c r="Y459" s="28" t="s">
        <v>108</v>
      </c>
      <c r="Z459" s="17"/>
      <c r="AA459" s="17"/>
      <c r="AB459" s="17"/>
      <c r="AC459" s="17"/>
      <c r="AD459" s="17"/>
      <c r="AE459" s="17"/>
      <c r="AF459" s="17"/>
      <c r="AG459" s="17" t="s">
        <v>120</v>
      </c>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7"/>
      <c r="BH459" s="17"/>
    </row>
    <row r="460" spans="1:60" outlineLevel="2" x14ac:dyDescent="0.2">
      <c r="A460" s="24"/>
      <c r="B460" s="25"/>
      <c r="C460" s="55" t="s">
        <v>15</v>
      </c>
      <c r="D460" s="30"/>
      <c r="E460" s="61">
        <v>3</v>
      </c>
      <c r="F460" s="28"/>
      <c r="G460" s="28"/>
      <c r="H460" s="28"/>
      <c r="I460" s="28"/>
      <c r="J460" s="28"/>
      <c r="K460" s="28"/>
      <c r="L460" s="28"/>
      <c r="M460" s="28"/>
      <c r="N460" s="27"/>
      <c r="O460" s="27"/>
      <c r="P460" s="27"/>
      <c r="Q460" s="27"/>
      <c r="R460" s="28"/>
      <c r="S460" s="28"/>
      <c r="T460" s="28"/>
      <c r="U460" s="28"/>
      <c r="V460" s="28"/>
      <c r="W460" s="28"/>
      <c r="X460" s="28"/>
      <c r="Y460" s="28"/>
      <c r="Z460" s="17"/>
      <c r="AA460" s="17"/>
      <c r="AB460" s="17"/>
      <c r="AC460" s="17"/>
      <c r="AD460" s="17"/>
      <c r="AE460" s="17"/>
      <c r="AF460" s="17"/>
      <c r="AG460" s="17" t="s">
        <v>111</v>
      </c>
      <c r="AH460" s="17">
        <v>0</v>
      </c>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7"/>
      <c r="BH460" s="17"/>
    </row>
    <row r="461" spans="1:60" ht="22.5" outlineLevel="1" x14ac:dyDescent="0.2">
      <c r="A461" s="39">
        <v>151</v>
      </c>
      <c r="B461" s="40" t="s">
        <v>239</v>
      </c>
      <c r="C461" s="54" t="s">
        <v>240</v>
      </c>
      <c r="D461" s="41" t="s">
        <v>124</v>
      </c>
      <c r="E461" s="42">
        <v>26.433</v>
      </c>
      <c r="F461" s="438">
        <v>0</v>
      </c>
      <c r="G461" s="44">
        <f>ROUND(E461*F461,2)</f>
        <v>0</v>
      </c>
      <c r="H461" s="43"/>
      <c r="I461" s="44">
        <f>ROUND(E461*H461,2)</f>
        <v>0</v>
      </c>
      <c r="J461" s="43"/>
      <c r="K461" s="44">
        <f>ROUND(E461*J461,2)</f>
        <v>0</v>
      </c>
      <c r="L461" s="44">
        <v>21</v>
      </c>
      <c r="M461" s="44">
        <f>G461*(1+L461/100)</f>
        <v>0</v>
      </c>
      <c r="N461" s="42">
        <v>1.9199999999999998E-2</v>
      </c>
      <c r="O461" s="42">
        <f>ROUND(E461*N461,2)</f>
        <v>0.51</v>
      </c>
      <c r="P461" s="42">
        <v>0</v>
      </c>
      <c r="Q461" s="42">
        <f>ROUND(E461*P461,2)</f>
        <v>0</v>
      </c>
      <c r="R461" s="44"/>
      <c r="S461" s="44" t="s">
        <v>132</v>
      </c>
      <c r="T461" s="45" t="s">
        <v>133</v>
      </c>
      <c r="U461" s="28">
        <v>0</v>
      </c>
      <c r="V461" s="28">
        <f>ROUND(E461*U461,2)</f>
        <v>0</v>
      </c>
      <c r="W461" s="28"/>
      <c r="X461" s="28" t="s">
        <v>119</v>
      </c>
      <c r="Y461" s="28" t="s">
        <v>108</v>
      </c>
      <c r="Z461" s="17"/>
      <c r="AA461" s="17"/>
      <c r="AB461" s="17"/>
      <c r="AC461" s="17"/>
      <c r="AD461" s="17"/>
      <c r="AE461" s="17"/>
      <c r="AF461" s="17"/>
      <c r="AG461" s="17" t="s">
        <v>120</v>
      </c>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7"/>
      <c r="BH461" s="17"/>
    </row>
    <row r="462" spans="1:60" outlineLevel="2" x14ac:dyDescent="0.2">
      <c r="A462" s="24"/>
      <c r="B462" s="25"/>
      <c r="C462" s="55" t="s">
        <v>902</v>
      </c>
      <c r="D462" s="30"/>
      <c r="E462" s="61">
        <v>26.433</v>
      </c>
      <c r="F462" s="28"/>
      <c r="G462" s="28"/>
      <c r="H462" s="28"/>
      <c r="I462" s="28"/>
      <c r="J462" s="28"/>
      <c r="K462" s="28"/>
      <c r="L462" s="28"/>
      <c r="M462" s="28"/>
      <c r="N462" s="27"/>
      <c r="O462" s="27"/>
      <c r="P462" s="27"/>
      <c r="Q462" s="27"/>
      <c r="R462" s="28"/>
      <c r="S462" s="28"/>
      <c r="T462" s="28"/>
      <c r="U462" s="28"/>
      <c r="V462" s="28"/>
      <c r="W462" s="28"/>
      <c r="X462" s="28"/>
      <c r="Y462" s="28"/>
      <c r="Z462" s="17"/>
      <c r="AA462" s="17"/>
      <c r="AB462" s="17"/>
      <c r="AC462" s="17"/>
      <c r="AD462" s="17"/>
      <c r="AE462" s="17"/>
      <c r="AF462" s="17"/>
      <c r="AG462" s="17" t="s">
        <v>111</v>
      </c>
      <c r="AH462" s="17">
        <v>0</v>
      </c>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row>
    <row r="463" spans="1:60" ht="22.5" outlineLevel="1" x14ac:dyDescent="0.2">
      <c r="A463" s="39">
        <v>152</v>
      </c>
      <c r="B463" s="40" t="s">
        <v>242</v>
      </c>
      <c r="C463" s="54" t="s">
        <v>243</v>
      </c>
      <c r="D463" s="41" t="s">
        <v>151</v>
      </c>
      <c r="E463" s="42">
        <v>13.8</v>
      </c>
      <c r="F463" s="438">
        <v>0</v>
      </c>
      <c r="G463" s="44">
        <f>ROUND(E463*F463,2)</f>
        <v>0</v>
      </c>
      <c r="H463" s="43"/>
      <c r="I463" s="44">
        <f>ROUND(E463*H463,2)</f>
        <v>0</v>
      </c>
      <c r="J463" s="43"/>
      <c r="K463" s="44">
        <f>ROUND(E463*J463,2)</f>
        <v>0</v>
      </c>
      <c r="L463" s="44">
        <v>21</v>
      </c>
      <c r="M463" s="44">
        <f>G463*(1+L463/100)</f>
        <v>0</v>
      </c>
      <c r="N463" s="42">
        <v>0</v>
      </c>
      <c r="O463" s="42">
        <f>ROUND(E463*N463,2)</f>
        <v>0</v>
      </c>
      <c r="P463" s="42">
        <v>0</v>
      </c>
      <c r="Q463" s="42">
        <f>ROUND(E463*P463,2)</f>
        <v>0</v>
      </c>
      <c r="R463" s="44"/>
      <c r="S463" s="44" t="s">
        <v>132</v>
      </c>
      <c r="T463" s="45" t="s">
        <v>133</v>
      </c>
      <c r="U463" s="28">
        <v>0</v>
      </c>
      <c r="V463" s="28">
        <f>ROUND(E463*U463,2)</f>
        <v>0</v>
      </c>
      <c r="W463" s="28"/>
      <c r="X463" s="28" t="s">
        <v>119</v>
      </c>
      <c r="Y463" s="28" t="s">
        <v>108</v>
      </c>
      <c r="Z463" s="17"/>
      <c r="AA463" s="17"/>
      <c r="AB463" s="17"/>
      <c r="AC463" s="17"/>
      <c r="AD463" s="17"/>
      <c r="AE463" s="17"/>
      <c r="AF463" s="17"/>
      <c r="AG463" s="17" t="s">
        <v>120</v>
      </c>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7"/>
      <c r="BH463" s="17"/>
    </row>
    <row r="464" spans="1:60" outlineLevel="2" x14ac:dyDescent="0.2">
      <c r="A464" s="308"/>
      <c r="B464" s="309"/>
      <c r="C464" s="310" t="s">
        <v>898</v>
      </c>
      <c r="D464" s="311"/>
      <c r="E464" s="312">
        <v>13.8</v>
      </c>
      <c r="F464" s="313"/>
      <c r="G464" s="313"/>
      <c r="H464" s="313"/>
      <c r="I464" s="313"/>
      <c r="J464" s="313"/>
      <c r="K464" s="313"/>
      <c r="L464" s="313"/>
      <c r="M464" s="313"/>
      <c r="N464" s="314"/>
      <c r="O464" s="314"/>
      <c r="P464" s="314"/>
      <c r="Q464" s="314"/>
      <c r="R464" s="313"/>
      <c r="S464" s="313"/>
      <c r="T464" s="28"/>
      <c r="U464" s="28"/>
      <c r="V464" s="28"/>
      <c r="W464" s="28"/>
      <c r="X464" s="28"/>
      <c r="Y464" s="28"/>
      <c r="Z464" s="17"/>
      <c r="AA464" s="17"/>
      <c r="AB464" s="17"/>
      <c r="AC464" s="17"/>
      <c r="AD464" s="17"/>
      <c r="AE464" s="17"/>
      <c r="AF464" s="17"/>
      <c r="AG464" s="17" t="s">
        <v>111</v>
      </c>
      <c r="AH464" s="17">
        <v>0</v>
      </c>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7"/>
      <c r="BH464" s="17"/>
    </row>
    <row r="465" spans="1:60" outlineLevel="1" x14ac:dyDescent="0.2">
      <c r="A465" s="24">
        <v>153</v>
      </c>
      <c r="B465" s="25" t="s">
        <v>244</v>
      </c>
      <c r="C465" s="57" t="s">
        <v>245</v>
      </c>
      <c r="D465" s="26" t="s">
        <v>0</v>
      </c>
      <c r="E465" s="438">
        <v>0</v>
      </c>
      <c r="F465" s="438">
        <v>0</v>
      </c>
      <c r="G465" s="28">
        <f>ROUND(E465*F465,2)</f>
        <v>0</v>
      </c>
      <c r="H465" s="29"/>
      <c r="I465" s="28">
        <f>ROUND(E465*H465,2)</f>
        <v>0</v>
      </c>
      <c r="J465" s="29"/>
      <c r="K465" s="28">
        <f>ROUND(E465*J465,2)</f>
        <v>0</v>
      </c>
      <c r="L465" s="28">
        <v>21</v>
      </c>
      <c r="M465" s="28">
        <f>G465*(1+L465/100)</f>
        <v>0</v>
      </c>
      <c r="N465" s="27">
        <v>0</v>
      </c>
      <c r="O465" s="27">
        <f>ROUND(E465*N465,2)</f>
        <v>0</v>
      </c>
      <c r="P465" s="27">
        <v>0</v>
      </c>
      <c r="Q465" s="27">
        <f>ROUND(E465*P465,2)</f>
        <v>0</v>
      </c>
      <c r="R465" s="28"/>
      <c r="S465" s="28" t="s">
        <v>106</v>
      </c>
      <c r="T465" s="28" t="s">
        <v>106</v>
      </c>
      <c r="U465" s="28">
        <v>0</v>
      </c>
      <c r="V465" s="28">
        <f>ROUND(E465*U465,2)</f>
        <v>0</v>
      </c>
      <c r="W465" s="28"/>
      <c r="X465" s="28" t="s">
        <v>215</v>
      </c>
      <c r="Y465" s="28" t="s">
        <v>108</v>
      </c>
      <c r="Z465" s="17"/>
      <c r="AA465" s="17"/>
      <c r="AB465" s="17"/>
      <c r="AC465" s="17"/>
      <c r="AD465" s="17"/>
      <c r="AE465" s="17"/>
      <c r="AF465" s="17"/>
      <c r="AG465" s="17" t="s">
        <v>216</v>
      </c>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7"/>
      <c r="BH465" s="17"/>
    </row>
    <row r="466" spans="1:60" x14ac:dyDescent="0.2">
      <c r="A466" s="32" t="s">
        <v>101</v>
      </c>
      <c r="B466" s="33" t="s">
        <v>64</v>
      </c>
      <c r="C466" s="53" t="s">
        <v>65</v>
      </c>
      <c r="D466" s="34"/>
      <c r="E466" s="35"/>
      <c r="F466" s="36"/>
      <c r="G466" s="36">
        <f>SUMIF(AG467:AG482,"&lt;&gt;NOR",G467:G482)</f>
        <v>0</v>
      </c>
      <c r="H466" s="36"/>
      <c r="I466" s="36">
        <f>SUM(I467:I482)</f>
        <v>0</v>
      </c>
      <c r="J466" s="36"/>
      <c r="K466" s="36">
        <f>SUM(K467:K482)</f>
        <v>0</v>
      </c>
      <c r="L466" s="36"/>
      <c r="M466" s="36">
        <f>SUM(M467:M482)</f>
        <v>0</v>
      </c>
      <c r="N466" s="35"/>
      <c r="O466" s="35">
        <f>SUM(O467:O482)</f>
        <v>0.04</v>
      </c>
      <c r="P466" s="35"/>
      <c r="Q466" s="35">
        <f>SUM(Q467:Q482)</f>
        <v>0</v>
      </c>
      <c r="R466" s="36"/>
      <c r="S466" s="36"/>
      <c r="T466" s="37"/>
      <c r="U466" s="31"/>
      <c r="V466" s="31">
        <f>SUM(V467:V482)</f>
        <v>0</v>
      </c>
      <c r="W466" s="31"/>
      <c r="X466" s="31"/>
      <c r="Y466" s="31"/>
      <c r="AG466" t="s">
        <v>102</v>
      </c>
    </row>
    <row r="467" spans="1:60" outlineLevel="1" x14ac:dyDescent="0.2">
      <c r="A467" s="39">
        <v>154</v>
      </c>
      <c r="B467" s="40" t="s">
        <v>903</v>
      </c>
      <c r="C467" s="54" t="s">
        <v>904</v>
      </c>
      <c r="D467" s="41" t="s">
        <v>151</v>
      </c>
      <c r="E467" s="42">
        <v>65.323999999999998</v>
      </c>
      <c r="F467" s="438">
        <v>0</v>
      </c>
      <c r="G467" s="44">
        <f>ROUND(E467*F467,2)</f>
        <v>0</v>
      </c>
      <c r="H467" s="43"/>
      <c r="I467" s="44">
        <f>ROUND(E467*H467,2)</f>
        <v>0</v>
      </c>
      <c r="J467" s="43"/>
      <c r="K467" s="44">
        <f>ROUND(E467*J467,2)</f>
        <v>0</v>
      </c>
      <c r="L467" s="44">
        <v>21</v>
      </c>
      <c r="M467" s="44">
        <f>G467*(1+L467/100)</f>
        <v>0</v>
      </c>
      <c r="N467" s="42">
        <v>2.0000000000000002E-5</v>
      </c>
      <c r="O467" s="42">
        <f>ROUND(E467*N467,2)</f>
        <v>0</v>
      </c>
      <c r="P467" s="42">
        <v>0</v>
      </c>
      <c r="Q467" s="42">
        <f>ROUND(E467*P467,2)</f>
        <v>0</v>
      </c>
      <c r="R467" s="44"/>
      <c r="S467" s="44" t="s">
        <v>106</v>
      </c>
      <c r="T467" s="45" t="s">
        <v>106</v>
      </c>
      <c r="U467" s="28">
        <v>0</v>
      </c>
      <c r="V467" s="28">
        <f>ROUND(E467*U467,2)</f>
        <v>0</v>
      </c>
      <c r="W467" s="28"/>
      <c r="X467" s="28" t="s">
        <v>107</v>
      </c>
      <c r="Y467" s="28" t="s">
        <v>108</v>
      </c>
      <c r="Z467" s="17"/>
      <c r="AA467" s="17"/>
      <c r="AB467" s="17"/>
      <c r="AC467" s="17"/>
      <c r="AD467" s="17"/>
      <c r="AE467" s="17"/>
      <c r="AF467" s="17"/>
      <c r="AG467" s="17" t="s">
        <v>166</v>
      </c>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7"/>
      <c r="BH467" s="17"/>
    </row>
    <row r="468" spans="1:60" outlineLevel="2" x14ac:dyDescent="0.2">
      <c r="A468" s="24"/>
      <c r="B468" s="25"/>
      <c r="C468" s="55" t="s">
        <v>905</v>
      </c>
      <c r="D468" s="30"/>
      <c r="E468" s="61">
        <v>33.634</v>
      </c>
      <c r="F468" s="28"/>
      <c r="G468" s="28"/>
      <c r="H468" s="28"/>
      <c r="I468" s="28"/>
      <c r="J468" s="28"/>
      <c r="K468" s="28"/>
      <c r="L468" s="28"/>
      <c r="M468" s="28"/>
      <c r="N468" s="27"/>
      <c r="O468" s="27"/>
      <c r="P468" s="27"/>
      <c r="Q468" s="27"/>
      <c r="R468" s="28"/>
      <c r="S468" s="28"/>
      <c r="T468" s="28"/>
      <c r="U468" s="28"/>
      <c r="V468" s="28"/>
      <c r="W468" s="28"/>
      <c r="X468" s="28"/>
      <c r="Y468" s="28"/>
      <c r="Z468" s="17"/>
      <c r="AA468" s="17"/>
      <c r="AB468" s="17"/>
      <c r="AC468" s="17"/>
      <c r="AD468" s="17"/>
      <c r="AE468" s="17"/>
      <c r="AF468" s="17"/>
      <c r="AG468" s="17" t="s">
        <v>111</v>
      </c>
      <c r="AH468" s="17">
        <v>0</v>
      </c>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row>
    <row r="469" spans="1:60" outlineLevel="3" x14ac:dyDescent="0.2">
      <c r="A469" s="24"/>
      <c r="B469" s="25"/>
      <c r="C469" s="55" t="s">
        <v>906</v>
      </c>
      <c r="D469" s="30"/>
      <c r="E469" s="61">
        <v>4</v>
      </c>
      <c r="F469" s="28"/>
      <c r="G469" s="28"/>
      <c r="H469" s="28"/>
      <c r="I469" s="28"/>
      <c r="J469" s="28"/>
      <c r="K469" s="28"/>
      <c r="L469" s="28"/>
      <c r="M469" s="28"/>
      <c r="N469" s="27"/>
      <c r="O469" s="27"/>
      <c r="P469" s="27"/>
      <c r="Q469" s="27"/>
      <c r="R469" s="28"/>
      <c r="S469" s="28"/>
      <c r="T469" s="28"/>
      <c r="U469" s="28"/>
      <c r="V469" s="28"/>
      <c r="W469" s="28"/>
      <c r="X469" s="28"/>
      <c r="Y469" s="28"/>
      <c r="Z469" s="17"/>
      <c r="AA469" s="17"/>
      <c r="AB469" s="17"/>
      <c r="AC469" s="17"/>
      <c r="AD469" s="17"/>
      <c r="AE469" s="17"/>
      <c r="AF469" s="17"/>
      <c r="AG469" s="17" t="s">
        <v>111</v>
      </c>
      <c r="AH469" s="17">
        <v>0</v>
      </c>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7"/>
      <c r="BH469" s="17"/>
    </row>
    <row r="470" spans="1:60" outlineLevel="3" x14ac:dyDescent="0.2">
      <c r="A470" s="24"/>
      <c r="B470" s="25"/>
      <c r="C470" s="55" t="s">
        <v>907</v>
      </c>
      <c r="D470" s="30"/>
      <c r="E470" s="61">
        <v>26.49</v>
      </c>
      <c r="F470" s="28"/>
      <c r="G470" s="28"/>
      <c r="H470" s="28"/>
      <c r="I470" s="28"/>
      <c r="J470" s="28"/>
      <c r="K470" s="28"/>
      <c r="L470" s="28"/>
      <c r="M470" s="28"/>
      <c r="N470" s="27"/>
      <c r="O470" s="27"/>
      <c r="P470" s="27"/>
      <c r="Q470" s="27"/>
      <c r="R470" s="28"/>
      <c r="S470" s="28"/>
      <c r="T470" s="28"/>
      <c r="U470" s="28"/>
      <c r="V470" s="28"/>
      <c r="W470" s="28"/>
      <c r="X470" s="28"/>
      <c r="Y470" s="28"/>
      <c r="Z470" s="17"/>
      <c r="AA470" s="17"/>
      <c r="AB470" s="17"/>
      <c r="AC470" s="17"/>
      <c r="AD470" s="17"/>
      <c r="AE470" s="17"/>
      <c r="AF470" s="17"/>
      <c r="AG470" s="17" t="s">
        <v>111</v>
      </c>
      <c r="AH470" s="17">
        <v>0</v>
      </c>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row>
    <row r="471" spans="1:60" outlineLevel="3" x14ac:dyDescent="0.2">
      <c r="A471" s="24"/>
      <c r="B471" s="25"/>
      <c r="C471" s="55" t="s">
        <v>908</v>
      </c>
      <c r="D471" s="30"/>
      <c r="E471" s="61">
        <v>1.2</v>
      </c>
      <c r="F471" s="28"/>
      <c r="G471" s="28"/>
      <c r="H471" s="28"/>
      <c r="I471" s="28"/>
      <c r="J471" s="28"/>
      <c r="K471" s="28"/>
      <c r="L471" s="28"/>
      <c r="M471" s="28"/>
      <c r="N471" s="27"/>
      <c r="O471" s="27"/>
      <c r="P471" s="27"/>
      <c r="Q471" s="27"/>
      <c r="R471" s="28"/>
      <c r="S471" s="28"/>
      <c r="T471" s="28"/>
      <c r="U471" s="28"/>
      <c r="V471" s="28"/>
      <c r="W471" s="28"/>
      <c r="X471" s="28"/>
      <c r="Y471" s="28"/>
      <c r="Z471" s="17"/>
      <c r="AA471" s="17"/>
      <c r="AB471" s="17"/>
      <c r="AC471" s="17"/>
      <c r="AD471" s="17"/>
      <c r="AE471" s="17"/>
      <c r="AF471" s="17"/>
      <c r="AG471" s="17" t="s">
        <v>111</v>
      </c>
      <c r="AH471" s="17">
        <v>0</v>
      </c>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7"/>
      <c r="BH471" s="17"/>
    </row>
    <row r="472" spans="1:60" ht="22.5" outlineLevel="1" x14ac:dyDescent="0.2">
      <c r="A472" s="39">
        <v>155</v>
      </c>
      <c r="B472" s="40" t="s">
        <v>909</v>
      </c>
      <c r="C472" s="54" t="s">
        <v>910</v>
      </c>
      <c r="D472" s="41" t="s">
        <v>124</v>
      </c>
      <c r="E472" s="42">
        <v>111.54</v>
      </c>
      <c r="F472" s="438">
        <v>0</v>
      </c>
      <c r="G472" s="44">
        <f>ROUND(E472*F472,2)</f>
        <v>0</v>
      </c>
      <c r="H472" s="43"/>
      <c r="I472" s="44">
        <f>ROUND(E472*H472,2)</f>
        <v>0</v>
      </c>
      <c r="J472" s="43"/>
      <c r="K472" s="44">
        <f>ROUND(E472*J472,2)</f>
        <v>0</v>
      </c>
      <c r="L472" s="44">
        <v>21</v>
      </c>
      <c r="M472" s="44">
        <f>G472*(1+L472/100)</f>
        <v>0</v>
      </c>
      <c r="N472" s="42">
        <v>3.6000000000000002E-4</v>
      </c>
      <c r="O472" s="42">
        <f>ROUND(E472*N472,2)</f>
        <v>0.04</v>
      </c>
      <c r="P472" s="42">
        <v>0</v>
      </c>
      <c r="Q472" s="42">
        <f>ROUND(E472*P472,2)</f>
        <v>0</v>
      </c>
      <c r="R472" s="44"/>
      <c r="S472" s="44" t="s">
        <v>106</v>
      </c>
      <c r="T472" s="45" t="s">
        <v>106</v>
      </c>
      <c r="U472" s="28">
        <v>0</v>
      </c>
      <c r="V472" s="28">
        <f>ROUND(E472*U472,2)</f>
        <v>0</v>
      </c>
      <c r="W472" s="28"/>
      <c r="X472" s="28" t="s">
        <v>107</v>
      </c>
      <c r="Y472" s="28" t="s">
        <v>108</v>
      </c>
      <c r="Z472" s="17"/>
      <c r="AA472" s="17"/>
      <c r="AB472" s="17"/>
      <c r="AC472" s="17"/>
      <c r="AD472" s="17"/>
      <c r="AE472" s="17"/>
      <c r="AF472" s="17"/>
      <c r="AG472" s="17" t="s">
        <v>166</v>
      </c>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7"/>
      <c r="BH472" s="17"/>
    </row>
    <row r="473" spans="1:60" outlineLevel="2" x14ac:dyDescent="0.2">
      <c r="A473" s="24"/>
      <c r="B473" s="25"/>
      <c r="C473" s="55" t="s">
        <v>607</v>
      </c>
      <c r="D473" s="30"/>
      <c r="E473" s="61">
        <v>111.54</v>
      </c>
      <c r="F473" s="28"/>
      <c r="G473" s="28"/>
      <c r="H473" s="28"/>
      <c r="I473" s="28"/>
      <c r="J473" s="28"/>
      <c r="K473" s="28"/>
      <c r="L473" s="28"/>
      <c r="M473" s="28"/>
      <c r="N473" s="27"/>
      <c r="O473" s="27"/>
      <c r="P473" s="27"/>
      <c r="Q473" s="27"/>
      <c r="R473" s="28"/>
      <c r="S473" s="28"/>
      <c r="T473" s="28"/>
      <c r="U473" s="28"/>
      <c r="V473" s="28"/>
      <c r="W473" s="28"/>
      <c r="X473" s="28"/>
      <c r="Y473" s="28"/>
      <c r="Z473" s="17"/>
      <c r="AA473" s="17"/>
      <c r="AB473" s="17"/>
      <c r="AC473" s="17"/>
      <c r="AD473" s="17"/>
      <c r="AE473" s="17"/>
      <c r="AF473" s="17"/>
      <c r="AG473" s="17" t="s">
        <v>111</v>
      </c>
      <c r="AH473" s="17">
        <v>0</v>
      </c>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7"/>
      <c r="BH473" s="17"/>
    </row>
    <row r="474" spans="1:60" outlineLevel="1" x14ac:dyDescent="0.2">
      <c r="A474" s="39">
        <v>156</v>
      </c>
      <c r="B474" s="40" t="s">
        <v>911</v>
      </c>
      <c r="C474" s="54" t="s">
        <v>912</v>
      </c>
      <c r="D474" s="41" t="s">
        <v>151</v>
      </c>
      <c r="E474" s="42">
        <v>3.5</v>
      </c>
      <c r="F474" s="438">
        <v>0</v>
      </c>
      <c r="G474" s="44">
        <f>ROUND(E474*F474,2)</f>
        <v>0</v>
      </c>
      <c r="H474" s="43"/>
      <c r="I474" s="44">
        <f>ROUND(E474*H474,2)</f>
        <v>0</v>
      </c>
      <c r="J474" s="43"/>
      <c r="K474" s="44">
        <f>ROUND(E474*J474,2)</f>
        <v>0</v>
      </c>
      <c r="L474" s="44">
        <v>21</v>
      </c>
      <c r="M474" s="44">
        <f>G474*(1+L474/100)</f>
        <v>0</v>
      </c>
      <c r="N474" s="42">
        <v>2.5999999999999998E-4</v>
      </c>
      <c r="O474" s="42">
        <f>ROUND(E474*N474,2)</f>
        <v>0</v>
      </c>
      <c r="P474" s="42">
        <v>0</v>
      </c>
      <c r="Q474" s="42">
        <f>ROUND(E474*P474,2)</f>
        <v>0</v>
      </c>
      <c r="R474" s="44"/>
      <c r="S474" s="44" t="s">
        <v>106</v>
      </c>
      <c r="T474" s="45" t="s">
        <v>106</v>
      </c>
      <c r="U474" s="28">
        <v>0</v>
      </c>
      <c r="V474" s="28">
        <f>ROUND(E474*U474,2)</f>
        <v>0</v>
      </c>
      <c r="W474" s="28"/>
      <c r="X474" s="28" t="s">
        <v>107</v>
      </c>
      <c r="Y474" s="28" t="s">
        <v>108</v>
      </c>
      <c r="Z474" s="17"/>
      <c r="AA474" s="17"/>
      <c r="AB474" s="17"/>
      <c r="AC474" s="17"/>
      <c r="AD474" s="17"/>
      <c r="AE474" s="17"/>
      <c r="AF474" s="17"/>
      <c r="AG474" s="17" t="s">
        <v>166</v>
      </c>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7"/>
      <c r="BH474" s="17"/>
    </row>
    <row r="475" spans="1:60" outlineLevel="2" x14ac:dyDescent="0.2">
      <c r="A475" s="24"/>
      <c r="B475" s="25"/>
      <c r="C475" s="55" t="s">
        <v>913</v>
      </c>
      <c r="D475" s="30"/>
      <c r="E475" s="61">
        <v>3.5</v>
      </c>
      <c r="F475" s="28"/>
      <c r="G475" s="28"/>
      <c r="H475" s="28"/>
      <c r="I475" s="28"/>
      <c r="J475" s="28"/>
      <c r="K475" s="28"/>
      <c r="L475" s="28"/>
      <c r="M475" s="28"/>
      <c r="N475" s="27"/>
      <c r="O475" s="27"/>
      <c r="P475" s="27"/>
      <c r="Q475" s="27"/>
      <c r="R475" s="28"/>
      <c r="S475" s="28"/>
      <c r="T475" s="28"/>
      <c r="U475" s="28"/>
      <c r="V475" s="28"/>
      <c r="W475" s="28"/>
      <c r="X475" s="28"/>
      <c r="Y475" s="28"/>
      <c r="Z475" s="17"/>
      <c r="AA475" s="17"/>
      <c r="AB475" s="17"/>
      <c r="AC475" s="17"/>
      <c r="AD475" s="17"/>
      <c r="AE475" s="17"/>
      <c r="AF475" s="17"/>
      <c r="AG475" s="17" t="s">
        <v>111</v>
      </c>
      <c r="AH475" s="17">
        <v>0</v>
      </c>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7"/>
      <c r="BH475" s="17"/>
    </row>
    <row r="476" spans="1:60" ht="22.5" outlineLevel="1" x14ac:dyDescent="0.2">
      <c r="A476" s="39">
        <v>157</v>
      </c>
      <c r="B476" s="40" t="s">
        <v>914</v>
      </c>
      <c r="C476" s="54" t="s">
        <v>915</v>
      </c>
      <c r="D476" s="41" t="s">
        <v>124</v>
      </c>
      <c r="E476" s="42">
        <v>122.694</v>
      </c>
      <c r="F476" s="438">
        <v>0</v>
      </c>
      <c r="G476" s="44">
        <f>ROUND(E476*F476,2)</f>
        <v>0</v>
      </c>
      <c r="H476" s="43"/>
      <c r="I476" s="44">
        <f>ROUND(E476*H476,2)</f>
        <v>0</v>
      </c>
      <c r="J476" s="43"/>
      <c r="K476" s="44">
        <f>ROUND(E476*J476,2)</f>
        <v>0</v>
      </c>
      <c r="L476" s="44">
        <v>21</v>
      </c>
      <c r="M476" s="44">
        <f>G476*(1+L476/100)</f>
        <v>0</v>
      </c>
      <c r="N476" s="42">
        <v>0</v>
      </c>
      <c r="O476" s="42">
        <f>ROUND(E476*N476,2)</f>
        <v>0</v>
      </c>
      <c r="P476" s="42">
        <v>0</v>
      </c>
      <c r="Q476" s="42">
        <f>ROUND(E476*P476,2)</f>
        <v>0</v>
      </c>
      <c r="R476" s="44"/>
      <c r="S476" s="44" t="s">
        <v>132</v>
      </c>
      <c r="T476" s="45" t="s">
        <v>133</v>
      </c>
      <c r="U476" s="28">
        <v>0</v>
      </c>
      <c r="V476" s="28">
        <f>ROUND(E476*U476,2)</f>
        <v>0</v>
      </c>
      <c r="W476" s="28"/>
      <c r="X476" s="28" t="s">
        <v>119</v>
      </c>
      <c r="Y476" s="28" t="s">
        <v>108</v>
      </c>
      <c r="Z476" s="17"/>
      <c r="AA476" s="17"/>
      <c r="AB476" s="17"/>
      <c r="AC476" s="17"/>
      <c r="AD476" s="17"/>
      <c r="AE476" s="17"/>
      <c r="AF476" s="17"/>
      <c r="AG476" s="17" t="s">
        <v>814</v>
      </c>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7"/>
      <c r="BH476" s="17"/>
    </row>
    <row r="477" spans="1:60" outlineLevel="2" x14ac:dyDescent="0.2">
      <c r="A477" s="24"/>
      <c r="B477" s="25"/>
      <c r="C477" s="55" t="s">
        <v>916</v>
      </c>
      <c r="D477" s="30"/>
      <c r="E477" s="61">
        <v>122.694</v>
      </c>
      <c r="F477" s="28"/>
      <c r="G477" s="28"/>
      <c r="H477" s="28"/>
      <c r="I477" s="28"/>
      <c r="J477" s="28"/>
      <c r="K477" s="28"/>
      <c r="L477" s="28"/>
      <c r="M477" s="28"/>
      <c r="N477" s="27"/>
      <c r="O477" s="27"/>
      <c r="P477" s="27"/>
      <c r="Q477" s="27"/>
      <c r="R477" s="28"/>
      <c r="S477" s="28"/>
      <c r="T477" s="28"/>
      <c r="U477" s="28"/>
      <c r="V477" s="28"/>
      <c r="W477" s="28"/>
      <c r="X477" s="28"/>
      <c r="Y477" s="28"/>
      <c r="Z477" s="17"/>
      <c r="AA477" s="17"/>
      <c r="AB477" s="17"/>
      <c r="AC477" s="17"/>
      <c r="AD477" s="17"/>
      <c r="AE477" s="17"/>
      <c r="AF477" s="17"/>
      <c r="AG477" s="17" t="s">
        <v>111</v>
      </c>
      <c r="AH477" s="17">
        <v>0</v>
      </c>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7"/>
      <c r="BH477" s="17"/>
    </row>
    <row r="478" spans="1:60" outlineLevel="1" x14ac:dyDescent="0.2">
      <c r="A478" s="39">
        <v>158</v>
      </c>
      <c r="B478" s="40" t="s">
        <v>917</v>
      </c>
      <c r="C478" s="54" t="s">
        <v>918</v>
      </c>
      <c r="D478" s="41" t="s">
        <v>151</v>
      </c>
      <c r="E478" s="42">
        <v>4</v>
      </c>
      <c r="F478" s="438">
        <v>0</v>
      </c>
      <c r="G478" s="44">
        <f>ROUND(E478*F478,2)</f>
        <v>0</v>
      </c>
      <c r="H478" s="43"/>
      <c r="I478" s="44">
        <f>ROUND(E478*H478,2)</f>
        <v>0</v>
      </c>
      <c r="J478" s="43"/>
      <c r="K478" s="44">
        <f>ROUND(E478*J478,2)</f>
        <v>0</v>
      </c>
      <c r="L478" s="44">
        <v>21</v>
      </c>
      <c r="M478" s="44">
        <f>G478*(1+L478/100)</f>
        <v>0</v>
      </c>
      <c r="N478" s="42">
        <v>0</v>
      </c>
      <c r="O478" s="42">
        <f>ROUND(E478*N478,2)</f>
        <v>0</v>
      </c>
      <c r="P478" s="42">
        <v>0</v>
      </c>
      <c r="Q478" s="42">
        <f>ROUND(E478*P478,2)</f>
        <v>0</v>
      </c>
      <c r="R478" s="44"/>
      <c r="S478" s="44" t="s">
        <v>132</v>
      </c>
      <c r="T478" s="45" t="s">
        <v>133</v>
      </c>
      <c r="U478" s="28">
        <v>0</v>
      </c>
      <c r="V478" s="28">
        <f>ROUND(E478*U478,2)</f>
        <v>0</v>
      </c>
      <c r="W478" s="28"/>
      <c r="X478" s="28" t="s">
        <v>119</v>
      </c>
      <c r="Y478" s="28" t="s">
        <v>108</v>
      </c>
      <c r="Z478" s="17"/>
      <c r="AA478" s="17"/>
      <c r="AB478" s="17"/>
      <c r="AC478" s="17"/>
      <c r="AD478" s="17"/>
      <c r="AE478" s="17"/>
      <c r="AF478" s="17"/>
      <c r="AG478" s="17" t="s">
        <v>814</v>
      </c>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row>
    <row r="479" spans="1:60" outlineLevel="2" x14ac:dyDescent="0.2">
      <c r="A479" s="24"/>
      <c r="B479" s="25"/>
      <c r="C479" s="55" t="s">
        <v>17</v>
      </c>
      <c r="D479" s="30"/>
      <c r="E479" s="61">
        <v>4</v>
      </c>
      <c r="F479" s="28"/>
      <c r="G479" s="28"/>
      <c r="H479" s="28"/>
      <c r="I479" s="28"/>
      <c r="J479" s="28"/>
      <c r="K479" s="28"/>
      <c r="L479" s="28"/>
      <c r="M479" s="28"/>
      <c r="N479" s="27"/>
      <c r="O479" s="27"/>
      <c r="P479" s="27"/>
      <c r="Q479" s="27"/>
      <c r="R479" s="28"/>
      <c r="S479" s="28"/>
      <c r="T479" s="28"/>
      <c r="U479" s="28"/>
      <c r="V479" s="28"/>
      <c r="W479" s="28"/>
      <c r="X479" s="28"/>
      <c r="Y479" s="28"/>
      <c r="Z479" s="17"/>
      <c r="AA479" s="17"/>
      <c r="AB479" s="17"/>
      <c r="AC479" s="17"/>
      <c r="AD479" s="17"/>
      <c r="AE479" s="17"/>
      <c r="AF479" s="17"/>
      <c r="AG479" s="17" t="s">
        <v>111</v>
      </c>
      <c r="AH479" s="17">
        <v>0</v>
      </c>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7"/>
      <c r="BH479" s="17"/>
    </row>
    <row r="480" spans="1:60" outlineLevel="1" x14ac:dyDescent="0.2">
      <c r="A480" s="39">
        <v>159</v>
      </c>
      <c r="B480" s="40" t="s">
        <v>919</v>
      </c>
      <c r="C480" s="54" t="s">
        <v>920</v>
      </c>
      <c r="D480" s="41" t="s">
        <v>151</v>
      </c>
      <c r="E480" s="42">
        <v>68.590199999999996</v>
      </c>
      <c r="F480" s="438">
        <v>0</v>
      </c>
      <c r="G480" s="44">
        <f>ROUND(E480*F480,2)</f>
        <v>0</v>
      </c>
      <c r="H480" s="43"/>
      <c r="I480" s="44">
        <f>ROUND(E480*H480,2)</f>
        <v>0</v>
      </c>
      <c r="J480" s="43"/>
      <c r="K480" s="44">
        <f>ROUND(E480*J480,2)</f>
        <v>0</v>
      </c>
      <c r="L480" s="44">
        <v>21</v>
      </c>
      <c r="M480" s="44">
        <f>G480*(1+L480/100)</f>
        <v>0</v>
      </c>
      <c r="N480" s="42">
        <v>0</v>
      </c>
      <c r="O480" s="42">
        <f>ROUND(E480*N480,2)</f>
        <v>0</v>
      </c>
      <c r="P480" s="42">
        <v>0</v>
      </c>
      <c r="Q480" s="42">
        <f>ROUND(E480*P480,2)</f>
        <v>0</v>
      </c>
      <c r="R480" s="44"/>
      <c r="S480" s="44" t="s">
        <v>132</v>
      </c>
      <c r="T480" s="45" t="s">
        <v>133</v>
      </c>
      <c r="U480" s="28">
        <v>0</v>
      </c>
      <c r="V480" s="28">
        <f>ROUND(E480*U480,2)</f>
        <v>0</v>
      </c>
      <c r="W480" s="28"/>
      <c r="X480" s="28" t="s">
        <v>119</v>
      </c>
      <c r="Y480" s="28" t="s">
        <v>108</v>
      </c>
      <c r="Z480" s="17"/>
      <c r="AA480" s="17"/>
      <c r="AB480" s="17"/>
      <c r="AC480" s="17"/>
      <c r="AD480" s="17"/>
      <c r="AE480" s="17"/>
      <c r="AF480" s="17"/>
      <c r="AG480" s="17" t="s">
        <v>814</v>
      </c>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7"/>
      <c r="BH480" s="17"/>
    </row>
    <row r="481" spans="1:60" outlineLevel="2" x14ac:dyDescent="0.2">
      <c r="A481" s="308"/>
      <c r="B481" s="309"/>
      <c r="C481" s="310" t="s">
        <v>921</v>
      </c>
      <c r="D481" s="311"/>
      <c r="E481" s="312">
        <v>68.590199999999996</v>
      </c>
      <c r="F481" s="313"/>
      <c r="G481" s="313"/>
      <c r="H481" s="313"/>
      <c r="I481" s="313"/>
      <c r="J481" s="313"/>
      <c r="K481" s="313"/>
      <c r="L481" s="313"/>
      <c r="M481" s="313"/>
      <c r="N481" s="314"/>
      <c r="O481" s="314"/>
      <c r="P481" s="314"/>
      <c r="Q481" s="314"/>
      <c r="R481" s="313"/>
      <c r="S481" s="313"/>
      <c r="T481" s="28"/>
      <c r="U481" s="28"/>
      <c r="V481" s="28"/>
      <c r="W481" s="28"/>
      <c r="X481" s="28"/>
      <c r="Y481" s="28"/>
      <c r="Z481" s="17"/>
      <c r="AA481" s="17"/>
      <c r="AB481" s="17"/>
      <c r="AC481" s="17"/>
      <c r="AD481" s="17"/>
      <c r="AE481" s="17"/>
      <c r="AF481" s="17"/>
      <c r="AG481" s="17" t="s">
        <v>111</v>
      </c>
      <c r="AH481" s="17">
        <v>0</v>
      </c>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row>
    <row r="482" spans="1:60" outlineLevel="1" x14ac:dyDescent="0.2">
      <c r="A482" s="24">
        <v>160</v>
      </c>
      <c r="B482" s="25" t="s">
        <v>922</v>
      </c>
      <c r="C482" s="57" t="s">
        <v>923</v>
      </c>
      <c r="D482" s="26" t="s">
        <v>0</v>
      </c>
      <c r="E482" s="438">
        <v>0</v>
      </c>
      <c r="F482" s="438">
        <v>0</v>
      </c>
      <c r="G482" s="28">
        <f>ROUND(E482*F482,2)</f>
        <v>0</v>
      </c>
      <c r="H482" s="29"/>
      <c r="I482" s="28">
        <f>ROUND(E482*H482,2)</f>
        <v>0</v>
      </c>
      <c r="J482" s="29"/>
      <c r="K482" s="28">
        <f>ROUND(E482*J482,2)</f>
        <v>0</v>
      </c>
      <c r="L482" s="28">
        <v>21</v>
      </c>
      <c r="M482" s="28">
        <f>G482*(1+L482/100)</f>
        <v>0</v>
      </c>
      <c r="N482" s="27">
        <v>0</v>
      </c>
      <c r="O482" s="27">
        <f>ROUND(E482*N482,2)</f>
        <v>0</v>
      </c>
      <c r="P482" s="27">
        <v>0</v>
      </c>
      <c r="Q482" s="27">
        <f>ROUND(E482*P482,2)</f>
        <v>0</v>
      </c>
      <c r="R482" s="28"/>
      <c r="S482" s="28" t="s">
        <v>106</v>
      </c>
      <c r="T482" s="28" t="s">
        <v>106</v>
      </c>
      <c r="U482" s="28">
        <v>0</v>
      </c>
      <c r="V482" s="28">
        <f>ROUND(E482*U482,2)</f>
        <v>0</v>
      </c>
      <c r="W482" s="28"/>
      <c r="X482" s="28" t="s">
        <v>215</v>
      </c>
      <c r="Y482" s="28" t="s">
        <v>108</v>
      </c>
      <c r="Z482" s="17"/>
      <c r="AA482" s="17"/>
      <c r="AB482" s="17"/>
      <c r="AC482" s="17"/>
      <c r="AD482" s="17"/>
      <c r="AE482" s="17"/>
      <c r="AF482" s="17"/>
      <c r="AG482" s="17" t="s">
        <v>216</v>
      </c>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row>
    <row r="483" spans="1:60" x14ac:dyDescent="0.2">
      <c r="A483" s="32" t="s">
        <v>101</v>
      </c>
      <c r="B483" s="33" t="s">
        <v>66</v>
      </c>
      <c r="C483" s="53" t="s">
        <v>67</v>
      </c>
      <c r="D483" s="34"/>
      <c r="E483" s="35"/>
      <c r="F483" s="36"/>
      <c r="G483" s="36">
        <f>SUMIF(AG484:AG513,"&lt;&gt;NOR",G484:G513)</f>
        <v>0</v>
      </c>
      <c r="H483" s="36"/>
      <c r="I483" s="36">
        <f>SUM(I484:I513)</f>
        <v>0</v>
      </c>
      <c r="J483" s="36"/>
      <c r="K483" s="36">
        <f>SUM(K484:K513)</f>
        <v>0</v>
      </c>
      <c r="L483" s="36"/>
      <c r="M483" s="36">
        <f>SUM(M484:M513)</f>
        <v>0</v>
      </c>
      <c r="N483" s="35"/>
      <c r="O483" s="35">
        <f>SUM(O484:O513)</f>
        <v>1.8399999999999999</v>
      </c>
      <c r="P483" s="35"/>
      <c r="Q483" s="35">
        <f>SUM(Q484:Q513)</f>
        <v>0</v>
      </c>
      <c r="R483" s="36"/>
      <c r="S483" s="36"/>
      <c r="T483" s="37"/>
      <c r="U483" s="31"/>
      <c r="V483" s="31">
        <f>SUM(V484:V513)</f>
        <v>88.220000000000013</v>
      </c>
      <c r="W483" s="31"/>
      <c r="X483" s="31"/>
      <c r="Y483" s="31"/>
      <c r="AG483" t="s">
        <v>102</v>
      </c>
    </row>
    <row r="484" spans="1:60" outlineLevel="1" x14ac:dyDescent="0.2">
      <c r="A484" s="39">
        <v>161</v>
      </c>
      <c r="B484" s="40" t="s">
        <v>924</v>
      </c>
      <c r="C484" s="54" t="s">
        <v>925</v>
      </c>
      <c r="D484" s="41" t="s">
        <v>124</v>
      </c>
      <c r="E484" s="42">
        <v>65.84</v>
      </c>
      <c r="F484" s="438">
        <v>0</v>
      </c>
      <c r="G484" s="44">
        <f>ROUND(E484*F484,2)</f>
        <v>0</v>
      </c>
      <c r="H484" s="43"/>
      <c r="I484" s="44">
        <f>ROUND(E484*H484,2)</f>
        <v>0</v>
      </c>
      <c r="J484" s="43"/>
      <c r="K484" s="44">
        <f>ROUND(E484*J484,2)</f>
        <v>0</v>
      </c>
      <c r="L484" s="44">
        <v>21</v>
      </c>
      <c r="M484" s="44">
        <f>G484*(1+L484/100)</f>
        <v>0</v>
      </c>
      <c r="N484" s="42">
        <v>1.6000000000000001E-4</v>
      </c>
      <c r="O484" s="42">
        <f>ROUND(E484*N484,2)</f>
        <v>0.01</v>
      </c>
      <c r="P484" s="42">
        <v>0</v>
      </c>
      <c r="Q484" s="42">
        <f>ROUND(E484*P484,2)</f>
        <v>0</v>
      </c>
      <c r="R484" s="44"/>
      <c r="S484" s="44" t="s">
        <v>106</v>
      </c>
      <c r="T484" s="45" t="s">
        <v>133</v>
      </c>
      <c r="U484" s="28">
        <v>0.05</v>
      </c>
      <c r="V484" s="28">
        <f>ROUND(E484*U484,2)</f>
        <v>3.29</v>
      </c>
      <c r="W484" s="28"/>
      <c r="X484" s="28" t="s">
        <v>107</v>
      </c>
      <c r="Y484" s="28" t="s">
        <v>108</v>
      </c>
      <c r="Z484" s="17"/>
      <c r="AA484" s="17"/>
      <c r="AB484" s="17"/>
      <c r="AC484" s="17"/>
      <c r="AD484" s="17"/>
      <c r="AE484" s="17"/>
      <c r="AF484" s="17"/>
      <c r="AG484" s="17" t="s">
        <v>109</v>
      </c>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7"/>
      <c r="BH484" s="17"/>
    </row>
    <row r="485" spans="1:60" outlineLevel="2" x14ac:dyDescent="0.2">
      <c r="A485" s="24"/>
      <c r="B485" s="25"/>
      <c r="C485" s="55" t="s">
        <v>926</v>
      </c>
      <c r="D485" s="30"/>
      <c r="E485" s="61">
        <v>4.4400000000000004</v>
      </c>
      <c r="F485" s="28"/>
      <c r="G485" s="28"/>
      <c r="H485" s="28"/>
      <c r="I485" s="28"/>
      <c r="J485" s="28"/>
      <c r="K485" s="28"/>
      <c r="L485" s="28"/>
      <c r="M485" s="28"/>
      <c r="N485" s="27"/>
      <c r="O485" s="27"/>
      <c r="P485" s="27"/>
      <c r="Q485" s="27"/>
      <c r="R485" s="28"/>
      <c r="S485" s="28"/>
      <c r="T485" s="28"/>
      <c r="U485" s="28"/>
      <c r="V485" s="28"/>
      <c r="W485" s="28"/>
      <c r="X485" s="28"/>
      <c r="Y485" s="28"/>
      <c r="Z485" s="17"/>
      <c r="AA485" s="17"/>
      <c r="AB485" s="17"/>
      <c r="AC485" s="17"/>
      <c r="AD485" s="17"/>
      <c r="AE485" s="17"/>
      <c r="AF485" s="17"/>
      <c r="AG485" s="17" t="s">
        <v>111</v>
      </c>
      <c r="AH485" s="17">
        <v>0</v>
      </c>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7"/>
      <c r="BH485" s="17"/>
    </row>
    <row r="486" spans="1:60" outlineLevel="3" x14ac:dyDescent="0.2">
      <c r="A486" s="24"/>
      <c r="B486" s="25"/>
      <c r="C486" s="55" t="s">
        <v>927</v>
      </c>
      <c r="D486" s="30"/>
      <c r="E486" s="61">
        <v>18.72</v>
      </c>
      <c r="F486" s="28"/>
      <c r="G486" s="28"/>
      <c r="H486" s="28"/>
      <c r="I486" s="28"/>
      <c r="J486" s="28"/>
      <c r="K486" s="28"/>
      <c r="L486" s="28"/>
      <c r="M486" s="28"/>
      <c r="N486" s="27"/>
      <c r="O486" s="27"/>
      <c r="P486" s="27"/>
      <c r="Q486" s="27"/>
      <c r="R486" s="28"/>
      <c r="S486" s="28"/>
      <c r="T486" s="28"/>
      <c r="U486" s="28"/>
      <c r="V486" s="28"/>
      <c r="W486" s="28"/>
      <c r="X486" s="28"/>
      <c r="Y486" s="28"/>
      <c r="Z486" s="17"/>
      <c r="AA486" s="17"/>
      <c r="AB486" s="17"/>
      <c r="AC486" s="17"/>
      <c r="AD486" s="17"/>
      <c r="AE486" s="17"/>
      <c r="AF486" s="17"/>
      <c r="AG486" s="17" t="s">
        <v>111</v>
      </c>
      <c r="AH486" s="17">
        <v>0</v>
      </c>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row>
    <row r="487" spans="1:60" outlineLevel="3" x14ac:dyDescent="0.2">
      <c r="A487" s="24"/>
      <c r="B487" s="25"/>
      <c r="C487" s="55" t="s">
        <v>928</v>
      </c>
      <c r="D487" s="30"/>
      <c r="E487" s="61">
        <v>14.96</v>
      </c>
      <c r="F487" s="28"/>
      <c r="G487" s="28"/>
      <c r="H487" s="28"/>
      <c r="I487" s="28"/>
      <c r="J487" s="28"/>
      <c r="K487" s="28"/>
      <c r="L487" s="28"/>
      <c r="M487" s="28"/>
      <c r="N487" s="27"/>
      <c r="O487" s="27"/>
      <c r="P487" s="27"/>
      <c r="Q487" s="27"/>
      <c r="R487" s="28"/>
      <c r="S487" s="28"/>
      <c r="T487" s="28"/>
      <c r="U487" s="28"/>
      <c r="V487" s="28"/>
      <c r="W487" s="28"/>
      <c r="X487" s="28"/>
      <c r="Y487" s="28"/>
      <c r="Z487" s="17"/>
      <c r="AA487" s="17"/>
      <c r="AB487" s="17"/>
      <c r="AC487" s="17"/>
      <c r="AD487" s="17"/>
      <c r="AE487" s="17"/>
      <c r="AF487" s="17"/>
      <c r="AG487" s="17" t="s">
        <v>111</v>
      </c>
      <c r="AH487" s="17">
        <v>0</v>
      </c>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7"/>
      <c r="BH487" s="17"/>
    </row>
    <row r="488" spans="1:60" outlineLevel="3" x14ac:dyDescent="0.2">
      <c r="A488" s="24"/>
      <c r="B488" s="25"/>
      <c r="C488" s="55" t="s">
        <v>929</v>
      </c>
      <c r="D488" s="30"/>
      <c r="E488" s="61">
        <v>31.92</v>
      </c>
      <c r="F488" s="28"/>
      <c r="G488" s="28"/>
      <c r="H488" s="28"/>
      <c r="I488" s="28"/>
      <c r="J488" s="28"/>
      <c r="K488" s="28"/>
      <c r="L488" s="28"/>
      <c r="M488" s="28"/>
      <c r="N488" s="27"/>
      <c r="O488" s="27"/>
      <c r="P488" s="27"/>
      <c r="Q488" s="27"/>
      <c r="R488" s="28"/>
      <c r="S488" s="28"/>
      <c r="T488" s="28"/>
      <c r="U488" s="28"/>
      <c r="V488" s="28"/>
      <c r="W488" s="28"/>
      <c r="X488" s="28"/>
      <c r="Y488" s="28"/>
      <c r="Z488" s="17"/>
      <c r="AA488" s="17"/>
      <c r="AB488" s="17"/>
      <c r="AC488" s="17"/>
      <c r="AD488" s="17"/>
      <c r="AE488" s="17"/>
      <c r="AF488" s="17"/>
      <c r="AG488" s="17" t="s">
        <v>111</v>
      </c>
      <c r="AH488" s="17">
        <v>0</v>
      </c>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7"/>
      <c r="BH488" s="17"/>
    </row>
    <row r="489" spans="1:60" outlineLevel="3" x14ac:dyDescent="0.2">
      <c r="A489" s="24"/>
      <c r="B489" s="25"/>
      <c r="C489" s="55" t="s">
        <v>930</v>
      </c>
      <c r="D489" s="30"/>
      <c r="E489" s="61">
        <v>-8.4</v>
      </c>
      <c r="F489" s="28"/>
      <c r="G489" s="28"/>
      <c r="H489" s="28"/>
      <c r="I489" s="28"/>
      <c r="J489" s="28"/>
      <c r="K489" s="28"/>
      <c r="L489" s="28"/>
      <c r="M489" s="28"/>
      <c r="N489" s="27"/>
      <c r="O489" s="27"/>
      <c r="P489" s="27"/>
      <c r="Q489" s="27"/>
      <c r="R489" s="28"/>
      <c r="S489" s="28"/>
      <c r="T489" s="28"/>
      <c r="U489" s="28"/>
      <c r="V489" s="28"/>
      <c r="W489" s="28"/>
      <c r="X489" s="28"/>
      <c r="Y489" s="28"/>
      <c r="Z489" s="17"/>
      <c r="AA489" s="17"/>
      <c r="AB489" s="17"/>
      <c r="AC489" s="17"/>
      <c r="AD489" s="17"/>
      <c r="AE489" s="17"/>
      <c r="AF489" s="17"/>
      <c r="AG489" s="17" t="s">
        <v>111</v>
      </c>
      <c r="AH489" s="17">
        <v>0</v>
      </c>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7"/>
      <c r="BH489" s="17"/>
    </row>
    <row r="490" spans="1:60" outlineLevel="3" x14ac:dyDescent="0.2">
      <c r="A490" s="24"/>
      <c r="B490" s="25"/>
      <c r="C490" s="55" t="s">
        <v>931</v>
      </c>
      <c r="D490" s="30"/>
      <c r="E490" s="61">
        <v>4.2</v>
      </c>
      <c r="F490" s="28"/>
      <c r="G490" s="28"/>
      <c r="H490" s="28"/>
      <c r="I490" s="28"/>
      <c r="J490" s="28"/>
      <c r="K490" s="28"/>
      <c r="L490" s="28"/>
      <c r="M490" s="28"/>
      <c r="N490" s="27"/>
      <c r="O490" s="27"/>
      <c r="P490" s="27"/>
      <c r="Q490" s="27"/>
      <c r="R490" s="28"/>
      <c r="S490" s="28"/>
      <c r="T490" s="28"/>
      <c r="U490" s="28"/>
      <c r="V490" s="28"/>
      <c r="W490" s="28"/>
      <c r="X490" s="28"/>
      <c r="Y490" s="28"/>
      <c r="Z490" s="17"/>
      <c r="AA490" s="17"/>
      <c r="AB490" s="17"/>
      <c r="AC490" s="17"/>
      <c r="AD490" s="17"/>
      <c r="AE490" s="17"/>
      <c r="AF490" s="17"/>
      <c r="AG490" s="17" t="s">
        <v>111</v>
      </c>
      <c r="AH490" s="17">
        <v>0</v>
      </c>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7"/>
      <c r="BH490" s="17"/>
    </row>
    <row r="491" spans="1:60" ht="22.5" outlineLevel="1" x14ac:dyDescent="0.2">
      <c r="A491" s="39">
        <v>162</v>
      </c>
      <c r="B491" s="40" t="s">
        <v>932</v>
      </c>
      <c r="C491" s="54" t="s">
        <v>933</v>
      </c>
      <c r="D491" s="41" t="s">
        <v>151</v>
      </c>
      <c r="E491" s="42">
        <v>20</v>
      </c>
      <c r="F491" s="438">
        <v>0</v>
      </c>
      <c r="G491" s="44">
        <f>ROUND(E491*F491,2)</f>
        <v>0</v>
      </c>
      <c r="H491" s="43"/>
      <c r="I491" s="44">
        <f>ROUND(E491*H491,2)</f>
        <v>0</v>
      </c>
      <c r="J491" s="43"/>
      <c r="K491" s="44">
        <f>ROUND(E491*J491,2)</f>
        <v>0</v>
      </c>
      <c r="L491" s="44">
        <v>21</v>
      </c>
      <c r="M491" s="44">
        <f>G491*(1+L491/100)</f>
        <v>0</v>
      </c>
      <c r="N491" s="42">
        <v>3.0000000000000001E-5</v>
      </c>
      <c r="O491" s="42">
        <f>ROUND(E491*N491,2)</f>
        <v>0</v>
      </c>
      <c r="P491" s="42">
        <v>0</v>
      </c>
      <c r="Q491" s="42">
        <f>ROUND(E491*P491,2)</f>
        <v>0</v>
      </c>
      <c r="R491" s="44"/>
      <c r="S491" s="44" t="s">
        <v>106</v>
      </c>
      <c r="T491" s="45" t="s">
        <v>133</v>
      </c>
      <c r="U491" s="28">
        <v>0</v>
      </c>
      <c r="V491" s="28">
        <f>ROUND(E491*U491,2)</f>
        <v>0</v>
      </c>
      <c r="W491" s="28"/>
      <c r="X491" s="28" t="s">
        <v>107</v>
      </c>
      <c r="Y491" s="28" t="s">
        <v>108</v>
      </c>
      <c r="Z491" s="17"/>
      <c r="AA491" s="17"/>
      <c r="AB491" s="17"/>
      <c r="AC491" s="17"/>
      <c r="AD491" s="17"/>
      <c r="AE491" s="17"/>
      <c r="AF491" s="17"/>
      <c r="AG491" s="17" t="s">
        <v>109</v>
      </c>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7"/>
      <c r="BH491" s="17"/>
    </row>
    <row r="492" spans="1:60" outlineLevel="2" x14ac:dyDescent="0.2">
      <c r="A492" s="24"/>
      <c r="B492" s="25"/>
      <c r="C492" s="55" t="s">
        <v>934</v>
      </c>
      <c r="D492" s="30"/>
      <c r="E492" s="61">
        <v>20</v>
      </c>
      <c r="F492" s="28"/>
      <c r="G492" s="28"/>
      <c r="H492" s="28"/>
      <c r="I492" s="28"/>
      <c r="J492" s="28"/>
      <c r="K492" s="28"/>
      <c r="L492" s="28"/>
      <c r="M492" s="28"/>
      <c r="N492" s="27"/>
      <c r="O492" s="27"/>
      <c r="P492" s="27"/>
      <c r="Q492" s="27"/>
      <c r="R492" s="28"/>
      <c r="S492" s="28"/>
      <c r="T492" s="28"/>
      <c r="U492" s="28"/>
      <c r="V492" s="28"/>
      <c r="W492" s="28"/>
      <c r="X492" s="28"/>
      <c r="Y492" s="28"/>
      <c r="Z492" s="17"/>
      <c r="AA492" s="17"/>
      <c r="AB492" s="17"/>
      <c r="AC492" s="17"/>
      <c r="AD492" s="17"/>
      <c r="AE492" s="17"/>
      <c r="AF492" s="17"/>
      <c r="AG492" s="17" t="s">
        <v>111</v>
      </c>
      <c r="AH492" s="17">
        <v>0</v>
      </c>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7"/>
      <c r="BH492" s="17"/>
    </row>
    <row r="493" spans="1:60" ht="33.75" outlineLevel="1" x14ac:dyDescent="0.2">
      <c r="A493" s="39">
        <v>163</v>
      </c>
      <c r="B493" s="40" t="s">
        <v>935</v>
      </c>
      <c r="C493" s="54" t="s">
        <v>936</v>
      </c>
      <c r="D493" s="41" t="s">
        <v>124</v>
      </c>
      <c r="E493" s="42">
        <v>65.84</v>
      </c>
      <c r="F493" s="438">
        <v>0</v>
      </c>
      <c r="G493" s="44">
        <f>ROUND(E493*F493,2)</f>
        <v>0</v>
      </c>
      <c r="H493" s="43"/>
      <c r="I493" s="44">
        <f>ROUND(E493*H493,2)</f>
        <v>0</v>
      </c>
      <c r="J493" s="43"/>
      <c r="K493" s="44">
        <f>ROUND(E493*J493,2)</f>
        <v>0</v>
      </c>
      <c r="L493" s="44">
        <v>21</v>
      </c>
      <c r="M493" s="44">
        <f>G493*(1+L493/100)</f>
        <v>0</v>
      </c>
      <c r="N493" s="42">
        <v>5.3499999999999997E-3</v>
      </c>
      <c r="O493" s="42">
        <f>ROUND(E493*N493,2)</f>
        <v>0.35</v>
      </c>
      <c r="P493" s="42">
        <v>0</v>
      </c>
      <c r="Q493" s="42">
        <f>ROUND(E493*P493,2)</f>
        <v>0</v>
      </c>
      <c r="R493" s="44"/>
      <c r="S493" s="44" t="s">
        <v>106</v>
      </c>
      <c r="T493" s="45" t="s">
        <v>106</v>
      </c>
      <c r="U493" s="28">
        <v>1.29</v>
      </c>
      <c r="V493" s="28">
        <f>ROUND(E493*U493,2)</f>
        <v>84.93</v>
      </c>
      <c r="W493" s="28"/>
      <c r="X493" s="28" t="s">
        <v>107</v>
      </c>
      <c r="Y493" s="28" t="s">
        <v>108</v>
      </c>
      <c r="Z493" s="17"/>
      <c r="AA493" s="17"/>
      <c r="AB493" s="17"/>
      <c r="AC493" s="17"/>
      <c r="AD493" s="17"/>
      <c r="AE493" s="17"/>
      <c r="AF493" s="17"/>
      <c r="AG493" s="17" t="s">
        <v>109</v>
      </c>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7"/>
      <c r="BH493" s="17"/>
    </row>
    <row r="494" spans="1:60" outlineLevel="2" x14ac:dyDescent="0.2">
      <c r="A494" s="24"/>
      <c r="B494" s="25"/>
      <c r="C494" s="55" t="s">
        <v>926</v>
      </c>
      <c r="D494" s="30"/>
      <c r="E494" s="61">
        <v>4.4400000000000004</v>
      </c>
      <c r="F494" s="28"/>
      <c r="G494" s="28"/>
      <c r="H494" s="28"/>
      <c r="I494" s="28"/>
      <c r="J494" s="28"/>
      <c r="K494" s="28"/>
      <c r="L494" s="28"/>
      <c r="M494" s="28"/>
      <c r="N494" s="27"/>
      <c r="O494" s="27"/>
      <c r="P494" s="27"/>
      <c r="Q494" s="27"/>
      <c r="R494" s="28"/>
      <c r="S494" s="28"/>
      <c r="T494" s="28"/>
      <c r="U494" s="28"/>
      <c r="V494" s="28"/>
      <c r="W494" s="28"/>
      <c r="X494" s="28"/>
      <c r="Y494" s="28"/>
      <c r="Z494" s="17"/>
      <c r="AA494" s="17"/>
      <c r="AB494" s="17"/>
      <c r="AC494" s="17"/>
      <c r="AD494" s="17"/>
      <c r="AE494" s="17"/>
      <c r="AF494" s="17"/>
      <c r="AG494" s="17" t="s">
        <v>111</v>
      </c>
      <c r="AH494" s="17">
        <v>0</v>
      </c>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row>
    <row r="495" spans="1:60" outlineLevel="3" x14ac:dyDescent="0.2">
      <c r="A495" s="24"/>
      <c r="B495" s="25"/>
      <c r="C495" s="55" t="s">
        <v>927</v>
      </c>
      <c r="D495" s="30"/>
      <c r="E495" s="61">
        <v>18.72</v>
      </c>
      <c r="F495" s="28"/>
      <c r="G495" s="28"/>
      <c r="H495" s="28"/>
      <c r="I495" s="28"/>
      <c r="J495" s="28"/>
      <c r="K495" s="28"/>
      <c r="L495" s="28"/>
      <c r="M495" s="28"/>
      <c r="N495" s="27"/>
      <c r="O495" s="27"/>
      <c r="P495" s="27"/>
      <c r="Q495" s="27"/>
      <c r="R495" s="28"/>
      <c r="S495" s="28"/>
      <c r="T495" s="28"/>
      <c r="U495" s="28"/>
      <c r="V495" s="28"/>
      <c r="W495" s="28"/>
      <c r="X495" s="28"/>
      <c r="Y495" s="28"/>
      <c r="Z495" s="17"/>
      <c r="AA495" s="17"/>
      <c r="AB495" s="17"/>
      <c r="AC495" s="17"/>
      <c r="AD495" s="17"/>
      <c r="AE495" s="17"/>
      <c r="AF495" s="17"/>
      <c r="AG495" s="17" t="s">
        <v>111</v>
      </c>
      <c r="AH495" s="17">
        <v>0</v>
      </c>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7"/>
      <c r="BH495" s="17"/>
    </row>
    <row r="496" spans="1:60" outlineLevel="3" x14ac:dyDescent="0.2">
      <c r="A496" s="24"/>
      <c r="B496" s="25"/>
      <c r="C496" s="55" t="s">
        <v>928</v>
      </c>
      <c r="D496" s="30"/>
      <c r="E496" s="61">
        <v>14.96</v>
      </c>
      <c r="F496" s="28"/>
      <c r="G496" s="28"/>
      <c r="H496" s="28"/>
      <c r="I496" s="28"/>
      <c r="J496" s="28"/>
      <c r="K496" s="28"/>
      <c r="L496" s="28"/>
      <c r="M496" s="28"/>
      <c r="N496" s="27"/>
      <c r="O496" s="27"/>
      <c r="P496" s="27"/>
      <c r="Q496" s="27"/>
      <c r="R496" s="28"/>
      <c r="S496" s="28"/>
      <c r="T496" s="28"/>
      <c r="U496" s="28"/>
      <c r="V496" s="28"/>
      <c r="W496" s="28"/>
      <c r="X496" s="28"/>
      <c r="Y496" s="28"/>
      <c r="Z496" s="17"/>
      <c r="AA496" s="17"/>
      <c r="AB496" s="17"/>
      <c r="AC496" s="17"/>
      <c r="AD496" s="17"/>
      <c r="AE496" s="17"/>
      <c r="AF496" s="17"/>
      <c r="AG496" s="17" t="s">
        <v>111</v>
      </c>
      <c r="AH496" s="17">
        <v>0</v>
      </c>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row>
    <row r="497" spans="1:60" outlineLevel="3" x14ac:dyDescent="0.2">
      <c r="A497" s="24"/>
      <c r="B497" s="25"/>
      <c r="C497" s="55" t="s">
        <v>929</v>
      </c>
      <c r="D497" s="30"/>
      <c r="E497" s="61">
        <v>31.92</v>
      </c>
      <c r="F497" s="28"/>
      <c r="G497" s="28"/>
      <c r="H497" s="28"/>
      <c r="I497" s="28"/>
      <c r="J497" s="28"/>
      <c r="K497" s="28"/>
      <c r="L497" s="28"/>
      <c r="M497" s="28"/>
      <c r="N497" s="27"/>
      <c r="O497" s="27"/>
      <c r="P497" s="27"/>
      <c r="Q497" s="27"/>
      <c r="R497" s="28"/>
      <c r="S497" s="28"/>
      <c r="T497" s="28"/>
      <c r="U497" s="28"/>
      <c r="V497" s="28"/>
      <c r="W497" s="28"/>
      <c r="X497" s="28"/>
      <c r="Y497" s="28"/>
      <c r="Z497" s="17"/>
      <c r="AA497" s="17"/>
      <c r="AB497" s="17"/>
      <c r="AC497" s="17"/>
      <c r="AD497" s="17"/>
      <c r="AE497" s="17"/>
      <c r="AF497" s="17"/>
      <c r="AG497" s="17" t="s">
        <v>111</v>
      </c>
      <c r="AH497" s="17">
        <v>0</v>
      </c>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row>
    <row r="498" spans="1:60" outlineLevel="3" x14ac:dyDescent="0.2">
      <c r="A498" s="24"/>
      <c r="B498" s="25"/>
      <c r="C498" s="55" t="s">
        <v>930</v>
      </c>
      <c r="D498" s="30"/>
      <c r="E498" s="61">
        <v>-8.4</v>
      </c>
      <c r="F498" s="28"/>
      <c r="G498" s="28"/>
      <c r="H498" s="28"/>
      <c r="I498" s="28"/>
      <c r="J498" s="28"/>
      <c r="K498" s="28"/>
      <c r="L498" s="28"/>
      <c r="M498" s="28"/>
      <c r="N498" s="27"/>
      <c r="O498" s="27"/>
      <c r="P498" s="27"/>
      <c r="Q498" s="27"/>
      <c r="R498" s="28"/>
      <c r="S498" s="28"/>
      <c r="T498" s="28"/>
      <c r="U498" s="28"/>
      <c r="V498" s="28"/>
      <c r="W498" s="28"/>
      <c r="X498" s="28"/>
      <c r="Y498" s="28"/>
      <c r="Z498" s="17"/>
      <c r="AA498" s="17"/>
      <c r="AB498" s="17"/>
      <c r="AC498" s="17"/>
      <c r="AD498" s="17"/>
      <c r="AE498" s="17"/>
      <c r="AF498" s="17"/>
      <c r="AG498" s="17" t="s">
        <v>111</v>
      </c>
      <c r="AH498" s="17">
        <v>0</v>
      </c>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row>
    <row r="499" spans="1:60" outlineLevel="3" x14ac:dyDescent="0.2">
      <c r="A499" s="24"/>
      <c r="B499" s="25"/>
      <c r="C499" s="55" t="s">
        <v>931</v>
      </c>
      <c r="D499" s="30"/>
      <c r="E499" s="61">
        <v>4.2</v>
      </c>
      <c r="F499" s="28"/>
      <c r="G499" s="28"/>
      <c r="H499" s="28"/>
      <c r="I499" s="28"/>
      <c r="J499" s="28"/>
      <c r="K499" s="28"/>
      <c r="L499" s="28"/>
      <c r="M499" s="28"/>
      <c r="N499" s="27"/>
      <c r="O499" s="27"/>
      <c r="P499" s="27"/>
      <c r="Q499" s="27"/>
      <c r="R499" s="28"/>
      <c r="S499" s="28"/>
      <c r="T499" s="28"/>
      <c r="U499" s="28"/>
      <c r="V499" s="28"/>
      <c r="W499" s="28"/>
      <c r="X499" s="28"/>
      <c r="Y499" s="28"/>
      <c r="Z499" s="17"/>
      <c r="AA499" s="17"/>
      <c r="AB499" s="17"/>
      <c r="AC499" s="17"/>
      <c r="AD499" s="17"/>
      <c r="AE499" s="17"/>
      <c r="AF499" s="17"/>
      <c r="AG499" s="17" t="s">
        <v>111</v>
      </c>
      <c r="AH499" s="17">
        <v>0</v>
      </c>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7"/>
      <c r="BH499" s="17"/>
    </row>
    <row r="500" spans="1:60" outlineLevel="1" x14ac:dyDescent="0.2">
      <c r="A500" s="39">
        <v>164</v>
      </c>
      <c r="B500" s="40" t="s">
        <v>937</v>
      </c>
      <c r="C500" s="54" t="s">
        <v>938</v>
      </c>
      <c r="D500" s="41" t="s">
        <v>124</v>
      </c>
      <c r="E500" s="42">
        <v>65.84</v>
      </c>
      <c r="F500" s="438">
        <v>0</v>
      </c>
      <c r="G500" s="44">
        <f>ROUND(E500*F500,2)</f>
        <v>0</v>
      </c>
      <c r="H500" s="43"/>
      <c r="I500" s="44">
        <f>ROUND(E500*H500,2)</f>
        <v>0</v>
      </c>
      <c r="J500" s="43"/>
      <c r="K500" s="44">
        <f>ROUND(E500*J500,2)</f>
        <v>0</v>
      </c>
      <c r="L500" s="44">
        <v>21</v>
      </c>
      <c r="M500" s="44">
        <f>G500*(1+L500/100)</f>
        <v>0</v>
      </c>
      <c r="N500" s="42">
        <v>8.9999999999999998E-4</v>
      </c>
      <c r="O500" s="42">
        <f>ROUND(E500*N500,2)</f>
        <v>0.06</v>
      </c>
      <c r="P500" s="42">
        <v>0</v>
      </c>
      <c r="Q500" s="42">
        <f>ROUND(E500*P500,2)</f>
        <v>0</v>
      </c>
      <c r="R500" s="44"/>
      <c r="S500" s="44" t="s">
        <v>106</v>
      </c>
      <c r="T500" s="45" t="s">
        <v>133</v>
      </c>
      <c r="U500" s="28">
        <v>0</v>
      </c>
      <c r="V500" s="28">
        <f>ROUND(E500*U500,2)</f>
        <v>0</v>
      </c>
      <c r="W500" s="28"/>
      <c r="X500" s="28" t="s">
        <v>107</v>
      </c>
      <c r="Y500" s="28" t="s">
        <v>108</v>
      </c>
      <c r="Z500" s="17"/>
      <c r="AA500" s="17"/>
      <c r="AB500" s="17"/>
      <c r="AC500" s="17"/>
      <c r="AD500" s="17"/>
      <c r="AE500" s="17"/>
      <c r="AF500" s="17"/>
      <c r="AG500" s="17" t="s">
        <v>109</v>
      </c>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7"/>
      <c r="BH500" s="17"/>
    </row>
    <row r="501" spans="1:60" outlineLevel="2" x14ac:dyDescent="0.2">
      <c r="A501" s="24"/>
      <c r="B501" s="25"/>
      <c r="C501" s="55" t="s">
        <v>926</v>
      </c>
      <c r="D501" s="30"/>
      <c r="E501" s="61">
        <v>4.4400000000000004</v>
      </c>
      <c r="F501" s="28"/>
      <c r="G501" s="28"/>
      <c r="H501" s="28"/>
      <c r="I501" s="28"/>
      <c r="J501" s="28"/>
      <c r="K501" s="28"/>
      <c r="L501" s="28"/>
      <c r="M501" s="28"/>
      <c r="N501" s="27"/>
      <c r="O501" s="27"/>
      <c r="P501" s="27"/>
      <c r="Q501" s="27"/>
      <c r="R501" s="28"/>
      <c r="S501" s="28"/>
      <c r="T501" s="28"/>
      <c r="U501" s="28"/>
      <c r="V501" s="28"/>
      <c r="W501" s="28"/>
      <c r="X501" s="28"/>
      <c r="Y501" s="28"/>
      <c r="Z501" s="17"/>
      <c r="AA501" s="17"/>
      <c r="AB501" s="17"/>
      <c r="AC501" s="17"/>
      <c r="AD501" s="17"/>
      <c r="AE501" s="17"/>
      <c r="AF501" s="17"/>
      <c r="AG501" s="17" t="s">
        <v>111</v>
      </c>
      <c r="AH501" s="17">
        <v>0</v>
      </c>
      <c r="AI501" s="17"/>
      <c r="AJ501" s="17"/>
      <c r="AK501" s="17"/>
      <c r="AL501" s="17"/>
      <c r="AM501" s="17"/>
      <c r="AN501" s="17"/>
      <c r="AO501" s="17"/>
      <c r="AP501" s="17"/>
      <c r="AQ501" s="17"/>
      <c r="AR501" s="17"/>
      <c r="AS501" s="17"/>
      <c r="AT501" s="17"/>
      <c r="AU501" s="17"/>
      <c r="AV501" s="17"/>
      <c r="AW501" s="17"/>
      <c r="AX501" s="17"/>
      <c r="AY501" s="17"/>
      <c r="AZ501" s="17"/>
      <c r="BA501" s="17"/>
      <c r="BB501" s="17"/>
      <c r="BC501" s="17"/>
      <c r="BD501" s="17"/>
      <c r="BE501" s="17"/>
      <c r="BF501" s="17"/>
      <c r="BG501" s="17"/>
      <c r="BH501" s="17"/>
    </row>
    <row r="502" spans="1:60" outlineLevel="3" x14ac:dyDescent="0.2">
      <c r="A502" s="24"/>
      <c r="B502" s="25"/>
      <c r="C502" s="55" t="s">
        <v>927</v>
      </c>
      <c r="D502" s="30"/>
      <c r="E502" s="61">
        <v>18.72</v>
      </c>
      <c r="F502" s="28"/>
      <c r="G502" s="28"/>
      <c r="H502" s="28"/>
      <c r="I502" s="28"/>
      <c r="J502" s="28"/>
      <c r="K502" s="28"/>
      <c r="L502" s="28"/>
      <c r="M502" s="28"/>
      <c r="N502" s="27"/>
      <c r="O502" s="27"/>
      <c r="P502" s="27"/>
      <c r="Q502" s="27"/>
      <c r="R502" s="28"/>
      <c r="S502" s="28"/>
      <c r="T502" s="28"/>
      <c r="U502" s="28"/>
      <c r="V502" s="28"/>
      <c r="W502" s="28"/>
      <c r="X502" s="28"/>
      <c r="Y502" s="28"/>
      <c r="Z502" s="17"/>
      <c r="AA502" s="17"/>
      <c r="AB502" s="17"/>
      <c r="AC502" s="17"/>
      <c r="AD502" s="17"/>
      <c r="AE502" s="17"/>
      <c r="AF502" s="17"/>
      <c r="AG502" s="17" t="s">
        <v>111</v>
      </c>
      <c r="AH502" s="17">
        <v>0</v>
      </c>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7"/>
      <c r="BH502" s="17"/>
    </row>
    <row r="503" spans="1:60" outlineLevel="3" x14ac:dyDescent="0.2">
      <c r="A503" s="24"/>
      <c r="B503" s="25"/>
      <c r="C503" s="55" t="s">
        <v>928</v>
      </c>
      <c r="D503" s="30"/>
      <c r="E503" s="61">
        <v>14.96</v>
      </c>
      <c r="F503" s="28"/>
      <c r="G503" s="28"/>
      <c r="H503" s="28"/>
      <c r="I503" s="28"/>
      <c r="J503" s="28"/>
      <c r="K503" s="28"/>
      <c r="L503" s="28"/>
      <c r="M503" s="28"/>
      <c r="N503" s="27"/>
      <c r="O503" s="27"/>
      <c r="P503" s="27"/>
      <c r="Q503" s="27"/>
      <c r="R503" s="28"/>
      <c r="S503" s="28"/>
      <c r="T503" s="28"/>
      <c r="U503" s="28"/>
      <c r="V503" s="28"/>
      <c r="W503" s="28"/>
      <c r="X503" s="28"/>
      <c r="Y503" s="28"/>
      <c r="Z503" s="17"/>
      <c r="AA503" s="17"/>
      <c r="AB503" s="17"/>
      <c r="AC503" s="17"/>
      <c r="AD503" s="17"/>
      <c r="AE503" s="17"/>
      <c r="AF503" s="17"/>
      <c r="AG503" s="17" t="s">
        <v>111</v>
      </c>
      <c r="AH503" s="17">
        <v>0</v>
      </c>
      <c r="AI503" s="17"/>
      <c r="AJ503" s="17"/>
      <c r="AK503" s="17"/>
      <c r="AL503" s="17"/>
      <c r="AM503" s="17"/>
      <c r="AN503" s="17"/>
      <c r="AO503" s="17"/>
      <c r="AP503" s="17"/>
      <c r="AQ503" s="17"/>
      <c r="AR503" s="17"/>
      <c r="AS503" s="17"/>
      <c r="AT503" s="17"/>
      <c r="AU503" s="17"/>
      <c r="AV503" s="17"/>
      <c r="AW503" s="17"/>
      <c r="AX503" s="17"/>
      <c r="AY503" s="17"/>
      <c r="AZ503" s="17"/>
      <c r="BA503" s="17"/>
      <c r="BB503" s="17"/>
      <c r="BC503" s="17"/>
      <c r="BD503" s="17"/>
      <c r="BE503" s="17"/>
      <c r="BF503" s="17"/>
      <c r="BG503" s="17"/>
      <c r="BH503" s="17"/>
    </row>
    <row r="504" spans="1:60" outlineLevel="3" x14ac:dyDescent="0.2">
      <c r="A504" s="24"/>
      <c r="B504" s="25"/>
      <c r="C504" s="55" t="s">
        <v>929</v>
      </c>
      <c r="D504" s="30"/>
      <c r="E504" s="61">
        <v>31.92</v>
      </c>
      <c r="F504" s="28"/>
      <c r="G504" s="28"/>
      <c r="H504" s="28"/>
      <c r="I504" s="28"/>
      <c r="J504" s="28"/>
      <c r="K504" s="28"/>
      <c r="L504" s="28"/>
      <c r="M504" s="28"/>
      <c r="N504" s="27"/>
      <c r="O504" s="27"/>
      <c r="P504" s="27"/>
      <c r="Q504" s="27"/>
      <c r="R504" s="28"/>
      <c r="S504" s="28"/>
      <c r="T504" s="28"/>
      <c r="U504" s="28"/>
      <c r="V504" s="28"/>
      <c r="W504" s="28"/>
      <c r="X504" s="28"/>
      <c r="Y504" s="28"/>
      <c r="Z504" s="17"/>
      <c r="AA504" s="17"/>
      <c r="AB504" s="17"/>
      <c r="AC504" s="17"/>
      <c r="AD504" s="17"/>
      <c r="AE504" s="17"/>
      <c r="AF504" s="17"/>
      <c r="AG504" s="17" t="s">
        <v>111</v>
      </c>
      <c r="AH504" s="17">
        <v>0</v>
      </c>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7"/>
      <c r="BH504" s="17"/>
    </row>
    <row r="505" spans="1:60" outlineLevel="3" x14ac:dyDescent="0.2">
      <c r="A505" s="24"/>
      <c r="B505" s="25"/>
      <c r="C505" s="55" t="s">
        <v>930</v>
      </c>
      <c r="D505" s="30"/>
      <c r="E505" s="61">
        <v>-8.4</v>
      </c>
      <c r="F505" s="28"/>
      <c r="G505" s="28"/>
      <c r="H505" s="28"/>
      <c r="I505" s="28"/>
      <c r="J505" s="28"/>
      <c r="K505" s="28"/>
      <c r="L505" s="28"/>
      <c r="M505" s="28"/>
      <c r="N505" s="27"/>
      <c r="O505" s="27"/>
      <c r="P505" s="27"/>
      <c r="Q505" s="27"/>
      <c r="R505" s="28"/>
      <c r="S505" s="28"/>
      <c r="T505" s="28"/>
      <c r="U505" s="28"/>
      <c r="V505" s="28"/>
      <c r="W505" s="28"/>
      <c r="X505" s="28"/>
      <c r="Y505" s="28"/>
      <c r="Z505" s="17"/>
      <c r="AA505" s="17"/>
      <c r="AB505" s="17"/>
      <c r="AC505" s="17"/>
      <c r="AD505" s="17"/>
      <c r="AE505" s="17"/>
      <c r="AF505" s="17"/>
      <c r="AG505" s="17" t="s">
        <v>111</v>
      </c>
      <c r="AH505" s="17">
        <v>0</v>
      </c>
      <c r="AI505" s="17"/>
      <c r="AJ505" s="17"/>
      <c r="AK505" s="17"/>
      <c r="AL505" s="17"/>
      <c r="AM505" s="17"/>
      <c r="AN505" s="17"/>
      <c r="AO505" s="17"/>
      <c r="AP505" s="17"/>
      <c r="AQ505" s="17"/>
      <c r="AR505" s="17"/>
      <c r="AS505" s="17"/>
      <c r="AT505" s="17"/>
      <c r="AU505" s="17"/>
      <c r="AV505" s="17"/>
      <c r="AW505" s="17"/>
      <c r="AX505" s="17"/>
      <c r="AY505" s="17"/>
      <c r="AZ505" s="17"/>
      <c r="BA505" s="17"/>
      <c r="BB505" s="17"/>
      <c r="BC505" s="17"/>
      <c r="BD505" s="17"/>
      <c r="BE505" s="17"/>
      <c r="BF505" s="17"/>
      <c r="BG505" s="17"/>
      <c r="BH505" s="17"/>
    </row>
    <row r="506" spans="1:60" outlineLevel="3" x14ac:dyDescent="0.2">
      <c r="A506" s="24"/>
      <c r="B506" s="25"/>
      <c r="C506" s="55" t="s">
        <v>931</v>
      </c>
      <c r="D506" s="30"/>
      <c r="E506" s="61">
        <v>4.2</v>
      </c>
      <c r="F506" s="28"/>
      <c r="G506" s="28"/>
      <c r="H506" s="28"/>
      <c r="I506" s="28"/>
      <c r="J506" s="28"/>
      <c r="K506" s="28"/>
      <c r="L506" s="28"/>
      <c r="M506" s="28"/>
      <c r="N506" s="27"/>
      <c r="O506" s="27"/>
      <c r="P506" s="27"/>
      <c r="Q506" s="27"/>
      <c r="R506" s="28"/>
      <c r="S506" s="28"/>
      <c r="T506" s="28"/>
      <c r="U506" s="28"/>
      <c r="V506" s="28"/>
      <c r="W506" s="28"/>
      <c r="X506" s="28"/>
      <c r="Y506" s="28"/>
      <c r="Z506" s="17"/>
      <c r="AA506" s="17"/>
      <c r="AB506" s="17"/>
      <c r="AC506" s="17"/>
      <c r="AD506" s="17"/>
      <c r="AE506" s="17"/>
      <c r="AF506" s="17"/>
      <c r="AG506" s="17" t="s">
        <v>111</v>
      </c>
      <c r="AH506" s="17">
        <v>0</v>
      </c>
      <c r="AI506" s="17"/>
      <c r="AJ506" s="17"/>
      <c r="AK506" s="17"/>
      <c r="AL506" s="17"/>
      <c r="AM506" s="17"/>
      <c r="AN506" s="17"/>
      <c r="AO506" s="17"/>
      <c r="AP506" s="17"/>
      <c r="AQ506" s="17"/>
      <c r="AR506" s="17"/>
      <c r="AS506" s="17"/>
      <c r="AT506" s="17"/>
      <c r="AU506" s="17"/>
      <c r="AV506" s="17"/>
      <c r="AW506" s="17"/>
      <c r="AX506" s="17"/>
      <c r="AY506" s="17"/>
      <c r="AZ506" s="17"/>
      <c r="BA506" s="17"/>
      <c r="BB506" s="17"/>
      <c r="BC506" s="17"/>
      <c r="BD506" s="17"/>
      <c r="BE506" s="17"/>
      <c r="BF506" s="17"/>
      <c r="BG506" s="17"/>
      <c r="BH506" s="17"/>
    </row>
    <row r="507" spans="1:60" outlineLevel="1" x14ac:dyDescent="0.2">
      <c r="A507" s="39">
        <v>165</v>
      </c>
      <c r="B507" s="40" t="s">
        <v>939</v>
      </c>
      <c r="C507" s="54" t="s">
        <v>237</v>
      </c>
      <c r="D507" s="41" t="s">
        <v>238</v>
      </c>
      <c r="E507" s="42">
        <v>7</v>
      </c>
      <c r="F507" s="438">
        <v>0</v>
      </c>
      <c r="G507" s="44">
        <f>ROUND(E507*F507,2)</f>
        <v>0</v>
      </c>
      <c r="H507" s="43"/>
      <c r="I507" s="44">
        <f>ROUND(E507*H507,2)</f>
        <v>0</v>
      </c>
      <c r="J507" s="43"/>
      <c r="K507" s="44">
        <f>ROUND(E507*J507,2)</f>
        <v>0</v>
      </c>
      <c r="L507" s="44">
        <v>21</v>
      </c>
      <c r="M507" s="44">
        <f>G507*(1+L507/100)</f>
        <v>0</v>
      </c>
      <c r="N507" s="42">
        <v>1E-3</v>
      </c>
      <c r="O507" s="42">
        <f>ROUND(E507*N507,2)</f>
        <v>0.01</v>
      </c>
      <c r="P507" s="42">
        <v>0</v>
      </c>
      <c r="Q507" s="42">
        <f>ROUND(E507*P507,2)</f>
        <v>0</v>
      </c>
      <c r="R507" s="44"/>
      <c r="S507" s="44" t="s">
        <v>132</v>
      </c>
      <c r="T507" s="45" t="s">
        <v>133</v>
      </c>
      <c r="U507" s="28">
        <v>0</v>
      </c>
      <c r="V507" s="28">
        <f>ROUND(E507*U507,2)</f>
        <v>0</v>
      </c>
      <c r="W507" s="28"/>
      <c r="X507" s="28" t="s">
        <v>119</v>
      </c>
      <c r="Y507" s="28" t="s">
        <v>108</v>
      </c>
      <c r="Z507" s="17"/>
      <c r="AA507" s="17"/>
      <c r="AB507" s="17"/>
      <c r="AC507" s="17"/>
      <c r="AD507" s="17"/>
      <c r="AE507" s="17"/>
      <c r="AF507" s="17"/>
      <c r="AG507" s="17" t="s">
        <v>120</v>
      </c>
      <c r="AH507" s="17"/>
      <c r="AI507" s="17"/>
      <c r="AJ507" s="17"/>
      <c r="AK507" s="17"/>
      <c r="AL507" s="17"/>
      <c r="AM507" s="17"/>
      <c r="AN507" s="17"/>
      <c r="AO507" s="17"/>
      <c r="AP507" s="17"/>
      <c r="AQ507" s="17"/>
      <c r="AR507" s="17"/>
      <c r="AS507" s="17"/>
      <c r="AT507" s="17"/>
      <c r="AU507" s="17"/>
      <c r="AV507" s="17"/>
      <c r="AW507" s="17"/>
      <c r="AX507" s="17"/>
      <c r="AY507" s="17"/>
      <c r="AZ507" s="17"/>
      <c r="BA507" s="17"/>
      <c r="BB507" s="17"/>
      <c r="BC507" s="17"/>
      <c r="BD507" s="17"/>
      <c r="BE507" s="17"/>
      <c r="BF507" s="17"/>
      <c r="BG507" s="17"/>
      <c r="BH507" s="17"/>
    </row>
    <row r="508" spans="1:60" outlineLevel="2" x14ac:dyDescent="0.2">
      <c r="A508" s="24"/>
      <c r="B508" s="25"/>
      <c r="C508" s="55" t="s">
        <v>940</v>
      </c>
      <c r="D508" s="30"/>
      <c r="E508" s="61">
        <v>7</v>
      </c>
      <c r="F508" s="28"/>
      <c r="G508" s="28"/>
      <c r="H508" s="28"/>
      <c r="I508" s="28"/>
      <c r="J508" s="28"/>
      <c r="K508" s="28"/>
      <c r="L508" s="28"/>
      <c r="M508" s="28"/>
      <c r="N508" s="27"/>
      <c r="O508" s="27"/>
      <c r="P508" s="27"/>
      <c r="Q508" s="27"/>
      <c r="R508" s="28"/>
      <c r="S508" s="28"/>
      <c r="T508" s="28"/>
      <c r="U508" s="28"/>
      <c r="V508" s="28"/>
      <c r="W508" s="28"/>
      <c r="X508" s="28"/>
      <c r="Y508" s="28"/>
      <c r="Z508" s="17"/>
      <c r="AA508" s="17"/>
      <c r="AB508" s="17"/>
      <c r="AC508" s="17"/>
      <c r="AD508" s="17"/>
      <c r="AE508" s="17"/>
      <c r="AF508" s="17"/>
      <c r="AG508" s="17" t="s">
        <v>111</v>
      </c>
      <c r="AH508" s="17">
        <v>0</v>
      </c>
      <c r="AI508" s="17"/>
      <c r="AJ508" s="17"/>
      <c r="AK508" s="17"/>
      <c r="AL508" s="17"/>
      <c r="AM508" s="17"/>
      <c r="AN508" s="17"/>
      <c r="AO508" s="17"/>
      <c r="AP508" s="17"/>
      <c r="AQ508" s="17"/>
      <c r="AR508" s="17"/>
      <c r="AS508" s="17"/>
      <c r="AT508" s="17"/>
      <c r="AU508" s="17"/>
      <c r="AV508" s="17"/>
      <c r="AW508" s="17"/>
      <c r="AX508" s="17"/>
      <c r="AY508" s="17"/>
      <c r="AZ508" s="17"/>
      <c r="BA508" s="17"/>
      <c r="BB508" s="17"/>
      <c r="BC508" s="17"/>
      <c r="BD508" s="17"/>
      <c r="BE508" s="17"/>
      <c r="BF508" s="17"/>
      <c r="BG508" s="17"/>
      <c r="BH508" s="17"/>
    </row>
    <row r="509" spans="1:60" ht="22.5" outlineLevel="1" x14ac:dyDescent="0.2">
      <c r="A509" s="39">
        <v>166</v>
      </c>
      <c r="B509" s="40" t="s">
        <v>941</v>
      </c>
      <c r="C509" s="54" t="s">
        <v>942</v>
      </c>
      <c r="D509" s="41" t="s">
        <v>124</v>
      </c>
      <c r="E509" s="42">
        <v>72.424000000000007</v>
      </c>
      <c r="F509" s="438">
        <v>0</v>
      </c>
      <c r="G509" s="44">
        <f>ROUND(E509*F509,2)</f>
        <v>0</v>
      </c>
      <c r="H509" s="43"/>
      <c r="I509" s="44">
        <f>ROUND(E509*H509,2)</f>
        <v>0</v>
      </c>
      <c r="J509" s="43"/>
      <c r="K509" s="44">
        <f>ROUND(E509*J509,2)</f>
        <v>0</v>
      </c>
      <c r="L509" s="44">
        <v>21</v>
      </c>
      <c r="M509" s="44">
        <f>G509*(1+L509/100)</f>
        <v>0</v>
      </c>
      <c r="N509" s="42">
        <v>1.9429999999999999E-2</v>
      </c>
      <c r="O509" s="42">
        <f>ROUND(E509*N509,2)</f>
        <v>1.41</v>
      </c>
      <c r="P509" s="42">
        <v>0</v>
      </c>
      <c r="Q509" s="42">
        <f>ROUND(E509*P509,2)</f>
        <v>0</v>
      </c>
      <c r="R509" s="44" t="s">
        <v>118</v>
      </c>
      <c r="S509" s="44" t="s">
        <v>106</v>
      </c>
      <c r="T509" s="45" t="s">
        <v>133</v>
      </c>
      <c r="U509" s="28">
        <v>0</v>
      </c>
      <c r="V509" s="28">
        <f>ROUND(E509*U509,2)</f>
        <v>0</v>
      </c>
      <c r="W509" s="28"/>
      <c r="X509" s="28" t="s">
        <v>119</v>
      </c>
      <c r="Y509" s="28" t="s">
        <v>108</v>
      </c>
      <c r="Z509" s="17"/>
      <c r="AA509" s="17"/>
      <c r="AB509" s="17"/>
      <c r="AC509" s="17"/>
      <c r="AD509" s="17"/>
      <c r="AE509" s="17"/>
      <c r="AF509" s="17"/>
      <c r="AG509" s="17" t="s">
        <v>120</v>
      </c>
      <c r="AH509" s="17"/>
      <c r="AI509" s="17"/>
      <c r="AJ509" s="17"/>
      <c r="AK509" s="17"/>
      <c r="AL509" s="17"/>
      <c r="AM509" s="17"/>
      <c r="AN509" s="17"/>
      <c r="AO509" s="17"/>
      <c r="AP509" s="17"/>
      <c r="AQ509" s="17"/>
      <c r="AR509" s="17"/>
      <c r="AS509" s="17"/>
      <c r="AT509" s="17"/>
      <c r="AU509" s="17"/>
      <c r="AV509" s="17"/>
      <c r="AW509" s="17"/>
      <c r="AX509" s="17"/>
      <c r="AY509" s="17"/>
      <c r="AZ509" s="17"/>
      <c r="BA509" s="17"/>
      <c r="BB509" s="17"/>
      <c r="BC509" s="17"/>
      <c r="BD509" s="17"/>
      <c r="BE509" s="17"/>
      <c r="BF509" s="17"/>
      <c r="BG509" s="17"/>
      <c r="BH509" s="17"/>
    </row>
    <row r="510" spans="1:60" outlineLevel="2" x14ac:dyDescent="0.2">
      <c r="A510" s="24"/>
      <c r="B510" s="25"/>
      <c r="C510" s="55" t="s">
        <v>943</v>
      </c>
      <c r="D510" s="30"/>
      <c r="E510" s="61">
        <v>72.424000000000007</v>
      </c>
      <c r="F510" s="28"/>
      <c r="G510" s="28"/>
      <c r="H510" s="28"/>
      <c r="I510" s="28"/>
      <c r="J510" s="28"/>
      <c r="K510" s="28"/>
      <c r="L510" s="28"/>
      <c r="M510" s="28"/>
      <c r="N510" s="27"/>
      <c r="O510" s="27"/>
      <c r="P510" s="27"/>
      <c r="Q510" s="27"/>
      <c r="R510" s="28"/>
      <c r="S510" s="28"/>
      <c r="T510" s="28"/>
      <c r="U510" s="28"/>
      <c r="V510" s="28"/>
      <c r="W510" s="28"/>
      <c r="X510" s="28"/>
      <c r="Y510" s="28"/>
      <c r="Z510" s="17"/>
      <c r="AA510" s="17"/>
      <c r="AB510" s="17"/>
      <c r="AC510" s="17"/>
      <c r="AD510" s="17"/>
      <c r="AE510" s="17"/>
      <c r="AF510" s="17"/>
      <c r="AG510" s="17" t="s">
        <v>111</v>
      </c>
      <c r="AH510" s="17">
        <v>0</v>
      </c>
      <c r="AI510" s="17"/>
      <c r="AJ510" s="17"/>
      <c r="AK510" s="17"/>
      <c r="AL510" s="17"/>
      <c r="AM510" s="17"/>
      <c r="AN510" s="17"/>
      <c r="AO510" s="17"/>
      <c r="AP510" s="17"/>
      <c r="AQ510" s="17"/>
      <c r="AR510" s="17"/>
      <c r="AS510" s="17"/>
      <c r="AT510" s="17"/>
      <c r="AU510" s="17"/>
      <c r="AV510" s="17"/>
      <c r="AW510" s="17"/>
      <c r="AX510" s="17"/>
      <c r="AY510" s="17"/>
      <c r="AZ510" s="17"/>
      <c r="BA510" s="17"/>
      <c r="BB510" s="17"/>
      <c r="BC510" s="17"/>
      <c r="BD510" s="17"/>
      <c r="BE510" s="17"/>
      <c r="BF510" s="17"/>
      <c r="BG510" s="17"/>
      <c r="BH510" s="17"/>
    </row>
    <row r="511" spans="1:60" outlineLevel="1" x14ac:dyDescent="0.2">
      <c r="A511" s="39">
        <v>167</v>
      </c>
      <c r="B511" s="40" t="s">
        <v>944</v>
      </c>
      <c r="C511" s="54" t="s">
        <v>945</v>
      </c>
      <c r="D511" s="41" t="s">
        <v>151</v>
      </c>
      <c r="E511" s="42">
        <v>28.6</v>
      </c>
      <c r="F511" s="438">
        <v>0</v>
      </c>
      <c r="G511" s="44">
        <f>ROUND(E511*F511,2)</f>
        <v>0</v>
      </c>
      <c r="H511" s="43"/>
      <c r="I511" s="44">
        <f>ROUND(E511*H511,2)</f>
        <v>0</v>
      </c>
      <c r="J511" s="43"/>
      <c r="K511" s="44">
        <f>ROUND(E511*J511,2)</f>
        <v>0</v>
      </c>
      <c r="L511" s="44">
        <v>21</v>
      </c>
      <c r="M511" s="44">
        <f>G511*(1+L511/100)</f>
        <v>0</v>
      </c>
      <c r="N511" s="42">
        <v>0</v>
      </c>
      <c r="O511" s="42">
        <f>ROUND(E511*N511,2)</f>
        <v>0</v>
      </c>
      <c r="P511" s="42">
        <v>0</v>
      </c>
      <c r="Q511" s="42">
        <f>ROUND(E511*P511,2)</f>
        <v>0</v>
      </c>
      <c r="R511" s="44"/>
      <c r="S511" s="44" t="s">
        <v>132</v>
      </c>
      <c r="T511" s="45" t="s">
        <v>133</v>
      </c>
      <c r="U511" s="28">
        <v>0</v>
      </c>
      <c r="V511" s="28">
        <f>ROUND(E511*U511,2)</f>
        <v>0</v>
      </c>
      <c r="W511" s="28"/>
      <c r="X511" s="28" t="s">
        <v>119</v>
      </c>
      <c r="Y511" s="28" t="s">
        <v>108</v>
      </c>
      <c r="Z511" s="17"/>
      <c r="AA511" s="17"/>
      <c r="AB511" s="17"/>
      <c r="AC511" s="17"/>
      <c r="AD511" s="17"/>
      <c r="AE511" s="17"/>
      <c r="AF511" s="17"/>
      <c r="AG511" s="17" t="s">
        <v>120</v>
      </c>
      <c r="AH511" s="17"/>
      <c r="AI511" s="17"/>
      <c r="AJ511" s="17"/>
      <c r="AK511" s="17"/>
      <c r="AL511" s="17"/>
      <c r="AM511" s="17"/>
      <c r="AN511" s="17"/>
      <c r="AO511" s="17"/>
      <c r="AP511" s="17"/>
      <c r="AQ511" s="17"/>
      <c r="AR511" s="17"/>
      <c r="AS511" s="17"/>
      <c r="AT511" s="17"/>
      <c r="AU511" s="17"/>
      <c r="AV511" s="17"/>
      <c r="AW511" s="17"/>
      <c r="AX511" s="17"/>
      <c r="AY511" s="17"/>
      <c r="AZ511" s="17"/>
      <c r="BA511" s="17"/>
      <c r="BB511" s="17"/>
      <c r="BC511" s="17"/>
      <c r="BD511" s="17"/>
      <c r="BE511" s="17"/>
      <c r="BF511" s="17"/>
      <c r="BG511" s="17"/>
      <c r="BH511" s="17"/>
    </row>
    <row r="512" spans="1:60" outlineLevel="2" x14ac:dyDescent="0.2">
      <c r="A512" s="308"/>
      <c r="B512" s="309"/>
      <c r="C512" s="310" t="s">
        <v>946</v>
      </c>
      <c r="D512" s="311"/>
      <c r="E512" s="312">
        <v>28.6</v>
      </c>
      <c r="F512" s="313"/>
      <c r="G512" s="313"/>
      <c r="H512" s="313"/>
      <c r="I512" s="313"/>
      <c r="J512" s="313"/>
      <c r="K512" s="313"/>
      <c r="L512" s="313"/>
      <c r="M512" s="313"/>
      <c r="N512" s="314"/>
      <c r="O512" s="314"/>
      <c r="P512" s="314"/>
      <c r="Q512" s="314"/>
      <c r="R512" s="313"/>
      <c r="S512" s="313"/>
      <c r="T512" s="28"/>
      <c r="U512" s="28"/>
      <c r="V512" s="28"/>
      <c r="W512" s="28"/>
      <c r="X512" s="28"/>
      <c r="Y512" s="28"/>
      <c r="Z512" s="17"/>
      <c r="AA512" s="17"/>
      <c r="AB512" s="17"/>
      <c r="AC512" s="17"/>
      <c r="AD512" s="17"/>
      <c r="AE512" s="17"/>
      <c r="AF512" s="17"/>
      <c r="AG512" s="17" t="s">
        <v>111</v>
      </c>
      <c r="AH512" s="17">
        <v>0</v>
      </c>
      <c r="AI512" s="17"/>
      <c r="AJ512" s="17"/>
      <c r="AK512" s="17"/>
      <c r="AL512" s="17"/>
      <c r="AM512" s="17"/>
      <c r="AN512" s="17"/>
      <c r="AO512" s="17"/>
      <c r="AP512" s="17"/>
      <c r="AQ512" s="17"/>
      <c r="AR512" s="17"/>
      <c r="AS512" s="17"/>
      <c r="AT512" s="17"/>
      <c r="AU512" s="17"/>
      <c r="AV512" s="17"/>
      <c r="AW512" s="17"/>
      <c r="AX512" s="17"/>
      <c r="AY512" s="17"/>
      <c r="AZ512" s="17"/>
      <c r="BA512" s="17"/>
      <c r="BB512" s="17"/>
      <c r="BC512" s="17"/>
      <c r="BD512" s="17"/>
      <c r="BE512" s="17"/>
      <c r="BF512" s="17"/>
      <c r="BG512" s="17"/>
      <c r="BH512" s="17"/>
    </row>
    <row r="513" spans="1:60" outlineLevel="1" x14ac:dyDescent="0.2">
      <c r="A513" s="24">
        <v>168</v>
      </c>
      <c r="B513" s="25" t="s">
        <v>947</v>
      </c>
      <c r="C513" s="57" t="s">
        <v>948</v>
      </c>
      <c r="D513" s="26" t="s">
        <v>0</v>
      </c>
      <c r="E513" s="438">
        <v>0</v>
      </c>
      <c r="F513" s="438">
        <v>0</v>
      </c>
      <c r="G513" s="28">
        <f>ROUND(E513*F513,2)</f>
        <v>0</v>
      </c>
      <c r="H513" s="29"/>
      <c r="I513" s="28">
        <f>ROUND(E513*H513,2)</f>
        <v>0</v>
      </c>
      <c r="J513" s="29"/>
      <c r="K513" s="28">
        <f>ROUND(E513*J513,2)</f>
        <v>0</v>
      </c>
      <c r="L513" s="28">
        <v>21</v>
      </c>
      <c r="M513" s="28">
        <f>G513*(1+L513/100)</f>
        <v>0</v>
      </c>
      <c r="N513" s="27">
        <v>0</v>
      </c>
      <c r="O513" s="27">
        <f>ROUND(E513*N513,2)</f>
        <v>0</v>
      </c>
      <c r="P513" s="27">
        <v>0</v>
      </c>
      <c r="Q513" s="27">
        <f>ROUND(E513*P513,2)</f>
        <v>0</v>
      </c>
      <c r="R513" s="28"/>
      <c r="S513" s="28" t="s">
        <v>106</v>
      </c>
      <c r="T513" s="28" t="s">
        <v>106</v>
      </c>
      <c r="U513" s="28">
        <v>0</v>
      </c>
      <c r="V513" s="28">
        <f>ROUND(E513*U513,2)</f>
        <v>0</v>
      </c>
      <c r="W513" s="28"/>
      <c r="X513" s="28" t="s">
        <v>215</v>
      </c>
      <c r="Y513" s="28" t="s">
        <v>108</v>
      </c>
      <c r="Z513" s="17"/>
      <c r="AA513" s="17"/>
      <c r="AB513" s="17"/>
      <c r="AC513" s="17"/>
      <c r="AD513" s="17"/>
      <c r="AE513" s="17"/>
      <c r="AF513" s="17"/>
      <c r="AG513" s="17" t="s">
        <v>216</v>
      </c>
      <c r="AH513" s="17"/>
      <c r="AI513" s="17"/>
      <c r="AJ513" s="17"/>
      <c r="AK513" s="17"/>
      <c r="AL513" s="17"/>
      <c r="AM513" s="17"/>
      <c r="AN513" s="17"/>
      <c r="AO513" s="17"/>
      <c r="AP513" s="17"/>
      <c r="AQ513" s="17"/>
      <c r="AR513" s="17"/>
      <c r="AS513" s="17"/>
      <c r="AT513" s="17"/>
      <c r="AU513" s="17"/>
      <c r="AV513" s="17"/>
      <c r="AW513" s="17"/>
      <c r="AX513" s="17"/>
      <c r="AY513" s="17"/>
      <c r="AZ513" s="17"/>
      <c r="BA513" s="17"/>
      <c r="BB513" s="17"/>
      <c r="BC513" s="17"/>
      <c r="BD513" s="17"/>
      <c r="BE513" s="17"/>
      <c r="BF513" s="17"/>
      <c r="BG513" s="17"/>
      <c r="BH513" s="17"/>
    </row>
    <row r="514" spans="1:60" x14ac:dyDescent="0.2">
      <c r="A514" s="32" t="s">
        <v>101</v>
      </c>
      <c r="B514" s="33" t="s">
        <v>68</v>
      </c>
      <c r="C514" s="53" t="s">
        <v>69</v>
      </c>
      <c r="D514" s="34"/>
      <c r="E514" s="35"/>
      <c r="F514" s="36"/>
      <c r="G514" s="36">
        <f>SUMIF(AG515:AG522,"&lt;&gt;NOR",G515:G522)</f>
        <v>0</v>
      </c>
      <c r="H514" s="36"/>
      <c r="I514" s="36">
        <f>SUM(I515:I522)</f>
        <v>0</v>
      </c>
      <c r="J514" s="36"/>
      <c r="K514" s="36">
        <f>SUM(K515:K522)</f>
        <v>0</v>
      </c>
      <c r="L514" s="36"/>
      <c r="M514" s="36">
        <f>SUM(M515:M522)</f>
        <v>0</v>
      </c>
      <c r="N514" s="35"/>
      <c r="O514" s="35">
        <f>SUM(O515:O522)</f>
        <v>0.19</v>
      </c>
      <c r="P514" s="35"/>
      <c r="Q514" s="35">
        <f>SUM(Q515:Q522)</f>
        <v>0</v>
      </c>
      <c r="R514" s="36"/>
      <c r="S514" s="36"/>
      <c r="T514" s="37"/>
      <c r="U514" s="31"/>
      <c r="V514" s="31">
        <f>SUM(V515:V522)</f>
        <v>184.57</v>
      </c>
      <c r="W514" s="31"/>
      <c r="X514" s="31"/>
      <c r="Y514" s="31"/>
      <c r="AG514" t="s">
        <v>102</v>
      </c>
    </row>
    <row r="515" spans="1:60" outlineLevel="1" x14ac:dyDescent="0.2">
      <c r="A515" s="39">
        <v>169</v>
      </c>
      <c r="B515" s="40" t="s">
        <v>949</v>
      </c>
      <c r="C515" s="54" t="s">
        <v>950</v>
      </c>
      <c r="D515" s="41" t="s">
        <v>124</v>
      </c>
      <c r="E515" s="42">
        <v>25.16</v>
      </c>
      <c r="F515" s="438">
        <v>0</v>
      </c>
      <c r="G515" s="44">
        <f>ROUND(E515*F515,2)</f>
        <v>0</v>
      </c>
      <c r="H515" s="43"/>
      <c r="I515" s="44">
        <f>ROUND(E515*H515,2)</f>
        <v>0</v>
      </c>
      <c r="J515" s="43"/>
      <c r="K515" s="44">
        <f>ROUND(E515*J515,2)</f>
        <v>0</v>
      </c>
      <c r="L515" s="44">
        <v>21</v>
      </c>
      <c r="M515" s="44">
        <f>G515*(1+L515/100)</f>
        <v>0</v>
      </c>
      <c r="N515" s="42">
        <v>7.6000000000000004E-4</v>
      </c>
      <c r="O515" s="42">
        <f>ROUND(E515*N515,2)</f>
        <v>0.02</v>
      </c>
      <c r="P515" s="42">
        <v>0</v>
      </c>
      <c r="Q515" s="42">
        <f>ROUND(E515*P515,2)</f>
        <v>0</v>
      </c>
      <c r="R515" s="44"/>
      <c r="S515" s="44" t="s">
        <v>106</v>
      </c>
      <c r="T515" s="45" t="s">
        <v>106</v>
      </c>
      <c r="U515" s="28">
        <v>1.0209999999999999</v>
      </c>
      <c r="V515" s="28">
        <f>ROUND(E515*U515,2)</f>
        <v>25.69</v>
      </c>
      <c r="W515" s="28"/>
      <c r="X515" s="28" t="s">
        <v>107</v>
      </c>
      <c r="Y515" s="28" t="s">
        <v>108</v>
      </c>
      <c r="Z515" s="17"/>
      <c r="AA515" s="17"/>
      <c r="AB515" s="17"/>
      <c r="AC515" s="17"/>
      <c r="AD515" s="17"/>
      <c r="AE515" s="17"/>
      <c r="AF515" s="17"/>
      <c r="AG515" s="17" t="s">
        <v>109</v>
      </c>
      <c r="AH515" s="17"/>
      <c r="AI515" s="17"/>
      <c r="AJ515" s="17"/>
      <c r="AK515" s="17"/>
      <c r="AL515" s="17"/>
      <c r="AM515" s="17"/>
      <c r="AN515" s="17"/>
      <c r="AO515" s="17"/>
      <c r="AP515" s="17"/>
      <c r="AQ515" s="17"/>
      <c r="AR515" s="17"/>
      <c r="AS515" s="17"/>
      <c r="AT515" s="17"/>
      <c r="AU515" s="17"/>
      <c r="AV515" s="17"/>
      <c r="AW515" s="17"/>
      <c r="AX515" s="17"/>
      <c r="AY515" s="17"/>
      <c r="AZ515" s="17"/>
      <c r="BA515" s="17"/>
      <c r="BB515" s="17"/>
      <c r="BC515" s="17"/>
      <c r="BD515" s="17"/>
      <c r="BE515" s="17"/>
      <c r="BF515" s="17"/>
      <c r="BG515" s="17"/>
      <c r="BH515" s="17"/>
    </row>
    <row r="516" spans="1:60" outlineLevel="2" x14ac:dyDescent="0.2">
      <c r="A516" s="24"/>
      <c r="B516" s="25"/>
      <c r="C516" s="55" t="s">
        <v>951</v>
      </c>
      <c r="D516" s="30"/>
      <c r="E516" s="61">
        <v>7.56</v>
      </c>
      <c r="F516" s="28"/>
      <c r="G516" s="28"/>
      <c r="H516" s="28"/>
      <c r="I516" s="28"/>
      <c r="J516" s="28"/>
      <c r="K516" s="28"/>
      <c r="L516" s="28"/>
      <c r="M516" s="28"/>
      <c r="N516" s="27"/>
      <c r="O516" s="27"/>
      <c r="P516" s="27"/>
      <c r="Q516" s="27"/>
      <c r="R516" s="28"/>
      <c r="S516" s="28"/>
      <c r="T516" s="28"/>
      <c r="U516" s="28"/>
      <c r="V516" s="28"/>
      <c r="W516" s="28"/>
      <c r="X516" s="28"/>
      <c r="Y516" s="28"/>
      <c r="Z516" s="17"/>
      <c r="AA516" s="17"/>
      <c r="AB516" s="17"/>
      <c r="AC516" s="17"/>
      <c r="AD516" s="17"/>
      <c r="AE516" s="17"/>
      <c r="AF516" s="17"/>
      <c r="AG516" s="17" t="s">
        <v>111</v>
      </c>
      <c r="AH516" s="17">
        <v>0</v>
      </c>
      <c r="AI516" s="17"/>
      <c r="AJ516" s="17"/>
      <c r="AK516" s="17"/>
      <c r="AL516" s="17"/>
      <c r="AM516" s="17"/>
      <c r="AN516" s="17"/>
      <c r="AO516" s="17"/>
      <c r="AP516" s="17"/>
      <c r="AQ516" s="17"/>
      <c r="AR516" s="17"/>
      <c r="AS516" s="17"/>
      <c r="AT516" s="17"/>
      <c r="AU516" s="17"/>
      <c r="AV516" s="17"/>
      <c r="AW516" s="17"/>
      <c r="AX516" s="17"/>
      <c r="AY516" s="17"/>
      <c r="AZ516" s="17"/>
      <c r="BA516" s="17"/>
      <c r="BB516" s="17"/>
      <c r="BC516" s="17"/>
      <c r="BD516" s="17"/>
      <c r="BE516" s="17"/>
      <c r="BF516" s="17"/>
      <c r="BG516" s="17"/>
      <c r="BH516" s="17"/>
    </row>
    <row r="517" spans="1:60" outlineLevel="3" x14ac:dyDescent="0.2">
      <c r="A517" s="24"/>
      <c r="B517" s="25"/>
      <c r="C517" s="55" t="s">
        <v>952</v>
      </c>
      <c r="D517" s="30"/>
      <c r="E517" s="61">
        <v>14.4</v>
      </c>
      <c r="F517" s="28"/>
      <c r="G517" s="28"/>
      <c r="H517" s="28"/>
      <c r="I517" s="28"/>
      <c r="J517" s="28"/>
      <c r="K517" s="28"/>
      <c r="L517" s="28"/>
      <c r="M517" s="28"/>
      <c r="N517" s="27"/>
      <c r="O517" s="27"/>
      <c r="P517" s="27"/>
      <c r="Q517" s="27"/>
      <c r="R517" s="28"/>
      <c r="S517" s="28"/>
      <c r="T517" s="28"/>
      <c r="U517" s="28"/>
      <c r="V517" s="28"/>
      <c r="W517" s="28"/>
      <c r="X517" s="28"/>
      <c r="Y517" s="28"/>
      <c r="Z517" s="17"/>
      <c r="AA517" s="17"/>
      <c r="AB517" s="17"/>
      <c r="AC517" s="17"/>
      <c r="AD517" s="17"/>
      <c r="AE517" s="17"/>
      <c r="AF517" s="17"/>
      <c r="AG517" s="17" t="s">
        <v>111</v>
      </c>
      <c r="AH517" s="17">
        <v>0</v>
      </c>
      <c r="AI517" s="17"/>
      <c r="AJ517" s="17"/>
      <c r="AK517" s="17"/>
      <c r="AL517" s="17"/>
      <c r="AM517" s="17"/>
      <c r="AN517" s="17"/>
      <c r="AO517" s="17"/>
      <c r="AP517" s="17"/>
      <c r="AQ517" s="17"/>
      <c r="AR517" s="17"/>
      <c r="AS517" s="17"/>
      <c r="AT517" s="17"/>
      <c r="AU517" s="17"/>
      <c r="AV517" s="17"/>
      <c r="AW517" s="17"/>
      <c r="AX517" s="17"/>
      <c r="AY517" s="17"/>
      <c r="AZ517" s="17"/>
      <c r="BA517" s="17"/>
      <c r="BB517" s="17"/>
      <c r="BC517" s="17"/>
      <c r="BD517" s="17"/>
      <c r="BE517" s="17"/>
      <c r="BF517" s="17"/>
      <c r="BG517" s="17"/>
      <c r="BH517" s="17"/>
    </row>
    <row r="518" spans="1:60" outlineLevel="3" x14ac:dyDescent="0.2">
      <c r="A518" s="24"/>
      <c r="B518" s="25"/>
      <c r="C518" s="55" t="s">
        <v>953</v>
      </c>
      <c r="D518" s="30"/>
      <c r="E518" s="61">
        <v>3.2</v>
      </c>
      <c r="F518" s="28"/>
      <c r="G518" s="28"/>
      <c r="H518" s="28"/>
      <c r="I518" s="28"/>
      <c r="J518" s="28"/>
      <c r="K518" s="28"/>
      <c r="L518" s="28"/>
      <c r="M518" s="28"/>
      <c r="N518" s="27"/>
      <c r="O518" s="27"/>
      <c r="P518" s="27"/>
      <c r="Q518" s="27"/>
      <c r="R518" s="28"/>
      <c r="S518" s="28"/>
      <c r="T518" s="28"/>
      <c r="U518" s="28"/>
      <c r="V518" s="28"/>
      <c r="W518" s="28"/>
      <c r="X518" s="28"/>
      <c r="Y518" s="28"/>
      <c r="Z518" s="17"/>
      <c r="AA518" s="17"/>
      <c r="AB518" s="17"/>
      <c r="AC518" s="17"/>
      <c r="AD518" s="17"/>
      <c r="AE518" s="17"/>
      <c r="AF518" s="17"/>
      <c r="AG518" s="17" t="s">
        <v>111</v>
      </c>
      <c r="AH518" s="17">
        <v>0</v>
      </c>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7"/>
      <c r="BH518" s="17"/>
    </row>
    <row r="519" spans="1:60" ht="22.5" outlineLevel="1" x14ac:dyDescent="0.2">
      <c r="A519" s="39">
        <v>170</v>
      </c>
      <c r="B519" s="40" t="s">
        <v>954</v>
      </c>
      <c r="C519" s="54" t="s">
        <v>955</v>
      </c>
      <c r="D519" s="41" t="s">
        <v>124</v>
      </c>
      <c r="E519" s="42">
        <v>1059.23</v>
      </c>
      <c r="F519" s="438">
        <v>0</v>
      </c>
      <c r="G519" s="44">
        <f>ROUND(E519*F519,2)</f>
        <v>0</v>
      </c>
      <c r="H519" s="43"/>
      <c r="I519" s="44">
        <f>ROUND(E519*H519,2)</f>
        <v>0</v>
      </c>
      <c r="J519" s="43"/>
      <c r="K519" s="44">
        <f>ROUND(E519*J519,2)</f>
        <v>0</v>
      </c>
      <c r="L519" s="44">
        <v>21</v>
      </c>
      <c r="M519" s="44">
        <f>G519*(1+L519/100)</f>
        <v>0</v>
      </c>
      <c r="N519" s="42">
        <v>1.6000000000000001E-4</v>
      </c>
      <c r="O519" s="42">
        <f>ROUND(E519*N519,2)</f>
        <v>0.17</v>
      </c>
      <c r="P519" s="42">
        <v>0</v>
      </c>
      <c r="Q519" s="42">
        <f>ROUND(E519*P519,2)</f>
        <v>0</v>
      </c>
      <c r="R519" s="44"/>
      <c r="S519" s="44" t="s">
        <v>132</v>
      </c>
      <c r="T519" s="45" t="s">
        <v>133</v>
      </c>
      <c r="U519" s="28">
        <v>0.15</v>
      </c>
      <c r="V519" s="28">
        <f>ROUND(E519*U519,2)</f>
        <v>158.88</v>
      </c>
      <c r="W519" s="28"/>
      <c r="X519" s="28" t="s">
        <v>107</v>
      </c>
      <c r="Y519" s="28" t="s">
        <v>108</v>
      </c>
      <c r="Z519" s="17"/>
      <c r="AA519" s="17"/>
      <c r="AB519" s="17"/>
      <c r="AC519" s="17"/>
      <c r="AD519" s="17"/>
      <c r="AE519" s="17"/>
      <c r="AF519" s="17"/>
      <c r="AG519" s="17" t="s">
        <v>166</v>
      </c>
      <c r="AH519" s="17"/>
      <c r="AI519" s="17"/>
      <c r="AJ519" s="17"/>
      <c r="AK519" s="17"/>
      <c r="AL519" s="17"/>
      <c r="AM519" s="17"/>
      <c r="AN519" s="17"/>
      <c r="AO519" s="17"/>
      <c r="AP519" s="17"/>
      <c r="AQ519" s="17"/>
      <c r="AR519" s="17"/>
      <c r="AS519" s="17"/>
      <c r="AT519" s="17"/>
      <c r="AU519" s="17"/>
      <c r="AV519" s="17"/>
      <c r="AW519" s="17"/>
      <c r="AX519" s="17"/>
      <c r="AY519" s="17"/>
      <c r="AZ519" s="17"/>
      <c r="BA519" s="17"/>
      <c r="BB519" s="17"/>
      <c r="BC519" s="17"/>
      <c r="BD519" s="17"/>
      <c r="BE519" s="17"/>
      <c r="BF519" s="17"/>
      <c r="BG519" s="17"/>
      <c r="BH519" s="17"/>
    </row>
    <row r="520" spans="1:60" outlineLevel="2" x14ac:dyDescent="0.2">
      <c r="A520" s="24"/>
      <c r="B520" s="25"/>
      <c r="C520" s="55" t="s">
        <v>956</v>
      </c>
      <c r="D520" s="30"/>
      <c r="E520" s="61">
        <v>420</v>
      </c>
      <c r="F520" s="28"/>
      <c r="G520" s="28"/>
      <c r="H520" s="28"/>
      <c r="I520" s="28"/>
      <c r="J520" s="28"/>
      <c r="K520" s="28"/>
      <c r="L520" s="28"/>
      <c r="M520" s="28"/>
      <c r="N520" s="27"/>
      <c r="O520" s="27"/>
      <c r="P520" s="27"/>
      <c r="Q520" s="27"/>
      <c r="R520" s="28"/>
      <c r="S520" s="28"/>
      <c r="T520" s="28"/>
      <c r="U520" s="28"/>
      <c r="V520" s="28"/>
      <c r="W520" s="28"/>
      <c r="X520" s="28"/>
      <c r="Y520" s="28"/>
      <c r="Z520" s="17"/>
      <c r="AA520" s="17"/>
      <c r="AB520" s="17"/>
      <c r="AC520" s="17"/>
      <c r="AD520" s="17"/>
      <c r="AE520" s="17"/>
      <c r="AF520" s="17"/>
      <c r="AG520" s="17" t="s">
        <v>111</v>
      </c>
      <c r="AH520" s="17">
        <v>0</v>
      </c>
      <c r="AI520" s="17"/>
      <c r="AJ520" s="17"/>
      <c r="AK520" s="17"/>
      <c r="AL520" s="17"/>
      <c r="AM520" s="17"/>
      <c r="AN520" s="17"/>
      <c r="AO520" s="17"/>
      <c r="AP520" s="17"/>
      <c r="AQ520" s="17"/>
      <c r="AR520" s="17"/>
      <c r="AS520" s="17"/>
      <c r="AT520" s="17"/>
      <c r="AU520" s="17"/>
      <c r="AV520" s="17"/>
      <c r="AW520" s="17"/>
      <c r="AX520" s="17"/>
      <c r="AY520" s="17"/>
      <c r="AZ520" s="17"/>
      <c r="BA520" s="17"/>
      <c r="BB520" s="17"/>
      <c r="BC520" s="17"/>
      <c r="BD520" s="17"/>
      <c r="BE520" s="17"/>
      <c r="BF520" s="17"/>
      <c r="BG520" s="17"/>
      <c r="BH520" s="17"/>
    </row>
    <row r="521" spans="1:60" outlineLevel="3" x14ac:dyDescent="0.2">
      <c r="A521" s="24"/>
      <c r="B521" s="25"/>
      <c r="C521" s="55" t="s">
        <v>957</v>
      </c>
      <c r="D521" s="30"/>
      <c r="E521" s="61">
        <v>207.97</v>
      </c>
      <c r="F521" s="28"/>
      <c r="G521" s="28"/>
      <c r="H521" s="28"/>
      <c r="I521" s="28"/>
      <c r="J521" s="28"/>
      <c r="K521" s="28"/>
      <c r="L521" s="28"/>
      <c r="M521" s="28"/>
      <c r="N521" s="27"/>
      <c r="O521" s="27"/>
      <c r="P521" s="27"/>
      <c r="Q521" s="27"/>
      <c r="R521" s="28"/>
      <c r="S521" s="28"/>
      <c r="T521" s="28"/>
      <c r="U521" s="28"/>
      <c r="V521" s="28"/>
      <c r="W521" s="28"/>
      <c r="X521" s="28"/>
      <c r="Y521" s="28"/>
      <c r="Z521" s="17"/>
      <c r="AA521" s="17"/>
      <c r="AB521" s="17"/>
      <c r="AC521" s="17"/>
      <c r="AD521" s="17"/>
      <c r="AE521" s="17"/>
      <c r="AF521" s="17"/>
      <c r="AG521" s="17" t="s">
        <v>111</v>
      </c>
      <c r="AH521" s="17">
        <v>0</v>
      </c>
      <c r="AI521" s="17"/>
      <c r="AJ521" s="17"/>
      <c r="AK521" s="17"/>
      <c r="AL521" s="17"/>
      <c r="AM521" s="17"/>
      <c r="AN521" s="17"/>
      <c r="AO521" s="17"/>
      <c r="AP521" s="17"/>
      <c r="AQ521" s="17"/>
      <c r="AR521" s="17"/>
      <c r="AS521" s="17"/>
      <c r="AT521" s="17"/>
      <c r="AU521" s="17"/>
      <c r="AV521" s="17"/>
      <c r="AW521" s="17"/>
      <c r="AX521" s="17"/>
      <c r="AY521" s="17"/>
      <c r="AZ521" s="17"/>
      <c r="BA521" s="17"/>
      <c r="BB521" s="17"/>
      <c r="BC521" s="17"/>
      <c r="BD521" s="17"/>
      <c r="BE521" s="17"/>
      <c r="BF521" s="17"/>
      <c r="BG521" s="17"/>
      <c r="BH521" s="17"/>
    </row>
    <row r="522" spans="1:60" outlineLevel="3" x14ac:dyDescent="0.2">
      <c r="A522" s="24"/>
      <c r="B522" s="25"/>
      <c r="C522" s="55" t="s">
        <v>958</v>
      </c>
      <c r="D522" s="30"/>
      <c r="E522" s="61">
        <v>431.26</v>
      </c>
      <c r="F522" s="28"/>
      <c r="G522" s="28"/>
      <c r="H522" s="28"/>
      <c r="I522" s="28"/>
      <c r="J522" s="28"/>
      <c r="K522" s="28"/>
      <c r="L522" s="28"/>
      <c r="M522" s="28"/>
      <c r="N522" s="27"/>
      <c r="O522" s="27"/>
      <c r="P522" s="27"/>
      <c r="Q522" s="27"/>
      <c r="R522" s="28"/>
      <c r="S522" s="28"/>
      <c r="T522" s="28"/>
      <c r="U522" s="28"/>
      <c r="V522" s="28"/>
      <c r="W522" s="28"/>
      <c r="X522" s="28"/>
      <c r="Y522" s="28"/>
      <c r="Z522" s="17"/>
      <c r="AA522" s="17"/>
      <c r="AB522" s="17"/>
      <c r="AC522" s="17"/>
      <c r="AD522" s="17"/>
      <c r="AE522" s="17"/>
      <c r="AF522" s="17"/>
      <c r="AG522" s="17" t="s">
        <v>111</v>
      </c>
      <c r="AH522" s="17">
        <v>0</v>
      </c>
      <c r="AI522" s="17"/>
      <c r="AJ522" s="17"/>
      <c r="AK522" s="17"/>
      <c r="AL522" s="17"/>
      <c r="AM522" s="17"/>
      <c r="AN522" s="17"/>
      <c r="AO522" s="17"/>
      <c r="AP522" s="17"/>
      <c r="AQ522" s="17"/>
      <c r="AR522" s="17"/>
      <c r="AS522" s="17"/>
      <c r="AT522" s="17"/>
      <c r="AU522" s="17"/>
      <c r="AV522" s="17"/>
      <c r="AW522" s="17"/>
      <c r="AX522" s="17"/>
      <c r="AY522" s="17"/>
      <c r="AZ522" s="17"/>
      <c r="BA522" s="17"/>
      <c r="BB522" s="17"/>
      <c r="BC522" s="17"/>
      <c r="BD522" s="17"/>
      <c r="BE522" s="17"/>
      <c r="BF522" s="17"/>
      <c r="BG522" s="17"/>
      <c r="BH522" s="17"/>
    </row>
    <row r="523" spans="1:60" x14ac:dyDescent="0.2">
      <c r="A523" s="32" t="s">
        <v>101</v>
      </c>
      <c r="B523" s="33" t="s">
        <v>70</v>
      </c>
      <c r="C523" s="53" t="s">
        <v>71</v>
      </c>
      <c r="D523" s="34"/>
      <c r="E523" s="35"/>
      <c r="F523" s="36"/>
      <c r="G523" s="36">
        <f>SUMIF(AG524:AG603,"&lt;&gt;NOR",G524:G603)</f>
        <v>0</v>
      </c>
      <c r="H523" s="36"/>
      <c r="I523" s="36">
        <f>SUM(I524:I603)</f>
        <v>0</v>
      </c>
      <c r="J523" s="36"/>
      <c r="K523" s="36">
        <f>SUM(K524:K603)</f>
        <v>0</v>
      </c>
      <c r="L523" s="36"/>
      <c r="M523" s="36">
        <f>SUM(M524:M603)</f>
        <v>0</v>
      </c>
      <c r="N523" s="35"/>
      <c r="O523" s="35">
        <f>SUM(O524:O603)</f>
        <v>0.15000000000000002</v>
      </c>
      <c r="P523" s="35"/>
      <c r="Q523" s="35">
        <f>SUM(Q524:Q603)</f>
        <v>0</v>
      </c>
      <c r="R523" s="36"/>
      <c r="S523" s="36"/>
      <c r="T523" s="37"/>
      <c r="U523" s="31"/>
      <c r="V523" s="31">
        <f>SUM(V524:V603)</f>
        <v>93.04</v>
      </c>
      <c r="W523" s="31"/>
      <c r="X523" s="31"/>
      <c r="Y523" s="31"/>
      <c r="AG523" t="s">
        <v>102</v>
      </c>
    </row>
    <row r="524" spans="1:60" outlineLevel="1" x14ac:dyDescent="0.2">
      <c r="A524" s="39">
        <v>171</v>
      </c>
      <c r="B524" s="40" t="s">
        <v>249</v>
      </c>
      <c r="C524" s="54" t="s">
        <v>250</v>
      </c>
      <c r="D524" s="41" t="s">
        <v>124</v>
      </c>
      <c r="E524" s="42">
        <v>702.29700000000003</v>
      </c>
      <c r="F524" s="438">
        <v>0</v>
      </c>
      <c r="G524" s="44">
        <f>ROUND(E524*F524,2)</f>
        <v>0</v>
      </c>
      <c r="H524" s="43"/>
      <c r="I524" s="44">
        <f>ROUND(E524*H524,2)</f>
        <v>0</v>
      </c>
      <c r="J524" s="43"/>
      <c r="K524" s="44">
        <f>ROUND(E524*J524,2)</f>
        <v>0</v>
      </c>
      <c r="L524" s="44">
        <v>21</v>
      </c>
      <c r="M524" s="44">
        <f>G524*(1+L524/100)</f>
        <v>0</v>
      </c>
      <c r="N524" s="42">
        <v>6.9999999999999994E-5</v>
      </c>
      <c r="O524" s="42">
        <f>ROUND(E524*N524,2)</f>
        <v>0.05</v>
      </c>
      <c r="P524" s="42">
        <v>0</v>
      </c>
      <c r="Q524" s="42">
        <f>ROUND(E524*P524,2)</f>
        <v>0</v>
      </c>
      <c r="R524" s="44"/>
      <c r="S524" s="44" t="s">
        <v>106</v>
      </c>
      <c r="T524" s="45" t="s">
        <v>106</v>
      </c>
      <c r="U524" s="28">
        <v>3.2480000000000002E-2</v>
      </c>
      <c r="V524" s="28">
        <f>ROUND(E524*U524,2)</f>
        <v>22.81</v>
      </c>
      <c r="W524" s="28"/>
      <c r="X524" s="28" t="s">
        <v>107</v>
      </c>
      <c r="Y524" s="28" t="s">
        <v>108</v>
      </c>
      <c r="Z524" s="17"/>
      <c r="AA524" s="17"/>
      <c r="AB524" s="17"/>
      <c r="AC524" s="17"/>
      <c r="AD524" s="17"/>
      <c r="AE524" s="17"/>
      <c r="AF524" s="17"/>
      <c r="AG524" s="17" t="s">
        <v>109</v>
      </c>
      <c r="AH524" s="17"/>
      <c r="AI524" s="17"/>
      <c r="AJ524" s="17"/>
      <c r="AK524" s="17"/>
      <c r="AL524" s="17"/>
      <c r="AM524" s="17"/>
      <c r="AN524" s="17"/>
      <c r="AO524" s="17"/>
      <c r="AP524" s="17"/>
      <c r="AQ524" s="17"/>
      <c r="AR524" s="17"/>
      <c r="AS524" s="17"/>
      <c r="AT524" s="17"/>
      <c r="AU524" s="17"/>
      <c r="AV524" s="17"/>
      <c r="AW524" s="17"/>
      <c r="AX524" s="17"/>
      <c r="AY524" s="17"/>
      <c r="AZ524" s="17"/>
      <c r="BA524" s="17"/>
      <c r="BB524" s="17"/>
      <c r="BC524" s="17"/>
      <c r="BD524" s="17"/>
      <c r="BE524" s="17"/>
      <c r="BF524" s="17"/>
      <c r="BG524" s="17"/>
      <c r="BH524" s="17"/>
    </row>
    <row r="525" spans="1:60" outlineLevel="2" x14ac:dyDescent="0.2">
      <c r="A525" s="24"/>
      <c r="B525" s="25"/>
      <c r="C525" s="55" t="s">
        <v>959</v>
      </c>
      <c r="D525" s="30"/>
      <c r="E525" s="61">
        <v>45.36</v>
      </c>
      <c r="F525" s="28"/>
      <c r="G525" s="28"/>
      <c r="H525" s="28"/>
      <c r="I525" s="28"/>
      <c r="J525" s="28"/>
      <c r="K525" s="28"/>
      <c r="L525" s="28"/>
      <c r="M525" s="28"/>
      <c r="N525" s="27"/>
      <c r="O525" s="27"/>
      <c r="P525" s="27"/>
      <c r="Q525" s="27"/>
      <c r="R525" s="28"/>
      <c r="S525" s="28"/>
      <c r="T525" s="28"/>
      <c r="U525" s="28"/>
      <c r="V525" s="28"/>
      <c r="W525" s="28"/>
      <c r="X525" s="28"/>
      <c r="Y525" s="28"/>
      <c r="Z525" s="17"/>
      <c r="AA525" s="17"/>
      <c r="AB525" s="17"/>
      <c r="AC525" s="17"/>
      <c r="AD525" s="17"/>
      <c r="AE525" s="17"/>
      <c r="AF525" s="17"/>
      <c r="AG525" s="17" t="s">
        <v>111</v>
      </c>
      <c r="AH525" s="17">
        <v>0</v>
      </c>
      <c r="AI525" s="17"/>
      <c r="AJ525" s="17"/>
      <c r="AK525" s="17"/>
      <c r="AL525" s="17"/>
      <c r="AM525" s="17"/>
      <c r="AN525" s="17"/>
      <c r="AO525" s="17"/>
      <c r="AP525" s="17"/>
      <c r="AQ525" s="17"/>
      <c r="AR525" s="17"/>
      <c r="AS525" s="17"/>
      <c r="AT525" s="17"/>
      <c r="AU525" s="17"/>
      <c r="AV525" s="17"/>
      <c r="AW525" s="17"/>
      <c r="AX525" s="17"/>
      <c r="AY525" s="17"/>
      <c r="AZ525" s="17"/>
      <c r="BA525" s="17"/>
      <c r="BB525" s="17"/>
      <c r="BC525" s="17"/>
      <c r="BD525" s="17"/>
      <c r="BE525" s="17"/>
      <c r="BF525" s="17"/>
      <c r="BG525" s="17"/>
      <c r="BH525" s="17"/>
    </row>
    <row r="526" spans="1:60" outlineLevel="3" x14ac:dyDescent="0.2">
      <c r="A526" s="24"/>
      <c r="B526" s="25"/>
      <c r="C526" s="55" t="s">
        <v>960</v>
      </c>
      <c r="D526" s="30"/>
      <c r="E526" s="61">
        <v>12</v>
      </c>
      <c r="F526" s="28"/>
      <c r="G526" s="28"/>
      <c r="H526" s="28"/>
      <c r="I526" s="28"/>
      <c r="J526" s="28"/>
      <c r="K526" s="28"/>
      <c r="L526" s="28"/>
      <c r="M526" s="28"/>
      <c r="N526" s="27"/>
      <c r="O526" s="27"/>
      <c r="P526" s="27"/>
      <c r="Q526" s="27"/>
      <c r="R526" s="28"/>
      <c r="S526" s="28"/>
      <c r="T526" s="28"/>
      <c r="U526" s="28"/>
      <c r="V526" s="28"/>
      <c r="W526" s="28"/>
      <c r="X526" s="28"/>
      <c r="Y526" s="28"/>
      <c r="Z526" s="17"/>
      <c r="AA526" s="17"/>
      <c r="AB526" s="17"/>
      <c r="AC526" s="17"/>
      <c r="AD526" s="17"/>
      <c r="AE526" s="17"/>
      <c r="AF526" s="17"/>
      <c r="AG526" s="17" t="s">
        <v>111</v>
      </c>
      <c r="AH526" s="17">
        <v>0</v>
      </c>
      <c r="AI526" s="17"/>
      <c r="AJ526" s="17"/>
      <c r="AK526" s="17"/>
      <c r="AL526" s="17"/>
      <c r="AM526" s="17"/>
      <c r="AN526" s="17"/>
      <c r="AO526" s="17"/>
      <c r="AP526" s="17"/>
      <c r="AQ526" s="17"/>
      <c r="AR526" s="17"/>
      <c r="AS526" s="17"/>
      <c r="AT526" s="17"/>
      <c r="AU526" s="17"/>
      <c r="AV526" s="17"/>
      <c r="AW526" s="17"/>
      <c r="AX526" s="17"/>
      <c r="AY526" s="17"/>
      <c r="AZ526" s="17"/>
      <c r="BA526" s="17"/>
      <c r="BB526" s="17"/>
      <c r="BC526" s="17"/>
      <c r="BD526" s="17"/>
      <c r="BE526" s="17"/>
      <c r="BF526" s="17"/>
      <c r="BG526" s="17"/>
      <c r="BH526" s="17"/>
    </row>
    <row r="527" spans="1:60" outlineLevel="3" x14ac:dyDescent="0.2">
      <c r="A527" s="24"/>
      <c r="B527" s="25"/>
      <c r="C527" s="55" t="s">
        <v>961</v>
      </c>
      <c r="D527" s="30"/>
      <c r="E527" s="61">
        <v>19.2</v>
      </c>
      <c r="F527" s="28"/>
      <c r="G527" s="28"/>
      <c r="H527" s="28"/>
      <c r="I527" s="28"/>
      <c r="J527" s="28"/>
      <c r="K527" s="28"/>
      <c r="L527" s="28"/>
      <c r="M527" s="28"/>
      <c r="N527" s="27"/>
      <c r="O527" s="27"/>
      <c r="P527" s="27"/>
      <c r="Q527" s="27"/>
      <c r="R527" s="28"/>
      <c r="S527" s="28"/>
      <c r="T527" s="28"/>
      <c r="U527" s="28"/>
      <c r="V527" s="28"/>
      <c r="W527" s="28"/>
      <c r="X527" s="28"/>
      <c r="Y527" s="28"/>
      <c r="Z527" s="17"/>
      <c r="AA527" s="17"/>
      <c r="AB527" s="17"/>
      <c r="AC527" s="17"/>
      <c r="AD527" s="17"/>
      <c r="AE527" s="17"/>
      <c r="AF527" s="17"/>
      <c r="AG527" s="17" t="s">
        <v>111</v>
      </c>
      <c r="AH527" s="17">
        <v>0</v>
      </c>
      <c r="AI527" s="17"/>
      <c r="AJ527" s="17"/>
      <c r="AK527" s="17"/>
      <c r="AL527" s="17"/>
      <c r="AM527" s="17"/>
      <c r="AN527" s="17"/>
      <c r="AO527" s="17"/>
      <c r="AP527" s="17"/>
      <c r="AQ527" s="17"/>
      <c r="AR527" s="17"/>
      <c r="AS527" s="17"/>
      <c r="AT527" s="17"/>
      <c r="AU527" s="17"/>
      <c r="AV527" s="17"/>
      <c r="AW527" s="17"/>
      <c r="AX527" s="17"/>
      <c r="AY527" s="17"/>
      <c r="AZ527" s="17"/>
      <c r="BA527" s="17"/>
      <c r="BB527" s="17"/>
      <c r="BC527" s="17"/>
      <c r="BD527" s="17"/>
      <c r="BE527" s="17"/>
      <c r="BF527" s="17"/>
      <c r="BG527" s="17"/>
      <c r="BH527" s="17"/>
    </row>
    <row r="528" spans="1:60" outlineLevel="3" x14ac:dyDescent="0.2">
      <c r="A528" s="24"/>
      <c r="B528" s="25"/>
      <c r="C528" s="55" t="s">
        <v>962</v>
      </c>
      <c r="D528" s="30"/>
      <c r="E528" s="61">
        <v>8.4</v>
      </c>
      <c r="F528" s="28"/>
      <c r="G528" s="28"/>
      <c r="H528" s="28"/>
      <c r="I528" s="28"/>
      <c r="J528" s="28"/>
      <c r="K528" s="28"/>
      <c r="L528" s="28"/>
      <c r="M528" s="28"/>
      <c r="N528" s="27"/>
      <c r="O528" s="27"/>
      <c r="P528" s="27"/>
      <c r="Q528" s="27"/>
      <c r="R528" s="28"/>
      <c r="S528" s="28"/>
      <c r="T528" s="28"/>
      <c r="U528" s="28"/>
      <c r="V528" s="28"/>
      <c r="W528" s="28"/>
      <c r="X528" s="28"/>
      <c r="Y528" s="28"/>
      <c r="Z528" s="17"/>
      <c r="AA528" s="17"/>
      <c r="AB528" s="17"/>
      <c r="AC528" s="17"/>
      <c r="AD528" s="17"/>
      <c r="AE528" s="17"/>
      <c r="AF528" s="17"/>
      <c r="AG528" s="17" t="s">
        <v>111</v>
      </c>
      <c r="AH528" s="17">
        <v>0</v>
      </c>
      <c r="AI528" s="17"/>
      <c r="AJ528" s="17"/>
      <c r="AK528" s="17"/>
      <c r="AL528" s="17"/>
      <c r="AM528" s="17"/>
      <c r="AN528" s="17"/>
      <c r="AO528" s="17"/>
      <c r="AP528" s="17"/>
      <c r="AQ528" s="17"/>
      <c r="AR528" s="17"/>
      <c r="AS528" s="17"/>
      <c r="AT528" s="17"/>
      <c r="AU528" s="17"/>
      <c r="AV528" s="17"/>
      <c r="AW528" s="17"/>
      <c r="AX528" s="17"/>
      <c r="AY528" s="17"/>
      <c r="AZ528" s="17"/>
      <c r="BA528" s="17"/>
      <c r="BB528" s="17"/>
      <c r="BC528" s="17"/>
      <c r="BD528" s="17"/>
      <c r="BE528" s="17"/>
      <c r="BF528" s="17"/>
      <c r="BG528" s="17"/>
      <c r="BH528" s="17"/>
    </row>
    <row r="529" spans="1:60" outlineLevel="3" x14ac:dyDescent="0.2">
      <c r="A529" s="24"/>
      <c r="B529" s="25"/>
      <c r="C529" s="55" t="s">
        <v>963</v>
      </c>
      <c r="D529" s="30"/>
      <c r="E529" s="61">
        <v>14.14</v>
      </c>
      <c r="F529" s="28"/>
      <c r="G529" s="28"/>
      <c r="H529" s="28"/>
      <c r="I529" s="28"/>
      <c r="J529" s="28"/>
      <c r="K529" s="28"/>
      <c r="L529" s="28"/>
      <c r="M529" s="28"/>
      <c r="N529" s="27"/>
      <c r="O529" s="27"/>
      <c r="P529" s="27"/>
      <c r="Q529" s="27"/>
      <c r="R529" s="28"/>
      <c r="S529" s="28"/>
      <c r="T529" s="28"/>
      <c r="U529" s="28"/>
      <c r="V529" s="28"/>
      <c r="W529" s="28"/>
      <c r="X529" s="28"/>
      <c r="Y529" s="28"/>
      <c r="Z529" s="17"/>
      <c r="AA529" s="17"/>
      <c r="AB529" s="17"/>
      <c r="AC529" s="17"/>
      <c r="AD529" s="17"/>
      <c r="AE529" s="17"/>
      <c r="AF529" s="17"/>
      <c r="AG529" s="17" t="s">
        <v>111</v>
      </c>
      <c r="AH529" s="17">
        <v>0</v>
      </c>
      <c r="AI529" s="17"/>
      <c r="AJ529" s="17"/>
      <c r="AK529" s="17"/>
      <c r="AL529" s="17"/>
      <c r="AM529" s="17"/>
      <c r="AN529" s="17"/>
      <c r="AO529" s="17"/>
      <c r="AP529" s="17"/>
      <c r="AQ529" s="17"/>
      <c r="AR529" s="17"/>
      <c r="AS529" s="17"/>
      <c r="AT529" s="17"/>
      <c r="AU529" s="17"/>
      <c r="AV529" s="17"/>
      <c r="AW529" s="17"/>
      <c r="AX529" s="17"/>
      <c r="AY529" s="17"/>
      <c r="AZ529" s="17"/>
      <c r="BA529" s="17"/>
      <c r="BB529" s="17"/>
      <c r="BC529" s="17"/>
      <c r="BD529" s="17"/>
      <c r="BE529" s="17"/>
      <c r="BF529" s="17"/>
      <c r="BG529" s="17"/>
      <c r="BH529" s="17"/>
    </row>
    <row r="530" spans="1:60" outlineLevel="3" x14ac:dyDescent="0.2">
      <c r="A530" s="24"/>
      <c r="B530" s="25"/>
      <c r="C530" s="55" t="s">
        <v>964</v>
      </c>
      <c r="D530" s="30"/>
      <c r="E530" s="61">
        <v>11.2</v>
      </c>
      <c r="F530" s="28"/>
      <c r="G530" s="28"/>
      <c r="H530" s="28"/>
      <c r="I530" s="28"/>
      <c r="J530" s="28"/>
      <c r="K530" s="28"/>
      <c r="L530" s="28"/>
      <c r="M530" s="28"/>
      <c r="N530" s="27"/>
      <c r="O530" s="27"/>
      <c r="P530" s="27"/>
      <c r="Q530" s="27"/>
      <c r="R530" s="28"/>
      <c r="S530" s="28"/>
      <c r="T530" s="28"/>
      <c r="U530" s="28"/>
      <c r="V530" s="28"/>
      <c r="W530" s="28"/>
      <c r="X530" s="28"/>
      <c r="Y530" s="28"/>
      <c r="Z530" s="17"/>
      <c r="AA530" s="17"/>
      <c r="AB530" s="17"/>
      <c r="AC530" s="17"/>
      <c r="AD530" s="17"/>
      <c r="AE530" s="17"/>
      <c r="AF530" s="17"/>
      <c r="AG530" s="17" t="s">
        <v>111</v>
      </c>
      <c r="AH530" s="17">
        <v>0</v>
      </c>
      <c r="AI530" s="17"/>
      <c r="AJ530" s="17"/>
      <c r="AK530" s="17"/>
      <c r="AL530" s="17"/>
      <c r="AM530" s="17"/>
      <c r="AN530" s="17"/>
      <c r="AO530" s="17"/>
      <c r="AP530" s="17"/>
      <c r="AQ530" s="17"/>
      <c r="AR530" s="17"/>
      <c r="AS530" s="17"/>
      <c r="AT530" s="17"/>
      <c r="AU530" s="17"/>
      <c r="AV530" s="17"/>
      <c r="AW530" s="17"/>
      <c r="AX530" s="17"/>
      <c r="AY530" s="17"/>
      <c r="AZ530" s="17"/>
      <c r="BA530" s="17"/>
      <c r="BB530" s="17"/>
      <c r="BC530" s="17"/>
      <c r="BD530" s="17"/>
      <c r="BE530" s="17"/>
      <c r="BF530" s="17"/>
      <c r="BG530" s="17"/>
      <c r="BH530" s="17"/>
    </row>
    <row r="531" spans="1:60" outlineLevel="3" x14ac:dyDescent="0.2">
      <c r="A531" s="24"/>
      <c r="B531" s="25"/>
      <c r="C531" s="55" t="s">
        <v>533</v>
      </c>
      <c r="D531" s="30"/>
      <c r="E531" s="61">
        <v>10.5</v>
      </c>
      <c r="F531" s="28"/>
      <c r="G531" s="28"/>
      <c r="H531" s="28"/>
      <c r="I531" s="28"/>
      <c r="J531" s="28"/>
      <c r="K531" s="28"/>
      <c r="L531" s="28"/>
      <c r="M531" s="28"/>
      <c r="N531" s="27"/>
      <c r="O531" s="27"/>
      <c r="P531" s="27"/>
      <c r="Q531" s="27"/>
      <c r="R531" s="28"/>
      <c r="S531" s="28"/>
      <c r="T531" s="28"/>
      <c r="U531" s="28"/>
      <c r="V531" s="28"/>
      <c r="W531" s="28"/>
      <c r="X531" s="28"/>
      <c r="Y531" s="28"/>
      <c r="Z531" s="17"/>
      <c r="AA531" s="17"/>
      <c r="AB531" s="17"/>
      <c r="AC531" s="17"/>
      <c r="AD531" s="17"/>
      <c r="AE531" s="17"/>
      <c r="AF531" s="17"/>
      <c r="AG531" s="17" t="s">
        <v>111</v>
      </c>
      <c r="AH531" s="17">
        <v>0</v>
      </c>
      <c r="AI531" s="17"/>
      <c r="AJ531" s="17"/>
      <c r="AK531" s="17"/>
      <c r="AL531" s="17"/>
      <c r="AM531" s="17"/>
      <c r="AN531" s="17"/>
      <c r="AO531" s="17"/>
      <c r="AP531" s="17"/>
      <c r="AQ531" s="17"/>
      <c r="AR531" s="17"/>
      <c r="AS531" s="17"/>
      <c r="AT531" s="17"/>
      <c r="AU531" s="17"/>
      <c r="AV531" s="17"/>
      <c r="AW531" s="17"/>
      <c r="AX531" s="17"/>
      <c r="AY531" s="17"/>
      <c r="AZ531" s="17"/>
      <c r="BA531" s="17"/>
      <c r="BB531" s="17"/>
      <c r="BC531" s="17"/>
      <c r="BD531" s="17"/>
      <c r="BE531" s="17"/>
      <c r="BF531" s="17"/>
      <c r="BG531" s="17"/>
      <c r="BH531" s="17"/>
    </row>
    <row r="532" spans="1:60" outlineLevel="3" x14ac:dyDescent="0.2">
      <c r="A532" s="24"/>
      <c r="B532" s="25"/>
      <c r="C532" s="55" t="s">
        <v>548</v>
      </c>
      <c r="D532" s="30"/>
      <c r="E532" s="61">
        <v>12.6</v>
      </c>
      <c r="F532" s="28"/>
      <c r="G532" s="28"/>
      <c r="H532" s="28"/>
      <c r="I532" s="28"/>
      <c r="J532" s="28"/>
      <c r="K532" s="28"/>
      <c r="L532" s="28"/>
      <c r="M532" s="28"/>
      <c r="N532" s="27"/>
      <c r="O532" s="27"/>
      <c r="P532" s="27"/>
      <c r="Q532" s="27"/>
      <c r="R532" s="28"/>
      <c r="S532" s="28"/>
      <c r="T532" s="28"/>
      <c r="U532" s="28"/>
      <c r="V532" s="28"/>
      <c r="W532" s="28"/>
      <c r="X532" s="28"/>
      <c r="Y532" s="28"/>
      <c r="Z532" s="17"/>
      <c r="AA532" s="17"/>
      <c r="AB532" s="17"/>
      <c r="AC532" s="17"/>
      <c r="AD532" s="17"/>
      <c r="AE532" s="17"/>
      <c r="AF532" s="17"/>
      <c r="AG532" s="17" t="s">
        <v>111</v>
      </c>
      <c r="AH532" s="17">
        <v>0</v>
      </c>
      <c r="AI532" s="17"/>
      <c r="AJ532" s="17"/>
      <c r="AK532" s="17"/>
      <c r="AL532" s="17"/>
      <c r="AM532" s="17"/>
      <c r="AN532" s="17"/>
      <c r="AO532" s="17"/>
      <c r="AP532" s="17"/>
      <c r="AQ532" s="17"/>
      <c r="AR532" s="17"/>
      <c r="AS532" s="17"/>
      <c r="AT532" s="17"/>
      <c r="AU532" s="17"/>
      <c r="AV532" s="17"/>
      <c r="AW532" s="17"/>
      <c r="AX532" s="17"/>
      <c r="AY532" s="17"/>
      <c r="AZ532" s="17"/>
      <c r="BA532" s="17"/>
      <c r="BB532" s="17"/>
      <c r="BC532" s="17"/>
      <c r="BD532" s="17"/>
      <c r="BE532" s="17"/>
      <c r="BF532" s="17"/>
      <c r="BG532" s="17"/>
      <c r="BH532" s="17"/>
    </row>
    <row r="533" spans="1:60" outlineLevel="3" x14ac:dyDescent="0.2">
      <c r="A533" s="24"/>
      <c r="B533" s="25"/>
      <c r="C533" s="55" t="s">
        <v>965</v>
      </c>
      <c r="D533" s="30"/>
      <c r="E533" s="61">
        <v>24.44</v>
      </c>
      <c r="F533" s="28"/>
      <c r="G533" s="28"/>
      <c r="H533" s="28"/>
      <c r="I533" s="28"/>
      <c r="J533" s="28"/>
      <c r="K533" s="28"/>
      <c r="L533" s="28"/>
      <c r="M533" s="28"/>
      <c r="N533" s="27"/>
      <c r="O533" s="27"/>
      <c r="P533" s="27"/>
      <c r="Q533" s="27"/>
      <c r="R533" s="28"/>
      <c r="S533" s="28"/>
      <c r="T533" s="28"/>
      <c r="U533" s="28"/>
      <c r="V533" s="28"/>
      <c r="W533" s="28"/>
      <c r="X533" s="28"/>
      <c r="Y533" s="28"/>
      <c r="Z533" s="17"/>
      <c r="AA533" s="17"/>
      <c r="AB533" s="17"/>
      <c r="AC533" s="17"/>
      <c r="AD533" s="17"/>
      <c r="AE533" s="17"/>
      <c r="AF533" s="17"/>
      <c r="AG533" s="17" t="s">
        <v>111</v>
      </c>
      <c r="AH533" s="17">
        <v>0</v>
      </c>
      <c r="AI533" s="17"/>
      <c r="AJ533" s="17"/>
      <c r="AK533" s="17"/>
      <c r="AL533" s="17"/>
      <c r="AM533" s="17"/>
      <c r="AN533" s="17"/>
      <c r="AO533" s="17"/>
      <c r="AP533" s="17"/>
      <c r="AQ533" s="17"/>
      <c r="AR533" s="17"/>
      <c r="AS533" s="17"/>
      <c r="AT533" s="17"/>
      <c r="AU533" s="17"/>
      <c r="AV533" s="17"/>
      <c r="AW533" s="17"/>
      <c r="AX533" s="17"/>
      <c r="AY533" s="17"/>
      <c r="AZ533" s="17"/>
      <c r="BA533" s="17"/>
      <c r="BB533" s="17"/>
      <c r="BC533" s="17"/>
      <c r="BD533" s="17"/>
      <c r="BE533" s="17"/>
      <c r="BF533" s="17"/>
      <c r="BG533" s="17"/>
      <c r="BH533" s="17"/>
    </row>
    <row r="534" spans="1:60" outlineLevel="3" x14ac:dyDescent="0.2">
      <c r="A534" s="24"/>
      <c r="B534" s="25"/>
      <c r="C534" s="55" t="s">
        <v>966</v>
      </c>
      <c r="D534" s="30"/>
      <c r="E534" s="61">
        <v>31.96</v>
      </c>
      <c r="F534" s="28"/>
      <c r="G534" s="28"/>
      <c r="H534" s="28"/>
      <c r="I534" s="28"/>
      <c r="J534" s="28"/>
      <c r="K534" s="28"/>
      <c r="L534" s="28"/>
      <c r="M534" s="28"/>
      <c r="N534" s="27"/>
      <c r="O534" s="27"/>
      <c r="P534" s="27"/>
      <c r="Q534" s="27"/>
      <c r="R534" s="28"/>
      <c r="S534" s="28"/>
      <c r="T534" s="28"/>
      <c r="U534" s="28"/>
      <c r="V534" s="28"/>
      <c r="W534" s="28"/>
      <c r="X534" s="28"/>
      <c r="Y534" s="28"/>
      <c r="Z534" s="17"/>
      <c r="AA534" s="17"/>
      <c r="AB534" s="17"/>
      <c r="AC534" s="17"/>
      <c r="AD534" s="17"/>
      <c r="AE534" s="17"/>
      <c r="AF534" s="17"/>
      <c r="AG534" s="17" t="s">
        <v>111</v>
      </c>
      <c r="AH534" s="17">
        <v>0</v>
      </c>
      <c r="AI534" s="17"/>
      <c r="AJ534" s="17"/>
      <c r="AK534" s="17"/>
      <c r="AL534" s="17"/>
      <c r="AM534" s="17"/>
      <c r="AN534" s="17"/>
      <c r="AO534" s="17"/>
      <c r="AP534" s="17"/>
      <c r="AQ534" s="17"/>
      <c r="AR534" s="17"/>
      <c r="AS534" s="17"/>
      <c r="AT534" s="17"/>
      <c r="AU534" s="17"/>
      <c r="AV534" s="17"/>
      <c r="AW534" s="17"/>
      <c r="AX534" s="17"/>
      <c r="AY534" s="17"/>
      <c r="AZ534" s="17"/>
      <c r="BA534" s="17"/>
      <c r="BB534" s="17"/>
      <c r="BC534" s="17"/>
      <c r="BD534" s="17"/>
      <c r="BE534" s="17"/>
      <c r="BF534" s="17"/>
      <c r="BG534" s="17"/>
      <c r="BH534" s="17"/>
    </row>
    <row r="535" spans="1:60" outlineLevel="3" x14ac:dyDescent="0.2">
      <c r="A535" s="24"/>
      <c r="B535" s="25"/>
      <c r="C535" s="55" t="s">
        <v>967</v>
      </c>
      <c r="D535" s="30"/>
      <c r="E535" s="61">
        <v>-3.36</v>
      </c>
      <c r="F535" s="28"/>
      <c r="G535" s="28"/>
      <c r="H535" s="28"/>
      <c r="I535" s="28"/>
      <c r="J535" s="28"/>
      <c r="K535" s="28"/>
      <c r="L535" s="28"/>
      <c r="M535" s="28"/>
      <c r="N535" s="27"/>
      <c r="O535" s="27"/>
      <c r="P535" s="27"/>
      <c r="Q535" s="27"/>
      <c r="R535" s="28"/>
      <c r="S535" s="28"/>
      <c r="T535" s="28"/>
      <c r="U535" s="28"/>
      <c r="V535" s="28"/>
      <c r="W535" s="28"/>
      <c r="X535" s="28"/>
      <c r="Y535" s="28"/>
      <c r="Z535" s="17"/>
      <c r="AA535" s="17"/>
      <c r="AB535" s="17"/>
      <c r="AC535" s="17"/>
      <c r="AD535" s="17"/>
      <c r="AE535" s="17"/>
      <c r="AF535" s="17"/>
      <c r="AG535" s="17" t="s">
        <v>111</v>
      </c>
      <c r="AH535" s="17">
        <v>0</v>
      </c>
      <c r="AI535" s="17"/>
      <c r="AJ535" s="17"/>
      <c r="AK535" s="17"/>
      <c r="AL535" s="17"/>
      <c r="AM535" s="17"/>
      <c r="AN535" s="17"/>
      <c r="AO535" s="17"/>
      <c r="AP535" s="17"/>
      <c r="AQ535" s="17"/>
      <c r="AR535" s="17"/>
      <c r="AS535" s="17"/>
      <c r="AT535" s="17"/>
      <c r="AU535" s="17"/>
      <c r="AV535" s="17"/>
      <c r="AW535" s="17"/>
      <c r="AX535" s="17"/>
      <c r="AY535" s="17"/>
      <c r="AZ535" s="17"/>
      <c r="BA535" s="17"/>
      <c r="BB535" s="17"/>
      <c r="BC535" s="17"/>
      <c r="BD535" s="17"/>
      <c r="BE535" s="17"/>
      <c r="BF535" s="17"/>
      <c r="BG535" s="17"/>
      <c r="BH535" s="17"/>
    </row>
    <row r="536" spans="1:60" outlineLevel="3" x14ac:dyDescent="0.2">
      <c r="A536" s="24"/>
      <c r="B536" s="25"/>
      <c r="C536" s="55" t="s">
        <v>563</v>
      </c>
      <c r="D536" s="30"/>
      <c r="E536" s="61">
        <v>7.54</v>
      </c>
      <c r="F536" s="28"/>
      <c r="G536" s="28"/>
      <c r="H536" s="28"/>
      <c r="I536" s="28"/>
      <c r="J536" s="28"/>
      <c r="K536" s="28"/>
      <c r="L536" s="28"/>
      <c r="M536" s="28"/>
      <c r="N536" s="27"/>
      <c r="O536" s="27"/>
      <c r="P536" s="27"/>
      <c r="Q536" s="27"/>
      <c r="R536" s="28"/>
      <c r="S536" s="28"/>
      <c r="T536" s="28"/>
      <c r="U536" s="28"/>
      <c r="V536" s="28"/>
      <c r="W536" s="28"/>
      <c r="X536" s="28"/>
      <c r="Y536" s="28"/>
      <c r="Z536" s="17"/>
      <c r="AA536" s="17"/>
      <c r="AB536" s="17"/>
      <c r="AC536" s="17"/>
      <c r="AD536" s="17"/>
      <c r="AE536" s="17"/>
      <c r="AF536" s="17"/>
      <c r="AG536" s="17" t="s">
        <v>111</v>
      </c>
      <c r="AH536" s="17">
        <v>0</v>
      </c>
      <c r="AI536" s="17"/>
      <c r="AJ536" s="17"/>
      <c r="AK536" s="17"/>
      <c r="AL536" s="17"/>
      <c r="AM536" s="17"/>
      <c r="AN536" s="17"/>
      <c r="AO536" s="17"/>
      <c r="AP536" s="17"/>
      <c r="AQ536" s="17"/>
      <c r="AR536" s="17"/>
      <c r="AS536" s="17"/>
      <c r="AT536" s="17"/>
      <c r="AU536" s="17"/>
      <c r="AV536" s="17"/>
      <c r="AW536" s="17"/>
      <c r="AX536" s="17"/>
      <c r="AY536" s="17"/>
      <c r="AZ536" s="17"/>
      <c r="BA536" s="17"/>
      <c r="BB536" s="17"/>
      <c r="BC536" s="17"/>
      <c r="BD536" s="17"/>
      <c r="BE536" s="17"/>
      <c r="BF536" s="17"/>
      <c r="BG536" s="17"/>
      <c r="BH536" s="17"/>
    </row>
    <row r="537" spans="1:60" outlineLevel="3" x14ac:dyDescent="0.2">
      <c r="A537" s="24"/>
      <c r="B537" s="25"/>
      <c r="C537" s="55" t="s">
        <v>565</v>
      </c>
      <c r="D537" s="30"/>
      <c r="E537" s="61">
        <v>4.1139999999999999</v>
      </c>
      <c r="F537" s="28"/>
      <c r="G537" s="28"/>
      <c r="H537" s="28"/>
      <c r="I537" s="28"/>
      <c r="J537" s="28"/>
      <c r="K537" s="28"/>
      <c r="L537" s="28"/>
      <c r="M537" s="28"/>
      <c r="N537" s="27"/>
      <c r="O537" s="27"/>
      <c r="P537" s="27"/>
      <c r="Q537" s="27"/>
      <c r="R537" s="28"/>
      <c r="S537" s="28"/>
      <c r="T537" s="28"/>
      <c r="U537" s="28"/>
      <c r="V537" s="28"/>
      <c r="W537" s="28"/>
      <c r="X537" s="28"/>
      <c r="Y537" s="28"/>
      <c r="Z537" s="17"/>
      <c r="AA537" s="17"/>
      <c r="AB537" s="17"/>
      <c r="AC537" s="17"/>
      <c r="AD537" s="17"/>
      <c r="AE537" s="17"/>
      <c r="AF537" s="17"/>
      <c r="AG537" s="17" t="s">
        <v>111</v>
      </c>
      <c r="AH537" s="17">
        <v>0</v>
      </c>
      <c r="AI537" s="17"/>
      <c r="AJ537" s="17"/>
      <c r="AK537" s="17"/>
      <c r="AL537" s="17"/>
      <c r="AM537" s="17"/>
      <c r="AN537" s="17"/>
      <c r="AO537" s="17"/>
      <c r="AP537" s="17"/>
      <c r="AQ537" s="17"/>
      <c r="AR537" s="17"/>
      <c r="AS537" s="17"/>
      <c r="AT537" s="17"/>
      <c r="AU537" s="17"/>
      <c r="AV537" s="17"/>
      <c r="AW537" s="17"/>
      <c r="AX537" s="17"/>
      <c r="AY537" s="17"/>
      <c r="AZ537" s="17"/>
      <c r="BA537" s="17"/>
      <c r="BB537" s="17"/>
      <c r="BC537" s="17"/>
      <c r="BD537" s="17"/>
      <c r="BE537" s="17"/>
      <c r="BF537" s="17"/>
      <c r="BG537" s="17"/>
      <c r="BH537" s="17"/>
    </row>
    <row r="538" spans="1:60" outlineLevel="3" x14ac:dyDescent="0.2">
      <c r="A538" s="24"/>
      <c r="B538" s="25"/>
      <c r="C538" s="55" t="s">
        <v>554</v>
      </c>
      <c r="D538" s="30"/>
      <c r="E538" s="61">
        <v>3.8</v>
      </c>
      <c r="F538" s="28"/>
      <c r="G538" s="28"/>
      <c r="H538" s="28"/>
      <c r="I538" s="28"/>
      <c r="J538" s="28"/>
      <c r="K538" s="28"/>
      <c r="L538" s="28"/>
      <c r="M538" s="28"/>
      <c r="N538" s="27"/>
      <c r="O538" s="27"/>
      <c r="P538" s="27"/>
      <c r="Q538" s="27"/>
      <c r="R538" s="28"/>
      <c r="S538" s="28"/>
      <c r="T538" s="28"/>
      <c r="U538" s="28"/>
      <c r="V538" s="28"/>
      <c r="W538" s="28"/>
      <c r="X538" s="28"/>
      <c r="Y538" s="28"/>
      <c r="Z538" s="17"/>
      <c r="AA538" s="17"/>
      <c r="AB538" s="17"/>
      <c r="AC538" s="17"/>
      <c r="AD538" s="17"/>
      <c r="AE538" s="17"/>
      <c r="AF538" s="17"/>
      <c r="AG538" s="17" t="s">
        <v>111</v>
      </c>
      <c r="AH538" s="17">
        <v>0</v>
      </c>
      <c r="AI538" s="17"/>
      <c r="AJ538" s="17"/>
      <c r="AK538" s="17"/>
      <c r="AL538" s="17"/>
      <c r="AM538" s="17"/>
      <c r="AN538" s="17"/>
      <c r="AO538" s="17"/>
      <c r="AP538" s="17"/>
      <c r="AQ538" s="17"/>
      <c r="AR538" s="17"/>
      <c r="AS538" s="17"/>
      <c r="AT538" s="17"/>
      <c r="AU538" s="17"/>
      <c r="AV538" s="17"/>
      <c r="AW538" s="17"/>
      <c r="AX538" s="17"/>
      <c r="AY538" s="17"/>
      <c r="AZ538" s="17"/>
      <c r="BA538" s="17"/>
      <c r="BB538" s="17"/>
      <c r="BC538" s="17"/>
      <c r="BD538" s="17"/>
      <c r="BE538" s="17"/>
      <c r="BF538" s="17"/>
      <c r="BG538" s="17"/>
      <c r="BH538" s="17"/>
    </row>
    <row r="539" spans="1:60" outlineLevel="3" x14ac:dyDescent="0.2">
      <c r="A539" s="24"/>
      <c r="B539" s="25"/>
      <c r="C539" s="55" t="s">
        <v>545</v>
      </c>
      <c r="D539" s="30"/>
      <c r="E539" s="61">
        <v>7.7</v>
      </c>
      <c r="F539" s="28"/>
      <c r="G539" s="28"/>
      <c r="H539" s="28"/>
      <c r="I539" s="28"/>
      <c r="J539" s="28"/>
      <c r="K539" s="28"/>
      <c r="L539" s="28"/>
      <c r="M539" s="28"/>
      <c r="N539" s="27"/>
      <c r="O539" s="27"/>
      <c r="P539" s="27"/>
      <c r="Q539" s="27"/>
      <c r="R539" s="28"/>
      <c r="S539" s="28"/>
      <c r="T539" s="28"/>
      <c r="U539" s="28"/>
      <c r="V539" s="28"/>
      <c r="W539" s="28"/>
      <c r="X539" s="28"/>
      <c r="Y539" s="28"/>
      <c r="Z539" s="17"/>
      <c r="AA539" s="17"/>
      <c r="AB539" s="17"/>
      <c r="AC539" s="17"/>
      <c r="AD539" s="17"/>
      <c r="AE539" s="17"/>
      <c r="AF539" s="17"/>
      <c r="AG539" s="17" t="s">
        <v>111</v>
      </c>
      <c r="AH539" s="17">
        <v>0</v>
      </c>
      <c r="AI539" s="17"/>
      <c r="AJ539" s="17"/>
      <c r="AK539" s="17"/>
      <c r="AL539" s="17"/>
      <c r="AM539" s="17"/>
      <c r="AN539" s="17"/>
      <c r="AO539" s="17"/>
      <c r="AP539" s="17"/>
      <c r="AQ539" s="17"/>
      <c r="AR539" s="17"/>
      <c r="AS539" s="17"/>
      <c r="AT539" s="17"/>
      <c r="AU539" s="17"/>
      <c r="AV539" s="17"/>
      <c r="AW539" s="17"/>
      <c r="AX539" s="17"/>
      <c r="AY539" s="17"/>
      <c r="AZ539" s="17"/>
      <c r="BA539" s="17"/>
      <c r="BB539" s="17"/>
      <c r="BC539" s="17"/>
      <c r="BD539" s="17"/>
      <c r="BE539" s="17"/>
      <c r="BF539" s="17"/>
      <c r="BG539" s="17"/>
      <c r="BH539" s="17"/>
    </row>
    <row r="540" spans="1:60" outlineLevel="3" x14ac:dyDescent="0.2">
      <c r="A540" s="24"/>
      <c r="B540" s="25"/>
      <c r="C540" s="55" t="s">
        <v>530</v>
      </c>
      <c r="D540" s="30"/>
      <c r="E540" s="61">
        <v>2.5</v>
      </c>
      <c r="F540" s="28"/>
      <c r="G540" s="28"/>
      <c r="H540" s="28"/>
      <c r="I540" s="28"/>
      <c r="J540" s="28"/>
      <c r="K540" s="28"/>
      <c r="L540" s="28"/>
      <c r="M540" s="28"/>
      <c r="N540" s="27"/>
      <c r="O540" s="27"/>
      <c r="P540" s="27"/>
      <c r="Q540" s="27"/>
      <c r="R540" s="28"/>
      <c r="S540" s="28"/>
      <c r="T540" s="28"/>
      <c r="U540" s="28"/>
      <c r="V540" s="28"/>
      <c r="W540" s="28"/>
      <c r="X540" s="28"/>
      <c r="Y540" s="28"/>
      <c r="Z540" s="17"/>
      <c r="AA540" s="17"/>
      <c r="AB540" s="17"/>
      <c r="AC540" s="17"/>
      <c r="AD540" s="17"/>
      <c r="AE540" s="17"/>
      <c r="AF540" s="17"/>
      <c r="AG540" s="17" t="s">
        <v>111</v>
      </c>
      <c r="AH540" s="17">
        <v>0</v>
      </c>
      <c r="AI540" s="17"/>
      <c r="AJ540" s="17"/>
      <c r="AK540" s="17"/>
      <c r="AL540" s="17"/>
      <c r="AM540" s="17"/>
      <c r="AN540" s="17"/>
      <c r="AO540" s="17"/>
      <c r="AP540" s="17"/>
      <c r="AQ540" s="17"/>
      <c r="AR540" s="17"/>
      <c r="AS540" s="17"/>
      <c r="AT540" s="17"/>
      <c r="AU540" s="17"/>
      <c r="AV540" s="17"/>
      <c r="AW540" s="17"/>
      <c r="AX540" s="17"/>
      <c r="AY540" s="17"/>
      <c r="AZ540" s="17"/>
      <c r="BA540" s="17"/>
      <c r="BB540" s="17"/>
      <c r="BC540" s="17"/>
      <c r="BD540" s="17"/>
      <c r="BE540" s="17"/>
      <c r="BF540" s="17"/>
      <c r="BG540" s="17"/>
      <c r="BH540" s="17"/>
    </row>
    <row r="541" spans="1:60" outlineLevel="3" x14ac:dyDescent="0.2">
      <c r="A541" s="24"/>
      <c r="B541" s="25"/>
      <c r="C541" s="55" t="s">
        <v>527</v>
      </c>
      <c r="D541" s="30"/>
      <c r="E541" s="61">
        <v>28.16</v>
      </c>
      <c r="F541" s="28"/>
      <c r="G541" s="28"/>
      <c r="H541" s="28"/>
      <c r="I541" s="28"/>
      <c r="J541" s="28"/>
      <c r="K541" s="28"/>
      <c r="L541" s="28"/>
      <c r="M541" s="28"/>
      <c r="N541" s="27"/>
      <c r="O541" s="27"/>
      <c r="P541" s="27"/>
      <c r="Q541" s="27"/>
      <c r="R541" s="28"/>
      <c r="S541" s="28"/>
      <c r="T541" s="28"/>
      <c r="U541" s="28"/>
      <c r="V541" s="28"/>
      <c r="W541" s="28"/>
      <c r="X541" s="28"/>
      <c r="Y541" s="28"/>
      <c r="Z541" s="17"/>
      <c r="AA541" s="17"/>
      <c r="AB541" s="17"/>
      <c r="AC541" s="17"/>
      <c r="AD541" s="17"/>
      <c r="AE541" s="17"/>
      <c r="AF541" s="17"/>
      <c r="AG541" s="17" t="s">
        <v>111</v>
      </c>
      <c r="AH541" s="17">
        <v>0</v>
      </c>
      <c r="AI541" s="17"/>
      <c r="AJ541" s="17"/>
      <c r="AK541" s="17"/>
      <c r="AL541" s="17"/>
      <c r="AM541" s="17"/>
      <c r="AN541" s="17"/>
      <c r="AO541" s="17"/>
      <c r="AP541" s="17"/>
      <c r="AQ541" s="17"/>
      <c r="AR541" s="17"/>
      <c r="AS541" s="17"/>
      <c r="AT541" s="17"/>
      <c r="AU541" s="17"/>
      <c r="AV541" s="17"/>
      <c r="AW541" s="17"/>
      <c r="AX541" s="17"/>
      <c r="AY541" s="17"/>
      <c r="AZ541" s="17"/>
      <c r="BA541" s="17"/>
      <c r="BB541" s="17"/>
      <c r="BC541" s="17"/>
      <c r="BD541" s="17"/>
      <c r="BE541" s="17"/>
      <c r="BF541" s="17"/>
      <c r="BG541" s="17"/>
      <c r="BH541" s="17"/>
    </row>
    <row r="542" spans="1:60" outlineLevel="3" x14ac:dyDescent="0.2">
      <c r="A542" s="24"/>
      <c r="B542" s="25"/>
      <c r="C542" s="55" t="s">
        <v>534</v>
      </c>
      <c r="D542" s="30"/>
      <c r="E542" s="61">
        <v>21.08</v>
      </c>
      <c r="F542" s="28"/>
      <c r="G542" s="28"/>
      <c r="H542" s="28"/>
      <c r="I542" s="28"/>
      <c r="J542" s="28"/>
      <c r="K542" s="28"/>
      <c r="L542" s="28"/>
      <c r="M542" s="28"/>
      <c r="N542" s="27"/>
      <c r="O542" s="27"/>
      <c r="P542" s="27"/>
      <c r="Q542" s="27"/>
      <c r="R542" s="28"/>
      <c r="S542" s="28"/>
      <c r="T542" s="28"/>
      <c r="U542" s="28"/>
      <c r="V542" s="28"/>
      <c r="W542" s="28"/>
      <c r="X542" s="28"/>
      <c r="Y542" s="28"/>
      <c r="Z542" s="17"/>
      <c r="AA542" s="17"/>
      <c r="AB542" s="17"/>
      <c r="AC542" s="17"/>
      <c r="AD542" s="17"/>
      <c r="AE542" s="17"/>
      <c r="AF542" s="17"/>
      <c r="AG542" s="17" t="s">
        <v>111</v>
      </c>
      <c r="AH542" s="17">
        <v>0</v>
      </c>
      <c r="AI542" s="17"/>
      <c r="AJ542" s="17"/>
      <c r="AK542" s="17"/>
      <c r="AL542" s="17"/>
      <c r="AM542" s="17"/>
      <c r="AN542" s="17"/>
      <c r="AO542" s="17"/>
      <c r="AP542" s="17"/>
      <c r="AQ542" s="17"/>
      <c r="AR542" s="17"/>
      <c r="AS542" s="17"/>
      <c r="AT542" s="17"/>
      <c r="AU542" s="17"/>
      <c r="AV542" s="17"/>
      <c r="AW542" s="17"/>
      <c r="AX542" s="17"/>
      <c r="AY542" s="17"/>
      <c r="AZ542" s="17"/>
      <c r="BA542" s="17"/>
      <c r="BB542" s="17"/>
      <c r="BC542" s="17"/>
      <c r="BD542" s="17"/>
      <c r="BE542" s="17"/>
      <c r="BF542" s="17"/>
      <c r="BG542" s="17"/>
      <c r="BH542" s="17"/>
    </row>
    <row r="543" spans="1:60" outlineLevel="3" x14ac:dyDescent="0.2">
      <c r="A543" s="24"/>
      <c r="B543" s="25"/>
      <c r="C543" s="55" t="s">
        <v>549</v>
      </c>
      <c r="D543" s="30"/>
      <c r="E543" s="61">
        <v>7.6</v>
      </c>
      <c r="F543" s="28"/>
      <c r="G543" s="28"/>
      <c r="H543" s="28"/>
      <c r="I543" s="28"/>
      <c r="J543" s="28"/>
      <c r="K543" s="28"/>
      <c r="L543" s="28"/>
      <c r="M543" s="28"/>
      <c r="N543" s="27"/>
      <c r="O543" s="27"/>
      <c r="P543" s="27"/>
      <c r="Q543" s="27"/>
      <c r="R543" s="28"/>
      <c r="S543" s="28"/>
      <c r="T543" s="28"/>
      <c r="U543" s="28"/>
      <c r="V543" s="28"/>
      <c r="W543" s="28"/>
      <c r="X543" s="28"/>
      <c r="Y543" s="28"/>
      <c r="Z543" s="17"/>
      <c r="AA543" s="17"/>
      <c r="AB543" s="17"/>
      <c r="AC543" s="17"/>
      <c r="AD543" s="17"/>
      <c r="AE543" s="17"/>
      <c r="AF543" s="17"/>
      <c r="AG543" s="17" t="s">
        <v>111</v>
      </c>
      <c r="AH543" s="17">
        <v>0</v>
      </c>
      <c r="AI543" s="17"/>
      <c r="AJ543" s="17"/>
      <c r="AK543" s="17"/>
      <c r="AL543" s="17"/>
      <c r="AM543" s="17"/>
      <c r="AN543" s="17"/>
      <c r="AO543" s="17"/>
      <c r="AP543" s="17"/>
      <c r="AQ543" s="17"/>
      <c r="AR543" s="17"/>
      <c r="AS543" s="17"/>
      <c r="AT543" s="17"/>
      <c r="AU543" s="17"/>
      <c r="AV543" s="17"/>
      <c r="AW543" s="17"/>
      <c r="AX543" s="17"/>
      <c r="AY543" s="17"/>
      <c r="AZ543" s="17"/>
      <c r="BA543" s="17"/>
      <c r="BB543" s="17"/>
      <c r="BC543" s="17"/>
      <c r="BD543" s="17"/>
      <c r="BE543" s="17"/>
      <c r="BF543" s="17"/>
      <c r="BG543" s="17"/>
      <c r="BH543" s="17"/>
    </row>
    <row r="544" spans="1:60" outlineLevel="3" x14ac:dyDescent="0.2">
      <c r="A544" s="24"/>
      <c r="B544" s="25"/>
      <c r="C544" s="55" t="s">
        <v>550</v>
      </c>
      <c r="D544" s="30"/>
      <c r="E544" s="61">
        <v>5.6</v>
      </c>
      <c r="F544" s="28"/>
      <c r="G544" s="28"/>
      <c r="H544" s="28"/>
      <c r="I544" s="28"/>
      <c r="J544" s="28"/>
      <c r="K544" s="28"/>
      <c r="L544" s="28"/>
      <c r="M544" s="28"/>
      <c r="N544" s="27"/>
      <c r="O544" s="27"/>
      <c r="P544" s="27"/>
      <c r="Q544" s="27"/>
      <c r="R544" s="28"/>
      <c r="S544" s="28"/>
      <c r="T544" s="28"/>
      <c r="U544" s="28"/>
      <c r="V544" s="28"/>
      <c r="W544" s="28"/>
      <c r="X544" s="28"/>
      <c r="Y544" s="28"/>
      <c r="Z544" s="17"/>
      <c r="AA544" s="17"/>
      <c r="AB544" s="17"/>
      <c r="AC544" s="17"/>
      <c r="AD544" s="17"/>
      <c r="AE544" s="17"/>
      <c r="AF544" s="17"/>
      <c r="AG544" s="17" t="s">
        <v>111</v>
      </c>
      <c r="AH544" s="17">
        <v>0</v>
      </c>
      <c r="AI544" s="17"/>
      <c r="AJ544" s="17"/>
      <c r="AK544" s="17"/>
      <c r="AL544" s="17"/>
      <c r="AM544" s="17"/>
      <c r="AN544" s="17"/>
      <c r="AO544" s="17"/>
      <c r="AP544" s="17"/>
      <c r="AQ544" s="17"/>
      <c r="AR544" s="17"/>
      <c r="AS544" s="17"/>
      <c r="AT544" s="17"/>
      <c r="AU544" s="17"/>
      <c r="AV544" s="17"/>
      <c r="AW544" s="17"/>
      <c r="AX544" s="17"/>
      <c r="AY544" s="17"/>
      <c r="AZ544" s="17"/>
      <c r="BA544" s="17"/>
      <c r="BB544" s="17"/>
      <c r="BC544" s="17"/>
      <c r="BD544" s="17"/>
      <c r="BE544" s="17"/>
      <c r="BF544" s="17"/>
      <c r="BG544" s="17"/>
      <c r="BH544" s="17"/>
    </row>
    <row r="545" spans="1:60" outlineLevel="3" x14ac:dyDescent="0.2">
      <c r="A545" s="24"/>
      <c r="B545" s="25"/>
      <c r="C545" s="55" t="s">
        <v>564</v>
      </c>
      <c r="D545" s="30"/>
      <c r="E545" s="61">
        <v>9.61</v>
      </c>
      <c r="F545" s="28"/>
      <c r="G545" s="28"/>
      <c r="H545" s="28"/>
      <c r="I545" s="28"/>
      <c r="J545" s="28"/>
      <c r="K545" s="28"/>
      <c r="L545" s="28"/>
      <c r="M545" s="28"/>
      <c r="N545" s="27"/>
      <c r="O545" s="27"/>
      <c r="P545" s="27"/>
      <c r="Q545" s="27"/>
      <c r="R545" s="28"/>
      <c r="S545" s="28"/>
      <c r="T545" s="28"/>
      <c r="U545" s="28"/>
      <c r="V545" s="28"/>
      <c r="W545" s="28"/>
      <c r="X545" s="28"/>
      <c r="Y545" s="28"/>
      <c r="Z545" s="17"/>
      <c r="AA545" s="17"/>
      <c r="AB545" s="17"/>
      <c r="AC545" s="17"/>
      <c r="AD545" s="17"/>
      <c r="AE545" s="17"/>
      <c r="AF545" s="17"/>
      <c r="AG545" s="17" t="s">
        <v>111</v>
      </c>
      <c r="AH545" s="17">
        <v>0</v>
      </c>
      <c r="AI545" s="17"/>
      <c r="AJ545" s="17"/>
      <c r="AK545" s="17"/>
      <c r="AL545" s="17"/>
      <c r="AM545" s="17"/>
      <c r="AN545" s="17"/>
      <c r="AO545" s="17"/>
      <c r="AP545" s="17"/>
      <c r="AQ545" s="17"/>
      <c r="AR545" s="17"/>
      <c r="AS545" s="17"/>
      <c r="AT545" s="17"/>
      <c r="AU545" s="17"/>
      <c r="AV545" s="17"/>
      <c r="AW545" s="17"/>
      <c r="AX545" s="17"/>
      <c r="AY545" s="17"/>
      <c r="AZ545" s="17"/>
      <c r="BA545" s="17"/>
      <c r="BB545" s="17"/>
      <c r="BC545" s="17"/>
      <c r="BD545" s="17"/>
      <c r="BE545" s="17"/>
      <c r="BF545" s="17"/>
      <c r="BG545" s="17"/>
      <c r="BH545" s="17"/>
    </row>
    <row r="546" spans="1:60" outlineLevel="3" x14ac:dyDescent="0.2">
      <c r="A546" s="24"/>
      <c r="B546" s="25"/>
      <c r="C546" s="55" t="s">
        <v>729</v>
      </c>
      <c r="D546" s="30"/>
      <c r="E546" s="61">
        <v>9.18</v>
      </c>
      <c r="F546" s="28"/>
      <c r="G546" s="28"/>
      <c r="H546" s="28"/>
      <c r="I546" s="28"/>
      <c r="J546" s="28"/>
      <c r="K546" s="28"/>
      <c r="L546" s="28"/>
      <c r="M546" s="28"/>
      <c r="N546" s="27"/>
      <c r="O546" s="27"/>
      <c r="P546" s="27"/>
      <c r="Q546" s="27"/>
      <c r="R546" s="28"/>
      <c r="S546" s="28"/>
      <c r="T546" s="28"/>
      <c r="U546" s="28"/>
      <c r="V546" s="28"/>
      <c r="W546" s="28"/>
      <c r="X546" s="28"/>
      <c r="Y546" s="28"/>
      <c r="Z546" s="17"/>
      <c r="AA546" s="17"/>
      <c r="AB546" s="17"/>
      <c r="AC546" s="17"/>
      <c r="AD546" s="17"/>
      <c r="AE546" s="17"/>
      <c r="AF546" s="17"/>
      <c r="AG546" s="17" t="s">
        <v>111</v>
      </c>
      <c r="AH546" s="17">
        <v>0</v>
      </c>
      <c r="AI546" s="17"/>
      <c r="AJ546" s="17"/>
      <c r="AK546" s="17"/>
      <c r="AL546" s="17"/>
      <c r="AM546" s="17"/>
      <c r="AN546" s="17"/>
      <c r="AO546" s="17"/>
      <c r="AP546" s="17"/>
      <c r="AQ546" s="17"/>
      <c r="AR546" s="17"/>
      <c r="AS546" s="17"/>
      <c r="AT546" s="17"/>
      <c r="AU546" s="17"/>
      <c r="AV546" s="17"/>
      <c r="AW546" s="17"/>
      <c r="AX546" s="17"/>
      <c r="AY546" s="17"/>
      <c r="AZ546" s="17"/>
      <c r="BA546" s="17"/>
      <c r="BB546" s="17"/>
      <c r="BC546" s="17"/>
      <c r="BD546" s="17"/>
      <c r="BE546" s="17"/>
      <c r="BF546" s="17"/>
      <c r="BG546" s="17"/>
      <c r="BH546" s="17"/>
    </row>
    <row r="547" spans="1:60" outlineLevel="3" x14ac:dyDescent="0.2">
      <c r="A547" s="24"/>
      <c r="B547" s="25"/>
      <c r="C547" s="55" t="s">
        <v>536</v>
      </c>
      <c r="D547" s="30"/>
      <c r="E547" s="61">
        <v>-2.89</v>
      </c>
      <c r="F547" s="28"/>
      <c r="G547" s="28"/>
      <c r="H547" s="28"/>
      <c r="I547" s="28"/>
      <c r="J547" s="28"/>
      <c r="K547" s="28"/>
      <c r="L547" s="28"/>
      <c r="M547" s="28"/>
      <c r="N547" s="27"/>
      <c r="O547" s="27"/>
      <c r="P547" s="27"/>
      <c r="Q547" s="27"/>
      <c r="R547" s="28"/>
      <c r="S547" s="28"/>
      <c r="T547" s="28"/>
      <c r="U547" s="28"/>
      <c r="V547" s="28"/>
      <c r="W547" s="28"/>
      <c r="X547" s="28"/>
      <c r="Y547" s="28"/>
      <c r="Z547" s="17"/>
      <c r="AA547" s="17"/>
      <c r="AB547" s="17"/>
      <c r="AC547" s="17"/>
      <c r="AD547" s="17"/>
      <c r="AE547" s="17"/>
      <c r="AF547" s="17"/>
      <c r="AG547" s="17" t="s">
        <v>111</v>
      </c>
      <c r="AH547" s="17">
        <v>0</v>
      </c>
      <c r="AI547" s="17"/>
      <c r="AJ547" s="17"/>
      <c r="AK547" s="17"/>
      <c r="AL547" s="17"/>
      <c r="AM547" s="17"/>
      <c r="AN547" s="17"/>
      <c r="AO547" s="17"/>
      <c r="AP547" s="17"/>
      <c r="AQ547" s="17"/>
      <c r="AR547" s="17"/>
      <c r="AS547" s="17"/>
      <c r="AT547" s="17"/>
      <c r="AU547" s="17"/>
      <c r="AV547" s="17"/>
      <c r="AW547" s="17"/>
      <c r="AX547" s="17"/>
      <c r="AY547" s="17"/>
      <c r="AZ547" s="17"/>
      <c r="BA547" s="17"/>
      <c r="BB547" s="17"/>
      <c r="BC547" s="17"/>
      <c r="BD547" s="17"/>
      <c r="BE547" s="17"/>
      <c r="BF547" s="17"/>
      <c r="BG547" s="17"/>
      <c r="BH547" s="17"/>
    </row>
    <row r="548" spans="1:60" outlineLevel="3" x14ac:dyDescent="0.2">
      <c r="A548" s="24"/>
      <c r="B548" s="25"/>
      <c r="C548" s="55" t="s">
        <v>537</v>
      </c>
      <c r="D548" s="30"/>
      <c r="E548" s="61">
        <v>17.399999999999999</v>
      </c>
      <c r="F548" s="28"/>
      <c r="G548" s="28"/>
      <c r="H548" s="28"/>
      <c r="I548" s="28"/>
      <c r="J548" s="28"/>
      <c r="K548" s="28"/>
      <c r="L548" s="28"/>
      <c r="M548" s="28"/>
      <c r="N548" s="27"/>
      <c r="O548" s="27"/>
      <c r="P548" s="27"/>
      <c r="Q548" s="27"/>
      <c r="R548" s="28"/>
      <c r="S548" s="28"/>
      <c r="T548" s="28"/>
      <c r="U548" s="28"/>
      <c r="V548" s="28"/>
      <c r="W548" s="28"/>
      <c r="X548" s="28"/>
      <c r="Y548" s="28"/>
      <c r="Z548" s="17"/>
      <c r="AA548" s="17"/>
      <c r="AB548" s="17"/>
      <c r="AC548" s="17"/>
      <c r="AD548" s="17"/>
      <c r="AE548" s="17"/>
      <c r="AF548" s="17"/>
      <c r="AG548" s="17" t="s">
        <v>111</v>
      </c>
      <c r="AH548" s="17">
        <v>0</v>
      </c>
      <c r="AI548" s="17"/>
      <c r="AJ548" s="17"/>
      <c r="AK548" s="17"/>
      <c r="AL548" s="17"/>
      <c r="AM548" s="17"/>
      <c r="AN548" s="17"/>
      <c r="AO548" s="17"/>
      <c r="AP548" s="17"/>
      <c r="AQ548" s="17"/>
      <c r="AR548" s="17"/>
      <c r="AS548" s="17"/>
      <c r="AT548" s="17"/>
      <c r="AU548" s="17"/>
      <c r="AV548" s="17"/>
      <c r="AW548" s="17"/>
      <c r="AX548" s="17"/>
      <c r="AY548" s="17"/>
      <c r="AZ548" s="17"/>
      <c r="BA548" s="17"/>
      <c r="BB548" s="17"/>
      <c r="BC548" s="17"/>
      <c r="BD548" s="17"/>
      <c r="BE548" s="17"/>
      <c r="BF548" s="17"/>
      <c r="BG548" s="17"/>
      <c r="BH548" s="17"/>
    </row>
    <row r="549" spans="1:60" outlineLevel="3" x14ac:dyDescent="0.2">
      <c r="A549" s="24"/>
      <c r="B549" s="25"/>
      <c r="C549" s="55" t="s">
        <v>551</v>
      </c>
      <c r="D549" s="30"/>
      <c r="E549" s="61">
        <v>11.76</v>
      </c>
      <c r="F549" s="28"/>
      <c r="G549" s="28"/>
      <c r="H549" s="28"/>
      <c r="I549" s="28"/>
      <c r="J549" s="28"/>
      <c r="K549" s="28"/>
      <c r="L549" s="28"/>
      <c r="M549" s="28"/>
      <c r="N549" s="27"/>
      <c r="O549" s="27"/>
      <c r="P549" s="27"/>
      <c r="Q549" s="27"/>
      <c r="R549" s="28"/>
      <c r="S549" s="28"/>
      <c r="T549" s="28"/>
      <c r="U549" s="28"/>
      <c r="V549" s="28"/>
      <c r="W549" s="28"/>
      <c r="X549" s="28"/>
      <c r="Y549" s="28"/>
      <c r="Z549" s="17"/>
      <c r="AA549" s="17"/>
      <c r="AB549" s="17"/>
      <c r="AC549" s="17"/>
      <c r="AD549" s="17"/>
      <c r="AE549" s="17"/>
      <c r="AF549" s="17"/>
      <c r="AG549" s="17" t="s">
        <v>111</v>
      </c>
      <c r="AH549" s="17">
        <v>0</v>
      </c>
      <c r="AI549" s="17"/>
      <c r="AJ549" s="17"/>
      <c r="AK549" s="17"/>
      <c r="AL549" s="17"/>
      <c r="AM549" s="17"/>
      <c r="AN549" s="17"/>
      <c r="AO549" s="17"/>
      <c r="AP549" s="17"/>
      <c r="AQ549" s="17"/>
      <c r="AR549" s="17"/>
      <c r="AS549" s="17"/>
      <c r="AT549" s="17"/>
      <c r="AU549" s="17"/>
      <c r="AV549" s="17"/>
      <c r="AW549" s="17"/>
      <c r="AX549" s="17"/>
      <c r="AY549" s="17"/>
      <c r="AZ549" s="17"/>
      <c r="BA549" s="17"/>
      <c r="BB549" s="17"/>
      <c r="BC549" s="17"/>
      <c r="BD549" s="17"/>
      <c r="BE549" s="17"/>
      <c r="BF549" s="17"/>
      <c r="BG549" s="17"/>
      <c r="BH549" s="17"/>
    </row>
    <row r="550" spans="1:60" outlineLevel="3" x14ac:dyDescent="0.2">
      <c r="A550" s="24"/>
      <c r="B550" s="25"/>
      <c r="C550" s="55" t="s">
        <v>538</v>
      </c>
      <c r="D550" s="30"/>
      <c r="E550" s="61">
        <v>101.5</v>
      </c>
      <c r="F550" s="28"/>
      <c r="G550" s="28"/>
      <c r="H550" s="28"/>
      <c r="I550" s="28"/>
      <c r="J550" s="28"/>
      <c r="K550" s="28"/>
      <c r="L550" s="28"/>
      <c r="M550" s="28"/>
      <c r="N550" s="27"/>
      <c r="O550" s="27"/>
      <c r="P550" s="27"/>
      <c r="Q550" s="27"/>
      <c r="R550" s="28"/>
      <c r="S550" s="28"/>
      <c r="T550" s="28"/>
      <c r="U550" s="28"/>
      <c r="V550" s="28"/>
      <c r="W550" s="28"/>
      <c r="X550" s="28"/>
      <c r="Y550" s="28"/>
      <c r="Z550" s="17"/>
      <c r="AA550" s="17"/>
      <c r="AB550" s="17"/>
      <c r="AC550" s="17"/>
      <c r="AD550" s="17"/>
      <c r="AE550" s="17"/>
      <c r="AF550" s="17"/>
      <c r="AG550" s="17" t="s">
        <v>111</v>
      </c>
      <c r="AH550" s="17">
        <v>0</v>
      </c>
      <c r="AI550" s="17"/>
      <c r="AJ550" s="17"/>
      <c r="AK550" s="17"/>
      <c r="AL550" s="17"/>
      <c r="AM550" s="17"/>
      <c r="AN550" s="17"/>
      <c r="AO550" s="17"/>
      <c r="AP550" s="17"/>
      <c r="AQ550" s="17"/>
      <c r="AR550" s="17"/>
      <c r="AS550" s="17"/>
      <c r="AT550" s="17"/>
      <c r="AU550" s="17"/>
      <c r="AV550" s="17"/>
      <c r="AW550" s="17"/>
      <c r="AX550" s="17"/>
      <c r="AY550" s="17"/>
      <c r="AZ550" s="17"/>
      <c r="BA550" s="17"/>
      <c r="BB550" s="17"/>
      <c r="BC550" s="17"/>
      <c r="BD550" s="17"/>
      <c r="BE550" s="17"/>
      <c r="BF550" s="17"/>
      <c r="BG550" s="17"/>
      <c r="BH550" s="17"/>
    </row>
    <row r="551" spans="1:60" outlineLevel="3" x14ac:dyDescent="0.2">
      <c r="A551" s="24"/>
      <c r="B551" s="25"/>
      <c r="C551" s="55" t="s">
        <v>539</v>
      </c>
      <c r="D551" s="30"/>
      <c r="E551" s="61">
        <v>36.26</v>
      </c>
      <c r="F551" s="28"/>
      <c r="G551" s="28"/>
      <c r="H551" s="28"/>
      <c r="I551" s="28"/>
      <c r="J551" s="28"/>
      <c r="K551" s="28"/>
      <c r="L551" s="28"/>
      <c r="M551" s="28"/>
      <c r="N551" s="27"/>
      <c r="O551" s="27"/>
      <c r="P551" s="27"/>
      <c r="Q551" s="27"/>
      <c r="R551" s="28"/>
      <c r="S551" s="28"/>
      <c r="T551" s="28"/>
      <c r="U551" s="28"/>
      <c r="V551" s="28"/>
      <c r="W551" s="28"/>
      <c r="X551" s="28"/>
      <c r="Y551" s="28"/>
      <c r="Z551" s="17"/>
      <c r="AA551" s="17"/>
      <c r="AB551" s="17"/>
      <c r="AC551" s="17"/>
      <c r="AD551" s="17"/>
      <c r="AE551" s="17"/>
      <c r="AF551" s="17"/>
      <c r="AG551" s="17" t="s">
        <v>111</v>
      </c>
      <c r="AH551" s="17">
        <v>0</v>
      </c>
      <c r="AI551" s="17"/>
      <c r="AJ551" s="17"/>
      <c r="AK551" s="17"/>
      <c r="AL551" s="17"/>
      <c r="AM551" s="17"/>
      <c r="AN551" s="17"/>
      <c r="AO551" s="17"/>
      <c r="AP551" s="17"/>
      <c r="AQ551" s="17"/>
      <c r="AR551" s="17"/>
      <c r="AS551" s="17"/>
      <c r="AT551" s="17"/>
      <c r="AU551" s="17"/>
      <c r="AV551" s="17"/>
      <c r="AW551" s="17"/>
      <c r="AX551" s="17"/>
      <c r="AY551" s="17"/>
      <c r="AZ551" s="17"/>
      <c r="BA551" s="17"/>
      <c r="BB551" s="17"/>
      <c r="BC551" s="17"/>
      <c r="BD551" s="17"/>
      <c r="BE551" s="17"/>
      <c r="BF551" s="17"/>
      <c r="BG551" s="17"/>
      <c r="BH551" s="17"/>
    </row>
    <row r="552" spans="1:60" outlineLevel="3" x14ac:dyDescent="0.2">
      <c r="A552" s="24"/>
      <c r="B552" s="25"/>
      <c r="C552" s="55" t="s">
        <v>540</v>
      </c>
      <c r="D552" s="30"/>
      <c r="E552" s="61">
        <v>-19.635000000000002</v>
      </c>
      <c r="F552" s="28"/>
      <c r="G552" s="28"/>
      <c r="H552" s="28"/>
      <c r="I552" s="28"/>
      <c r="J552" s="28"/>
      <c r="K552" s="28"/>
      <c r="L552" s="28"/>
      <c r="M552" s="28"/>
      <c r="N552" s="27"/>
      <c r="O552" s="27"/>
      <c r="P552" s="27"/>
      <c r="Q552" s="27"/>
      <c r="R552" s="28"/>
      <c r="S552" s="28"/>
      <c r="T552" s="28"/>
      <c r="U552" s="28"/>
      <c r="V552" s="28"/>
      <c r="W552" s="28"/>
      <c r="X552" s="28"/>
      <c r="Y552" s="28"/>
      <c r="Z552" s="17"/>
      <c r="AA552" s="17"/>
      <c r="AB552" s="17"/>
      <c r="AC552" s="17"/>
      <c r="AD552" s="17"/>
      <c r="AE552" s="17"/>
      <c r="AF552" s="17"/>
      <c r="AG552" s="17" t="s">
        <v>111</v>
      </c>
      <c r="AH552" s="17">
        <v>0</v>
      </c>
      <c r="AI552" s="17"/>
      <c r="AJ552" s="17"/>
      <c r="AK552" s="17"/>
      <c r="AL552" s="17"/>
      <c r="AM552" s="17"/>
      <c r="AN552" s="17"/>
      <c r="AO552" s="17"/>
      <c r="AP552" s="17"/>
      <c r="AQ552" s="17"/>
      <c r="AR552" s="17"/>
      <c r="AS552" s="17"/>
      <c r="AT552" s="17"/>
      <c r="AU552" s="17"/>
      <c r="AV552" s="17"/>
      <c r="AW552" s="17"/>
      <c r="AX552" s="17"/>
      <c r="AY552" s="17"/>
      <c r="AZ552" s="17"/>
      <c r="BA552" s="17"/>
      <c r="BB552" s="17"/>
      <c r="BC552" s="17"/>
      <c r="BD552" s="17"/>
      <c r="BE552" s="17"/>
      <c r="BF552" s="17"/>
      <c r="BG552" s="17"/>
      <c r="BH552" s="17"/>
    </row>
    <row r="553" spans="1:60" outlineLevel="3" x14ac:dyDescent="0.2">
      <c r="A553" s="24"/>
      <c r="B553" s="25"/>
      <c r="C553" s="55" t="s">
        <v>541</v>
      </c>
      <c r="D553" s="30"/>
      <c r="E553" s="61">
        <v>14.49</v>
      </c>
      <c r="F553" s="28"/>
      <c r="G553" s="28"/>
      <c r="H553" s="28"/>
      <c r="I553" s="28"/>
      <c r="J553" s="28"/>
      <c r="K553" s="28"/>
      <c r="L553" s="28"/>
      <c r="M553" s="28"/>
      <c r="N553" s="27"/>
      <c r="O553" s="27"/>
      <c r="P553" s="27"/>
      <c r="Q553" s="27"/>
      <c r="R553" s="28"/>
      <c r="S553" s="28"/>
      <c r="T553" s="28"/>
      <c r="U553" s="28"/>
      <c r="V553" s="28"/>
      <c r="W553" s="28"/>
      <c r="X553" s="28"/>
      <c r="Y553" s="28"/>
      <c r="Z553" s="17"/>
      <c r="AA553" s="17"/>
      <c r="AB553" s="17"/>
      <c r="AC553" s="17"/>
      <c r="AD553" s="17"/>
      <c r="AE553" s="17"/>
      <c r="AF553" s="17"/>
      <c r="AG553" s="17" t="s">
        <v>111</v>
      </c>
      <c r="AH553" s="17">
        <v>0</v>
      </c>
      <c r="AI553" s="17"/>
      <c r="AJ553" s="17"/>
      <c r="AK553" s="17"/>
      <c r="AL553" s="17"/>
      <c r="AM553" s="17"/>
      <c r="AN553" s="17"/>
      <c r="AO553" s="17"/>
      <c r="AP553" s="17"/>
      <c r="AQ553" s="17"/>
      <c r="AR553" s="17"/>
      <c r="AS553" s="17"/>
      <c r="AT553" s="17"/>
      <c r="AU553" s="17"/>
      <c r="AV553" s="17"/>
      <c r="AW553" s="17"/>
      <c r="AX553" s="17"/>
      <c r="AY553" s="17"/>
      <c r="AZ553" s="17"/>
      <c r="BA553" s="17"/>
      <c r="BB553" s="17"/>
      <c r="BC553" s="17"/>
      <c r="BD553" s="17"/>
      <c r="BE553" s="17"/>
      <c r="BF553" s="17"/>
      <c r="BG553" s="17"/>
      <c r="BH553" s="17"/>
    </row>
    <row r="554" spans="1:60" outlineLevel="3" x14ac:dyDescent="0.2">
      <c r="A554" s="24"/>
      <c r="B554" s="25"/>
      <c r="C554" s="55" t="s">
        <v>542</v>
      </c>
      <c r="D554" s="30"/>
      <c r="E554" s="61">
        <v>15.52</v>
      </c>
      <c r="F554" s="28"/>
      <c r="G554" s="28"/>
      <c r="H554" s="28"/>
      <c r="I554" s="28"/>
      <c r="J554" s="28"/>
      <c r="K554" s="28"/>
      <c r="L554" s="28"/>
      <c r="M554" s="28"/>
      <c r="N554" s="27"/>
      <c r="O554" s="27"/>
      <c r="P554" s="27"/>
      <c r="Q554" s="27"/>
      <c r="R554" s="28"/>
      <c r="S554" s="28"/>
      <c r="T554" s="28"/>
      <c r="U554" s="28"/>
      <c r="V554" s="28"/>
      <c r="W554" s="28"/>
      <c r="X554" s="28"/>
      <c r="Y554" s="28"/>
      <c r="Z554" s="17"/>
      <c r="AA554" s="17"/>
      <c r="AB554" s="17"/>
      <c r="AC554" s="17"/>
      <c r="AD554" s="17"/>
      <c r="AE554" s="17"/>
      <c r="AF554" s="17"/>
      <c r="AG554" s="17" t="s">
        <v>111</v>
      </c>
      <c r="AH554" s="17">
        <v>0</v>
      </c>
      <c r="AI554" s="17"/>
      <c r="AJ554" s="17"/>
      <c r="AK554" s="17"/>
      <c r="AL554" s="17"/>
      <c r="AM554" s="17"/>
      <c r="AN554" s="17"/>
      <c r="AO554" s="17"/>
      <c r="AP554" s="17"/>
      <c r="AQ554" s="17"/>
      <c r="AR554" s="17"/>
      <c r="AS554" s="17"/>
      <c r="AT554" s="17"/>
      <c r="AU554" s="17"/>
      <c r="AV554" s="17"/>
      <c r="AW554" s="17"/>
      <c r="AX554" s="17"/>
      <c r="AY554" s="17"/>
      <c r="AZ554" s="17"/>
      <c r="BA554" s="17"/>
      <c r="BB554" s="17"/>
      <c r="BC554" s="17"/>
      <c r="BD554" s="17"/>
      <c r="BE554" s="17"/>
      <c r="BF554" s="17"/>
      <c r="BG554" s="17"/>
      <c r="BH554" s="17"/>
    </row>
    <row r="555" spans="1:60" outlineLevel="3" x14ac:dyDescent="0.2">
      <c r="A555" s="24"/>
      <c r="B555" s="25"/>
      <c r="C555" s="55" t="s">
        <v>968</v>
      </c>
      <c r="D555" s="30"/>
      <c r="E555" s="61">
        <v>152.41</v>
      </c>
      <c r="F555" s="28"/>
      <c r="G555" s="28"/>
      <c r="H555" s="28"/>
      <c r="I555" s="28"/>
      <c r="J555" s="28"/>
      <c r="K555" s="28"/>
      <c r="L555" s="28"/>
      <c r="M555" s="28"/>
      <c r="N555" s="27"/>
      <c r="O555" s="27"/>
      <c r="P555" s="27"/>
      <c r="Q555" s="27"/>
      <c r="R555" s="28"/>
      <c r="S555" s="28"/>
      <c r="T555" s="28"/>
      <c r="U555" s="28"/>
      <c r="V555" s="28"/>
      <c r="W555" s="28"/>
      <c r="X555" s="28"/>
      <c r="Y555" s="28"/>
      <c r="Z555" s="17"/>
      <c r="AA555" s="17"/>
      <c r="AB555" s="17"/>
      <c r="AC555" s="17"/>
      <c r="AD555" s="17"/>
      <c r="AE555" s="17"/>
      <c r="AF555" s="17"/>
      <c r="AG555" s="17" t="s">
        <v>111</v>
      </c>
      <c r="AH555" s="17">
        <v>0</v>
      </c>
      <c r="AI555" s="17"/>
      <c r="AJ555" s="17"/>
      <c r="AK555" s="17"/>
      <c r="AL555" s="17"/>
      <c r="AM555" s="17"/>
      <c r="AN555" s="17"/>
      <c r="AO555" s="17"/>
      <c r="AP555" s="17"/>
      <c r="AQ555" s="17"/>
      <c r="AR555" s="17"/>
      <c r="AS555" s="17"/>
      <c r="AT555" s="17"/>
      <c r="AU555" s="17"/>
      <c r="AV555" s="17"/>
      <c r="AW555" s="17"/>
      <c r="AX555" s="17"/>
      <c r="AY555" s="17"/>
      <c r="AZ555" s="17"/>
      <c r="BA555" s="17"/>
      <c r="BB555" s="17"/>
      <c r="BC555" s="17"/>
      <c r="BD555" s="17"/>
      <c r="BE555" s="17"/>
      <c r="BF555" s="17"/>
      <c r="BG555" s="17"/>
      <c r="BH555" s="17"/>
    </row>
    <row r="556" spans="1:60" outlineLevel="3" x14ac:dyDescent="0.2">
      <c r="A556" s="24"/>
      <c r="B556" s="25"/>
      <c r="C556" s="55" t="s">
        <v>519</v>
      </c>
      <c r="D556" s="30"/>
      <c r="E556" s="61">
        <v>14.72</v>
      </c>
      <c r="F556" s="28"/>
      <c r="G556" s="28"/>
      <c r="H556" s="28"/>
      <c r="I556" s="28"/>
      <c r="J556" s="28"/>
      <c r="K556" s="28"/>
      <c r="L556" s="28"/>
      <c r="M556" s="28"/>
      <c r="N556" s="27"/>
      <c r="O556" s="27"/>
      <c r="P556" s="27"/>
      <c r="Q556" s="27"/>
      <c r="R556" s="28"/>
      <c r="S556" s="28"/>
      <c r="T556" s="28"/>
      <c r="U556" s="28"/>
      <c r="V556" s="28"/>
      <c r="W556" s="28"/>
      <c r="X556" s="28"/>
      <c r="Y556" s="28"/>
      <c r="Z556" s="17"/>
      <c r="AA556" s="17"/>
      <c r="AB556" s="17"/>
      <c r="AC556" s="17"/>
      <c r="AD556" s="17"/>
      <c r="AE556" s="17"/>
      <c r="AF556" s="17"/>
      <c r="AG556" s="17" t="s">
        <v>111</v>
      </c>
      <c r="AH556" s="17">
        <v>0</v>
      </c>
      <c r="AI556" s="17"/>
      <c r="AJ556" s="17"/>
      <c r="AK556" s="17"/>
      <c r="AL556" s="17"/>
      <c r="AM556" s="17"/>
      <c r="AN556" s="17"/>
      <c r="AO556" s="17"/>
      <c r="AP556" s="17"/>
      <c r="AQ556" s="17"/>
      <c r="AR556" s="17"/>
      <c r="AS556" s="17"/>
      <c r="AT556" s="17"/>
      <c r="AU556" s="17"/>
      <c r="AV556" s="17"/>
      <c r="AW556" s="17"/>
      <c r="AX556" s="17"/>
      <c r="AY556" s="17"/>
      <c r="AZ556" s="17"/>
      <c r="BA556" s="17"/>
      <c r="BB556" s="17"/>
      <c r="BC556" s="17"/>
      <c r="BD556" s="17"/>
      <c r="BE556" s="17"/>
      <c r="BF556" s="17"/>
      <c r="BG556" s="17"/>
      <c r="BH556" s="17"/>
    </row>
    <row r="557" spans="1:60" outlineLevel="3" x14ac:dyDescent="0.2">
      <c r="A557" s="24"/>
      <c r="B557" s="25"/>
      <c r="C557" s="55" t="s">
        <v>504</v>
      </c>
      <c r="D557" s="30"/>
      <c r="E557" s="61">
        <v>12.21</v>
      </c>
      <c r="F557" s="28"/>
      <c r="G557" s="28"/>
      <c r="H557" s="28"/>
      <c r="I557" s="28"/>
      <c r="J557" s="28"/>
      <c r="K557" s="28"/>
      <c r="L557" s="28"/>
      <c r="M557" s="28"/>
      <c r="N557" s="27"/>
      <c r="O557" s="27"/>
      <c r="P557" s="27"/>
      <c r="Q557" s="27"/>
      <c r="R557" s="28"/>
      <c r="S557" s="28"/>
      <c r="T557" s="28"/>
      <c r="U557" s="28"/>
      <c r="V557" s="28"/>
      <c r="W557" s="28"/>
      <c r="X557" s="28"/>
      <c r="Y557" s="28"/>
      <c r="Z557" s="17"/>
      <c r="AA557" s="17"/>
      <c r="AB557" s="17"/>
      <c r="AC557" s="17"/>
      <c r="AD557" s="17"/>
      <c r="AE557" s="17"/>
      <c r="AF557" s="17"/>
      <c r="AG557" s="17" t="s">
        <v>111</v>
      </c>
      <c r="AH557" s="17">
        <v>0</v>
      </c>
      <c r="AI557" s="17"/>
      <c r="AJ557" s="17"/>
      <c r="AK557" s="17"/>
      <c r="AL557" s="17"/>
      <c r="AM557" s="17"/>
      <c r="AN557" s="17"/>
      <c r="AO557" s="17"/>
      <c r="AP557" s="17"/>
      <c r="AQ557" s="17"/>
      <c r="AR557" s="17"/>
      <c r="AS557" s="17"/>
      <c r="AT557" s="17"/>
      <c r="AU557" s="17"/>
      <c r="AV557" s="17"/>
      <c r="AW557" s="17"/>
      <c r="AX557" s="17"/>
      <c r="AY557" s="17"/>
      <c r="AZ557" s="17"/>
      <c r="BA557" s="17"/>
      <c r="BB557" s="17"/>
      <c r="BC557" s="17"/>
      <c r="BD557" s="17"/>
      <c r="BE557" s="17"/>
      <c r="BF557" s="17"/>
      <c r="BG557" s="17"/>
      <c r="BH557" s="17"/>
    </row>
    <row r="558" spans="1:60" outlineLevel="3" x14ac:dyDescent="0.2">
      <c r="A558" s="24"/>
      <c r="B558" s="25"/>
      <c r="C558" s="55" t="s">
        <v>969</v>
      </c>
      <c r="D558" s="30"/>
      <c r="E558" s="61">
        <v>-2.94</v>
      </c>
      <c r="F558" s="28"/>
      <c r="G558" s="28"/>
      <c r="H558" s="28"/>
      <c r="I558" s="28"/>
      <c r="J558" s="28"/>
      <c r="K558" s="28"/>
      <c r="L558" s="28"/>
      <c r="M558" s="28"/>
      <c r="N558" s="27"/>
      <c r="O558" s="27"/>
      <c r="P558" s="27"/>
      <c r="Q558" s="27"/>
      <c r="R558" s="28"/>
      <c r="S558" s="28"/>
      <c r="T558" s="28"/>
      <c r="U558" s="28"/>
      <c r="V558" s="28"/>
      <c r="W558" s="28"/>
      <c r="X558" s="28"/>
      <c r="Y558" s="28"/>
      <c r="Z558" s="17"/>
      <c r="AA558" s="17"/>
      <c r="AB558" s="17"/>
      <c r="AC558" s="17"/>
      <c r="AD558" s="17"/>
      <c r="AE558" s="17"/>
      <c r="AF558" s="17"/>
      <c r="AG558" s="17" t="s">
        <v>111</v>
      </c>
      <c r="AH558" s="17">
        <v>0</v>
      </c>
      <c r="AI558" s="17"/>
      <c r="AJ558" s="17"/>
      <c r="AK558" s="17"/>
      <c r="AL558" s="17"/>
      <c r="AM558" s="17"/>
      <c r="AN558" s="17"/>
      <c r="AO558" s="17"/>
      <c r="AP558" s="17"/>
      <c r="AQ558" s="17"/>
      <c r="AR558" s="17"/>
      <c r="AS558" s="17"/>
      <c r="AT558" s="17"/>
      <c r="AU558" s="17"/>
      <c r="AV558" s="17"/>
      <c r="AW558" s="17"/>
      <c r="AX558" s="17"/>
      <c r="AY558" s="17"/>
      <c r="AZ558" s="17"/>
      <c r="BA558" s="17"/>
      <c r="BB558" s="17"/>
      <c r="BC558" s="17"/>
      <c r="BD558" s="17"/>
      <c r="BE558" s="17"/>
      <c r="BF558" s="17"/>
      <c r="BG558" s="17"/>
      <c r="BH558" s="17"/>
    </row>
    <row r="559" spans="1:60" outlineLevel="3" x14ac:dyDescent="0.2">
      <c r="A559" s="24"/>
      <c r="B559" s="25"/>
      <c r="C559" s="55" t="s">
        <v>970</v>
      </c>
      <c r="D559" s="30"/>
      <c r="E559" s="61">
        <v>18.899999999999999</v>
      </c>
      <c r="F559" s="28"/>
      <c r="G559" s="28"/>
      <c r="H559" s="28"/>
      <c r="I559" s="28"/>
      <c r="J559" s="28"/>
      <c r="K559" s="28"/>
      <c r="L559" s="28"/>
      <c r="M559" s="28"/>
      <c r="N559" s="27"/>
      <c r="O559" s="27"/>
      <c r="P559" s="27"/>
      <c r="Q559" s="27"/>
      <c r="R559" s="28"/>
      <c r="S559" s="28"/>
      <c r="T559" s="28"/>
      <c r="U559" s="28"/>
      <c r="V559" s="28"/>
      <c r="W559" s="28"/>
      <c r="X559" s="28"/>
      <c r="Y559" s="28"/>
      <c r="Z559" s="17"/>
      <c r="AA559" s="17"/>
      <c r="AB559" s="17"/>
      <c r="AC559" s="17"/>
      <c r="AD559" s="17"/>
      <c r="AE559" s="17"/>
      <c r="AF559" s="17"/>
      <c r="AG559" s="17" t="s">
        <v>111</v>
      </c>
      <c r="AH559" s="17">
        <v>0</v>
      </c>
      <c r="AI559" s="17"/>
      <c r="AJ559" s="17"/>
      <c r="AK559" s="17"/>
      <c r="AL559" s="17"/>
      <c r="AM559" s="17"/>
      <c r="AN559" s="17"/>
      <c r="AO559" s="17"/>
      <c r="AP559" s="17"/>
      <c r="AQ559" s="17"/>
      <c r="AR559" s="17"/>
      <c r="AS559" s="17"/>
      <c r="AT559" s="17"/>
      <c r="AU559" s="17"/>
      <c r="AV559" s="17"/>
      <c r="AW559" s="17"/>
      <c r="AX559" s="17"/>
      <c r="AY559" s="17"/>
      <c r="AZ559" s="17"/>
      <c r="BA559" s="17"/>
      <c r="BB559" s="17"/>
      <c r="BC559" s="17"/>
      <c r="BD559" s="17"/>
      <c r="BE559" s="17"/>
      <c r="BF559" s="17"/>
      <c r="BG559" s="17"/>
      <c r="BH559" s="17"/>
    </row>
    <row r="560" spans="1:60" outlineLevel="3" x14ac:dyDescent="0.2">
      <c r="A560" s="24"/>
      <c r="B560" s="25"/>
      <c r="C560" s="55" t="s">
        <v>967</v>
      </c>
      <c r="D560" s="30"/>
      <c r="E560" s="61">
        <v>-3.36</v>
      </c>
      <c r="F560" s="28"/>
      <c r="G560" s="28"/>
      <c r="H560" s="28"/>
      <c r="I560" s="28"/>
      <c r="J560" s="28"/>
      <c r="K560" s="28"/>
      <c r="L560" s="28"/>
      <c r="M560" s="28"/>
      <c r="N560" s="27"/>
      <c r="O560" s="27"/>
      <c r="P560" s="27"/>
      <c r="Q560" s="27"/>
      <c r="R560" s="28"/>
      <c r="S560" s="28"/>
      <c r="T560" s="28"/>
      <c r="U560" s="28"/>
      <c r="V560" s="28"/>
      <c r="W560" s="28"/>
      <c r="X560" s="28"/>
      <c r="Y560" s="28"/>
      <c r="Z560" s="17"/>
      <c r="AA560" s="17"/>
      <c r="AB560" s="17"/>
      <c r="AC560" s="17"/>
      <c r="AD560" s="17"/>
      <c r="AE560" s="17"/>
      <c r="AF560" s="17"/>
      <c r="AG560" s="17" t="s">
        <v>111</v>
      </c>
      <c r="AH560" s="17">
        <v>0</v>
      </c>
      <c r="AI560" s="17"/>
      <c r="AJ560" s="17"/>
      <c r="AK560" s="17"/>
      <c r="AL560" s="17"/>
      <c r="AM560" s="17"/>
      <c r="AN560" s="17"/>
      <c r="AO560" s="17"/>
      <c r="AP560" s="17"/>
      <c r="AQ560" s="17"/>
      <c r="AR560" s="17"/>
      <c r="AS560" s="17"/>
      <c r="AT560" s="17"/>
      <c r="AU560" s="17"/>
      <c r="AV560" s="17"/>
      <c r="AW560" s="17"/>
      <c r="AX560" s="17"/>
      <c r="AY560" s="17"/>
      <c r="AZ560" s="17"/>
      <c r="BA560" s="17"/>
      <c r="BB560" s="17"/>
      <c r="BC560" s="17"/>
      <c r="BD560" s="17"/>
      <c r="BE560" s="17"/>
      <c r="BF560" s="17"/>
      <c r="BG560" s="17"/>
      <c r="BH560" s="17"/>
    </row>
    <row r="561" spans="1:60" outlineLevel="3" x14ac:dyDescent="0.2">
      <c r="A561" s="24"/>
      <c r="B561" s="25"/>
      <c r="C561" s="55" t="s">
        <v>475</v>
      </c>
      <c r="D561" s="30"/>
      <c r="E561" s="61">
        <v>46.02</v>
      </c>
      <c r="F561" s="28"/>
      <c r="G561" s="28"/>
      <c r="H561" s="28"/>
      <c r="I561" s="28"/>
      <c r="J561" s="28"/>
      <c r="K561" s="28"/>
      <c r="L561" s="28"/>
      <c r="M561" s="28"/>
      <c r="N561" s="27"/>
      <c r="O561" s="27"/>
      <c r="P561" s="27"/>
      <c r="Q561" s="27"/>
      <c r="R561" s="28"/>
      <c r="S561" s="28"/>
      <c r="T561" s="28"/>
      <c r="U561" s="28"/>
      <c r="V561" s="28"/>
      <c r="W561" s="28"/>
      <c r="X561" s="28"/>
      <c r="Y561" s="28"/>
      <c r="Z561" s="17"/>
      <c r="AA561" s="17"/>
      <c r="AB561" s="17"/>
      <c r="AC561" s="17"/>
      <c r="AD561" s="17"/>
      <c r="AE561" s="17"/>
      <c r="AF561" s="17"/>
      <c r="AG561" s="17" t="s">
        <v>111</v>
      </c>
      <c r="AH561" s="17">
        <v>0</v>
      </c>
      <c r="AI561" s="17"/>
      <c r="AJ561" s="17"/>
      <c r="AK561" s="17"/>
      <c r="AL561" s="17"/>
      <c r="AM561" s="17"/>
      <c r="AN561" s="17"/>
      <c r="AO561" s="17"/>
      <c r="AP561" s="17"/>
      <c r="AQ561" s="17"/>
      <c r="AR561" s="17"/>
      <c r="AS561" s="17"/>
      <c r="AT561" s="17"/>
      <c r="AU561" s="17"/>
      <c r="AV561" s="17"/>
      <c r="AW561" s="17"/>
      <c r="AX561" s="17"/>
      <c r="AY561" s="17"/>
      <c r="AZ561" s="17"/>
      <c r="BA561" s="17"/>
      <c r="BB561" s="17"/>
      <c r="BC561" s="17"/>
      <c r="BD561" s="17"/>
      <c r="BE561" s="17"/>
      <c r="BF561" s="17"/>
      <c r="BG561" s="17"/>
      <c r="BH561" s="17"/>
    </row>
    <row r="562" spans="1:60" outlineLevel="3" x14ac:dyDescent="0.2">
      <c r="A562" s="24"/>
      <c r="B562" s="25"/>
      <c r="C562" s="55" t="s">
        <v>476</v>
      </c>
      <c r="D562" s="30"/>
      <c r="E562" s="61">
        <v>-3.3919999999999999</v>
      </c>
      <c r="F562" s="28"/>
      <c r="G562" s="28"/>
      <c r="H562" s="28"/>
      <c r="I562" s="28"/>
      <c r="J562" s="28"/>
      <c r="K562" s="28"/>
      <c r="L562" s="28"/>
      <c r="M562" s="28"/>
      <c r="N562" s="27"/>
      <c r="O562" s="27"/>
      <c r="P562" s="27"/>
      <c r="Q562" s="27"/>
      <c r="R562" s="28"/>
      <c r="S562" s="28"/>
      <c r="T562" s="28"/>
      <c r="U562" s="28"/>
      <c r="V562" s="28"/>
      <c r="W562" s="28"/>
      <c r="X562" s="28"/>
      <c r="Y562" s="28"/>
      <c r="Z562" s="17"/>
      <c r="AA562" s="17"/>
      <c r="AB562" s="17"/>
      <c r="AC562" s="17"/>
      <c r="AD562" s="17"/>
      <c r="AE562" s="17"/>
      <c r="AF562" s="17"/>
      <c r="AG562" s="17" t="s">
        <v>111</v>
      </c>
      <c r="AH562" s="17">
        <v>0</v>
      </c>
      <c r="AI562" s="17"/>
      <c r="AJ562" s="17"/>
      <c r="AK562" s="17"/>
      <c r="AL562" s="17"/>
      <c r="AM562" s="17"/>
      <c r="AN562" s="17"/>
      <c r="AO562" s="17"/>
      <c r="AP562" s="17"/>
      <c r="AQ562" s="17"/>
      <c r="AR562" s="17"/>
      <c r="AS562" s="17"/>
      <c r="AT562" s="17"/>
      <c r="AU562" s="17"/>
      <c r="AV562" s="17"/>
      <c r="AW562" s="17"/>
      <c r="AX562" s="17"/>
      <c r="AY562" s="17"/>
      <c r="AZ562" s="17"/>
      <c r="BA562" s="17"/>
      <c r="BB562" s="17"/>
      <c r="BC562" s="17"/>
      <c r="BD562" s="17"/>
      <c r="BE562" s="17"/>
      <c r="BF562" s="17"/>
      <c r="BG562" s="17"/>
      <c r="BH562" s="17"/>
    </row>
    <row r="563" spans="1:60" outlineLevel="1" x14ac:dyDescent="0.2">
      <c r="A563" s="39">
        <v>172</v>
      </c>
      <c r="B563" s="40" t="s">
        <v>252</v>
      </c>
      <c r="C563" s="54" t="s">
        <v>253</v>
      </c>
      <c r="D563" s="41" t="s">
        <v>124</v>
      </c>
      <c r="E563" s="42">
        <v>702.29700000000003</v>
      </c>
      <c r="F563" s="438">
        <v>0</v>
      </c>
      <c r="G563" s="44">
        <f>ROUND(E563*F563,2)</f>
        <v>0</v>
      </c>
      <c r="H563" s="43"/>
      <c r="I563" s="44">
        <f>ROUND(E563*H563,2)</f>
        <v>0</v>
      </c>
      <c r="J563" s="43"/>
      <c r="K563" s="44">
        <f>ROUND(E563*J563,2)</f>
        <v>0</v>
      </c>
      <c r="L563" s="44">
        <v>21</v>
      </c>
      <c r="M563" s="44">
        <f>G563*(1+L563/100)</f>
        <v>0</v>
      </c>
      <c r="N563" s="42">
        <v>1.3999999999999999E-4</v>
      </c>
      <c r="O563" s="42">
        <f>ROUND(E563*N563,2)</f>
        <v>0.1</v>
      </c>
      <c r="P563" s="42">
        <v>0</v>
      </c>
      <c r="Q563" s="42">
        <f>ROUND(E563*P563,2)</f>
        <v>0</v>
      </c>
      <c r="R563" s="44"/>
      <c r="S563" s="44" t="s">
        <v>106</v>
      </c>
      <c r="T563" s="45" t="s">
        <v>106</v>
      </c>
      <c r="U563" s="28">
        <v>0.1</v>
      </c>
      <c r="V563" s="28">
        <f>ROUND(E563*U563,2)</f>
        <v>70.23</v>
      </c>
      <c r="W563" s="28"/>
      <c r="X563" s="28" t="s">
        <v>107</v>
      </c>
      <c r="Y563" s="28" t="s">
        <v>108</v>
      </c>
      <c r="Z563" s="17"/>
      <c r="AA563" s="17"/>
      <c r="AB563" s="17"/>
      <c r="AC563" s="17"/>
      <c r="AD563" s="17"/>
      <c r="AE563" s="17"/>
      <c r="AF563" s="17"/>
      <c r="AG563" s="17" t="s">
        <v>109</v>
      </c>
      <c r="AH563" s="17"/>
      <c r="AI563" s="17"/>
      <c r="AJ563" s="17"/>
      <c r="AK563" s="17"/>
      <c r="AL563" s="17"/>
      <c r="AM563" s="17"/>
      <c r="AN563" s="17"/>
      <c r="AO563" s="17"/>
      <c r="AP563" s="17"/>
      <c r="AQ563" s="17"/>
      <c r="AR563" s="17"/>
      <c r="AS563" s="17"/>
      <c r="AT563" s="17"/>
      <c r="AU563" s="17"/>
      <c r="AV563" s="17"/>
      <c r="AW563" s="17"/>
      <c r="AX563" s="17"/>
      <c r="AY563" s="17"/>
      <c r="AZ563" s="17"/>
      <c r="BA563" s="17"/>
      <c r="BB563" s="17"/>
      <c r="BC563" s="17"/>
      <c r="BD563" s="17"/>
      <c r="BE563" s="17"/>
      <c r="BF563" s="17"/>
      <c r="BG563" s="17"/>
      <c r="BH563" s="17"/>
    </row>
    <row r="564" spans="1:60" outlineLevel="2" x14ac:dyDescent="0.2">
      <c r="A564" s="24"/>
      <c r="B564" s="25"/>
      <c r="C564" s="55" t="s">
        <v>959</v>
      </c>
      <c r="D564" s="30"/>
      <c r="E564" s="61">
        <v>45.36</v>
      </c>
      <c r="F564" s="28"/>
      <c r="G564" s="28"/>
      <c r="H564" s="28"/>
      <c r="I564" s="28"/>
      <c r="J564" s="28"/>
      <c r="K564" s="28"/>
      <c r="L564" s="28"/>
      <c r="M564" s="28"/>
      <c r="N564" s="27"/>
      <c r="O564" s="27"/>
      <c r="P564" s="27"/>
      <c r="Q564" s="27"/>
      <c r="R564" s="28"/>
      <c r="S564" s="28"/>
      <c r="T564" s="28"/>
      <c r="U564" s="28"/>
      <c r="V564" s="28"/>
      <c r="W564" s="28"/>
      <c r="X564" s="28"/>
      <c r="Y564" s="28"/>
      <c r="Z564" s="17"/>
      <c r="AA564" s="17"/>
      <c r="AB564" s="17"/>
      <c r="AC564" s="17"/>
      <c r="AD564" s="17"/>
      <c r="AE564" s="17"/>
      <c r="AF564" s="17"/>
      <c r="AG564" s="17" t="s">
        <v>111</v>
      </c>
      <c r="AH564" s="17">
        <v>0</v>
      </c>
      <c r="AI564" s="17"/>
      <c r="AJ564" s="17"/>
      <c r="AK564" s="17"/>
      <c r="AL564" s="17"/>
      <c r="AM564" s="17"/>
      <c r="AN564" s="17"/>
      <c r="AO564" s="17"/>
      <c r="AP564" s="17"/>
      <c r="AQ564" s="17"/>
      <c r="AR564" s="17"/>
      <c r="AS564" s="17"/>
      <c r="AT564" s="17"/>
      <c r="AU564" s="17"/>
      <c r="AV564" s="17"/>
      <c r="AW564" s="17"/>
      <c r="AX564" s="17"/>
      <c r="AY564" s="17"/>
      <c r="AZ564" s="17"/>
      <c r="BA564" s="17"/>
      <c r="BB564" s="17"/>
      <c r="BC564" s="17"/>
      <c r="BD564" s="17"/>
      <c r="BE564" s="17"/>
      <c r="BF564" s="17"/>
      <c r="BG564" s="17"/>
      <c r="BH564" s="17"/>
    </row>
    <row r="565" spans="1:60" outlineLevel="3" x14ac:dyDescent="0.2">
      <c r="A565" s="24"/>
      <c r="B565" s="25"/>
      <c r="C565" s="55" t="s">
        <v>960</v>
      </c>
      <c r="D565" s="30"/>
      <c r="E565" s="61">
        <v>12</v>
      </c>
      <c r="F565" s="28"/>
      <c r="G565" s="28"/>
      <c r="H565" s="28"/>
      <c r="I565" s="28"/>
      <c r="J565" s="28"/>
      <c r="K565" s="28"/>
      <c r="L565" s="28"/>
      <c r="M565" s="28"/>
      <c r="N565" s="27"/>
      <c r="O565" s="27"/>
      <c r="P565" s="27"/>
      <c r="Q565" s="27"/>
      <c r="R565" s="28"/>
      <c r="S565" s="28"/>
      <c r="T565" s="28"/>
      <c r="U565" s="28"/>
      <c r="V565" s="28"/>
      <c r="W565" s="28"/>
      <c r="X565" s="28"/>
      <c r="Y565" s="28"/>
      <c r="Z565" s="17"/>
      <c r="AA565" s="17"/>
      <c r="AB565" s="17"/>
      <c r="AC565" s="17"/>
      <c r="AD565" s="17"/>
      <c r="AE565" s="17"/>
      <c r="AF565" s="17"/>
      <c r="AG565" s="17" t="s">
        <v>111</v>
      </c>
      <c r="AH565" s="17">
        <v>0</v>
      </c>
      <c r="AI565" s="17"/>
      <c r="AJ565" s="17"/>
      <c r="AK565" s="17"/>
      <c r="AL565" s="17"/>
      <c r="AM565" s="17"/>
      <c r="AN565" s="17"/>
      <c r="AO565" s="17"/>
      <c r="AP565" s="17"/>
      <c r="AQ565" s="17"/>
      <c r="AR565" s="17"/>
      <c r="AS565" s="17"/>
      <c r="AT565" s="17"/>
      <c r="AU565" s="17"/>
      <c r="AV565" s="17"/>
      <c r="AW565" s="17"/>
      <c r="AX565" s="17"/>
      <c r="AY565" s="17"/>
      <c r="AZ565" s="17"/>
      <c r="BA565" s="17"/>
      <c r="BB565" s="17"/>
      <c r="BC565" s="17"/>
      <c r="BD565" s="17"/>
      <c r="BE565" s="17"/>
      <c r="BF565" s="17"/>
      <c r="BG565" s="17"/>
      <c r="BH565" s="17"/>
    </row>
    <row r="566" spans="1:60" outlineLevel="3" x14ac:dyDescent="0.2">
      <c r="A566" s="24"/>
      <c r="B566" s="25"/>
      <c r="C566" s="55" t="s">
        <v>961</v>
      </c>
      <c r="D566" s="30"/>
      <c r="E566" s="61">
        <v>19.2</v>
      </c>
      <c r="F566" s="28"/>
      <c r="G566" s="28"/>
      <c r="H566" s="28"/>
      <c r="I566" s="28"/>
      <c r="J566" s="28"/>
      <c r="K566" s="28"/>
      <c r="L566" s="28"/>
      <c r="M566" s="28"/>
      <c r="N566" s="27"/>
      <c r="O566" s="27"/>
      <c r="P566" s="27"/>
      <c r="Q566" s="27"/>
      <c r="R566" s="28"/>
      <c r="S566" s="28"/>
      <c r="T566" s="28"/>
      <c r="U566" s="28"/>
      <c r="V566" s="28"/>
      <c r="W566" s="28"/>
      <c r="X566" s="28"/>
      <c r="Y566" s="28"/>
      <c r="Z566" s="17"/>
      <c r="AA566" s="17"/>
      <c r="AB566" s="17"/>
      <c r="AC566" s="17"/>
      <c r="AD566" s="17"/>
      <c r="AE566" s="17"/>
      <c r="AF566" s="17"/>
      <c r="AG566" s="17" t="s">
        <v>111</v>
      </c>
      <c r="AH566" s="17">
        <v>0</v>
      </c>
      <c r="AI566" s="17"/>
      <c r="AJ566" s="17"/>
      <c r="AK566" s="17"/>
      <c r="AL566" s="17"/>
      <c r="AM566" s="17"/>
      <c r="AN566" s="17"/>
      <c r="AO566" s="17"/>
      <c r="AP566" s="17"/>
      <c r="AQ566" s="17"/>
      <c r="AR566" s="17"/>
      <c r="AS566" s="17"/>
      <c r="AT566" s="17"/>
      <c r="AU566" s="17"/>
      <c r="AV566" s="17"/>
      <c r="AW566" s="17"/>
      <c r="AX566" s="17"/>
      <c r="AY566" s="17"/>
      <c r="AZ566" s="17"/>
      <c r="BA566" s="17"/>
      <c r="BB566" s="17"/>
      <c r="BC566" s="17"/>
      <c r="BD566" s="17"/>
      <c r="BE566" s="17"/>
      <c r="BF566" s="17"/>
      <c r="BG566" s="17"/>
      <c r="BH566" s="17"/>
    </row>
    <row r="567" spans="1:60" outlineLevel="3" x14ac:dyDescent="0.2">
      <c r="A567" s="24"/>
      <c r="B567" s="25"/>
      <c r="C567" s="55" t="s">
        <v>962</v>
      </c>
      <c r="D567" s="30"/>
      <c r="E567" s="61">
        <v>8.4</v>
      </c>
      <c r="F567" s="28"/>
      <c r="G567" s="28"/>
      <c r="H567" s="28"/>
      <c r="I567" s="28"/>
      <c r="J567" s="28"/>
      <c r="K567" s="28"/>
      <c r="L567" s="28"/>
      <c r="M567" s="28"/>
      <c r="N567" s="27"/>
      <c r="O567" s="27"/>
      <c r="P567" s="27"/>
      <c r="Q567" s="27"/>
      <c r="R567" s="28"/>
      <c r="S567" s="28"/>
      <c r="T567" s="28"/>
      <c r="U567" s="28"/>
      <c r="V567" s="28"/>
      <c r="W567" s="28"/>
      <c r="X567" s="28"/>
      <c r="Y567" s="28"/>
      <c r="Z567" s="17"/>
      <c r="AA567" s="17"/>
      <c r="AB567" s="17"/>
      <c r="AC567" s="17"/>
      <c r="AD567" s="17"/>
      <c r="AE567" s="17"/>
      <c r="AF567" s="17"/>
      <c r="AG567" s="17" t="s">
        <v>111</v>
      </c>
      <c r="AH567" s="17">
        <v>0</v>
      </c>
      <c r="AI567" s="17"/>
      <c r="AJ567" s="17"/>
      <c r="AK567" s="17"/>
      <c r="AL567" s="17"/>
      <c r="AM567" s="17"/>
      <c r="AN567" s="17"/>
      <c r="AO567" s="17"/>
      <c r="AP567" s="17"/>
      <c r="AQ567" s="17"/>
      <c r="AR567" s="17"/>
      <c r="AS567" s="17"/>
      <c r="AT567" s="17"/>
      <c r="AU567" s="17"/>
      <c r="AV567" s="17"/>
      <c r="AW567" s="17"/>
      <c r="AX567" s="17"/>
      <c r="AY567" s="17"/>
      <c r="AZ567" s="17"/>
      <c r="BA567" s="17"/>
      <c r="BB567" s="17"/>
      <c r="BC567" s="17"/>
      <c r="BD567" s="17"/>
      <c r="BE567" s="17"/>
      <c r="BF567" s="17"/>
      <c r="BG567" s="17"/>
      <c r="BH567" s="17"/>
    </row>
    <row r="568" spans="1:60" outlineLevel="3" x14ac:dyDescent="0.2">
      <c r="A568" s="24"/>
      <c r="B568" s="25"/>
      <c r="C568" s="55" t="s">
        <v>963</v>
      </c>
      <c r="D568" s="30"/>
      <c r="E568" s="61">
        <v>14.14</v>
      </c>
      <c r="F568" s="28"/>
      <c r="G568" s="28"/>
      <c r="H568" s="28"/>
      <c r="I568" s="28"/>
      <c r="J568" s="28"/>
      <c r="K568" s="28"/>
      <c r="L568" s="28"/>
      <c r="M568" s="28"/>
      <c r="N568" s="27"/>
      <c r="O568" s="27"/>
      <c r="P568" s="27"/>
      <c r="Q568" s="27"/>
      <c r="R568" s="28"/>
      <c r="S568" s="28"/>
      <c r="T568" s="28"/>
      <c r="U568" s="28"/>
      <c r="V568" s="28"/>
      <c r="W568" s="28"/>
      <c r="X568" s="28"/>
      <c r="Y568" s="28"/>
      <c r="Z568" s="17"/>
      <c r="AA568" s="17"/>
      <c r="AB568" s="17"/>
      <c r="AC568" s="17"/>
      <c r="AD568" s="17"/>
      <c r="AE568" s="17"/>
      <c r="AF568" s="17"/>
      <c r="AG568" s="17" t="s">
        <v>111</v>
      </c>
      <c r="AH568" s="17">
        <v>0</v>
      </c>
      <c r="AI568" s="17"/>
      <c r="AJ568" s="17"/>
      <c r="AK568" s="17"/>
      <c r="AL568" s="17"/>
      <c r="AM568" s="17"/>
      <c r="AN568" s="17"/>
      <c r="AO568" s="17"/>
      <c r="AP568" s="17"/>
      <c r="AQ568" s="17"/>
      <c r="AR568" s="17"/>
      <c r="AS568" s="17"/>
      <c r="AT568" s="17"/>
      <c r="AU568" s="17"/>
      <c r="AV568" s="17"/>
      <c r="AW568" s="17"/>
      <c r="AX568" s="17"/>
      <c r="AY568" s="17"/>
      <c r="AZ568" s="17"/>
      <c r="BA568" s="17"/>
      <c r="BB568" s="17"/>
      <c r="BC568" s="17"/>
      <c r="BD568" s="17"/>
      <c r="BE568" s="17"/>
      <c r="BF568" s="17"/>
      <c r="BG568" s="17"/>
      <c r="BH568" s="17"/>
    </row>
    <row r="569" spans="1:60" outlineLevel="3" x14ac:dyDescent="0.2">
      <c r="A569" s="24"/>
      <c r="B569" s="25"/>
      <c r="C569" s="55" t="s">
        <v>964</v>
      </c>
      <c r="D569" s="30"/>
      <c r="E569" s="61">
        <v>11.2</v>
      </c>
      <c r="F569" s="28"/>
      <c r="G569" s="28"/>
      <c r="H569" s="28"/>
      <c r="I569" s="28"/>
      <c r="J569" s="28"/>
      <c r="K569" s="28"/>
      <c r="L569" s="28"/>
      <c r="M569" s="28"/>
      <c r="N569" s="27"/>
      <c r="O569" s="27"/>
      <c r="P569" s="27"/>
      <c r="Q569" s="27"/>
      <c r="R569" s="28"/>
      <c r="S569" s="28"/>
      <c r="T569" s="28"/>
      <c r="U569" s="28"/>
      <c r="V569" s="28"/>
      <c r="W569" s="28"/>
      <c r="X569" s="28"/>
      <c r="Y569" s="28"/>
      <c r="Z569" s="17"/>
      <c r="AA569" s="17"/>
      <c r="AB569" s="17"/>
      <c r="AC569" s="17"/>
      <c r="AD569" s="17"/>
      <c r="AE569" s="17"/>
      <c r="AF569" s="17"/>
      <c r="AG569" s="17" t="s">
        <v>111</v>
      </c>
      <c r="AH569" s="17">
        <v>0</v>
      </c>
      <c r="AI569" s="17"/>
      <c r="AJ569" s="17"/>
      <c r="AK569" s="17"/>
      <c r="AL569" s="17"/>
      <c r="AM569" s="17"/>
      <c r="AN569" s="17"/>
      <c r="AO569" s="17"/>
      <c r="AP569" s="17"/>
      <c r="AQ569" s="17"/>
      <c r="AR569" s="17"/>
      <c r="AS569" s="17"/>
      <c r="AT569" s="17"/>
      <c r="AU569" s="17"/>
      <c r="AV569" s="17"/>
      <c r="AW569" s="17"/>
      <c r="AX569" s="17"/>
      <c r="AY569" s="17"/>
      <c r="AZ569" s="17"/>
      <c r="BA569" s="17"/>
      <c r="BB569" s="17"/>
      <c r="BC569" s="17"/>
      <c r="BD569" s="17"/>
      <c r="BE569" s="17"/>
      <c r="BF569" s="17"/>
      <c r="BG569" s="17"/>
      <c r="BH569" s="17"/>
    </row>
    <row r="570" spans="1:60" outlineLevel="3" x14ac:dyDescent="0.2">
      <c r="A570" s="24"/>
      <c r="B570" s="25"/>
      <c r="C570" s="55" t="s">
        <v>533</v>
      </c>
      <c r="D570" s="30"/>
      <c r="E570" s="61">
        <v>10.5</v>
      </c>
      <c r="F570" s="28"/>
      <c r="G570" s="28"/>
      <c r="H570" s="28"/>
      <c r="I570" s="28"/>
      <c r="J570" s="28"/>
      <c r="K570" s="28"/>
      <c r="L570" s="28"/>
      <c r="M570" s="28"/>
      <c r="N570" s="27"/>
      <c r="O570" s="27"/>
      <c r="P570" s="27"/>
      <c r="Q570" s="27"/>
      <c r="R570" s="28"/>
      <c r="S570" s="28"/>
      <c r="T570" s="28"/>
      <c r="U570" s="28"/>
      <c r="V570" s="28"/>
      <c r="W570" s="28"/>
      <c r="X570" s="28"/>
      <c r="Y570" s="28"/>
      <c r="Z570" s="17"/>
      <c r="AA570" s="17"/>
      <c r="AB570" s="17"/>
      <c r="AC570" s="17"/>
      <c r="AD570" s="17"/>
      <c r="AE570" s="17"/>
      <c r="AF570" s="17"/>
      <c r="AG570" s="17" t="s">
        <v>111</v>
      </c>
      <c r="AH570" s="17">
        <v>0</v>
      </c>
      <c r="AI570" s="17"/>
      <c r="AJ570" s="17"/>
      <c r="AK570" s="17"/>
      <c r="AL570" s="17"/>
      <c r="AM570" s="17"/>
      <c r="AN570" s="17"/>
      <c r="AO570" s="17"/>
      <c r="AP570" s="17"/>
      <c r="AQ570" s="17"/>
      <c r="AR570" s="17"/>
      <c r="AS570" s="17"/>
      <c r="AT570" s="17"/>
      <c r="AU570" s="17"/>
      <c r="AV570" s="17"/>
      <c r="AW570" s="17"/>
      <c r="AX570" s="17"/>
      <c r="AY570" s="17"/>
      <c r="AZ570" s="17"/>
      <c r="BA570" s="17"/>
      <c r="BB570" s="17"/>
      <c r="BC570" s="17"/>
      <c r="BD570" s="17"/>
      <c r="BE570" s="17"/>
      <c r="BF570" s="17"/>
      <c r="BG570" s="17"/>
      <c r="BH570" s="17"/>
    </row>
    <row r="571" spans="1:60" outlineLevel="3" x14ac:dyDescent="0.2">
      <c r="A571" s="24"/>
      <c r="B571" s="25"/>
      <c r="C571" s="55" t="s">
        <v>548</v>
      </c>
      <c r="D571" s="30"/>
      <c r="E571" s="61">
        <v>12.6</v>
      </c>
      <c r="F571" s="28"/>
      <c r="G571" s="28"/>
      <c r="H571" s="28"/>
      <c r="I571" s="28"/>
      <c r="J571" s="28"/>
      <c r="K571" s="28"/>
      <c r="L571" s="28"/>
      <c r="M571" s="28"/>
      <c r="N571" s="27"/>
      <c r="O571" s="27"/>
      <c r="P571" s="27"/>
      <c r="Q571" s="27"/>
      <c r="R571" s="28"/>
      <c r="S571" s="28"/>
      <c r="T571" s="28"/>
      <c r="U571" s="28"/>
      <c r="V571" s="28"/>
      <c r="W571" s="28"/>
      <c r="X571" s="28"/>
      <c r="Y571" s="28"/>
      <c r="Z571" s="17"/>
      <c r="AA571" s="17"/>
      <c r="AB571" s="17"/>
      <c r="AC571" s="17"/>
      <c r="AD571" s="17"/>
      <c r="AE571" s="17"/>
      <c r="AF571" s="17"/>
      <c r="AG571" s="17" t="s">
        <v>111</v>
      </c>
      <c r="AH571" s="17">
        <v>0</v>
      </c>
      <c r="AI571" s="17"/>
      <c r="AJ571" s="17"/>
      <c r="AK571" s="17"/>
      <c r="AL571" s="17"/>
      <c r="AM571" s="17"/>
      <c r="AN571" s="17"/>
      <c r="AO571" s="17"/>
      <c r="AP571" s="17"/>
      <c r="AQ571" s="17"/>
      <c r="AR571" s="17"/>
      <c r="AS571" s="17"/>
      <c r="AT571" s="17"/>
      <c r="AU571" s="17"/>
      <c r="AV571" s="17"/>
      <c r="AW571" s="17"/>
      <c r="AX571" s="17"/>
      <c r="AY571" s="17"/>
      <c r="AZ571" s="17"/>
      <c r="BA571" s="17"/>
      <c r="BB571" s="17"/>
      <c r="BC571" s="17"/>
      <c r="BD571" s="17"/>
      <c r="BE571" s="17"/>
      <c r="BF571" s="17"/>
      <c r="BG571" s="17"/>
      <c r="BH571" s="17"/>
    </row>
    <row r="572" spans="1:60" outlineLevel="3" x14ac:dyDescent="0.2">
      <c r="A572" s="24"/>
      <c r="B572" s="25"/>
      <c r="C572" s="55" t="s">
        <v>965</v>
      </c>
      <c r="D572" s="30"/>
      <c r="E572" s="61">
        <v>24.44</v>
      </c>
      <c r="F572" s="28"/>
      <c r="G572" s="28"/>
      <c r="H572" s="28"/>
      <c r="I572" s="28"/>
      <c r="J572" s="28"/>
      <c r="K572" s="28"/>
      <c r="L572" s="28"/>
      <c r="M572" s="28"/>
      <c r="N572" s="27"/>
      <c r="O572" s="27"/>
      <c r="P572" s="27"/>
      <c r="Q572" s="27"/>
      <c r="R572" s="28"/>
      <c r="S572" s="28"/>
      <c r="T572" s="28"/>
      <c r="U572" s="28"/>
      <c r="V572" s="28"/>
      <c r="W572" s="28"/>
      <c r="X572" s="28"/>
      <c r="Y572" s="28"/>
      <c r="Z572" s="17"/>
      <c r="AA572" s="17"/>
      <c r="AB572" s="17"/>
      <c r="AC572" s="17"/>
      <c r="AD572" s="17"/>
      <c r="AE572" s="17"/>
      <c r="AF572" s="17"/>
      <c r="AG572" s="17" t="s">
        <v>111</v>
      </c>
      <c r="AH572" s="17">
        <v>0</v>
      </c>
      <c r="AI572" s="17"/>
      <c r="AJ572" s="17"/>
      <c r="AK572" s="17"/>
      <c r="AL572" s="17"/>
      <c r="AM572" s="17"/>
      <c r="AN572" s="17"/>
      <c r="AO572" s="17"/>
      <c r="AP572" s="17"/>
      <c r="AQ572" s="17"/>
      <c r="AR572" s="17"/>
      <c r="AS572" s="17"/>
      <c r="AT572" s="17"/>
      <c r="AU572" s="17"/>
      <c r="AV572" s="17"/>
      <c r="AW572" s="17"/>
      <c r="AX572" s="17"/>
      <c r="AY572" s="17"/>
      <c r="AZ572" s="17"/>
      <c r="BA572" s="17"/>
      <c r="BB572" s="17"/>
      <c r="BC572" s="17"/>
      <c r="BD572" s="17"/>
      <c r="BE572" s="17"/>
      <c r="BF572" s="17"/>
      <c r="BG572" s="17"/>
      <c r="BH572" s="17"/>
    </row>
    <row r="573" spans="1:60" outlineLevel="3" x14ac:dyDescent="0.2">
      <c r="A573" s="24"/>
      <c r="B573" s="25"/>
      <c r="C573" s="55" t="s">
        <v>966</v>
      </c>
      <c r="D573" s="30"/>
      <c r="E573" s="61">
        <v>31.96</v>
      </c>
      <c r="F573" s="28"/>
      <c r="G573" s="28"/>
      <c r="H573" s="28"/>
      <c r="I573" s="28"/>
      <c r="J573" s="28"/>
      <c r="K573" s="28"/>
      <c r="L573" s="28"/>
      <c r="M573" s="28"/>
      <c r="N573" s="27"/>
      <c r="O573" s="27"/>
      <c r="P573" s="27"/>
      <c r="Q573" s="27"/>
      <c r="R573" s="28"/>
      <c r="S573" s="28"/>
      <c r="T573" s="28"/>
      <c r="U573" s="28"/>
      <c r="V573" s="28"/>
      <c r="W573" s="28"/>
      <c r="X573" s="28"/>
      <c r="Y573" s="28"/>
      <c r="Z573" s="17"/>
      <c r="AA573" s="17"/>
      <c r="AB573" s="17"/>
      <c r="AC573" s="17"/>
      <c r="AD573" s="17"/>
      <c r="AE573" s="17"/>
      <c r="AF573" s="17"/>
      <c r="AG573" s="17" t="s">
        <v>111</v>
      </c>
      <c r="AH573" s="17">
        <v>0</v>
      </c>
      <c r="AI573" s="17"/>
      <c r="AJ573" s="17"/>
      <c r="AK573" s="17"/>
      <c r="AL573" s="17"/>
      <c r="AM573" s="17"/>
      <c r="AN573" s="17"/>
      <c r="AO573" s="17"/>
      <c r="AP573" s="17"/>
      <c r="AQ573" s="17"/>
      <c r="AR573" s="17"/>
      <c r="AS573" s="17"/>
      <c r="AT573" s="17"/>
      <c r="AU573" s="17"/>
      <c r="AV573" s="17"/>
      <c r="AW573" s="17"/>
      <c r="AX573" s="17"/>
      <c r="AY573" s="17"/>
      <c r="AZ573" s="17"/>
      <c r="BA573" s="17"/>
      <c r="BB573" s="17"/>
      <c r="BC573" s="17"/>
      <c r="BD573" s="17"/>
      <c r="BE573" s="17"/>
      <c r="BF573" s="17"/>
      <c r="BG573" s="17"/>
      <c r="BH573" s="17"/>
    </row>
    <row r="574" spans="1:60" outlineLevel="3" x14ac:dyDescent="0.2">
      <c r="A574" s="24"/>
      <c r="B574" s="25"/>
      <c r="C574" s="55" t="s">
        <v>967</v>
      </c>
      <c r="D574" s="30"/>
      <c r="E574" s="61">
        <v>-3.36</v>
      </c>
      <c r="F574" s="28"/>
      <c r="G574" s="28"/>
      <c r="H574" s="28"/>
      <c r="I574" s="28"/>
      <c r="J574" s="28"/>
      <c r="K574" s="28"/>
      <c r="L574" s="28"/>
      <c r="M574" s="28"/>
      <c r="N574" s="27"/>
      <c r="O574" s="27"/>
      <c r="P574" s="27"/>
      <c r="Q574" s="27"/>
      <c r="R574" s="28"/>
      <c r="S574" s="28"/>
      <c r="T574" s="28"/>
      <c r="U574" s="28"/>
      <c r="V574" s="28"/>
      <c r="W574" s="28"/>
      <c r="X574" s="28"/>
      <c r="Y574" s="28"/>
      <c r="Z574" s="17"/>
      <c r="AA574" s="17"/>
      <c r="AB574" s="17"/>
      <c r="AC574" s="17"/>
      <c r="AD574" s="17"/>
      <c r="AE574" s="17"/>
      <c r="AF574" s="17"/>
      <c r="AG574" s="17" t="s">
        <v>111</v>
      </c>
      <c r="AH574" s="17">
        <v>0</v>
      </c>
      <c r="AI574" s="17"/>
      <c r="AJ574" s="17"/>
      <c r="AK574" s="17"/>
      <c r="AL574" s="17"/>
      <c r="AM574" s="17"/>
      <c r="AN574" s="17"/>
      <c r="AO574" s="17"/>
      <c r="AP574" s="17"/>
      <c r="AQ574" s="17"/>
      <c r="AR574" s="17"/>
      <c r="AS574" s="17"/>
      <c r="AT574" s="17"/>
      <c r="AU574" s="17"/>
      <c r="AV574" s="17"/>
      <c r="AW574" s="17"/>
      <c r="AX574" s="17"/>
      <c r="AY574" s="17"/>
      <c r="AZ574" s="17"/>
      <c r="BA574" s="17"/>
      <c r="BB574" s="17"/>
      <c r="BC574" s="17"/>
      <c r="BD574" s="17"/>
      <c r="BE574" s="17"/>
      <c r="BF574" s="17"/>
      <c r="BG574" s="17"/>
      <c r="BH574" s="17"/>
    </row>
    <row r="575" spans="1:60" outlineLevel="3" x14ac:dyDescent="0.2">
      <c r="A575" s="24"/>
      <c r="B575" s="25"/>
      <c r="C575" s="55" t="s">
        <v>563</v>
      </c>
      <c r="D575" s="30"/>
      <c r="E575" s="61">
        <v>7.54</v>
      </c>
      <c r="F575" s="28"/>
      <c r="G575" s="28"/>
      <c r="H575" s="28"/>
      <c r="I575" s="28"/>
      <c r="J575" s="28"/>
      <c r="K575" s="28"/>
      <c r="L575" s="28"/>
      <c r="M575" s="28"/>
      <c r="N575" s="27"/>
      <c r="O575" s="27"/>
      <c r="P575" s="27"/>
      <c r="Q575" s="27"/>
      <c r="R575" s="28"/>
      <c r="S575" s="28"/>
      <c r="T575" s="28"/>
      <c r="U575" s="28"/>
      <c r="V575" s="28"/>
      <c r="W575" s="28"/>
      <c r="X575" s="28"/>
      <c r="Y575" s="28"/>
      <c r="Z575" s="17"/>
      <c r="AA575" s="17"/>
      <c r="AB575" s="17"/>
      <c r="AC575" s="17"/>
      <c r="AD575" s="17"/>
      <c r="AE575" s="17"/>
      <c r="AF575" s="17"/>
      <c r="AG575" s="17" t="s">
        <v>111</v>
      </c>
      <c r="AH575" s="17">
        <v>0</v>
      </c>
      <c r="AI575" s="17"/>
      <c r="AJ575" s="17"/>
      <c r="AK575" s="17"/>
      <c r="AL575" s="17"/>
      <c r="AM575" s="17"/>
      <c r="AN575" s="17"/>
      <c r="AO575" s="17"/>
      <c r="AP575" s="17"/>
      <c r="AQ575" s="17"/>
      <c r="AR575" s="17"/>
      <c r="AS575" s="17"/>
      <c r="AT575" s="17"/>
      <c r="AU575" s="17"/>
      <c r="AV575" s="17"/>
      <c r="AW575" s="17"/>
      <c r="AX575" s="17"/>
      <c r="AY575" s="17"/>
      <c r="AZ575" s="17"/>
      <c r="BA575" s="17"/>
      <c r="BB575" s="17"/>
      <c r="BC575" s="17"/>
      <c r="BD575" s="17"/>
      <c r="BE575" s="17"/>
      <c r="BF575" s="17"/>
      <c r="BG575" s="17"/>
      <c r="BH575" s="17"/>
    </row>
    <row r="576" spans="1:60" outlineLevel="3" x14ac:dyDescent="0.2">
      <c r="A576" s="24"/>
      <c r="B576" s="25"/>
      <c r="C576" s="55" t="s">
        <v>565</v>
      </c>
      <c r="D576" s="30"/>
      <c r="E576" s="61">
        <v>4.1139999999999999</v>
      </c>
      <c r="F576" s="28"/>
      <c r="G576" s="28"/>
      <c r="H576" s="28"/>
      <c r="I576" s="28"/>
      <c r="J576" s="28"/>
      <c r="K576" s="28"/>
      <c r="L576" s="28"/>
      <c r="M576" s="28"/>
      <c r="N576" s="27"/>
      <c r="O576" s="27"/>
      <c r="P576" s="27"/>
      <c r="Q576" s="27"/>
      <c r="R576" s="28"/>
      <c r="S576" s="28"/>
      <c r="T576" s="28"/>
      <c r="U576" s="28"/>
      <c r="V576" s="28"/>
      <c r="W576" s="28"/>
      <c r="X576" s="28"/>
      <c r="Y576" s="28"/>
      <c r="Z576" s="17"/>
      <c r="AA576" s="17"/>
      <c r="AB576" s="17"/>
      <c r="AC576" s="17"/>
      <c r="AD576" s="17"/>
      <c r="AE576" s="17"/>
      <c r="AF576" s="17"/>
      <c r="AG576" s="17" t="s">
        <v>111</v>
      </c>
      <c r="AH576" s="17">
        <v>0</v>
      </c>
      <c r="AI576" s="17"/>
      <c r="AJ576" s="17"/>
      <c r="AK576" s="17"/>
      <c r="AL576" s="17"/>
      <c r="AM576" s="17"/>
      <c r="AN576" s="17"/>
      <c r="AO576" s="17"/>
      <c r="AP576" s="17"/>
      <c r="AQ576" s="17"/>
      <c r="AR576" s="17"/>
      <c r="AS576" s="17"/>
      <c r="AT576" s="17"/>
      <c r="AU576" s="17"/>
      <c r="AV576" s="17"/>
      <c r="AW576" s="17"/>
      <c r="AX576" s="17"/>
      <c r="AY576" s="17"/>
      <c r="AZ576" s="17"/>
      <c r="BA576" s="17"/>
      <c r="BB576" s="17"/>
      <c r="BC576" s="17"/>
      <c r="BD576" s="17"/>
      <c r="BE576" s="17"/>
      <c r="BF576" s="17"/>
      <c r="BG576" s="17"/>
      <c r="BH576" s="17"/>
    </row>
    <row r="577" spans="1:60" outlineLevel="3" x14ac:dyDescent="0.2">
      <c r="A577" s="24"/>
      <c r="B577" s="25"/>
      <c r="C577" s="55" t="s">
        <v>554</v>
      </c>
      <c r="D577" s="30"/>
      <c r="E577" s="61">
        <v>3.8</v>
      </c>
      <c r="F577" s="28"/>
      <c r="G577" s="28"/>
      <c r="H577" s="28"/>
      <c r="I577" s="28"/>
      <c r="J577" s="28"/>
      <c r="K577" s="28"/>
      <c r="L577" s="28"/>
      <c r="M577" s="28"/>
      <c r="N577" s="27"/>
      <c r="O577" s="27"/>
      <c r="P577" s="27"/>
      <c r="Q577" s="27"/>
      <c r="R577" s="28"/>
      <c r="S577" s="28"/>
      <c r="T577" s="28"/>
      <c r="U577" s="28"/>
      <c r="V577" s="28"/>
      <c r="W577" s="28"/>
      <c r="X577" s="28"/>
      <c r="Y577" s="28"/>
      <c r="Z577" s="17"/>
      <c r="AA577" s="17"/>
      <c r="AB577" s="17"/>
      <c r="AC577" s="17"/>
      <c r="AD577" s="17"/>
      <c r="AE577" s="17"/>
      <c r="AF577" s="17"/>
      <c r="AG577" s="17" t="s">
        <v>111</v>
      </c>
      <c r="AH577" s="17">
        <v>0</v>
      </c>
      <c r="AI577" s="17"/>
      <c r="AJ577" s="17"/>
      <c r="AK577" s="17"/>
      <c r="AL577" s="17"/>
      <c r="AM577" s="17"/>
      <c r="AN577" s="17"/>
      <c r="AO577" s="17"/>
      <c r="AP577" s="17"/>
      <c r="AQ577" s="17"/>
      <c r="AR577" s="17"/>
      <c r="AS577" s="17"/>
      <c r="AT577" s="17"/>
      <c r="AU577" s="17"/>
      <c r="AV577" s="17"/>
      <c r="AW577" s="17"/>
      <c r="AX577" s="17"/>
      <c r="AY577" s="17"/>
      <c r="AZ577" s="17"/>
      <c r="BA577" s="17"/>
      <c r="BB577" s="17"/>
      <c r="BC577" s="17"/>
      <c r="BD577" s="17"/>
      <c r="BE577" s="17"/>
      <c r="BF577" s="17"/>
      <c r="BG577" s="17"/>
      <c r="BH577" s="17"/>
    </row>
    <row r="578" spans="1:60" outlineLevel="3" x14ac:dyDescent="0.2">
      <c r="A578" s="24"/>
      <c r="B578" s="25"/>
      <c r="C578" s="55" t="s">
        <v>545</v>
      </c>
      <c r="D578" s="30"/>
      <c r="E578" s="61">
        <v>7.7</v>
      </c>
      <c r="F578" s="28"/>
      <c r="G578" s="28"/>
      <c r="H578" s="28"/>
      <c r="I578" s="28"/>
      <c r="J578" s="28"/>
      <c r="K578" s="28"/>
      <c r="L578" s="28"/>
      <c r="M578" s="28"/>
      <c r="N578" s="27"/>
      <c r="O578" s="27"/>
      <c r="P578" s="27"/>
      <c r="Q578" s="27"/>
      <c r="R578" s="28"/>
      <c r="S578" s="28"/>
      <c r="T578" s="28"/>
      <c r="U578" s="28"/>
      <c r="V578" s="28"/>
      <c r="W578" s="28"/>
      <c r="X578" s="28"/>
      <c r="Y578" s="28"/>
      <c r="Z578" s="17"/>
      <c r="AA578" s="17"/>
      <c r="AB578" s="17"/>
      <c r="AC578" s="17"/>
      <c r="AD578" s="17"/>
      <c r="AE578" s="17"/>
      <c r="AF578" s="17"/>
      <c r="AG578" s="17" t="s">
        <v>111</v>
      </c>
      <c r="AH578" s="17">
        <v>0</v>
      </c>
      <c r="AI578" s="17"/>
      <c r="AJ578" s="17"/>
      <c r="AK578" s="17"/>
      <c r="AL578" s="17"/>
      <c r="AM578" s="17"/>
      <c r="AN578" s="17"/>
      <c r="AO578" s="17"/>
      <c r="AP578" s="17"/>
      <c r="AQ578" s="17"/>
      <c r="AR578" s="17"/>
      <c r="AS578" s="17"/>
      <c r="AT578" s="17"/>
      <c r="AU578" s="17"/>
      <c r="AV578" s="17"/>
      <c r="AW578" s="17"/>
      <c r="AX578" s="17"/>
      <c r="AY578" s="17"/>
      <c r="AZ578" s="17"/>
      <c r="BA578" s="17"/>
      <c r="BB578" s="17"/>
      <c r="BC578" s="17"/>
      <c r="BD578" s="17"/>
      <c r="BE578" s="17"/>
      <c r="BF578" s="17"/>
      <c r="BG578" s="17"/>
      <c r="BH578" s="17"/>
    </row>
    <row r="579" spans="1:60" outlineLevel="3" x14ac:dyDescent="0.2">
      <c r="A579" s="24"/>
      <c r="B579" s="25"/>
      <c r="C579" s="55" t="s">
        <v>530</v>
      </c>
      <c r="D579" s="30"/>
      <c r="E579" s="61">
        <v>2.5</v>
      </c>
      <c r="F579" s="28"/>
      <c r="G579" s="28"/>
      <c r="H579" s="28"/>
      <c r="I579" s="28"/>
      <c r="J579" s="28"/>
      <c r="K579" s="28"/>
      <c r="L579" s="28"/>
      <c r="M579" s="28"/>
      <c r="N579" s="27"/>
      <c r="O579" s="27"/>
      <c r="P579" s="27"/>
      <c r="Q579" s="27"/>
      <c r="R579" s="28"/>
      <c r="S579" s="28"/>
      <c r="T579" s="28"/>
      <c r="U579" s="28"/>
      <c r="V579" s="28"/>
      <c r="W579" s="28"/>
      <c r="X579" s="28"/>
      <c r="Y579" s="28"/>
      <c r="Z579" s="17"/>
      <c r="AA579" s="17"/>
      <c r="AB579" s="17"/>
      <c r="AC579" s="17"/>
      <c r="AD579" s="17"/>
      <c r="AE579" s="17"/>
      <c r="AF579" s="17"/>
      <c r="AG579" s="17" t="s">
        <v>111</v>
      </c>
      <c r="AH579" s="17">
        <v>0</v>
      </c>
      <c r="AI579" s="17"/>
      <c r="AJ579" s="17"/>
      <c r="AK579" s="17"/>
      <c r="AL579" s="17"/>
      <c r="AM579" s="17"/>
      <c r="AN579" s="17"/>
      <c r="AO579" s="17"/>
      <c r="AP579" s="17"/>
      <c r="AQ579" s="17"/>
      <c r="AR579" s="17"/>
      <c r="AS579" s="17"/>
      <c r="AT579" s="17"/>
      <c r="AU579" s="17"/>
      <c r="AV579" s="17"/>
      <c r="AW579" s="17"/>
      <c r="AX579" s="17"/>
      <c r="AY579" s="17"/>
      <c r="AZ579" s="17"/>
      <c r="BA579" s="17"/>
      <c r="BB579" s="17"/>
      <c r="BC579" s="17"/>
      <c r="BD579" s="17"/>
      <c r="BE579" s="17"/>
      <c r="BF579" s="17"/>
      <c r="BG579" s="17"/>
      <c r="BH579" s="17"/>
    </row>
    <row r="580" spans="1:60" outlineLevel="3" x14ac:dyDescent="0.2">
      <c r="A580" s="24"/>
      <c r="B580" s="25"/>
      <c r="C580" s="55" t="s">
        <v>527</v>
      </c>
      <c r="D580" s="30"/>
      <c r="E580" s="61">
        <v>28.16</v>
      </c>
      <c r="F580" s="28"/>
      <c r="G580" s="28"/>
      <c r="H580" s="28"/>
      <c r="I580" s="28"/>
      <c r="J580" s="28"/>
      <c r="K580" s="28"/>
      <c r="L580" s="28"/>
      <c r="M580" s="28"/>
      <c r="N580" s="27"/>
      <c r="O580" s="27"/>
      <c r="P580" s="27"/>
      <c r="Q580" s="27"/>
      <c r="R580" s="28"/>
      <c r="S580" s="28"/>
      <c r="T580" s="28"/>
      <c r="U580" s="28"/>
      <c r="V580" s="28"/>
      <c r="W580" s="28"/>
      <c r="X580" s="28"/>
      <c r="Y580" s="28"/>
      <c r="Z580" s="17"/>
      <c r="AA580" s="17"/>
      <c r="AB580" s="17"/>
      <c r="AC580" s="17"/>
      <c r="AD580" s="17"/>
      <c r="AE580" s="17"/>
      <c r="AF580" s="17"/>
      <c r="AG580" s="17" t="s">
        <v>111</v>
      </c>
      <c r="AH580" s="17">
        <v>0</v>
      </c>
      <c r="AI580" s="17"/>
      <c r="AJ580" s="17"/>
      <c r="AK580" s="17"/>
      <c r="AL580" s="17"/>
      <c r="AM580" s="17"/>
      <c r="AN580" s="17"/>
      <c r="AO580" s="17"/>
      <c r="AP580" s="17"/>
      <c r="AQ580" s="17"/>
      <c r="AR580" s="17"/>
      <c r="AS580" s="17"/>
      <c r="AT580" s="17"/>
      <c r="AU580" s="17"/>
      <c r="AV580" s="17"/>
      <c r="AW580" s="17"/>
      <c r="AX580" s="17"/>
      <c r="AY580" s="17"/>
      <c r="AZ580" s="17"/>
      <c r="BA580" s="17"/>
      <c r="BB580" s="17"/>
      <c r="BC580" s="17"/>
      <c r="BD580" s="17"/>
      <c r="BE580" s="17"/>
      <c r="BF580" s="17"/>
      <c r="BG580" s="17"/>
      <c r="BH580" s="17"/>
    </row>
    <row r="581" spans="1:60" outlineLevel="3" x14ac:dyDescent="0.2">
      <c r="A581" s="24"/>
      <c r="B581" s="25"/>
      <c r="C581" s="55" t="s">
        <v>534</v>
      </c>
      <c r="D581" s="30"/>
      <c r="E581" s="61">
        <v>21.08</v>
      </c>
      <c r="F581" s="28"/>
      <c r="G581" s="28"/>
      <c r="H581" s="28"/>
      <c r="I581" s="28"/>
      <c r="J581" s="28"/>
      <c r="K581" s="28"/>
      <c r="L581" s="28"/>
      <c r="M581" s="28"/>
      <c r="N581" s="27"/>
      <c r="O581" s="27"/>
      <c r="P581" s="27"/>
      <c r="Q581" s="27"/>
      <c r="R581" s="28"/>
      <c r="S581" s="28"/>
      <c r="T581" s="28"/>
      <c r="U581" s="28"/>
      <c r="V581" s="28"/>
      <c r="W581" s="28"/>
      <c r="X581" s="28"/>
      <c r="Y581" s="28"/>
      <c r="Z581" s="17"/>
      <c r="AA581" s="17"/>
      <c r="AB581" s="17"/>
      <c r="AC581" s="17"/>
      <c r="AD581" s="17"/>
      <c r="AE581" s="17"/>
      <c r="AF581" s="17"/>
      <c r="AG581" s="17" t="s">
        <v>111</v>
      </c>
      <c r="AH581" s="17">
        <v>0</v>
      </c>
      <c r="AI581" s="17"/>
      <c r="AJ581" s="17"/>
      <c r="AK581" s="17"/>
      <c r="AL581" s="17"/>
      <c r="AM581" s="17"/>
      <c r="AN581" s="17"/>
      <c r="AO581" s="17"/>
      <c r="AP581" s="17"/>
      <c r="AQ581" s="17"/>
      <c r="AR581" s="17"/>
      <c r="AS581" s="17"/>
      <c r="AT581" s="17"/>
      <c r="AU581" s="17"/>
      <c r="AV581" s="17"/>
      <c r="AW581" s="17"/>
      <c r="AX581" s="17"/>
      <c r="AY581" s="17"/>
      <c r="AZ581" s="17"/>
      <c r="BA581" s="17"/>
      <c r="BB581" s="17"/>
      <c r="BC581" s="17"/>
      <c r="BD581" s="17"/>
      <c r="BE581" s="17"/>
      <c r="BF581" s="17"/>
      <c r="BG581" s="17"/>
      <c r="BH581" s="17"/>
    </row>
    <row r="582" spans="1:60" outlineLevel="3" x14ac:dyDescent="0.2">
      <c r="A582" s="24"/>
      <c r="B582" s="25"/>
      <c r="C582" s="55" t="s">
        <v>549</v>
      </c>
      <c r="D582" s="30"/>
      <c r="E582" s="61">
        <v>7.6</v>
      </c>
      <c r="F582" s="28"/>
      <c r="G582" s="28"/>
      <c r="H582" s="28"/>
      <c r="I582" s="28"/>
      <c r="J582" s="28"/>
      <c r="K582" s="28"/>
      <c r="L582" s="28"/>
      <c r="M582" s="28"/>
      <c r="N582" s="27"/>
      <c r="O582" s="27"/>
      <c r="P582" s="27"/>
      <c r="Q582" s="27"/>
      <c r="R582" s="28"/>
      <c r="S582" s="28"/>
      <c r="T582" s="28"/>
      <c r="U582" s="28"/>
      <c r="V582" s="28"/>
      <c r="W582" s="28"/>
      <c r="X582" s="28"/>
      <c r="Y582" s="28"/>
      <c r="Z582" s="17"/>
      <c r="AA582" s="17"/>
      <c r="AB582" s="17"/>
      <c r="AC582" s="17"/>
      <c r="AD582" s="17"/>
      <c r="AE582" s="17"/>
      <c r="AF582" s="17"/>
      <c r="AG582" s="17" t="s">
        <v>111</v>
      </c>
      <c r="AH582" s="17">
        <v>0</v>
      </c>
      <c r="AI582" s="17"/>
      <c r="AJ582" s="17"/>
      <c r="AK582" s="17"/>
      <c r="AL582" s="17"/>
      <c r="AM582" s="17"/>
      <c r="AN582" s="17"/>
      <c r="AO582" s="17"/>
      <c r="AP582" s="17"/>
      <c r="AQ582" s="17"/>
      <c r="AR582" s="17"/>
      <c r="AS582" s="17"/>
      <c r="AT582" s="17"/>
      <c r="AU582" s="17"/>
      <c r="AV582" s="17"/>
      <c r="AW582" s="17"/>
      <c r="AX582" s="17"/>
      <c r="AY582" s="17"/>
      <c r="AZ582" s="17"/>
      <c r="BA582" s="17"/>
      <c r="BB582" s="17"/>
      <c r="BC582" s="17"/>
      <c r="BD582" s="17"/>
      <c r="BE582" s="17"/>
      <c r="BF582" s="17"/>
      <c r="BG582" s="17"/>
      <c r="BH582" s="17"/>
    </row>
    <row r="583" spans="1:60" outlineLevel="3" x14ac:dyDescent="0.2">
      <c r="A583" s="24"/>
      <c r="B583" s="25"/>
      <c r="C583" s="55" t="s">
        <v>550</v>
      </c>
      <c r="D583" s="30"/>
      <c r="E583" s="61">
        <v>5.6</v>
      </c>
      <c r="F583" s="28"/>
      <c r="G583" s="28"/>
      <c r="H583" s="28"/>
      <c r="I583" s="28"/>
      <c r="J583" s="28"/>
      <c r="K583" s="28"/>
      <c r="L583" s="28"/>
      <c r="M583" s="28"/>
      <c r="N583" s="27"/>
      <c r="O583" s="27"/>
      <c r="P583" s="27"/>
      <c r="Q583" s="27"/>
      <c r="R583" s="28"/>
      <c r="S583" s="28"/>
      <c r="T583" s="28"/>
      <c r="U583" s="28"/>
      <c r="V583" s="28"/>
      <c r="W583" s="28"/>
      <c r="X583" s="28"/>
      <c r="Y583" s="28"/>
      <c r="Z583" s="17"/>
      <c r="AA583" s="17"/>
      <c r="AB583" s="17"/>
      <c r="AC583" s="17"/>
      <c r="AD583" s="17"/>
      <c r="AE583" s="17"/>
      <c r="AF583" s="17"/>
      <c r="AG583" s="17" t="s">
        <v>111</v>
      </c>
      <c r="AH583" s="17">
        <v>0</v>
      </c>
      <c r="AI583" s="17"/>
      <c r="AJ583" s="17"/>
      <c r="AK583" s="17"/>
      <c r="AL583" s="17"/>
      <c r="AM583" s="17"/>
      <c r="AN583" s="17"/>
      <c r="AO583" s="17"/>
      <c r="AP583" s="17"/>
      <c r="AQ583" s="17"/>
      <c r="AR583" s="17"/>
      <c r="AS583" s="17"/>
      <c r="AT583" s="17"/>
      <c r="AU583" s="17"/>
      <c r="AV583" s="17"/>
      <c r="AW583" s="17"/>
      <c r="AX583" s="17"/>
      <c r="AY583" s="17"/>
      <c r="AZ583" s="17"/>
      <c r="BA583" s="17"/>
      <c r="BB583" s="17"/>
      <c r="BC583" s="17"/>
      <c r="BD583" s="17"/>
      <c r="BE583" s="17"/>
      <c r="BF583" s="17"/>
      <c r="BG583" s="17"/>
      <c r="BH583" s="17"/>
    </row>
    <row r="584" spans="1:60" outlineLevel="3" x14ac:dyDescent="0.2">
      <c r="A584" s="24"/>
      <c r="B584" s="25"/>
      <c r="C584" s="55" t="s">
        <v>564</v>
      </c>
      <c r="D584" s="30"/>
      <c r="E584" s="61">
        <v>9.61</v>
      </c>
      <c r="F584" s="28"/>
      <c r="G584" s="28"/>
      <c r="H584" s="28"/>
      <c r="I584" s="28"/>
      <c r="J584" s="28"/>
      <c r="K584" s="28"/>
      <c r="L584" s="28"/>
      <c r="M584" s="28"/>
      <c r="N584" s="27"/>
      <c r="O584" s="27"/>
      <c r="P584" s="27"/>
      <c r="Q584" s="27"/>
      <c r="R584" s="28"/>
      <c r="S584" s="28"/>
      <c r="T584" s="28"/>
      <c r="U584" s="28"/>
      <c r="V584" s="28"/>
      <c r="W584" s="28"/>
      <c r="X584" s="28"/>
      <c r="Y584" s="28"/>
      <c r="Z584" s="17"/>
      <c r="AA584" s="17"/>
      <c r="AB584" s="17"/>
      <c r="AC584" s="17"/>
      <c r="AD584" s="17"/>
      <c r="AE584" s="17"/>
      <c r="AF584" s="17"/>
      <c r="AG584" s="17" t="s">
        <v>111</v>
      </c>
      <c r="AH584" s="17">
        <v>0</v>
      </c>
      <c r="AI584" s="17"/>
      <c r="AJ584" s="17"/>
      <c r="AK584" s="17"/>
      <c r="AL584" s="17"/>
      <c r="AM584" s="17"/>
      <c r="AN584" s="17"/>
      <c r="AO584" s="17"/>
      <c r="AP584" s="17"/>
      <c r="AQ584" s="17"/>
      <c r="AR584" s="17"/>
      <c r="AS584" s="17"/>
      <c r="AT584" s="17"/>
      <c r="AU584" s="17"/>
      <c r="AV584" s="17"/>
      <c r="AW584" s="17"/>
      <c r="AX584" s="17"/>
      <c r="AY584" s="17"/>
      <c r="AZ584" s="17"/>
      <c r="BA584" s="17"/>
      <c r="BB584" s="17"/>
      <c r="BC584" s="17"/>
      <c r="BD584" s="17"/>
      <c r="BE584" s="17"/>
      <c r="BF584" s="17"/>
      <c r="BG584" s="17"/>
      <c r="BH584" s="17"/>
    </row>
    <row r="585" spans="1:60" outlineLevel="3" x14ac:dyDescent="0.2">
      <c r="A585" s="24"/>
      <c r="B585" s="25"/>
      <c r="C585" s="55" t="s">
        <v>729</v>
      </c>
      <c r="D585" s="30"/>
      <c r="E585" s="61">
        <v>9.18</v>
      </c>
      <c r="F585" s="28"/>
      <c r="G585" s="28"/>
      <c r="H585" s="28"/>
      <c r="I585" s="28"/>
      <c r="J585" s="28"/>
      <c r="K585" s="28"/>
      <c r="L585" s="28"/>
      <c r="M585" s="28"/>
      <c r="N585" s="27"/>
      <c r="O585" s="27"/>
      <c r="P585" s="27"/>
      <c r="Q585" s="27"/>
      <c r="R585" s="28"/>
      <c r="S585" s="28"/>
      <c r="T585" s="28"/>
      <c r="U585" s="28"/>
      <c r="V585" s="28"/>
      <c r="W585" s="28"/>
      <c r="X585" s="28"/>
      <c r="Y585" s="28"/>
      <c r="Z585" s="17"/>
      <c r="AA585" s="17"/>
      <c r="AB585" s="17"/>
      <c r="AC585" s="17"/>
      <c r="AD585" s="17"/>
      <c r="AE585" s="17"/>
      <c r="AF585" s="17"/>
      <c r="AG585" s="17" t="s">
        <v>111</v>
      </c>
      <c r="AH585" s="17">
        <v>0</v>
      </c>
      <c r="AI585" s="17"/>
      <c r="AJ585" s="17"/>
      <c r="AK585" s="17"/>
      <c r="AL585" s="17"/>
      <c r="AM585" s="17"/>
      <c r="AN585" s="17"/>
      <c r="AO585" s="17"/>
      <c r="AP585" s="17"/>
      <c r="AQ585" s="17"/>
      <c r="AR585" s="17"/>
      <c r="AS585" s="17"/>
      <c r="AT585" s="17"/>
      <c r="AU585" s="17"/>
      <c r="AV585" s="17"/>
      <c r="AW585" s="17"/>
      <c r="AX585" s="17"/>
      <c r="AY585" s="17"/>
      <c r="AZ585" s="17"/>
      <c r="BA585" s="17"/>
      <c r="BB585" s="17"/>
      <c r="BC585" s="17"/>
      <c r="BD585" s="17"/>
      <c r="BE585" s="17"/>
      <c r="BF585" s="17"/>
      <c r="BG585" s="17"/>
      <c r="BH585" s="17"/>
    </row>
    <row r="586" spans="1:60" outlineLevel="3" x14ac:dyDescent="0.2">
      <c r="A586" s="24"/>
      <c r="B586" s="25"/>
      <c r="C586" s="55" t="s">
        <v>536</v>
      </c>
      <c r="D586" s="30"/>
      <c r="E586" s="61">
        <v>-2.89</v>
      </c>
      <c r="F586" s="28"/>
      <c r="G586" s="28"/>
      <c r="H586" s="28"/>
      <c r="I586" s="28"/>
      <c r="J586" s="28"/>
      <c r="K586" s="28"/>
      <c r="L586" s="28"/>
      <c r="M586" s="28"/>
      <c r="N586" s="27"/>
      <c r="O586" s="27"/>
      <c r="P586" s="27"/>
      <c r="Q586" s="27"/>
      <c r="R586" s="28"/>
      <c r="S586" s="28"/>
      <c r="T586" s="28"/>
      <c r="U586" s="28"/>
      <c r="V586" s="28"/>
      <c r="W586" s="28"/>
      <c r="X586" s="28"/>
      <c r="Y586" s="28"/>
      <c r="Z586" s="17"/>
      <c r="AA586" s="17"/>
      <c r="AB586" s="17"/>
      <c r="AC586" s="17"/>
      <c r="AD586" s="17"/>
      <c r="AE586" s="17"/>
      <c r="AF586" s="17"/>
      <c r="AG586" s="17" t="s">
        <v>111</v>
      </c>
      <c r="AH586" s="17">
        <v>0</v>
      </c>
      <c r="AI586" s="17"/>
      <c r="AJ586" s="17"/>
      <c r="AK586" s="17"/>
      <c r="AL586" s="17"/>
      <c r="AM586" s="17"/>
      <c r="AN586" s="17"/>
      <c r="AO586" s="17"/>
      <c r="AP586" s="17"/>
      <c r="AQ586" s="17"/>
      <c r="AR586" s="17"/>
      <c r="AS586" s="17"/>
      <c r="AT586" s="17"/>
      <c r="AU586" s="17"/>
      <c r="AV586" s="17"/>
      <c r="AW586" s="17"/>
      <c r="AX586" s="17"/>
      <c r="AY586" s="17"/>
      <c r="AZ586" s="17"/>
      <c r="BA586" s="17"/>
      <c r="BB586" s="17"/>
      <c r="BC586" s="17"/>
      <c r="BD586" s="17"/>
      <c r="BE586" s="17"/>
      <c r="BF586" s="17"/>
      <c r="BG586" s="17"/>
      <c r="BH586" s="17"/>
    </row>
    <row r="587" spans="1:60" outlineLevel="3" x14ac:dyDescent="0.2">
      <c r="A587" s="24"/>
      <c r="B587" s="25"/>
      <c r="C587" s="55" t="s">
        <v>537</v>
      </c>
      <c r="D587" s="30"/>
      <c r="E587" s="61">
        <v>17.399999999999999</v>
      </c>
      <c r="F587" s="28"/>
      <c r="G587" s="28"/>
      <c r="H587" s="28"/>
      <c r="I587" s="28"/>
      <c r="J587" s="28"/>
      <c r="K587" s="28"/>
      <c r="L587" s="28"/>
      <c r="M587" s="28"/>
      <c r="N587" s="27"/>
      <c r="O587" s="27"/>
      <c r="P587" s="27"/>
      <c r="Q587" s="27"/>
      <c r="R587" s="28"/>
      <c r="S587" s="28"/>
      <c r="T587" s="28"/>
      <c r="U587" s="28"/>
      <c r="V587" s="28"/>
      <c r="W587" s="28"/>
      <c r="X587" s="28"/>
      <c r="Y587" s="28"/>
      <c r="Z587" s="17"/>
      <c r="AA587" s="17"/>
      <c r="AB587" s="17"/>
      <c r="AC587" s="17"/>
      <c r="AD587" s="17"/>
      <c r="AE587" s="17"/>
      <c r="AF587" s="17"/>
      <c r="AG587" s="17" t="s">
        <v>111</v>
      </c>
      <c r="AH587" s="17">
        <v>0</v>
      </c>
      <c r="AI587" s="17"/>
      <c r="AJ587" s="17"/>
      <c r="AK587" s="17"/>
      <c r="AL587" s="17"/>
      <c r="AM587" s="17"/>
      <c r="AN587" s="17"/>
      <c r="AO587" s="17"/>
      <c r="AP587" s="17"/>
      <c r="AQ587" s="17"/>
      <c r="AR587" s="17"/>
      <c r="AS587" s="17"/>
      <c r="AT587" s="17"/>
      <c r="AU587" s="17"/>
      <c r="AV587" s="17"/>
      <c r="AW587" s="17"/>
      <c r="AX587" s="17"/>
      <c r="AY587" s="17"/>
      <c r="AZ587" s="17"/>
      <c r="BA587" s="17"/>
      <c r="BB587" s="17"/>
      <c r="BC587" s="17"/>
      <c r="BD587" s="17"/>
      <c r="BE587" s="17"/>
      <c r="BF587" s="17"/>
      <c r="BG587" s="17"/>
      <c r="BH587" s="17"/>
    </row>
    <row r="588" spans="1:60" outlineLevel="3" x14ac:dyDescent="0.2">
      <c r="A588" s="24"/>
      <c r="B588" s="25"/>
      <c r="C588" s="55" t="s">
        <v>551</v>
      </c>
      <c r="D588" s="30"/>
      <c r="E588" s="61">
        <v>11.76</v>
      </c>
      <c r="F588" s="28"/>
      <c r="G588" s="28"/>
      <c r="H588" s="28"/>
      <c r="I588" s="28"/>
      <c r="J588" s="28"/>
      <c r="K588" s="28"/>
      <c r="L588" s="28"/>
      <c r="M588" s="28"/>
      <c r="N588" s="27"/>
      <c r="O588" s="27"/>
      <c r="P588" s="27"/>
      <c r="Q588" s="27"/>
      <c r="R588" s="28"/>
      <c r="S588" s="28"/>
      <c r="T588" s="28"/>
      <c r="U588" s="28"/>
      <c r="V588" s="28"/>
      <c r="W588" s="28"/>
      <c r="X588" s="28"/>
      <c r="Y588" s="28"/>
      <c r="Z588" s="17"/>
      <c r="AA588" s="17"/>
      <c r="AB588" s="17"/>
      <c r="AC588" s="17"/>
      <c r="AD588" s="17"/>
      <c r="AE588" s="17"/>
      <c r="AF588" s="17"/>
      <c r="AG588" s="17" t="s">
        <v>111</v>
      </c>
      <c r="AH588" s="17">
        <v>0</v>
      </c>
      <c r="AI588" s="17"/>
      <c r="AJ588" s="17"/>
      <c r="AK588" s="17"/>
      <c r="AL588" s="17"/>
      <c r="AM588" s="17"/>
      <c r="AN588" s="17"/>
      <c r="AO588" s="17"/>
      <c r="AP588" s="17"/>
      <c r="AQ588" s="17"/>
      <c r="AR588" s="17"/>
      <c r="AS588" s="17"/>
      <c r="AT588" s="17"/>
      <c r="AU588" s="17"/>
      <c r="AV588" s="17"/>
      <c r="AW588" s="17"/>
      <c r="AX588" s="17"/>
      <c r="AY588" s="17"/>
      <c r="AZ588" s="17"/>
      <c r="BA588" s="17"/>
      <c r="BB588" s="17"/>
      <c r="BC588" s="17"/>
      <c r="BD588" s="17"/>
      <c r="BE588" s="17"/>
      <c r="BF588" s="17"/>
      <c r="BG588" s="17"/>
      <c r="BH588" s="17"/>
    </row>
    <row r="589" spans="1:60" outlineLevel="3" x14ac:dyDescent="0.2">
      <c r="A589" s="24"/>
      <c r="B589" s="25"/>
      <c r="C589" s="55" t="s">
        <v>538</v>
      </c>
      <c r="D589" s="30"/>
      <c r="E589" s="61">
        <v>101.5</v>
      </c>
      <c r="F589" s="28"/>
      <c r="G589" s="28"/>
      <c r="H589" s="28"/>
      <c r="I589" s="28"/>
      <c r="J589" s="28"/>
      <c r="K589" s="28"/>
      <c r="L589" s="28"/>
      <c r="M589" s="28"/>
      <c r="N589" s="27"/>
      <c r="O589" s="27"/>
      <c r="P589" s="27"/>
      <c r="Q589" s="27"/>
      <c r="R589" s="28"/>
      <c r="S589" s="28"/>
      <c r="T589" s="28"/>
      <c r="U589" s="28"/>
      <c r="V589" s="28"/>
      <c r="W589" s="28"/>
      <c r="X589" s="28"/>
      <c r="Y589" s="28"/>
      <c r="Z589" s="17"/>
      <c r="AA589" s="17"/>
      <c r="AB589" s="17"/>
      <c r="AC589" s="17"/>
      <c r="AD589" s="17"/>
      <c r="AE589" s="17"/>
      <c r="AF589" s="17"/>
      <c r="AG589" s="17" t="s">
        <v>111</v>
      </c>
      <c r="AH589" s="17">
        <v>0</v>
      </c>
      <c r="AI589" s="17"/>
      <c r="AJ589" s="17"/>
      <c r="AK589" s="17"/>
      <c r="AL589" s="17"/>
      <c r="AM589" s="17"/>
      <c r="AN589" s="17"/>
      <c r="AO589" s="17"/>
      <c r="AP589" s="17"/>
      <c r="AQ589" s="17"/>
      <c r="AR589" s="17"/>
      <c r="AS589" s="17"/>
      <c r="AT589" s="17"/>
      <c r="AU589" s="17"/>
      <c r="AV589" s="17"/>
      <c r="AW589" s="17"/>
      <c r="AX589" s="17"/>
      <c r="AY589" s="17"/>
      <c r="AZ589" s="17"/>
      <c r="BA589" s="17"/>
      <c r="BB589" s="17"/>
      <c r="BC589" s="17"/>
      <c r="BD589" s="17"/>
      <c r="BE589" s="17"/>
      <c r="BF589" s="17"/>
      <c r="BG589" s="17"/>
      <c r="BH589" s="17"/>
    </row>
    <row r="590" spans="1:60" outlineLevel="3" x14ac:dyDescent="0.2">
      <c r="A590" s="24"/>
      <c r="B590" s="25"/>
      <c r="C590" s="55" t="s">
        <v>539</v>
      </c>
      <c r="D590" s="30"/>
      <c r="E590" s="61">
        <v>36.26</v>
      </c>
      <c r="F590" s="28"/>
      <c r="G590" s="28"/>
      <c r="H590" s="28"/>
      <c r="I590" s="28"/>
      <c r="J590" s="28"/>
      <c r="K590" s="28"/>
      <c r="L590" s="28"/>
      <c r="M590" s="28"/>
      <c r="N590" s="27"/>
      <c r="O590" s="27"/>
      <c r="P590" s="27"/>
      <c r="Q590" s="27"/>
      <c r="R590" s="28"/>
      <c r="S590" s="28"/>
      <c r="T590" s="28"/>
      <c r="U590" s="28"/>
      <c r="V590" s="28"/>
      <c r="W590" s="28"/>
      <c r="X590" s="28"/>
      <c r="Y590" s="28"/>
      <c r="Z590" s="17"/>
      <c r="AA590" s="17"/>
      <c r="AB590" s="17"/>
      <c r="AC590" s="17"/>
      <c r="AD590" s="17"/>
      <c r="AE590" s="17"/>
      <c r="AF590" s="17"/>
      <c r="AG590" s="17" t="s">
        <v>111</v>
      </c>
      <c r="AH590" s="17">
        <v>0</v>
      </c>
      <c r="AI590" s="17"/>
      <c r="AJ590" s="17"/>
      <c r="AK590" s="17"/>
      <c r="AL590" s="17"/>
      <c r="AM590" s="17"/>
      <c r="AN590" s="17"/>
      <c r="AO590" s="17"/>
      <c r="AP590" s="17"/>
      <c r="AQ590" s="17"/>
      <c r="AR590" s="17"/>
      <c r="AS590" s="17"/>
      <c r="AT590" s="17"/>
      <c r="AU590" s="17"/>
      <c r="AV590" s="17"/>
      <c r="AW590" s="17"/>
      <c r="AX590" s="17"/>
      <c r="AY590" s="17"/>
      <c r="AZ590" s="17"/>
      <c r="BA590" s="17"/>
      <c r="BB590" s="17"/>
      <c r="BC590" s="17"/>
      <c r="BD590" s="17"/>
      <c r="BE590" s="17"/>
      <c r="BF590" s="17"/>
      <c r="BG590" s="17"/>
      <c r="BH590" s="17"/>
    </row>
    <row r="591" spans="1:60" outlineLevel="3" x14ac:dyDescent="0.2">
      <c r="A591" s="24"/>
      <c r="B591" s="25"/>
      <c r="C591" s="55" t="s">
        <v>540</v>
      </c>
      <c r="D591" s="30"/>
      <c r="E591" s="61">
        <v>-19.635000000000002</v>
      </c>
      <c r="F591" s="28"/>
      <c r="G591" s="28"/>
      <c r="H591" s="28"/>
      <c r="I591" s="28"/>
      <c r="J591" s="28"/>
      <c r="K591" s="28"/>
      <c r="L591" s="28"/>
      <c r="M591" s="28"/>
      <c r="N591" s="27"/>
      <c r="O591" s="27"/>
      <c r="P591" s="27"/>
      <c r="Q591" s="27"/>
      <c r="R591" s="28"/>
      <c r="S591" s="28"/>
      <c r="T591" s="28"/>
      <c r="U591" s="28"/>
      <c r="V591" s="28"/>
      <c r="W591" s="28"/>
      <c r="X591" s="28"/>
      <c r="Y591" s="28"/>
      <c r="Z591" s="17"/>
      <c r="AA591" s="17"/>
      <c r="AB591" s="17"/>
      <c r="AC591" s="17"/>
      <c r="AD591" s="17"/>
      <c r="AE591" s="17"/>
      <c r="AF591" s="17"/>
      <c r="AG591" s="17" t="s">
        <v>111</v>
      </c>
      <c r="AH591" s="17">
        <v>0</v>
      </c>
      <c r="AI591" s="17"/>
      <c r="AJ591" s="17"/>
      <c r="AK591" s="17"/>
      <c r="AL591" s="17"/>
      <c r="AM591" s="17"/>
      <c r="AN591" s="17"/>
      <c r="AO591" s="17"/>
      <c r="AP591" s="17"/>
      <c r="AQ591" s="17"/>
      <c r="AR591" s="17"/>
      <c r="AS591" s="17"/>
      <c r="AT591" s="17"/>
      <c r="AU591" s="17"/>
      <c r="AV591" s="17"/>
      <c r="AW591" s="17"/>
      <c r="AX591" s="17"/>
      <c r="AY591" s="17"/>
      <c r="AZ591" s="17"/>
      <c r="BA591" s="17"/>
      <c r="BB591" s="17"/>
      <c r="BC591" s="17"/>
      <c r="BD591" s="17"/>
      <c r="BE591" s="17"/>
      <c r="BF591" s="17"/>
      <c r="BG591" s="17"/>
      <c r="BH591" s="17"/>
    </row>
    <row r="592" spans="1:60" outlineLevel="3" x14ac:dyDescent="0.2">
      <c r="A592" s="24"/>
      <c r="B592" s="25"/>
      <c r="C592" s="55" t="s">
        <v>541</v>
      </c>
      <c r="D592" s="30"/>
      <c r="E592" s="61">
        <v>14.49</v>
      </c>
      <c r="F592" s="28"/>
      <c r="G592" s="28"/>
      <c r="H592" s="28"/>
      <c r="I592" s="28"/>
      <c r="J592" s="28"/>
      <c r="K592" s="28"/>
      <c r="L592" s="28"/>
      <c r="M592" s="28"/>
      <c r="N592" s="27"/>
      <c r="O592" s="27"/>
      <c r="P592" s="27"/>
      <c r="Q592" s="27"/>
      <c r="R592" s="28"/>
      <c r="S592" s="28"/>
      <c r="T592" s="28"/>
      <c r="U592" s="28"/>
      <c r="V592" s="28"/>
      <c r="W592" s="28"/>
      <c r="X592" s="28"/>
      <c r="Y592" s="28"/>
      <c r="Z592" s="17"/>
      <c r="AA592" s="17"/>
      <c r="AB592" s="17"/>
      <c r="AC592" s="17"/>
      <c r="AD592" s="17"/>
      <c r="AE592" s="17"/>
      <c r="AF592" s="17"/>
      <c r="AG592" s="17" t="s">
        <v>111</v>
      </c>
      <c r="AH592" s="17">
        <v>0</v>
      </c>
      <c r="AI592" s="17"/>
      <c r="AJ592" s="17"/>
      <c r="AK592" s="17"/>
      <c r="AL592" s="17"/>
      <c r="AM592" s="17"/>
      <c r="AN592" s="17"/>
      <c r="AO592" s="17"/>
      <c r="AP592" s="17"/>
      <c r="AQ592" s="17"/>
      <c r="AR592" s="17"/>
      <c r="AS592" s="17"/>
      <c r="AT592" s="17"/>
      <c r="AU592" s="17"/>
      <c r="AV592" s="17"/>
      <c r="AW592" s="17"/>
      <c r="AX592" s="17"/>
      <c r="AY592" s="17"/>
      <c r="AZ592" s="17"/>
      <c r="BA592" s="17"/>
      <c r="BB592" s="17"/>
      <c r="BC592" s="17"/>
      <c r="BD592" s="17"/>
      <c r="BE592" s="17"/>
      <c r="BF592" s="17"/>
      <c r="BG592" s="17"/>
      <c r="BH592" s="17"/>
    </row>
    <row r="593" spans="1:60" outlineLevel="3" x14ac:dyDescent="0.2">
      <c r="A593" s="24"/>
      <c r="B593" s="25"/>
      <c r="C593" s="55" t="s">
        <v>542</v>
      </c>
      <c r="D593" s="30"/>
      <c r="E593" s="61">
        <v>15.52</v>
      </c>
      <c r="F593" s="28"/>
      <c r="G593" s="28"/>
      <c r="H593" s="28"/>
      <c r="I593" s="28"/>
      <c r="J593" s="28"/>
      <c r="K593" s="28"/>
      <c r="L593" s="28"/>
      <c r="M593" s="28"/>
      <c r="N593" s="27"/>
      <c r="O593" s="27"/>
      <c r="P593" s="27"/>
      <c r="Q593" s="27"/>
      <c r="R593" s="28"/>
      <c r="S593" s="28"/>
      <c r="T593" s="28"/>
      <c r="U593" s="28"/>
      <c r="V593" s="28"/>
      <c r="W593" s="28"/>
      <c r="X593" s="28"/>
      <c r="Y593" s="28"/>
      <c r="Z593" s="17"/>
      <c r="AA593" s="17"/>
      <c r="AB593" s="17"/>
      <c r="AC593" s="17"/>
      <c r="AD593" s="17"/>
      <c r="AE593" s="17"/>
      <c r="AF593" s="17"/>
      <c r="AG593" s="17" t="s">
        <v>111</v>
      </c>
      <c r="AH593" s="17">
        <v>0</v>
      </c>
      <c r="AI593" s="17"/>
      <c r="AJ593" s="17"/>
      <c r="AK593" s="17"/>
      <c r="AL593" s="17"/>
      <c r="AM593" s="17"/>
      <c r="AN593" s="17"/>
      <c r="AO593" s="17"/>
      <c r="AP593" s="17"/>
      <c r="AQ593" s="17"/>
      <c r="AR593" s="17"/>
      <c r="AS593" s="17"/>
      <c r="AT593" s="17"/>
      <c r="AU593" s="17"/>
      <c r="AV593" s="17"/>
      <c r="AW593" s="17"/>
      <c r="AX593" s="17"/>
      <c r="AY593" s="17"/>
      <c r="AZ593" s="17"/>
      <c r="BA593" s="17"/>
      <c r="BB593" s="17"/>
      <c r="BC593" s="17"/>
      <c r="BD593" s="17"/>
      <c r="BE593" s="17"/>
      <c r="BF593" s="17"/>
      <c r="BG593" s="17"/>
      <c r="BH593" s="17"/>
    </row>
    <row r="594" spans="1:60" outlineLevel="3" x14ac:dyDescent="0.2">
      <c r="A594" s="24"/>
      <c r="B594" s="25"/>
      <c r="C594" s="55" t="s">
        <v>968</v>
      </c>
      <c r="D594" s="30"/>
      <c r="E594" s="61">
        <v>152.41</v>
      </c>
      <c r="F594" s="28"/>
      <c r="G594" s="28"/>
      <c r="H594" s="28"/>
      <c r="I594" s="28"/>
      <c r="J594" s="28"/>
      <c r="K594" s="28"/>
      <c r="L594" s="28"/>
      <c r="M594" s="28"/>
      <c r="N594" s="27"/>
      <c r="O594" s="27"/>
      <c r="P594" s="27"/>
      <c r="Q594" s="27"/>
      <c r="R594" s="28"/>
      <c r="S594" s="28"/>
      <c r="T594" s="28"/>
      <c r="U594" s="28"/>
      <c r="V594" s="28"/>
      <c r="W594" s="28"/>
      <c r="X594" s="28"/>
      <c r="Y594" s="28"/>
      <c r="Z594" s="17"/>
      <c r="AA594" s="17"/>
      <c r="AB594" s="17"/>
      <c r="AC594" s="17"/>
      <c r="AD594" s="17"/>
      <c r="AE594" s="17"/>
      <c r="AF594" s="17"/>
      <c r="AG594" s="17" t="s">
        <v>111</v>
      </c>
      <c r="AH594" s="17">
        <v>0</v>
      </c>
      <c r="AI594" s="17"/>
      <c r="AJ594" s="17"/>
      <c r="AK594" s="17"/>
      <c r="AL594" s="17"/>
      <c r="AM594" s="17"/>
      <c r="AN594" s="17"/>
      <c r="AO594" s="17"/>
      <c r="AP594" s="17"/>
      <c r="AQ594" s="17"/>
      <c r="AR594" s="17"/>
      <c r="AS594" s="17"/>
      <c r="AT594" s="17"/>
      <c r="AU594" s="17"/>
      <c r="AV594" s="17"/>
      <c r="AW594" s="17"/>
      <c r="AX594" s="17"/>
      <c r="AY594" s="17"/>
      <c r="AZ594" s="17"/>
      <c r="BA594" s="17"/>
      <c r="BB594" s="17"/>
      <c r="BC594" s="17"/>
      <c r="BD594" s="17"/>
      <c r="BE594" s="17"/>
      <c r="BF594" s="17"/>
      <c r="BG594" s="17"/>
      <c r="BH594" s="17"/>
    </row>
    <row r="595" spans="1:60" outlineLevel="3" x14ac:dyDescent="0.2">
      <c r="A595" s="24"/>
      <c r="B595" s="25"/>
      <c r="C595" s="55" t="s">
        <v>519</v>
      </c>
      <c r="D595" s="30"/>
      <c r="E595" s="61">
        <v>14.72</v>
      </c>
      <c r="F595" s="28"/>
      <c r="G595" s="28"/>
      <c r="H595" s="28"/>
      <c r="I595" s="28"/>
      <c r="J595" s="28"/>
      <c r="K595" s="28"/>
      <c r="L595" s="28"/>
      <c r="M595" s="28"/>
      <c r="N595" s="27"/>
      <c r="O595" s="27"/>
      <c r="P595" s="27"/>
      <c r="Q595" s="27"/>
      <c r="R595" s="28"/>
      <c r="S595" s="28"/>
      <c r="T595" s="28"/>
      <c r="U595" s="28"/>
      <c r="V595" s="28"/>
      <c r="W595" s="28"/>
      <c r="X595" s="28"/>
      <c r="Y595" s="28"/>
      <c r="Z595" s="17"/>
      <c r="AA595" s="17"/>
      <c r="AB595" s="17"/>
      <c r="AC595" s="17"/>
      <c r="AD595" s="17"/>
      <c r="AE595" s="17"/>
      <c r="AF595" s="17"/>
      <c r="AG595" s="17" t="s">
        <v>111</v>
      </c>
      <c r="AH595" s="17">
        <v>0</v>
      </c>
      <c r="AI595" s="17"/>
      <c r="AJ595" s="17"/>
      <c r="AK595" s="17"/>
      <c r="AL595" s="17"/>
      <c r="AM595" s="17"/>
      <c r="AN595" s="17"/>
      <c r="AO595" s="17"/>
      <c r="AP595" s="17"/>
      <c r="AQ595" s="17"/>
      <c r="AR595" s="17"/>
      <c r="AS595" s="17"/>
      <c r="AT595" s="17"/>
      <c r="AU595" s="17"/>
      <c r="AV595" s="17"/>
      <c r="AW595" s="17"/>
      <c r="AX595" s="17"/>
      <c r="AY595" s="17"/>
      <c r="AZ595" s="17"/>
      <c r="BA595" s="17"/>
      <c r="BB595" s="17"/>
      <c r="BC595" s="17"/>
      <c r="BD595" s="17"/>
      <c r="BE595" s="17"/>
      <c r="BF595" s="17"/>
      <c r="BG595" s="17"/>
      <c r="BH595" s="17"/>
    </row>
    <row r="596" spans="1:60" outlineLevel="3" x14ac:dyDescent="0.2">
      <c r="A596" s="24"/>
      <c r="B596" s="25"/>
      <c r="C596" s="55" t="s">
        <v>504</v>
      </c>
      <c r="D596" s="30"/>
      <c r="E596" s="61">
        <v>12.21</v>
      </c>
      <c r="F596" s="28"/>
      <c r="G596" s="28"/>
      <c r="H596" s="28"/>
      <c r="I596" s="28"/>
      <c r="J596" s="28"/>
      <c r="K596" s="28"/>
      <c r="L596" s="28"/>
      <c r="M596" s="28"/>
      <c r="N596" s="27"/>
      <c r="O596" s="27"/>
      <c r="P596" s="27"/>
      <c r="Q596" s="27"/>
      <c r="R596" s="28"/>
      <c r="S596" s="28"/>
      <c r="T596" s="28"/>
      <c r="U596" s="28"/>
      <c r="V596" s="28"/>
      <c r="W596" s="28"/>
      <c r="X596" s="28"/>
      <c r="Y596" s="28"/>
      <c r="Z596" s="17"/>
      <c r="AA596" s="17"/>
      <c r="AB596" s="17"/>
      <c r="AC596" s="17"/>
      <c r="AD596" s="17"/>
      <c r="AE596" s="17"/>
      <c r="AF596" s="17"/>
      <c r="AG596" s="17" t="s">
        <v>111</v>
      </c>
      <c r="AH596" s="17">
        <v>0</v>
      </c>
      <c r="AI596" s="17"/>
      <c r="AJ596" s="17"/>
      <c r="AK596" s="17"/>
      <c r="AL596" s="17"/>
      <c r="AM596" s="17"/>
      <c r="AN596" s="17"/>
      <c r="AO596" s="17"/>
      <c r="AP596" s="17"/>
      <c r="AQ596" s="17"/>
      <c r="AR596" s="17"/>
      <c r="AS596" s="17"/>
      <c r="AT596" s="17"/>
      <c r="AU596" s="17"/>
      <c r="AV596" s="17"/>
      <c r="AW596" s="17"/>
      <c r="AX596" s="17"/>
      <c r="AY596" s="17"/>
      <c r="AZ596" s="17"/>
      <c r="BA596" s="17"/>
      <c r="BB596" s="17"/>
      <c r="BC596" s="17"/>
      <c r="BD596" s="17"/>
      <c r="BE596" s="17"/>
      <c r="BF596" s="17"/>
      <c r="BG596" s="17"/>
      <c r="BH596" s="17"/>
    </row>
    <row r="597" spans="1:60" outlineLevel="3" x14ac:dyDescent="0.2">
      <c r="A597" s="24"/>
      <c r="B597" s="25"/>
      <c r="C597" s="55" t="s">
        <v>969</v>
      </c>
      <c r="D597" s="30"/>
      <c r="E597" s="61">
        <v>-2.94</v>
      </c>
      <c r="F597" s="28"/>
      <c r="G597" s="28"/>
      <c r="H597" s="28"/>
      <c r="I597" s="28"/>
      <c r="J597" s="28"/>
      <c r="K597" s="28"/>
      <c r="L597" s="28"/>
      <c r="M597" s="28"/>
      <c r="N597" s="27"/>
      <c r="O597" s="27"/>
      <c r="P597" s="27"/>
      <c r="Q597" s="27"/>
      <c r="R597" s="28"/>
      <c r="S597" s="28"/>
      <c r="T597" s="28"/>
      <c r="U597" s="28"/>
      <c r="V597" s="28"/>
      <c r="W597" s="28"/>
      <c r="X597" s="28"/>
      <c r="Y597" s="28"/>
      <c r="Z597" s="17"/>
      <c r="AA597" s="17"/>
      <c r="AB597" s="17"/>
      <c r="AC597" s="17"/>
      <c r="AD597" s="17"/>
      <c r="AE597" s="17"/>
      <c r="AF597" s="17"/>
      <c r="AG597" s="17" t="s">
        <v>111</v>
      </c>
      <c r="AH597" s="17">
        <v>0</v>
      </c>
      <c r="AI597" s="17"/>
      <c r="AJ597" s="17"/>
      <c r="AK597" s="17"/>
      <c r="AL597" s="17"/>
      <c r="AM597" s="17"/>
      <c r="AN597" s="17"/>
      <c r="AO597" s="17"/>
      <c r="AP597" s="17"/>
      <c r="AQ597" s="17"/>
      <c r="AR597" s="17"/>
      <c r="AS597" s="17"/>
      <c r="AT597" s="17"/>
      <c r="AU597" s="17"/>
      <c r="AV597" s="17"/>
      <c r="AW597" s="17"/>
      <c r="AX597" s="17"/>
      <c r="AY597" s="17"/>
      <c r="AZ597" s="17"/>
      <c r="BA597" s="17"/>
      <c r="BB597" s="17"/>
      <c r="BC597" s="17"/>
      <c r="BD597" s="17"/>
      <c r="BE597" s="17"/>
      <c r="BF597" s="17"/>
      <c r="BG597" s="17"/>
      <c r="BH597" s="17"/>
    </row>
    <row r="598" spans="1:60" outlineLevel="3" x14ac:dyDescent="0.2">
      <c r="A598" s="24"/>
      <c r="B598" s="25"/>
      <c r="C598" s="55" t="s">
        <v>970</v>
      </c>
      <c r="D598" s="30"/>
      <c r="E598" s="61">
        <v>18.899999999999999</v>
      </c>
      <c r="F598" s="28"/>
      <c r="G598" s="28"/>
      <c r="H598" s="28"/>
      <c r="I598" s="28"/>
      <c r="J598" s="28"/>
      <c r="K598" s="28"/>
      <c r="L598" s="28"/>
      <c r="M598" s="28"/>
      <c r="N598" s="27"/>
      <c r="O598" s="27"/>
      <c r="P598" s="27"/>
      <c r="Q598" s="27"/>
      <c r="R598" s="28"/>
      <c r="S598" s="28"/>
      <c r="T598" s="28"/>
      <c r="U598" s="28"/>
      <c r="V598" s="28"/>
      <c r="W598" s="28"/>
      <c r="X598" s="28"/>
      <c r="Y598" s="28"/>
      <c r="Z598" s="17"/>
      <c r="AA598" s="17"/>
      <c r="AB598" s="17"/>
      <c r="AC598" s="17"/>
      <c r="AD598" s="17"/>
      <c r="AE598" s="17"/>
      <c r="AF598" s="17"/>
      <c r="AG598" s="17" t="s">
        <v>111</v>
      </c>
      <c r="AH598" s="17">
        <v>0</v>
      </c>
      <c r="AI598" s="17"/>
      <c r="AJ598" s="17"/>
      <c r="AK598" s="17"/>
      <c r="AL598" s="17"/>
      <c r="AM598" s="17"/>
      <c r="AN598" s="17"/>
      <c r="AO598" s="17"/>
      <c r="AP598" s="17"/>
      <c r="AQ598" s="17"/>
      <c r="AR598" s="17"/>
      <c r="AS598" s="17"/>
      <c r="AT598" s="17"/>
      <c r="AU598" s="17"/>
      <c r="AV598" s="17"/>
      <c r="AW598" s="17"/>
      <c r="AX598" s="17"/>
      <c r="AY598" s="17"/>
      <c r="AZ598" s="17"/>
      <c r="BA598" s="17"/>
      <c r="BB598" s="17"/>
      <c r="BC598" s="17"/>
      <c r="BD598" s="17"/>
      <c r="BE598" s="17"/>
      <c r="BF598" s="17"/>
      <c r="BG598" s="17"/>
      <c r="BH598" s="17"/>
    </row>
    <row r="599" spans="1:60" outlineLevel="3" x14ac:dyDescent="0.2">
      <c r="A599" s="24"/>
      <c r="B599" s="25"/>
      <c r="C599" s="55" t="s">
        <v>967</v>
      </c>
      <c r="D599" s="30"/>
      <c r="E599" s="61">
        <v>-3.36</v>
      </c>
      <c r="F599" s="28"/>
      <c r="G599" s="28"/>
      <c r="H599" s="28"/>
      <c r="I599" s="28"/>
      <c r="J599" s="28"/>
      <c r="K599" s="28"/>
      <c r="L599" s="28"/>
      <c r="M599" s="28"/>
      <c r="N599" s="27"/>
      <c r="O599" s="27"/>
      <c r="P599" s="27"/>
      <c r="Q599" s="27"/>
      <c r="R599" s="28"/>
      <c r="S599" s="28"/>
      <c r="T599" s="28"/>
      <c r="U599" s="28"/>
      <c r="V599" s="28"/>
      <c r="W599" s="28"/>
      <c r="X599" s="28"/>
      <c r="Y599" s="28"/>
      <c r="Z599" s="17"/>
      <c r="AA599" s="17"/>
      <c r="AB599" s="17"/>
      <c r="AC599" s="17"/>
      <c r="AD599" s="17"/>
      <c r="AE599" s="17"/>
      <c r="AF599" s="17"/>
      <c r="AG599" s="17" t="s">
        <v>111</v>
      </c>
      <c r="AH599" s="17">
        <v>0</v>
      </c>
      <c r="AI599" s="17"/>
      <c r="AJ599" s="17"/>
      <c r="AK599" s="17"/>
      <c r="AL599" s="17"/>
      <c r="AM599" s="17"/>
      <c r="AN599" s="17"/>
      <c r="AO599" s="17"/>
      <c r="AP599" s="17"/>
      <c r="AQ599" s="17"/>
      <c r="AR599" s="17"/>
      <c r="AS599" s="17"/>
      <c r="AT599" s="17"/>
      <c r="AU599" s="17"/>
      <c r="AV599" s="17"/>
      <c r="AW599" s="17"/>
      <c r="AX599" s="17"/>
      <c r="AY599" s="17"/>
      <c r="AZ599" s="17"/>
      <c r="BA599" s="17"/>
      <c r="BB599" s="17"/>
      <c r="BC599" s="17"/>
      <c r="BD599" s="17"/>
      <c r="BE599" s="17"/>
      <c r="BF599" s="17"/>
      <c r="BG599" s="17"/>
      <c r="BH599" s="17"/>
    </row>
    <row r="600" spans="1:60" outlineLevel="3" x14ac:dyDescent="0.2">
      <c r="A600" s="24"/>
      <c r="B600" s="25"/>
      <c r="C600" s="55" t="s">
        <v>475</v>
      </c>
      <c r="D600" s="30"/>
      <c r="E600" s="61">
        <v>46.02</v>
      </c>
      <c r="F600" s="28"/>
      <c r="G600" s="28"/>
      <c r="H600" s="28"/>
      <c r="I600" s="28"/>
      <c r="J600" s="28"/>
      <c r="K600" s="28"/>
      <c r="L600" s="28"/>
      <c r="M600" s="28"/>
      <c r="N600" s="27"/>
      <c r="O600" s="27"/>
      <c r="P600" s="27"/>
      <c r="Q600" s="27"/>
      <c r="R600" s="28"/>
      <c r="S600" s="28"/>
      <c r="T600" s="28"/>
      <c r="U600" s="28"/>
      <c r="V600" s="28"/>
      <c r="W600" s="28"/>
      <c r="X600" s="28"/>
      <c r="Y600" s="28"/>
      <c r="Z600" s="17"/>
      <c r="AA600" s="17"/>
      <c r="AB600" s="17"/>
      <c r="AC600" s="17"/>
      <c r="AD600" s="17"/>
      <c r="AE600" s="17"/>
      <c r="AF600" s="17"/>
      <c r="AG600" s="17" t="s">
        <v>111</v>
      </c>
      <c r="AH600" s="17">
        <v>0</v>
      </c>
      <c r="AI600" s="17"/>
      <c r="AJ600" s="17"/>
      <c r="AK600" s="17"/>
      <c r="AL600" s="17"/>
      <c r="AM600" s="17"/>
      <c r="AN600" s="17"/>
      <c r="AO600" s="17"/>
      <c r="AP600" s="17"/>
      <c r="AQ600" s="17"/>
      <c r="AR600" s="17"/>
      <c r="AS600" s="17"/>
      <c r="AT600" s="17"/>
      <c r="AU600" s="17"/>
      <c r="AV600" s="17"/>
      <c r="AW600" s="17"/>
      <c r="AX600" s="17"/>
      <c r="AY600" s="17"/>
      <c r="AZ600" s="17"/>
      <c r="BA600" s="17"/>
      <c r="BB600" s="17"/>
      <c r="BC600" s="17"/>
      <c r="BD600" s="17"/>
      <c r="BE600" s="17"/>
      <c r="BF600" s="17"/>
      <c r="BG600" s="17"/>
      <c r="BH600" s="17"/>
    </row>
    <row r="601" spans="1:60" outlineLevel="3" x14ac:dyDescent="0.2">
      <c r="A601" s="24"/>
      <c r="B601" s="25"/>
      <c r="C601" s="55" t="s">
        <v>476</v>
      </c>
      <c r="D601" s="30"/>
      <c r="E601" s="61">
        <v>-3.3919999999999999</v>
      </c>
      <c r="F601" s="28"/>
      <c r="G601" s="28"/>
      <c r="H601" s="28"/>
      <c r="I601" s="28"/>
      <c r="J601" s="28"/>
      <c r="K601" s="28"/>
      <c r="L601" s="28"/>
      <c r="M601" s="28"/>
      <c r="N601" s="27"/>
      <c r="O601" s="27"/>
      <c r="P601" s="27"/>
      <c r="Q601" s="27"/>
      <c r="R601" s="28"/>
      <c r="S601" s="28"/>
      <c r="T601" s="28"/>
      <c r="U601" s="28"/>
      <c r="V601" s="28"/>
      <c r="W601" s="28"/>
      <c r="X601" s="28"/>
      <c r="Y601" s="28"/>
      <c r="Z601" s="17"/>
      <c r="AA601" s="17"/>
      <c r="AB601" s="17"/>
      <c r="AC601" s="17"/>
      <c r="AD601" s="17"/>
      <c r="AE601" s="17"/>
      <c r="AF601" s="17"/>
      <c r="AG601" s="17" t="s">
        <v>111</v>
      </c>
      <c r="AH601" s="17">
        <v>0</v>
      </c>
      <c r="AI601" s="17"/>
      <c r="AJ601" s="17"/>
      <c r="AK601" s="17"/>
      <c r="AL601" s="17"/>
      <c r="AM601" s="17"/>
      <c r="AN601" s="17"/>
      <c r="AO601" s="17"/>
      <c r="AP601" s="17"/>
      <c r="AQ601" s="17"/>
      <c r="AR601" s="17"/>
      <c r="AS601" s="17"/>
      <c r="AT601" s="17"/>
      <c r="AU601" s="17"/>
      <c r="AV601" s="17"/>
      <c r="AW601" s="17"/>
      <c r="AX601" s="17"/>
      <c r="AY601" s="17"/>
      <c r="AZ601" s="17"/>
      <c r="BA601" s="17"/>
      <c r="BB601" s="17"/>
      <c r="BC601" s="17"/>
      <c r="BD601" s="17"/>
      <c r="BE601" s="17"/>
      <c r="BF601" s="17"/>
      <c r="BG601" s="17"/>
      <c r="BH601" s="17"/>
    </row>
    <row r="602" spans="1:60" ht="22.5" outlineLevel="1" x14ac:dyDescent="0.2">
      <c r="A602" s="39">
        <v>173</v>
      </c>
      <c r="B602" s="40" t="s">
        <v>254</v>
      </c>
      <c r="C602" s="54" t="s">
        <v>255</v>
      </c>
      <c r="D602" s="41" t="s">
        <v>248</v>
      </c>
      <c r="E602" s="42">
        <v>1</v>
      </c>
      <c r="F602" s="438">
        <v>0</v>
      </c>
      <c r="G602" s="44">
        <f>ROUND(E602*F602,2)</f>
        <v>0</v>
      </c>
      <c r="H602" s="43"/>
      <c r="I602" s="44">
        <f>ROUND(E602*H602,2)</f>
        <v>0</v>
      </c>
      <c r="J602" s="43"/>
      <c r="K602" s="44">
        <f>ROUND(E602*J602,2)</f>
        <v>0</v>
      </c>
      <c r="L602" s="44">
        <v>21</v>
      </c>
      <c r="M602" s="44">
        <f>G602*(1+L602/100)</f>
        <v>0</v>
      </c>
      <c r="N602" s="42">
        <v>0</v>
      </c>
      <c r="O602" s="42">
        <f>ROUND(E602*N602,2)</f>
        <v>0</v>
      </c>
      <c r="P602" s="42">
        <v>0</v>
      </c>
      <c r="Q602" s="42">
        <f>ROUND(E602*P602,2)</f>
        <v>0</v>
      </c>
      <c r="R602" s="44"/>
      <c r="S602" s="44" t="s">
        <v>132</v>
      </c>
      <c r="T602" s="45" t="s">
        <v>133</v>
      </c>
      <c r="U602" s="28">
        <v>0</v>
      </c>
      <c r="V602" s="28">
        <f>ROUND(E602*U602,2)</f>
        <v>0</v>
      </c>
      <c r="W602" s="28"/>
      <c r="X602" s="28" t="s">
        <v>119</v>
      </c>
      <c r="Y602" s="28" t="s">
        <v>108</v>
      </c>
      <c r="Z602" s="17"/>
      <c r="AA602" s="17"/>
      <c r="AB602" s="17"/>
      <c r="AC602" s="17"/>
      <c r="AD602" s="17"/>
      <c r="AE602" s="17"/>
      <c r="AF602" s="17"/>
      <c r="AG602" s="17" t="s">
        <v>120</v>
      </c>
      <c r="AH602" s="17"/>
      <c r="AI602" s="17"/>
      <c r="AJ602" s="17"/>
      <c r="AK602" s="17"/>
      <c r="AL602" s="17"/>
      <c r="AM602" s="17"/>
      <c r="AN602" s="17"/>
      <c r="AO602" s="17"/>
      <c r="AP602" s="17"/>
      <c r="AQ602" s="17"/>
      <c r="AR602" s="17"/>
      <c r="AS602" s="17"/>
      <c r="AT602" s="17"/>
      <c r="AU602" s="17"/>
      <c r="AV602" s="17"/>
      <c r="AW602" s="17"/>
      <c r="AX602" s="17"/>
      <c r="AY602" s="17"/>
      <c r="AZ602" s="17"/>
      <c r="BA602" s="17"/>
      <c r="BB602" s="17"/>
      <c r="BC602" s="17"/>
      <c r="BD602" s="17"/>
      <c r="BE602" s="17"/>
      <c r="BF602" s="17"/>
      <c r="BG602" s="17"/>
      <c r="BH602" s="17"/>
    </row>
    <row r="603" spans="1:60" outlineLevel="2" x14ac:dyDescent="0.2">
      <c r="A603" s="24"/>
      <c r="B603" s="25"/>
      <c r="C603" s="55" t="s">
        <v>11</v>
      </c>
      <c r="D603" s="30"/>
      <c r="E603" s="61">
        <v>1</v>
      </c>
      <c r="F603" s="28"/>
      <c r="G603" s="28"/>
      <c r="H603" s="28"/>
      <c r="I603" s="28"/>
      <c r="J603" s="28"/>
      <c r="K603" s="28"/>
      <c r="L603" s="28"/>
      <c r="M603" s="28"/>
      <c r="N603" s="27"/>
      <c r="O603" s="27"/>
      <c r="P603" s="27"/>
      <c r="Q603" s="27"/>
      <c r="R603" s="28"/>
      <c r="S603" s="28"/>
      <c r="T603" s="28"/>
      <c r="U603" s="28"/>
      <c r="V603" s="28"/>
      <c r="W603" s="28"/>
      <c r="X603" s="28"/>
      <c r="Y603" s="28"/>
      <c r="Z603" s="17"/>
      <c r="AA603" s="17"/>
      <c r="AB603" s="17"/>
      <c r="AC603" s="17"/>
      <c r="AD603" s="17"/>
      <c r="AE603" s="17"/>
      <c r="AF603" s="17"/>
      <c r="AG603" s="17" t="s">
        <v>111</v>
      </c>
      <c r="AH603" s="17">
        <v>0</v>
      </c>
      <c r="AI603" s="17"/>
      <c r="AJ603" s="17"/>
      <c r="AK603" s="17"/>
      <c r="AL603" s="17"/>
      <c r="AM603" s="17"/>
      <c r="AN603" s="17"/>
      <c r="AO603" s="17"/>
      <c r="AP603" s="17"/>
      <c r="AQ603" s="17"/>
      <c r="AR603" s="17"/>
      <c r="AS603" s="17"/>
      <c r="AT603" s="17"/>
      <c r="AU603" s="17"/>
      <c r="AV603" s="17"/>
      <c r="AW603" s="17"/>
      <c r="AX603" s="17"/>
      <c r="AY603" s="17"/>
      <c r="AZ603" s="17"/>
      <c r="BA603" s="17"/>
      <c r="BB603" s="17"/>
      <c r="BC603" s="17"/>
      <c r="BD603" s="17"/>
      <c r="BE603" s="17"/>
      <c r="BF603" s="17"/>
      <c r="BG603" s="17"/>
      <c r="BH603" s="17"/>
    </row>
    <row r="604" spans="1:60" x14ac:dyDescent="0.2">
      <c r="A604" s="32" t="s">
        <v>101</v>
      </c>
      <c r="B604" s="33" t="s">
        <v>72</v>
      </c>
      <c r="C604" s="53" t="s">
        <v>73</v>
      </c>
      <c r="D604" s="34"/>
      <c r="E604" s="35"/>
      <c r="F604" s="36"/>
      <c r="G604" s="36">
        <f>SUMIF(AG605:AG612,"&lt;&gt;NOR",G605:G612)</f>
        <v>0</v>
      </c>
      <c r="H604" s="36"/>
      <c r="I604" s="36">
        <f>SUM(I605:I612)</f>
        <v>0</v>
      </c>
      <c r="J604" s="36"/>
      <c r="K604" s="36">
        <f>SUM(K605:K612)</f>
        <v>0</v>
      </c>
      <c r="L604" s="36"/>
      <c r="M604" s="36">
        <f>SUM(M605:M612)</f>
        <v>0</v>
      </c>
      <c r="N604" s="35"/>
      <c r="O604" s="35">
        <f>SUM(O605:O612)</f>
        <v>0</v>
      </c>
      <c r="P604" s="35"/>
      <c r="Q604" s="35">
        <f>SUM(Q605:Q612)</f>
        <v>0</v>
      </c>
      <c r="R604" s="36"/>
      <c r="S604" s="36"/>
      <c r="T604" s="37"/>
      <c r="U604" s="31"/>
      <c r="V604" s="31">
        <f>SUM(V605:V612)</f>
        <v>618.97</v>
      </c>
      <c r="W604" s="31"/>
      <c r="X604" s="31"/>
      <c r="Y604" s="31"/>
      <c r="AG604" t="s">
        <v>102</v>
      </c>
    </row>
    <row r="605" spans="1:60" outlineLevel="1" x14ac:dyDescent="0.2">
      <c r="A605" s="46">
        <v>174</v>
      </c>
      <c r="B605" s="47" t="s">
        <v>256</v>
      </c>
      <c r="C605" s="56" t="s">
        <v>257</v>
      </c>
      <c r="D605" s="48" t="s">
        <v>114</v>
      </c>
      <c r="E605" s="49">
        <v>89.773470000000003</v>
      </c>
      <c r="F605" s="438">
        <v>0</v>
      </c>
      <c r="G605" s="51">
        <f t="shared" ref="G605:G612" si="0">ROUND(E605*F605,2)</f>
        <v>0</v>
      </c>
      <c r="H605" s="50"/>
      <c r="I605" s="51">
        <f t="shared" ref="I605:I612" si="1">ROUND(E605*H605,2)</f>
        <v>0</v>
      </c>
      <c r="J605" s="50"/>
      <c r="K605" s="51">
        <f t="shared" ref="K605:K612" si="2">ROUND(E605*J605,2)</f>
        <v>0</v>
      </c>
      <c r="L605" s="51">
        <v>21</v>
      </c>
      <c r="M605" s="51">
        <f t="shared" ref="M605:M612" si="3">G605*(1+L605/100)</f>
        <v>0</v>
      </c>
      <c r="N605" s="49">
        <v>0</v>
      </c>
      <c r="O605" s="49">
        <f t="shared" ref="O605:O612" si="4">ROUND(E605*N605,2)</f>
        <v>0</v>
      </c>
      <c r="P605" s="49">
        <v>0</v>
      </c>
      <c r="Q605" s="49">
        <f t="shared" ref="Q605:Q612" si="5">ROUND(E605*P605,2)</f>
        <v>0</v>
      </c>
      <c r="R605" s="51"/>
      <c r="S605" s="51" t="s">
        <v>106</v>
      </c>
      <c r="T605" s="52" t="s">
        <v>106</v>
      </c>
      <c r="U605" s="28">
        <v>0.16400000000000001</v>
      </c>
      <c r="V605" s="28">
        <f t="shared" ref="V605:V612" si="6">ROUND(E605*U605,2)</f>
        <v>14.72</v>
      </c>
      <c r="W605" s="28"/>
      <c r="X605" s="28" t="s">
        <v>258</v>
      </c>
      <c r="Y605" s="28" t="s">
        <v>108</v>
      </c>
      <c r="Z605" s="17"/>
      <c r="AA605" s="17"/>
      <c r="AB605" s="17"/>
      <c r="AC605" s="17"/>
      <c r="AD605" s="17"/>
      <c r="AE605" s="17"/>
      <c r="AF605" s="17"/>
      <c r="AG605" s="17" t="s">
        <v>259</v>
      </c>
      <c r="AH605" s="17"/>
      <c r="AI605" s="17"/>
      <c r="AJ605" s="17"/>
      <c r="AK605" s="17"/>
      <c r="AL605" s="17"/>
      <c r="AM605" s="17"/>
      <c r="AN605" s="17"/>
      <c r="AO605" s="17"/>
      <c r="AP605" s="17"/>
      <c r="AQ605" s="17"/>
      <c r="AR605" s="17"/>
      <c r="AS605" s="17"/>
      <c r="AT605" s="17"/>
      <c r="AU605" s="17"/>
      <c r="AV605" s="17"/>
      <c r="AW605" s="17"/>
      <c r="AX605" s="17"/>
      <c r="AY605" s="17"/>
      <c r="AZ605" s="17"/>
      <c r="BA605" s="17"/>
      <c r="BB605" s="17"/>
      <c r="BC605" s="17"/>
      <c r="BD605" s="17"/>
      <c r="BE605" s="17"/>
      <c r="BF605" s="17"/>
      <c r="BG605" s="17"/>
      <c r="BH605" s="17"/>
    </row>
    <row r="606" spans="1:60" ht="22.5" outlineLevel="1" x14ac:dyDescent="0.2">
      <c r="A606" s="46">
        <v>175</v>
      </c>
      <c r="B606" s="47" t="s">
        <v>365</v>
      </c>
      <c r="C606" s="56" t="s">
        <v>366</v>
      </c>
      <c r="D606" s="48" t="s">
        <v>114</v>
      </c>
      <c r="E606" s="49">
        <v>89.773470000000003</v>
      </c>
      <c r="F606" s="438">
        <v>0</v>
      </c>
      <c r="G606" s="51">
        <f t="shared" si="0"/>
        <v>0</v>
      </c>
      <c r="H606" s="50"/>
      <c r="I606" s="51">
        <f t="shared" si="1"/>
        <v>0</v>
      </c>
      <c r="J606" s="50"/>
      <c r="K606" s="51">
        <f t="shared" si="2"/>
        <v>0</v>
      </c>
      <c r="L606" s="51">
        <v>21</v>
      </c>
      <c r="M606" s="51">
        <f t="shared" si="3"/>
        <v>0</v>
      </c>
      <c r="N606" s="49">
        <v>0</v>
      </c>
      <c r="O606" s="49">
        <f t="shared" si="4"/>
        <v>0</v>
      </c>
      <c r="P606" s="49">
        <v>0</v>
      </c>
      <c r="Q606" s="49">
        <f t="shared" si="5"/>
        <v>0</v>
      </c>
      <c r="R606" s="51"/>
      <c r="S606" s="51" t="s">
        <v>106</v>
      </c>
      <c r="T606" s="52" t="s">
        <v>106</v>
      </c>
      <c r="U606" s="28">
        <v>0.55000000000000004</v>
      </c>
      <c r="V606" s="28">
        <f t="shared" si="6"/>
        <v>49.38</v>
      </c>
      <c r="W606" s="28"/>
      <c r="X606" s="28" t="s">
        <v>258</v>
      </c>
      <c r="Y606" s="28" t="s">
        <v>108</v>
      </c>
      <c r="Z606" s="17"/>
      <c r="AA606" s="17"/>
      <c r="AB606" s="17"/>
      <c r="AC606" s="17"/>
      <c r="AD606" s="17"/>
      <c r="AE606" s="17"/>
      <c r="AF606" s="17"/>
      <c r="AG606" s="17" t="s">
        <v>259</v>
      </c>
      <c r="AH606" s="17"/>
      <c r="AI606" s="17"/>
      <c r="AJ606" s="17"/>
      <c r="AK606" s="17"/>
      <c r="AL606" s="17"/>
      <c r="AM606" s="17"/>
      <c r="AN606" s="17"/>
      <c r="AO606" s="17"/>
      <c r="AP606" s="17"/>
      <c r="AQ606" s="17"/>
      <c r="AR606" s="17"/>
      <c r="AS606" s="17"/>
      <c r="AT606" s="17"/>
      <c r="AU606" s="17"/>
      <c r="AV606" s="17"/>
      <c r="AW606" s="17"/>
      <c r="AX606" s="17"/>
      <c r="AY606" s="17"/>
      <c r="AZ606" s="17"/>
      <c r="BA606" s="17"/>
      <c r="BB606" s="17"/>
      <c r="BC606" s="17"/>
      <c r="BD606" s="17"/>
      <c r="BE606" s="17"/>
      <c r="BF606" s="17"/>
      <c r="BG606" s="17"/>
      <c r="BH606" s="17"/>
    </row>
    <row r="607" spans="1:60" outlineLevel="1" x14ac:dyDescent="0.2">
      <c r="A607" s="46">
        <v>176</v>
      </c>
      <c r="B607" s="47" t="s">
        <v>260</v>
      </c>
      <c r="C607" s="56" t="s">
        <v>261</v>
      </c>
      <c r="D607" s="48" t="s">
        <v>114</v>
      </c>
      <c r="E607" s="49">
        <v>89.773470000000003</v>
      </c>
      <c r="F607" s="438">
        <v>0</v>
      </c>
      <c r="G607" s="51">
        <f t="shared" si="0"/>
        <v>0</v>
      </c>
      <c r="H607" s="50"/>
      <c r="I607" s="51">
        <f t="shared" si="1"/>
        <v>0</v>
      </c>
      <c r="J607" s="50"/>
      <c r="K607" s="51">
        <f t="shared" si="2"/>
        <v>0</v>
      </c>
      <c r="L607" s="51">
        <v>21</v>
      </c>
      <c r="M607" s="51">
        <f t="shared" si="3"/>
        <v>0</v>
      </c>
      <c r="N607" s="49">
        <v>0</v>
      </c>
      <c r="O607" s="49">
        <f t="shared" si="4"/>
        <v>0</v>
      </c>
      <c r="P607" s="49">
        <v>0</v>
      </c>
      <c r="Q607" s="49">
        <f t="shared" si="5"/>
        <v>0</v>
      </c>
      <c r="R607" s="51"/>
      <c r="S607" s="51" t="s">
        <v>106</v>
      </c>
      <c r="T607" s="52" t="s">
        <v>106</v>
      </c>
      <c r="U607" s="28">
        <v>3.92</v>
      </c>
      <c r="V607" s="28">
        <f t="shared" si="6"/>
        <v>351.91</v>
      </c>
      <c r="W607" s="28"/>
      <c r="X607" s="28" t="s">
        <v>258</v>
      </c>
      <c r="Y607" s="28" t="s">
        <v>108</v>
      </c>
      <c r="Z607" s="17"/>
      <c r="AA607" s="17"/>
      <c r="AB607" s="17"/>
      <c r="AC607" s="17"/>
      <c r="AD607" s="17"/>
      <c r="AE607" s="17"/>
      <c r="AF607" s="17"/>
      <c r="AG607" s="17" t="s">
        <v>259</v>
      </c>
      <c r="AH607" s="17"/>
      <c r="AI607" s="17"/>
      <c r="AJ607" s="17"/>
      <c r="AK607" s="17"/>
      <c r="AL607" s="17"/>
      <c r="AM607" s="17"/>
      <c r="AN607" s="17"/>
      <c r="AO607" s="17"/>
      <c r="AP607" s="17"/>
      <c r="AQ607" s="17"/>
      <c r="AR607" s="17"/>
      <c r="AS607" s="17"/>
      <c r="AT607" s="17"/>
      <c r="AU607" s="17"/>
      <c r="AV607" s="17"/>
      <c r="AW607" s="17"/>
      <c r="AX607" s="17"/>
      <c r="AY607" s="17"/>
      <c r="AZ607" s="17"/>
      <c r="BA607" s="17"/>
      <c r="BB607" s="17"/>
      <c r="BC607" s="17"/>
      <c r="BD607" s="17"/>
      <c r="BE607" s="17"/>
      <c r="BF607" s="17"/>
      <c r="BG607" s="17"/>
      <c r="BH607" s="17"/>
    </row>
    <row r="608" spans="1:60" outlineLevel="1" x14ac:dyDescent="0.2">
      <c r="A608" s="46">
        <v>177</v>
      </c>
      <c r="B608" s="47" t="s">
        <v>262</v>
      </c>
      <c r="C608" s="56" t="s">
        <v>263</v>
      </c>
      <c r="D608" s="48" t="s">
        <v>114</v>
      </c>
      <c r="E608" s="49">
        <v>628.41431</v>
      </c>
      <c r="F608" s="438">
        <v>0</v>
      </c>
      <c r="G608" s="51">
        <f t="shared" si="0"/>
        <v>0</v>
      </c>
      <c r="H608" s="50"/>
      <c r="I608" s="51">
        <f t="shared" si="1"/>
        <v>0</v>
      </c>
      <c r="J608" s="50"/>
      <c r="K608" s="51">
        <f t="shared" si="2"/>
        <v>0</v>
      </c>
      <c r="L608" s="51">
        <v>21</v>
      </c>
      <c r="M608" s="51">
        <f t="shared" si="3"/>
        <v>0</v>
      </c>
      <c r="N608" s="49">
        <v>0</v>
      </c>
      <c r="O608" s="49">
        <f t="shared" si="4"/>
        <v>0</v>
      </c>
      <c r="P608" s="49">
        <v>0</v>
      </c>
      <c r="Q608" s="49">
        <f t="shared" si="5"/>
        <v>0</v>
      </c>
      <c r="R608" s="51"/>
      <c r="S608" s="51" t="s">
        <v>106</v>
      </c>
      <c r="T608" s="52" t="s">
        <v>106</v>
      </c>
      <c r="U608" s="28">
        <v>0</v>
      </c>
      <c r="V608" s="28">
        <f t="shared" si="6"/>
        <v>0</v>
      </c>
      <c r="W608" s="28"/>
      <c r="X608" s="28" t="s">
        <v>258</v>
      </c>
      <c r="Y608" s="28" t="s">
        <v>108</v>
      </c>
      <c r="Z608" s="17"/>
      <c r="AA608" s="17"/>
      <c r="AB608" s="17"/>
      <c r="AC608" s="17"/>
      <c r="AD608" s="17"/>
      <c r="AE608" s="17"/>
      <c r="AF608" s="17"/>
      <c r="AG608" s="17" t="s">
        <v>259</v>
      </c>
      <c r="AH608" s="17"/>
      <c r="AI608" s="17"/>
      <c r="AJ608" s="17"/>
      <c r="AK608" s="17"/>
      <c r="AL608" s="17"/>
      <c r="AM608" s="17"/>
      <c r="AN608" s="17"/>
      <c r="AO608" s="17"/>
      <c r="AP608" s="17"/>
      <c r="AQ608" s="17"/>
      <c r="AR608" s="17"/>
      <c r="AS608" s="17"/>
      <c r="AT608" s="17"/>
      <c r="AU608" s="17"/>
      <c r="AV608" s="17"/>
      <c r="AW608" s="17"/>
      <c r="AX608" s="17"/>
      <c r="AY608" s="17"/>
      <c r="AZ608" s="17"/>
      <c r="BA608" s="17"/>
      <c r="BB608" s="17"/>
      <c r="BC608" s="17"/>
      <c r="BD608" s="17"/>
      <c r="BE608" s="17"/>
      <c r="BF608" s="17"/>
      <c r="BG608" s="17"/>
      <c r="BH608" s="17"/>
    </row>
    <row r="609" spans="1:60" outlineLevel="1" x14ac:dyDescent="0.2">
      <c r="A609" s="46">
        <v>178</v>
      </c>
      <c r="B609" s="47" t="s">
        <v>264</v>
      </c>
      <c r="C609" s="56" t="s">
        <v>265</v>
      </c>
      <c r="D609" s="48" t="s">
        <v>114</v>
      </c>
      <c r="E609" s="49">
        <v>26.932040000000001</v>
      </c>
      <c r="F609" s="438">
        <v>0</v>
      </c>
      <c r="G609" s="51">
        <f t="shared" si="0"/>
        <v>0</v>
      </c>
      <c r="H609" s="50"/>
      <c r="I609" s="51">
        <f t="shared" si="1"/>
        <v>0</v>
      </c>
      <c r="J609" s="50"/>
      <c r="K609" s="51">
        <f t="shared" si="2"/>
        <v>0</v>
      </c>
      <c r="L609" s="51">
        <v>21</v>
      </c>
      <c r="M609" s="51">
        <f t="shared" si="3"/>
        <v>0</v>
      </c>
      <c r="N609" s="49">
        <v>0</v>
      </c>
      <c r="O609" s="49">
        <f t="shared" si="4"/>
        <v>0</v>
      </c>
      <c r="P609" s="49">
        <v>0</v>
      </c>
      <c r="Q609" s="49">
        <f t="shared" si="5"/>
        <v>0</v>
      </c>
      <c r="R609" s="51"/>
      <c r="S609" s="51" t="s">
        <v>106</v>
      </c>
      <c r="T609" s="52" t="s">
        <v>106</v>
      </c>
      <c r="U609" s="28">
        <v>7.5359999999999996</v>
      </c>
      <c r="V609" s="28">
        <f t="shared" si="6"/>
        <v>202.96</v>
      </c>
      <c r="W609" s="28"/>
      <c r="X609" s="28" t="s">
        <v>258</v>
      </c>
      <c r="Y609" s="28" t="s">
        <v>108</v>
      </c>
      <c r="Z609" s="17"/>
      <c r="AA609" s="17"/>
      <c r="AB609" s="17"/>
      <c r="AC609" s="17"/>
      <c r="AD609" s="17"/>
      <c r="AE609" s="17"/>
      <c r="AF609" s="17"/>
      <c r="AG609" s="17" t="s">
        <v>259</v>
      </c>
      <c r="AH609" s="17"/>
      <c r="AI609" s="17"/>
      <c r="AJ609" s="17"/>
      <c r="AK609" s="17"/>
      <c r="AL609" s="17"/>
      <c r="AM609" s="17"/>
      <c r="AN609" s="17"/>
      <c r="AO609" s="17"/>
      <c r="AP609" s="17"/>
      <c r="AQ609" s="17"/>
      <c r="AR609" s="17"/>
      <c r="AS609" s="17"/>
      <c r="AT609" s="17"/>
      <c r="AU609" s="17"/>
      <c r="AV609" s="17"/>
      <c r="AW609" s="17"/>
      <c r="AX609" s="17"/>
      <c r="AY609" s="17"/>
      <c r="AZ609" s="17"/>
      <c r="BA609" s="17"/>
      <c r="BB609" s="17"/>
      <c r="BC609" s="17"/>
      <c r="BD609" s="17"/>
      <c r="BE609" s="17"/>
      <c r="BF609" s="17"/>
      <c r="BG609" s="17"/>
      <c r="BH609" s="17"/>
    </row>
    <row r="610" spans="1:60" ht="22.5" outlineLevel="1" x14ac:dyDescent="0.2">
      <c r="A610" s="46">
        <v>179</v>
      </c>
      <c r="B610" s="47" t="s">
        <v>266</v>
      </c>
      <c r="C610" s="56" t="s">
        <v>267</v>
      </c>
      <c r="D610" s="48" t="s">
        <v>114</v>
      </c>
      <c r="E610" s="49">
        <v>83.489329999999995</v>
      </c>
      <c r="F610" s="438">
        <v>0</v>
      </c>
      <c r="G610" s="51">
        <f t="shared" si="0"/>
        <v>0</v>
      </c>
      <c r="H610" s="50"/>
      <c r="I610" s="51">
        <f t="shared" si="1"/>
        <v>0</v>
      </c>
      <c r="J610" s="50"/>
      <c r="K610" s="51">
        <f t="shared" si="2"/>
        <v>0</v>
      </c>
      <c r="L610" s="51">
        <v>21</v>
      </c>
      <c r="M610" s="51">
        <f t="shared" si="3"/>
        <v>0</v>
      </c>
      <c r="N610" s="49">
        <v>0</v>
      </c>
      <c r="O610" s="49">
        <f t="shared" si="4"/>
        <v>0</v>
      </c>
      <c r="P610" s="49">
        <v>0</v>
      </c>
      <c r="Q610" s="49">
        <f t="shared" si="5"/>
        <v>0</v>
      </c>
      <c r="R610" s="51"/>
      <c r="S610" s="51" t="s">
        <v>106</v>
      </c>
      <c r="T610" s="52" t="s">
        <v>133</v>
      </c>
      <c r="U610" s="28">
        <v>0</v>
      </c>
      <c r="V610" s="28">
        <f t="shared" si="6"/>
        <v>0</v>
      </c>
      <c r="W610" s="28"/>
      <c r="X610" s="28" t="s">
        <v>258</v>
      </c>
      <c r="Y610" s="28" t="s">
        <v>108</v>
      </c>
      <c r="Z610" s="17"/>
      <c r="AA610" s="17"/>
      <c r="AB610" s="17"/>
      <c r="AC610" s="17"/>
      <c r="AD610" s="17"/>
      <c r="AE610" s="17"/>
      <c r="AF610" s="17"/>
      <c r="AG610" s="17" t="s">
        <v>259</v>
      </c>
      <c r="AH610" s="17"/>
      <c r="AI610" s="17"/>
      <c r="AJ610" s="17"/>
      <c r="AK610" s="17"/>
      <c r="AL610" s="17"/>
      <c r="AM610" s="17"/>
      <c r="AN610" s="17"/>
      <c r="AO610" s="17"/>
      <c r="AP610" s="17"/>
      <c r="AQ610" s="17"/>
      <c r="AR610" s="17"/>
      <c r="AS610" s="17"/>
      <c r="AT610" s="17"/>
      <c r="AU610" s="17"/>
      <c r="AV610" s="17"/>
      <c r="AW610" s="17"/>
      <c r="AX610" s="17"/>
      <c r="AY610" s="17"/>
      <c r="AZ610" s="17"/>
      <c r="BA610" s="17"/>
      <c r="BB610" s="17"/>
      <c r="BC610" s="17"/>
      <c r="BD610" s="17"/>
      <c r="BE610" s="17"/>
      <c r="BF610" s="17"/>
      <c r="BG610" s="17"/>
      <c r="BH610" s="17"/>
    </row>
    <row r="611" spans="1:60" ht="22.5" outlineLevel="1" x14ac:dyDescent="0.2">
      <c r="A611" s="46">
        <v>180</v>
      </c>
      <c r="B611" s="47" t="s">
        <v>971</v>
      </c>
      <c r="C611" s="56" t="s">
        <v>972</v>
      </c>
      <c r="D611" s="48" t="s">
        <v>114</v>
      </c>
      <c r="E611" s="49">
        <v>4.4886699999999999</v>
      </c>
      <c r="F611" s="438">
        <v>0</v>
      </c>
      <c r="G611" s="51">
        <f t="shared" si="0"/>
        <v>0</v>
      </c>
      <c r="H611" s="50"/>
      <c r="I611" s="51">
        <f t="shared" si="1"/>
        <v>0</v>
      </c>
      <c r="J611" s="50"/>
      <c r="K611" s="51">
        <f t="shared" si="2"/>
        <v>0</v>
      </c>
      <c r="L611" s="51">
        <v>21</v>
      </c>
      <c r="M611" s="51">
        <f t="shared" si="3"/>
        <v>0</v>
      </c>
      <c r="N611" s="49">
        <v>0</v>
      </c>
      <c r="O611" s="49">
        <f t="shared" si="4"/>
        <v>0</v>
      </c>
      <c r="P611" s="49">
        <v>0</v>
      </c>
      <c r="Q611" s="49">
        <f t="shared" si="5"/>
        <v>0</v>
      </c>
      <c r="R611" s="51"/>
      <c r="S611" s="51" t="s">
        <v>106</v>
      </c>
      <c r="T611" s="52" t="s">
        <v>106</v>
      </c>
      <c r="U611" s="28">
        <v>0</v>
      </c>
      <c r="V611" s="28">
        <f t="shared" si="6"/>
        <v>0</v>
      </c>
      <c r="W611" s="28"/>
      <c r="X611" s="28" t="s">
        <v>258</v>
      </c>
      <c r="Y611" s="28" t="s">
        <v>108</v>
      </c>
      <c r="Z611" s="17"/>
      <c r="AA611" s="17"/>
      <c r="AB611" s="17"/>
      <c r="AC611" s="17"/>
      <c r="AD611" s="17"/>
      <c r="AE611" s="17"/>
      <c r="AF611" s="17"/>
      <c r="AG611" s="17" t="s">
        <v>259</v>
      </c>
      <c r="AH611" s="17"/>
      <c r="AI611" s="17"/>
      <c r="AJ611" s="17"/>
      <c r="AK611" s="17"/>
      <c r="AL611" s="17"/>
      <c r="AM611" s="17"/>
      <c r="AN611" s="17"/>
      <c r="AO611" s="17"/>
      <c r="AP611" s="17"/>
      <c r="AQ611" s="17"/>
      <c r="AR611" s="17"/>
      <c r="AS611" s="17"/>
      <c r="AT611" s="17"/>
      <c r="AU611" s="17"/>
      <c r="AV611" s="17"/>
      <c r="AW611" s="17"/>
      <c r="AX611" s="17"/>
      <c r="AY611" s="17"/>
      <c r="AZ611" s="17"/>
      <c r="BA611" s="17"/>
      <c r="BB611" s="17"/>
      <c r="BC611" s="17"/>
      <c r="BD611" s="17"/>
      <c r="BE611" s="17"/>
      <c r="BF611" s="17"/>
      <c r="BG611" s="17"/>
      <c r="BH611" s="17"/>
    </row>
    <row r="612" spans="1:60" ht="22.5" outlineLevel="1" x14ac:dyDescent="0.2">
      <c r="A612" s="46">
        <v>181</v>
      </c>
      <c r="B612" s="47" t="s">
        <v>973</v>
      </c>
      <c r="C612" s="56" t="s">
        <v>974</v>
      </c>
      <c r="D612" s="48" t="s">
        <v>114</v>
      </c>
      <c r="E612" s="49">
        <v>1.7954699999999999</v>
      </c>
      <c r="F612" s="438">
        <v>0</v>
      </c>
      <c r="G612" s="51">
        <f t="shared" si="0"/>
        <v>0</v>
      </c>
      <c r="H612" s="50"/>
      <c r="I612" s="51">
        <f t="shared" si="1"/>
        <v>0</v>
      </c>
      <c r="J612" s="50"/>
      <c r="K612" s="51">
        <f t="shared" si="2"/>
        <v>0</v>
      </c>
      <c r="L612" s="51">
        <v>21</v>
      </c>
      <c r="M612" s="51">
        <f t="shared" si="3"/>
        <v>0</v>
      </c>
      <c r="N612" s="49">
        <v>0</v>
      </c>
      <c r="O612" s="49">
        <f t="shared" si="4"/>
        <v>0</v>
      </c>
      <c r="P612" s="49">
        <v>0</v>
      </c>
      <c r="Q612" s="49">
        <f t="shared" si="5"/>
        <v>0</v>
      </c>
      <c r="R612" s="51"/>
      <c r="S612" s="51" t="s">
        <v>106</v>
      </c>
      <c r="T612" s="52" t="s">
        <v>106</v>
      </c>
      <c r="U612" s="28">
        <v>0</v>
      </c>
      <c r="V612" s="28">
        <f t="shared" si="6"/>
        <v>0</v>
      </c>
      <c r="W612" s="28"/>
      <c r="X612" s="28" t="s">
        <v>258</v>
      </c>
      <c r="Y612" s="28" t="s">
        <v>108</v>
      </c>
      <c r="Z612" s="17"/>
      <c r="AA612" s="17"/>
      <c r="AB612" s="17"/>
      <c r="AC612" s="17"/>
      <c r="AD612" s="17"/>
      <c r="AE612" s="17"/>
      <c r="AF612" s="17"/>
      <c r="AG612" s="17" t="s">
        <v>259</v>
      </c>
      <c r="AH612" s="17"/>
      <c r="AI612" s="17"/>
      <c r="AJ612" s="17"/>
      <c r="AK612" s="17"/>
      <c r="AL612" s="17"/>
      <c r="AM612" s="17"/>
      <c r="AN612" s="17"/>
      <c r="AO612" s="17"/>
      <c r="AP612" s="17"/>
      <c r="AQ612" s="17"/>
      <c r="AR612" s="17"/>
      <c r="AS612" s="17"/>
      <c r="AT612" s="17"/>
      <c r="AU612" s="17"/>
      <c r="AV612" s="17"/>
      <c r="AW612" s="17"/>
      <c r="AX612" s="17"/>
      <c r="AY612" s="17"/>
      <c r="AZ612" s="17"/>
      <c r="BA612" s="17"/>
      <c r="BB612" s="17"/>
      <c r="BC612" s="17"/>
      <c r="BD612" s="17"/>
      <c r="BE612" s="17"/>
      <c r="BF612" s="17"/>
      <c r="BG612" s="17"/>
      <c r="BH612" s="17"/>
    </row>
    <row r="613" spans="1:60" x14ac:dyDescent="0.2">
      <c r="A613" s="32" t="s">
        <v>101</v>
      </c>
      <c r="B613" s="33" t="s">
        <v>74</v>
      </c>
      <c r="C613" s="53" t="s">
        <v>5</v>
      </c>
      <c r="D613" s="34"/>
      <c r="E613" s="35"/>
      <c r="F613" s="36"/>
      <c r="G613" s="36">
        <f>SUMIF(AG614:AG619,"&lt;&gt;NOR",G614:G619)</f>
        <v>0</v>
      </c>
      <c r="H613" s="36"/>
      <c r="I613" s="36">
        <f>SUM(I614:I619)</f>
        <v>0</v>
      </c>
      <c r="J613" s="36"/>
      <c r="K613" s="36">
        <f>SUM(K614:K619)</f>
        <v>0</v>
      </c>
      <c r="L613" s="36"/>
      <c r="M613" s="36">
        <f>SUM(M614:M619)</f>
        <v>0</v>
      </c>
      <c r="N613" s="35"/>
      <c r="O613" s="35">
        <f>SUM(O614:O619)</f>
        <v>0</v>
      </c>
      <c r="P613" s="35"/>
      <c r="Q613" s="35">
        <f>SUM(Q614:Q619)</f>
        <v>0</v>
      </c>
      <c r="R613" s="36"/>
      <c r="S613" s="36"/>
      <c r="T613" s="37"/>
      <c r="U613" s="31"/>
      <c r="V613" s="31">
        <f>SUM(V614:V619)</f>
        <v>0</v>
      </c>
      <c r="W613" s="31"/>
      <c r="X613" s="31"/>
      <c r="Y613" s="31"/>
      <c r="AG613" t="s">
        <v>102</v>
      </c>
    </row>
    <row r="614" spans="1:60" ht="22.5" outlineLevel="1" x14ac:dyDescent="0.2">
      <c r="A614" s="39">
        <v>182</v>
      </c>
      <c r="B614" s="40" t="s">
        <v>268</v>
      </c>
      <c r="C614" s="54" t="s">
        <v>269</v>
      </c>
      <c r="D614" s="41" t="s">
        <v>124</v>
      </c>
      <c r="E614" s="42">
        <v>41.39</v>
      </c>
      <c r="F614" s="438">
        <v>0</v>
      </c>
      <c r="G614" s="44">
        <f>ROUND(E614*F614,2)</f>
        <v>0</v>
      </c>
      <c r="H614" s="43"/>
      <c r="I614" s="44">
        <f>ROUND(E614*H614,2)</f>
        <v>0</v>
      </c>
      <c r="J614" s="43"/>
      <c r="K614" s="44">
        <f>ROUND(E614*J614,2)</f>
        <v>0</v>
      </c>
      <c r="L614" s="44">
        <v>21</v>
      </c>
      <c r="M614" s="44">
        <f>G614*(1+L614/100)</f>
        <v>0</v>
      </c>
      <c r="N614" s="42">
        <v>0</v>
      </c>
      <c r="O614" s="42">
        <f>ROUND(E614*N614,2)</f>
        <v>0</v>
      </c>
      <c r="P614" s="42">
        <v>0</v>
      </c>
      <c r="Q614" s="42">
        <f>ROUND(E614*P614,2)</f>
        <v>0</v>
      </c>
      <c r="R614" s="44"/>
      <c r="S614" s="44" t="s">
        <v>132</v>
      </c>
      <c r="T614" s="45" t="s">
        <v>133</v>
      </c>
      <c r="U614" s="28">
        <v>0</v>
      </c>
      <c r="V614" s="28">
        <f>ROUND(E614*U614,2)</f>
        <v>0</v>
      </c>
      <c r="W614" s="28"/>
      <c r="X614" s="28" t="s">
        <v>107</v>
      </c>
      <c r="Y614" s="28" t="s">
        <v>108</v>
      </c>
      <c r="Z614" s="17"/>
      <c r="AA614" s="17"/>
      <c r="AB614" s="17"/>
      <c r="AC614" s="17"/>
      <c r="AD614" s="17"/>
      <c r="AE614" s="17"/>
      <c r="AF614" s="17"/>
      <c r="AG614" s="17" t="s">
        <v>109</v>
      </c>
      <c r="AH614" s="17"/>
      <c r="AI614" s="17"/>
      <c r="AJ614" s="17"/>
      <c r="AK614" s="17"/>
      <c r="AL614" s="17"/>
      <c r="AM614" s="17"/>
      <c r="AN614" s="17"/>
      <c r="AO614" s="17"/>
      <c r="AP614" s="17"/>
      <c r="AQ614" s="17"/>
      <c r="AR614" s="17"/>
      <c r="AS614" s="17"/>
      <c r="AT614" s="17"/>
      <c r="AU614" s="17"/>
      <c r="AV614" s="17"/>
      <c r="AW614" s="17"/>
      <c r="AX614" s="17"/>
      <c r="AY614" s="17"/>
      <c r="AZ614" s="17"/>
      <c r="BA614" s="17"/>
      <c r="BB614" s="17"/>
      <c r="BC614" s="17"/>
      <c r="BD614" s="17"/>
      <c r="BE614" s="17"/>
      <c r="BF614" s="17"/>
      <c r="BG614" s="17"/>
      <c r="BH614" s="17"/>
    </row>
    <row r="615" spans="1:60" outlineLevel="2" x14ac:dyDescent="0.2">
      <c r="A615" s="24"/>
      <c r="B615" s="25"/>
      <c r="C615" s="55" t="s">
        <v>975</v>
      </c>
      <c r="D615" s="30"/>
      <c r="E615" s="61">
        <v>41.39</v>
      </c>
      <c r="F615" s="28"/>
      <c r="G615" s="28"/>
      <c r="H615" s="28"/>
      <c r="I615" s="28"/>
      <c r="J615" s="28"/>
      <c r="K615" s="28"/>
      <c r="L615" s="28"/>
      <c r="M615" s="28"/>
      <c r="N615" s="27"/>
      <c r="O615" s="27"/>
      <c r="P615" s="27"/>
      <c r="Q615" s="27"/>
      <c r="R615" s="28"/>
      <c r="S615" s="28"/>
      <c r="T615" s="28"/>
      <c r="U615" s="28"/>
      <c r="V615" s="28"/>
      <c r="W615" s="28"/>
      <c r="X615" s="28"/>
      <c r="Y615" s="28"/>
      <c r="Z615" s="17"/>
      <c r="AA615" s="17"/>
      <c r="AB615" s="17"/>
      <c r="AC615" s="17"/>
      <c r="AD615" s="17"/>
      <c r="AE615" s="17"/>
      <c r="AF615" s="17"/>
      <c r="AG615" s="17" t="s">
        <v>111</v>
      </c>
      <c r="AH615" s="17">
        <v>0</v>
      </c>
      <c r="AI615" s="17"/>
      <c r="AJ615" s="17"/>
      <c r="AK615" s="17"/>
      <c r="AL615" s="17"/>
      <c r="AM615" s="17"/>
      <c r="AN615" s="17"/>
      <c r="AO615" s="17"/>
      <c r="AP615" s="17"/>
      <c r="AQ615" s="17"/>
      <c r="AR615" s="17"/>
      <c r="AS615" s="17"/>
      <c r="AT615" s="17"/>
      <c r="AU615" s="17"/>
      <c r="AV615" s="17"/>
      <c r="AW615" s="17"/>
      <c r="AX615" s="17"/>
      <c r="AY615" s="17"/>
      <c r="AZ615" s="17"/>
      <c r="BA615" s="17"/>
      <c r="BB615" s="17"/>
      <c r="BC615" s="17"/>
      <c r="BD615" s="17"/>
      <c r="BE615" s="17"/>
      <c r="BF615" s="17"/>
      <c r="BG615" s="17"/>
      <c r="BH615" s="17"/>
    </row>
    <row r="616" spans="1:60" ht="22.5" outlineLevel="2" x14ac:dyDescent="0.2">
      <c r="A616" s="39">
        <v>183</v>
      </c>
      <c r="B616" s="40" t="s">
        <v>271</v>
      </c>
      <c r="C616" s="54" t="s">
        <v>1363</v>
      </c>
      <c r="D616" s="41" t="s">
        <v>124</v>
      </c>
      <c r="E616" s="42">
        <v>185</v>
      </c>
      <c r="F616" s="438">
        <v>0</v>
      </c>
      <c r="G616" s="44">
        <f>ROUND(E616*F616,2)</f>
        <v>0</v>
      </c>
      <c r="H616" s="43"/>
      <c r="I616" s="44">
        <f>ROUND(E616*H616,2)</f>
        <v>0</v>
      </c>
      <c r="J616" s="43"/>
      <c r="K616" s="44">
        <f>ROUND(E616*J616,2)</f>
        <v>0</v>
      </c>
      <c r="L616" s="44">
        <v>21</v>
      </c>
      <c r="M616" s="44">
        <f>G616*(1+L616/100)</f>
        <v>0</v>
      </c>
      <c r="N616" s="42">
        <v>0</v>
      </c>
      <c r="O616" s="42">
        <f>ROUND(E616*N616,2)</f>
        <v>0</v>
      </c>
      <c r="P616" s="42">
        <v>0</v>
      </c>
      <c r="Q616" s="42">
        <f>ROUND(E616*P616,2)</f>
        <v>0</v>
      </c>
      <c r="R616" s="44"/>
      <c r="S616" s="44" t="s">
        <v>132</v>
      </c>
      <c r="T616" s="28"/>
      <c r="U616" s="28"/>
      <c r="V616" s="28"/>
      <c r="W616" s="28"/>
      <c r="X616" s="28"/>
      <c r="Y616" s="28"/>
      <c r="Z616" s="17"/>
      <c r="AA616" s="17"/>
      <c r="AB616" s="17"/>
      <c r="AC616" s="17"/>
      <c r="AD616" s="17"/>
      <c r="AE616" s="17"/>
      <c r="AF616" s="17"/>
      <c r="AG616" s="17"/>
      <c r="AH616" s="17"/>
      <c r="AI616" s="17"/>
      <c r="AJ616" s="17"/>
      <c r="AK616" s="17"/>
      <c r="AL616" s="17"/>
      <c r="AM616" s="17"/>
      <c r="AN616" s="17"/>
      <c r="AO616" s="17"/>
      <c r="AP616" s="17"/>
      <c r="AQ616" s="17"/>
      <c r="AR616" s="17"/>
      <c r="AS616" s="17"/>
      <c r="AT616" s="17"/>
      <c r="AU616" s="17"/>
      <c r="AV616" s="17"/>
      <c r="AW616" s="17"/>
      <c r="AX616" s="17"/>
      <c r="AY616" s="17"/>
      <c r="AZ616" s="17"/>
      <c r="BA616" s="17"/>
      <c r="BB616" s="17"/>
      <c r="BC616" s="17"/>
      <c r="BD616" s="17"/>
      <c r="BE616" s="17"/>
      <c r="BF616" s="17"/>
      <c r="BG616" s="17"/>
      <c r="BH616" s="17"/>
    </row>
    <row r="617" spans="1:60" outlineLevel="2" x14ac:dyDescent="0.2">
      <c r="A617" s="24"/>
      <c r="B617" s="25"/>
      <c r="C617" s="322">
        <v>120</v>
      </c>
      <c r="D617" s="30"/>
      <c r="E617" s="61">
        <v>120</v>
      </c>
      <c r="F617" s="28"/>
      <c r="G617" s="28"/>
      <c r="H617" s="28"/>
      <c r="I617" s="28"/>
      <c r="J617" s="28"/>
      <c r="K617" s="28"/>
      <c r="L617" s="28"/>
      <c r="M617" s="28"/>
      <c r="N617" s="27"/>
      <c r="O617" s="27"/>
      <c r="P617" s="27"/>
      <c r="Q617" s="27"/>
      <c r="R617" s="28"/>
      <c r="S617" s="28"/>
      <c r="T617" s="28"/>
      <c r="U617" s="28"/>
      <c r="V617" s="28"/>
      <c r="W617" s="28"/>
      <c r="X617" s="28"/>
      <c r="Y617" s="28"/>
      <c r="Z617" s="17"/>
      <c r="AA617" s="17"/>
      <c r="AB617" s="17"/>
      <c r="AC617" s="17"/>
      <c r="AD617" s="17"/>
      <c r="AE617" s="17"/>
      <c r="AF617" s="17"/>
      <c r="AG617" s="17"/>
      <c r="AH617" s="17"/>
      <c r="AI617" s="17"/>
      <c r="AJ617" s="17"/>
      <c r="AK617" s="17"/>
      <c r="AL617" s="17"/>
      <c r="AM617" s="17"/>
      <c r="AN617" s="17"/>
      <c r="AO617" s="17"/>
      <c r="AP617" s="17"/>
      <c r="AQ617" s="17"/>
      <c r="AR617" s="17"/>
      <c r="AS617" s="17"/>
      <c r="AT617" s="17"/>
      <c r="AU617" s="17"/>
      <c r="AV617" s="17"/>
      <c r="AW617" s="17"/>
      <c r="AX617" s="17"/>
      <c r="AY617" s="17"/>
      <c r="AZ617" s="17"/>
      <c r="BA617" s="17"/>
      <c r="BB617" s="17"/>
      <c r="BC617" s="17"/>
      <c r="BD617" s="17"/>
      <c r="BE617" s="17"/>
      <c r="BF617" s="17"/>
      <c r="BG617" s="17"/>
      <c r="BH617" s="17"/>
    </row>
    <row r="618" spans="1:60" ht="22.5" outlineLevel="1" x14ac:dyDescent="0.2">
      <c r="A618" s="39">
        <v>184</v>
      </c>
      <c r="B618" s="40" t="s">
        <v>274</v>
      </c>
      <c r="C618" s="54" t="s">
        <v>275</v>
      </c>
      <c r="D618" s="41" t="s">
        <v>276</v>
      </c>
      <c r="E618" s="42">
        <v>35</v>
      </c>
      <c r="F618" s="438">
        <v>0</v>
      </c>
      <c r="G618" s="44">
        <f>ROUND(E618*F618,2)</f>
        <v>0</v>
      </c>
      <c r="H618" s="43"/>
      <c r="I618" s="44">
        <f>ROUND(E618*H618,2)</f>
        <v>0</v>
      </c>
      <c r="J618" s="43"/>
      <c r="K618" s="44">
        <f>ROUND(E618*J618,2)</f>
        <v>0</v>
      </c>
      <c r="L618" s="44">
        <v>21</v>
      </c>
      <c r="M618" s="44">
        <f>G618*(1+L618/100)</f>
        <v>0</v>
      </c>
      <c r="N618" s="42">
        <v>0</v>
      </c>
      <c r="O618" s="42">
        <f>ROUND(E618*N618,2)</f>
        <v>0</v>
      </c>
      <c r="P618" s="42">
        <v>0</v>
      </c>
      <c r="Q618" s="42">
        <f>ROUND(E618*P618,2)</f>
        <v>0</v>
      </c>
      <c r="R618" s="44" t="s">
        <v>277</v>
      </c>
      <c r="S618" s="44" t="s">
        <v>106</v>
      </c>
      <c r="T618" s="45" t="s">
        <v>133</v>
      </c>
      <c r="U618" s="28">
        <v>0</v>
      </c>
      <c r="V618" s="28">
        <f>ROUND(E618*U618,2)</f>
        <v>0</v>
      </c>
      <c r="W618" s="28"/>
      <c r="X618" s="28" t="s">
        <v>278</v>
      </c>
      <c r="Y618" s="28" t="s">
        <v>108</v>
      </c>
      <c r="Z618" s="17"/>
      <c r="AA618" s="17"/>
      <c r="AB618" s="17"/>
      <c r="AC618" s="17"/>
      <c r="AD618" s="17"/>
      <c r="AE618" s="17"/>
      <c r="AF618" s="17"/>
      <c r="AG618" s="17" t="s">
        <v>279</v>
      </c>
      <c r="AH618" s="17"/>
      <c r="AI618" s="17"/>
      <c r="AJ618" s="17"/>
      <c r="AK618" s="17"/>
      <c r="AL618" s="17"/>
      <c r="AM618" s="17"/>
      <c r="AN618" s="17"/>
      <c r="AO618" s="17"/>
      <c r="AP618" s="17"/>
      <c r="AQ618" s="17"/>
      <c r="AR618" s="17"/>
      <c r="AS618" s="17"/>
      <c r="AT618" s="17"/>
      <c r="AU618" s="17"/>
      <c r="AV618" s="17"/>
      <c r="AW618" s="17"/>
      <c r="AX618" s="17"/>
      <c r="AY618" s="17"/>
      <c r="AZ618" s="17"/>
      <c r="BA618" s="17"/>
      <c r="BB618" s="17"/>
      <c r="BC618" s="17"/>
      <c r="BD618" s="17"/>
      <c r="BE618" s="17"/>
      <c r="BF618" s="17"/>
      <c r="BG618" s="17"/>
      <c r="BH618" s="17"/>
    </row>
    <row r="619" spans="1:60" outlineLevel="2" x14ac:dyDescent="0.2">
      <c r="A619" s="24"/>
      <c r="B619" s="25"/>
      <c r="C619" s="55" t="s">
        <v>976</v>
      </c>
      <c r="D619" s="30"/>
      <c r="E619" s="61">
        <v>35</v>
      </c>
      <c r="F619" s="28"/>
      <c r="G619" s="28"/>
      <c r="H619" s="28"/>
      <c r="I619" s="28"/>
      <c r="J619" s="28"/>
      <c r="K619" s="28"/>
      <c r="L619" s="28"/>
      <c r="M619" s="28"/>
      <c r="N619" s="27"/>
      <c r="O619" s="27"/>
      <c r="P619" s="27"/>
      <c r="Q619" s="27"/>
      <c r="R619" s="28"/>
      <c r="S619" s="28"/>
      <c r="T619" s="28"/>
      <c r="U619" s="28"/>
      <c r="V619" s="28"/>
      <c r="W619" s="28"/>
      <c r="X619" s="28"/>
      <c r="Y619" s="28"/>
      <c r="Z619" s="17"/>
      <c r="AA619" s="17"/>
      <c r="AB619" s="17"/>
      <c r="AC619" s="17"/>
      <c r="AD619" s="17"/>
      <c r="AE619" s="17"/>
      <c r="AF619" s="17"/>
      <c r="AG619" s="17" t="s">
        <v>111</v>
      </c>
      <c r="AH619" s="17">
        <v>0</v>
      </c>
      <c r="AI619" s="17"/>
      <c r="AJ619" s="17"/>
      <c r="AK619" s="17"/>
      <c r="AL619" s="17"/>
      <c r="AM619" s="17"/>
      <c r="AN619" s="17"/>
      <c r="AO619" s="17"/>
      <c r="AP619" s="17"/>
      <c r="AQ619" s="17"/>
      <c r="AR619" s="17"/>
      <c r="AS619" s="17"/>
      <c r="AT619" s="17"/>
      <c r="AU619" s="17"/>
      <c r="AV619" s="17"/>
      <c r="AW619" s="17"/>
      <c r="AX619" s="17"/>
      <c r="AY619" s="17"/>
      <c r="AZ619" s="17"/>
      <c r="BA619" s="17"/>
      <c r="BB619" s="17"/>
      <c r="BC619" s="17"/>
      <c r="BD619" s="17"/>
      <c r="BE619" s="17"/>
      <c r="BF619" s="17"/>
      <c r="BG619" s="17"/>
      <c r="BH619" s="17"/>
    </row>
    <row r="620" spans="1:60" x14ac:dyDescent="0.2">
      <c r="A620" s="1"/>
      <c r="B620" s="2"/>
      <c r="C620" s="58"/>
      <c r="D620" s="4"/>
      <c r="E620" s="1"/>
      <c r="F620" s="1"/>
      <c r="G620" s="1"/>
      <c r="H620" s="1"/>
      <c r="I620" s="1"/>
      <c r="J620" s="1"/>
      <c r="K620" s="1"/>
      <c r="L620" s="1"/>
      <c r="M620" s="1"/>
      <c r="N620" s="1"/>
      <c r="O620" s="1"/>
      <c r="P620" s="1"/>
      <c r="Q620" s="1"/>
      <c r="R620" s="1"/>
      <c r="S620" s="1"/>
      <c r="T620" s="1"/>
      <c r="U620" s="1"/>
      <c r="V620" s="1"/>
      <c r="W620" s="1"/>
      <c r="X620" s="1"/>
      <c r="Y620" s="1"/>
      <c r="AE620">
        <v>12</v>
      </c>
      <c r="AF620">
        <v>21</v>
      </c>
      <c r="AG620" t="s">
        <v>87</v>
      </c>
    </row>
    <row r="621" spans="1:60" x14ac:dyDescent="0.2">
      <c r="A621" s="20"/>
      <c r="B621" s="21" t="s">
        <v>6</v>
      </c>
      <c r="C621" s="59"/>
      <c r="D621" s="22"/>
      <c r="E621" s="23"/>
      <c r="F621" s="23"/>
      <c r="G621" s="38">
        <f>G8+G31+G57+G60+G87+G101+G129+G142+G146+G163+G174+G251+G254+G332+G379+G404+G427+G436+G444+G466+G483+G514+G523+G604+G613</f>
        <v>0</v>
      </c>
      <c r="H621" s="1"/>
      <c r="I621" s="1"/>
      <c r="J621" s="1"/>
      <c r="K621" s="1"/>
      <c r="L621" s="1"/>
      <c r="M621" s="1"/>
      <c r="N621" s="1"/>
      <c r="O621" s="1"/>
      <c r="P621" s="1"/>
      <c r="Q621" s="1"/>
      <c r="R621" s="1"/>
      <c r="S621" s="1"/>
      <c r="T621" s="1"/>
      <c r="U621" s="1"/>
      <c r="V621" s="1"/>
      <c r="W621" s="1"/>
      <c r="X621" s="1"/>
      <c r="Y621" s="1"/>
      <c r="AE621">
        <f>SUMIF(L7:L619,AE620,G7:G619)</f>
        <v>0</v>
      </c>
      <c r="AF621">
        <f>SUMIF(L7:L619,AF620,G7:G619)</f>
        <v>0</v>
      </c>
      <c r="AG621" t="s">
        <v>281</v>
      </c>
    </row>
    <row r="622" spans="1:60" x14ac:dyDescent="0.2">
      <c r="A622" s="1"/>
      <c r="B622" s="2"/>
      <c r="C622" s="58"/>
      <c r="D622" s="4"/>
      <c r="E622" s="1"/>
      <c r="F622" s="1"/>
      <c r="G622" s="1"/>
      <c r="H622" s="1"/>
      <c r="I622" s="1"/>
      <c r="J622" s="1"/>
      <c r="K622" s="1"/>
      <c r="L622" s="1"/>
      <c r="M622" s="1"/>
      <c r="N622" s="1"/>
      <c r="O622" s="1"/>
      <c r="P622" s="1"/>
      <c r="Q622" s="1"/>
      <c r="R622" s="1"/>
      <c r="S622" s="1"/>
      <c r="T622" s="1"/>
      <c r="U622" s="1"/>
      <c r="V622" s="1"/>
      <c r="W622" s="1"/>
      <c r="X622" s="1"/>
      <c r="Y622" s="1"/>
    </row>
    <row r="623" spans="1:60" x14ac:dyDescent="0.2">
      <c r="A623" s="1"/>
      <c r="B623" s="2"/>
      <c r="C623" s="58"/>
      <c r="D623" s="4"/>
      <c r="E623" s="1"/>
      <c r="F623" s="1"/>
      <c r="G623" s="1"/>
      <c r="H623" s="1"/>
      <c r="I623" s="1"/>
      <c r="J623" s="1"/>
      <c r="K623" s="1"/>
      <c r="L623" s="1"/>
      <c r="M623" s="1"/>
      <c r="N623" s="1"/>
      <c r="O623" s="1"/>
      <c r="P623" s="1"/>
      <c r="Q623" s="1"/>
      <c r="R623" s="1"/>
      <c r="S623" s="1"/>
      <c r="T623" s="1"/>
      <c r="U623" s="1"/>
      <c r="V623" s="1"/>
      <c r="W623" s="1"/>
      <c r="X623" s="1"/>
      <c r="Y623" s="1"/>
    </row>
    <row r="624" spans="1:60" x14ac:dyDescent="0.2">
      <c r="A624" s="509" t="s">
        <v>282</v>
      </c>
      <c r="B624" s="509"/>
      <c r="C624" s="510"/>
      <c r="D624" s="4"/>
      <c r="E624" s="1"/>
      <c r="F624" s="1"/>
      <c r="G624" s="1"/>
      <c r="H624" s="1"/>
      <c r="I624" s="1"/>
      <c r="J624" s="1"/>
      <c r="K624" s="1"/>
      <c r="L624" s="1"/>
      <c r="M624" s="1"/>
      <c r="N624" s="1"/>
      <c r="O624" s="1"/>
      <c r="P624" s="1"/>
      <c r="Q624" s="1"/>
      <c r="R624" s="1"/>
      <c r="S624" s="1"/>
      <c r="T624" s="1"/>
      <c r="U624" s="1"/>
      <c r="V624" s="1"/>
      <c r="W624" s="1"/>
      <c r="X624" s="1"/>
      <c r="Y624" s="1"/>
    </row>
    <row r="625" spans="1:33" x14ac:dyDescent="0.2">
      <c r="A625" s="494"/>
      <c r="B625" s="495"/>
      <c r="C625" s="496"/>
      <c r="D625" s="495"/>
      <c r="E625" s="495"/>
      <c r="F625" s="495"/>
      <c r="G625" s="497"/>
      <c r="H625" s="1"/>
      <c r="I625" s="1"/>
      <c r="J625" s="1"/>
      <c r="K625" s="1"/>
      <c r="L625" s="1"/>
      <c r="M625" s="1"/>
      <c r="N625" s="1"/>
      <c r="O625" s="1"/>
      <c r="P625" s="1"/>
      <c r="Q625" s="1"/>
      <c r="R625" s="1"/>
      <c r="S625" s="1"/>
      <c r="T625" s="1"/>
      <c r="U625" s="1"/>
      <c r="V625" s="1"/>
      <c r="W625" s="1"/>
      <c r="X625" s="1"/>
      <c r="Y625" s="1"/>
      <c r="AG625" t="s">
        <v>283</v>
      </c>
    </row>
    <row r="626" spans="1:33" x14ac:dyDescent="0.2">
      <c r="A626" s="498"/>
      <c r="B626" s="499"/>
      <c r="C626" s="500"/>
      <c r="D626" s="499"/>
      <c r="E626" s="499"/>
      <c r="F626" s="499"/>
      <c r="G626" s="501"/>
      <c r="H626" s="1"/>
      <c r="I626" s="1"/>
      <c r="J626" s="1"/>
      <c r="K626" s="1"/>
      <c r="L626" s="1"/>
      <c r="M626" s="1"/>
      <c r="N626" s="1"/>
      <c r="O626" s="1"/>
      <c r="P626" s="1"/>
      <c r="Q626" s="1"/>
      <c r="R626" s="1"/>
      <c r="S626" s="1"/>
      <c r="T626" s="1"/>
      <c r="U626" s="1"/>
      <c r="V626" s="1"/>
      <c r="W626" s="1"/>
      <c r="X626" s="1"/>
      <c r="Y626" s="1"/>
    </row>
    <row r="627" spans="1:33" x14ac:dyDescent="0.2">
      <c r="A627" s="498"/>
      <c r="B627" s="499"/>
      <c r="C627" s="500"/>
      <c r="D627" s="499"/>
      <c r="E627" s="499"/>
      <c r="F627" s="499"/>
      <c r="G627" s="501"/>
      <c r="H627" s="1"/>
      <c r="I627" s="1"/>
      <c r="J627" s="1"/>
      <c r="K627" s="1"/>
      <c r="L627" s="1"/>
      <c r="M627" s="1"/>
      <c r="N627" s="1"/>
      <c r="O627" s="1"/>
      <c r="P627" s="1"/>
      <c r="Q627" s="1"/>
      <c r="R627" s="1"/>
      <c r="S627" s="1"/>
      <c r="T627" s="1"/>
      <c r="U627" s="1"/>
      <c r="V627" s="1"/>
      <c r="W627" s="1"/>
      <c r="X627" s="1"/>
      <c r="Y627" s="1"/>
    </row>
    <row r="628" spans="1:33" x14ac:dyDescent="0.2">
      <c r="A628" s="498"/>
      <c r="B628" s="499"/>
      <c r="C628" s="500"/>
      <c r="D628" s="499"/>
      <c r="E628" s="499"/>
      <c r="F628" s="499"/>
      <c r="G628" s="501"/>
      <c r="H628" s="1"/>
      <c r="I628" s="1"/>
      <c r="J628" s="1"/>
      <c r="K628" s="1"/>
      <c r="L628" s="1"/>
      <c r="M628" s="1"/>
      <c r="N628" s="1"/>
      <c r="O628" s="1"/>
      <c r="P628" s="1"/>
      <c r="Q628" s="1"/>
      <c r="R628" s="1"/>
      <c r="S628" s="1"/>
      <c r="T628" s="1"/>
      <c r="U628" s="1"/>
      <c r="V628" s="1"/>
      <c r="W628" s="1"/>
      <c r="X628" s="1"/>
      <c r="Y628" s="1"/>
    </row>
    <row r="629" spans="1:33" x14ac:dyDescent="0.2">
      <c r="A629" s="502"/>
      <c r="B629" s="503"/>
      <c r="C629" s="504"/>
      <c r="D629" s="503"/>
      <c r="E629" s="503"/>
      <c r="F629" s="503"/>
      <c r="G629" s="505"/>
      <c r="H629" s="1"/>
      <c r="I629" s="1"/>
      <c r="J629" s="1"/>
      <c r="K629" s="1"/>
      <c r="L629" s="1"/>
      <c r="M629" s="1"/>
      <c r="N629" s="1"/>
      <c r="O629" s="1"/>
      <c r="P629" s="1"/>
      <c r="Q629" s="1"/>
      <c r="R629" s="1"/>
      <c r="S629" s="1"/>
      <c r="T629" s="1"/>
      <c r="U629" s="1"/>
      <c r="V629" s="1"/>
      <c r="W629" s="1"/>
      <c r="X629" s="1"/>
      <c r="Y629" s="1"/>
    </row>
    <row r="630" spans="1:33" x14ac:dyDescent="0.2">
      <c r="A630" s="1"/>
      <c r="B630" s="2"/>
      <c r="C630" s="58"/>
      <c r="D630" s="4"/>
      <c r="E630" s="1"/>
      <c r="F630" s="1"/>
      <c r="G630" s="1"/>
      <c r="H630" s="1"/>
      <c r="I630" s="1"/>
      <c r="J630" s="1"/>
      <c r="K630" s="1"/>
      <c r="L630" s="1"/>
      <c r="M630" s="1"/>
      <c r="N630" s="1"/>
      <c r="O630" s="1"/>
      <c r="P630" s="1"/>
      <c r="Q630" s="1"/>
      <c r="R630" s="1"/>
      <c r="S630" s="1"/>
      <c r="T630" s="1"/>
      <c r="U630" s="1"/>
      <c r="V630" s="1"/>
      <c r="W630" s="1"/>
      <c r="X630" s="1"/>
      <c r="Y630" s="1"/>
    </row>
    <row r="631" spans="1:33" x14ac:dyDescent="0.2">
      <c r="C631" s="60"/>
      <c r="D631" s="6"/>
      <c r="AG631" t="s">
        <v>284</v>
      </c>
    </row>
    <row r="632" spans="1:33" x14ac:dyDescent="0.2">
      <c r="D632" s="6"/>
    </row>
    <row r="633" spans="1:33" x14ac:dyDescent="0.2">
      <c r="D633" s="6"/>
    </row>
    <row r="634" spans="1:33" x14ac:dyDescent="0.2">
      <c r="D634" s="6"/>
    </row>
    <row r="635" spans="1:33" x14ac:dyDescent="0.2">
      <c r="D635" s="6"/>
    </row>
    <row r="636" spans="1:33" x14ac:dyDescent="0.2">
      <c r="D636" s="6"/>
    </row>
    <row r="637" spans="1:33" x14ac:dyDescent="0.2">
      <c r="D637" s="6"/>
    </row>
    <row r="638" spans="1:33" x14ac:dyDescent="0.2">
      <c r="D638" s="6"/>
    </row>
    <row r="639" spans="1:33" x14ac:dyDescent="0.2">
      <c r="D639" s="6"/>
    </row>
    <row r="640" spans="1:33"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row r="5001" spans="4:4" x14ac:dyDescent="0.2">
      <c r="D5001" s="6"/>
    </row>
    <row r="5002" spans="4:4" x14ac:dyDescent="0.2">
      <c r="D5002" s="6"/>
    </row>
  </sheetData>
  <mergeCells count="6">
    <mergeCell ref="A625:G629"/>
    <mergeCell ref="A1:G1"/>
    <mergeCell ref="C2:G2"/>
    <mergeCell ref="C3:G3"/>
    <mergeCell ref="C4:G4"/>
    <mergeCell ref="A624:C62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4BAD7-91A0-4632-93AC-BC7B161AC1D4}">
  <sheetPr>
    <outlinePr summaryBelow="0"/>
  </sheetPr>
  <dimension ref="A1:BH4092"/>
  <sheetViews>
    <sheetView zoomScaleNormal="100" workbookViewId="0">
      <pane ySplit="7" topLeftCell="A8" activePane="bottomLeft" state="frozen"/>
      <selection pane="bottomLeft" activeCell="AP13" sqref="AP13"/>
    </sheetView>
  </sheetViews>
  <sheetFormatPr defaultRowHeight="12.75" outlineLevelRow="1"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487" t="s">
        <v>1</v>
      </c>
      <c r="B1" s="487"/>
      <c r="C1" s="487"/>
      <c r="D1" s="487"/>
      <c r="E1" s="487"/>
      <c r="F1" s="487"/>
      <c r="G1" s="487"/>
      <c r="AG1" t="s">
        <v>75</v>
      </c>
    </row>
    <row r="2" spans="1:60" ht="24.95" customHeight="1" x14ac:dyDescent="0.2">
      <c r="A2" s="8" t="s">
        <v>2</v>
      </c>
      <c r="B2" s="7" t="s">
        <v>9</v>
      </c>
      <c r="C2" s="488" t="s">
        <v>10</v>
      </c>
      <c r="D2" s="489"/>
      <c r="E2" s="489"/>
      <c r="F2" s="489"/>
      <c r="G2" s="490"/>
      <c r="AG2" t="s">
        <v>76</v>
      </c>
    </row>
    <row r="3" spans="1:60" ht="24.95" customHeight="1" x14ac:dyDescent="0.2">
      <c r="A3" s="8" t="s">
        <v>3</v>
      </c>
      <c r="B3" s="7" t="s">
        <v>11</v>
      </c>
      <c r="C3" s="488" t="s">
        <v>12</v>
      </c>
      <c r="D3" s="489"/>
      <c r="E3" s="489"/>
      <c r="F3" s="489"/>
      <c r="G3" s="490"/>
      <c r="AC3" s="9" t="s">
        <v>76</v>
      </c>
      <c r="AG3" t="s">
        <v>77</v>
      </c>
    </row>
    <row r="4" spans="1:60" ht="24.95" customHeight="1" x14ac:dyDescent="0.2">
      <c r="A4" s="10" t="s">
        <v>4</v>
      </c>
      <c r="B4" s="11" t="s">
        <v>367</v>
      </c>
      <c r="C4" s="506" t="s">
        <v>1336</v>
      </c>
      <c r="D4" s="507"/>
      <c r="E4" s="507"/>
      <c r="F4" s="507"/>
      <c r="G4" s="508"/>
      <c r="AG4" t="s">
        <v>78</v>
      </c>
    </row>
    <row r="5" spans="1:60" x14ac:dyDescent="0.2">
      <c r="D5" s="6"/>
    </row>
    <row r="6" spans="1:60" ht="38.25" x14ac:dyDescent="0.2">
      <c r="A6" s="13" t="s">
        <v>79</v>
      </c>
      <c r="B6" s="15" t="s">
        <v>80</v>
      </c>
      <c r="C6" s="15" t="s">
        <v>81</v>
      </c>
      <c r="D6" s="14" t="s">
        <v>82</v>
      </c>
      <c r="E6" s="13" t="s">
        <v>83</v>
      </c>
      <c r="F6" s="12" t="s">
        <v>84</v>
      </c>
      <c r="G6" s="13" t="s">
        <v>6</v>
      </c>
      <c r="H6" s="16" t="s">
        <v>7</v>
      </c>
      <c r="I6" s="16" t="s">
        <v>85</v>
      </c>
      <c r="J6" s="16" t="s">
        <v>8</v>
      </c>
      <c r="K6" s="16" t="s">
        <v>86</v>
      </c>
      <c r="L6" s="16" t="s">
        <v>87</v>
      </c>
      <c r="M6" s="16" t="s">
        <v>88</v>
      </c>
      <c r="N6" s="16" t="s">
        <v>89</v>
      </c>
      <c r="O6" s="16" t="s">
        <v>90</v>
      </c>
      <c r="P6" s="16" t="s">
        <v>91</v>
      </c>
      <c r="Q6" s="16" t="s">
        <v>92</v>
      </c>
      <c r="R6" s="16" t="s">
        <v>93</v>
      </c>
      <c r="S6" s="16" t="s">
        <v>94</v>
      </c>
      <c r="T6" s="16" t="s">
        <v>95</v>
      </c>
      <c r="U6" s="16" t="s">
        <v>96</v>
      </c>
      <c r="V6" s="16" t="s">
        <v>97</v>
      </c>
      <c r="W6" s="16" t="s">
        <v>98</v>
      </c>
      <c r="X6" s="16" t="s">
        <v>99</v>
      </c>
      <c r="Y6" s="16" t="s">
        <v>100</v>
      </c>
    </row>
    <row r="7" spans="1:60" hidden="1" x14ac:dyDescent="0.2">
      <c r="A7" s="1"/>
      <c r="B7" s="2"/>
      <c r="C7" s="2"/>
      <c r="D7" s="4"/>
      <c r="E7" s="18"/>
      <c r="F7" s="19"/>
      <c r="G7" s="19"/>
      <c r="H7" s="19"/>
      <c r="I7" s="19"/>
      <c r="J7" s="19"/>
      <c r="K7" s="19"/>
      <c r="L7" s="19"/>
      <c r="M7" s="19"/>
      <c r="N7" s="18"/>
      <c r="O7" s="18"/>
      <c r="P7" s="18"/>
      <c r="Q7" s="18"/>
      <c r="R7" s="19"/>
      <c r="S7" s="19"/>
      <c r="T7" s="19"/>
      <c r="U7" s="19"/>
      <c r="V7" s="19"/>
      <c r="W7" s="19"/>
      <c r="X7" s="19"/>
      <c r="Y7" s="19"/>
    </row>
    <row r="8" spans="1:60" x14ac:dyDescent="0.2">
      <c r="A8" s="300" t="s">
        <v>101</v>
      </c>
      <c r="B8" s="301" t="s">
        <v>58</v>
      </c>
      <c r="C8" s="302" t="s">
        <v>1336</v>
      </c>
      <c r="D8" s="303"/>
      <c r="E8" s="304"/>
      <c r="F8" s="305"/>
      <c r="G8" s="306">
        <f>SUM(G9:G13)</f>
        <v>0</v>
      </c>
      <c r="H8" s="31"/>
      <c r="I8" s="31">
        <f>SUM(I9:I12)</f>
        <v>0</v>
      </c>
      <c r="J8" s="31"/>
      <c r="K8" s="31">
        <f>SUM(K9:K12)</f>
        <v>0</v>
      </c>
      <c r="L8" s="31"/>
      <c r="M8" s="31">
        <f>SUM(M9:M12)</f>
        <v>0</v>
      </c>
      <c r="N8" s="307"/>
      <c r="O8" s="307">
        <f>SUM(O9:O12)</f>
        <v>0</v>
      </c>
      <c r="P8" s="307"/>
      <c r="Q8" s="307">
        <f>SUM(Q9:Q12)</f>
        <v>0</v>
      </c>
      <c r="R8" s="31"/>
      <c r="S8" s="31"/>
      <c r="T8" s="31"/>
      <c r="U8" s="31"/>
      <c r="V8" s="31">
        <f>SUM(V9:V12)</f>
        <v>4.4400000000000004</v>
      </c>
      <c r="W8" s="31"/>
      <c r="X8" s="31"/>
      <c r="Y8" s="31"/>
      <c r="AG8" t="s">
        <v>102</v>
      </c>
    </row>
    <row r="9" spans="1:60" ht="22.5" outlineLevel="1" x14ac:dyDescent="0.2">
      <c r="A9" s="46">
        <v>1</v>
      </c>
      <c r="B9" s="47" t="s">
        <v>1337</v>
      </c>
      <c r="C9" s="56" t="s">
        <v>1305</v>
      </c>
      <c r="D9" s="48" t="s">
        <v>170</v>
      </c>
      <c r="E9" s="49">
        <v>1</v>
      </c>
      <c r="F9" s="438">
        <v>0</v>
      </c>
      <c r="G9" s="52">
        <f>E9*F9</f>
        <v>0</v>
      </c>
      <c r="H9" s="29"/>
      <c r="I9" s="28">
        <f t="shared" ref="I9:I12" si="0">ROUND(E9*H9,2)</f>
        <v>0</v>
      </c>
      <c r="J9" s="29"/>
      <c r="K9" s="28">
        <f t="shared" ref="K9:K12" si="1">ROUND(E9*J9,2)</f>
        <v>0</v>
      </c>
      <c r="L9" s="28">
        <v>21</v>
      </c>
      <c r="M9" s="28">
        <f t="shared" ref="M9:M12" si="2">G9*(1+L9/100)</f>
        <v>0</v>
      </c>
      <c r="N9" s="27">
        <v>0</v>
      </c>
      <c r="O9" s="27">
        <f t="shared" ref="O9:O12" si="3">ROUND(E9*N9,2)</f>
        <v>0</v>
      </c>
      <c r="P9" s="27">
        <v>0</v>
      </c>
      <c r="Q9" s="27">
        <f t="shared" ref="Q9:Q12" si="4">ROUND(E9*P9,2)</f>
        <v>0</v>
      </c>
      <c r="R9" s="28"/>
      <c r="S9" s="28" t="s">
        <v>1306</v>
      </c>
      <c r="T9" s="28" t="s">
        <v>1307</v>
      </c>
      <c r="U9" s="28">
        <v>0.37</v>
      </c>
      <c r="V9" s="28">
        <f t="shared" ref="V9:V12" si="5">ROUND(E9*U9,2)</f>
        <v>0.37</v>
      </c>
      <c r="W9" s="28"/>
      <c r="X9" s="28" t="s">
        <v>107</v>
      </c>
      <c r="Y9" s="28" t="s">
        <v>108</v>
      </c>
      <c r="Z9" s="17"/>
      <c r="AA9" s="17"/>
      <c r="AB9" s="17"/>
      <c r="AC9" s="17"/>
      <c r="AD9" s="17"/>
      <c r="AE9" s="17"/>
      <c r="AF9" s="17"/>
      <c r="AG9" s="17" t="s">
        <v>109</v>
      </c>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row>
    <row r="10" spans="1:60" ht="22.5" outlineLevel="1" x14ac:dyDescent="0.2">
      <c r="A10" s="46">
        <v>2</v>
      </c>
      <c r="B10" s="47" t="s">
        <v>1338</v>
      </c>
      <c r="C10" s="56" t="s">
        <v>1308</v>
      </c>
      <c r="D10" s="48" t="s">
        <v>170</v>
      </c>
      <c r="E10" s="49">
        <v>1</v>
      </c>
      <c r="F10" s="438">
        <v>0</v>
      </c>
      <c r="G10" s="52">
        <f t="shared" ref="G10:G12" si="6">E10*F10</f>
        <v>0</v>
      </c>
      <c r="H10" s="29"/>
      <c r="I10" s="28">
        <f t="shared" si="0"/>
        <v>0</v>
      </c>
      <c r="J10" s="29"/>
      <c r="K10" s="28">
        <f t="shared" si="1"/>
        <v>0</v>
      </c>
      <c r="L10" s="28">
        <v>21</v>
      </c>
      <c r="M10" s="28">
        <f t="shared" si="2"/>
        <v>0</v>
      </c>
      <c r="N10" s="27">
        <v>0</v>
      </c>
      <c r="O10" s="27">
        <f t="shared" si="3"/>
        <v>0</v>
      </c>
      <c r="P10" s="27">
        <v>0</v>
      </c>
      <c r="Q10" s="27">
        <f t="shared" si="4"/>
        <v>0</v>
      </c>
      <c r="R10" s="28"/>
      <c r="S10" s="28" t="s">
        <v>1306</v>
      </c>
      <c r="T10" s="28" t="s">
        <v>1307</v>
      </c>
      <c r="U10" s="28">
        <v>0.39</v>
      </c>
      <c r="V10" s="28">
        <f t="shared" si="5"/>
        <v>0.39</v>
      </c>
      <c r="W10" s="28"/>
      <c r="X10" s="28" t="s">
        <v>107</v>
      </c>
      <c r="Y10" s="28" t="s">
        <v>108</v>
      </c>
      <c r="Z10" s="17"/>
      <c r="AA10" s="17"/>
      <c r="AB10" s="17"/>
      <c r="AC10" s="17"/>
      <c r="AD10" s="17"/>
      <c r="AE10" s="17"/>
      <c r="AF10" s="17"/>
      <c r="AG10" s="17" t="s">
        <v>109</v>
      </c>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row>
    <row r="11" spans="1:60" ht="22.5" outlineLevel="1" x14ac:dyDescent="0.2">
      <c r="A11" s="46">
        <v>3</v>
      </c>
      <c r="B11" s="47" t="s">
        <v>1339</v>
      </c>
      <c r="C11" s="56" t="s">
        <v>1309</v>
      </c>
      <c r="D11" s="48" t="s">
        <v>170</v>
      </c>
      <c r="E11" s="49">
        <v>1</v>
      </c>
      <c r="F11" s="438">
        <v>0</v>
      </c>
      <c r="G11" s="52">
        <f t="shared" si="6"/>
        <v>0</v>
      </c>
      <c r="H11" s="29"/>
      <c r="I11" s="28">
        <f t="shared" si="0"/>
        <v>0</v>
      </c>
      <c r="J11" s="29"/>
      <c r="K11" s="28">
        <f t="shared" si="1"/>
        <v>0</v>
      </c>
      <c r="L11" s="28">
        <v>21</v>
      </c>
      <c r="M11" s="28">
        <f t="shared" si="2"/>
        <v>0</v>
      </c>
      <c r="N11" s="27">
        <v>0</v>
      </c>
      <c r="O11" s="27">
        <f t="shared" si="3"/>
        <v>0</v>
      </c>
      <c r="P11" s="27">
        <v>0</v>
      </c>
      <c r="Q11" s="27">
        <f t="shared" si="4"/>
        <v>0</v>
      </c>
      <c r="R11" s="28"/>
      <c r="S11" s="28" t="s">
        <v>1306</v>
      </c>
      <c r="T11" s="28" t="s">
        <v>1307</v>
      </c>
      <c r="U11" s="28">
        <v>3.5329999999999999</v>
      </c>
      <c r="V11" s="28">
        <f t="shared" si="5"/>
        <v>3.53</v>
      </c>
      <c r="W11" s="28"/>
      <c r="X11" s="28" t="s">
        <v>107</v>
      </c>
      <c r="Y11" s="28" t="s">
        <v>108</v>
      </c>
      <c r="Z11" s="17"/>
      <c r="AA11" s="17"/>
      <c r="AB11" s="17"/>
      <c r="AC11" s="17"/>
      <c r="AD11" s="17"/>
      <c r="AE11" s="17"/>
      <c r="AF11" s="17"/>
      <c r="AG11" s="17" t="s">
        <v>109</v>
      </c>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row>
    <row r="12" spans="1:60" ht="22.5" outlineLevel="1" x14ac:dyDescent="0.2">
      <c r="A12" s="39">
        <v>4</v>
      </c>
      <c r="B12" s="40" t="s">
        <v>1340</v>
      </c>
      <c r="C12" s="54" t="s">
        <v>1310</v>
      </c>
      <c r="D12" s="41" t="s">
        <v>170</v>
      </c>
      <c r="E12" s="42">
        <v>2</v>
      </c>
      <c r="F12" s="438">
        <v>0</v>
      </c>
      <c r="G12" s="45">
        <f t="shared" si="6"/>
        <v>0</v>
      </c>
      <c r="H12" s="29"/>
      <c r="I12" s="28">
        <f t="shared" si="0"/>
        <v>0</v>
      </c>
      <c r="J12" s="29"/>
      <c r="K12" s="28">
        <f t="shared" si="1"/>
        <v>0</v>
      </c>
      <c r="L12" s="28">
        <v>21</v>
      </c>
      <c r="M12" s="28">
        <f t="shared" si="2"/>
        <v>0</v>
      </c>
      <c r="N12" s="27">
        <v>0</v>
      </c>
      <c r="O12" s="27">
        <f t="shared" si="3"/>
        <v>0</v>
      </c>
      <c r="P12" s="27">
        <v>0</v>
      </c>
      <c r="Q12" s="27">
        <f t="shared" si="4"/>
        <v>0</v>
      </c>
      <c r="R12" s="28"/>
      <c r="S12" s="28" t="s">
        <v>1306</v>
      </c>
      <c r="T12" s="28" t="s">
        <v>1307</v>
      </c>
      <c r="U12" s="28">
        <v>7.3999999999999996E-2</v>
      </c>
      <c r="V12" s="28">
        <f t="shared" si="5"/>
        <v>0.15</v>
      </c>
      <c r="W12" s="28"/>
      <c r="X12" s="28" t="s">
        <v>107</v>
      </c>
      <c r="Y12" s="28" t="s">
        <v>108</v>
      </c>
      <c r="Z12" s="17"/>
      <c r="AA12" s="17"/>
      <c r="AB12" s="17"/>
      <c r="AC12" s="17"/>
      <c r="AD12" s="17"/>
      <c r="AE12" s="17"/>
      <c r="AF12" s="17"/>
      <c r="AG12" s="17" t="s">
        <v>109</v>
      </c>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ht="33.75" outlineLevel="1" x14ac:dyDescent="0.2">
      <c r="A13" s="39">
        <v>5</v>
      </c>
      <c r="B13" s="40" t="s">
        <v>2123</v>
      </c>
      <c r="C13" s="54" t="s">
        <v>2124</v>
      </c>
      <c r="D13" s="41" t="s">
        <v>124</v>
      </c>
      <c r="E13" s="42">
        <v>34.200000000000003</v>
      </c>
      <c r="F13" s="438">
        <v>0</v>
      </c>
      <c r="G13" s="45">
        <f t="shared" ref="G13" si="7">E13*F13</f>
        <v>0</v>
      </c>
      <c r="H13" s="29"/>
      <c r="I13" s="28"/>
      <c r="J13" s="29"/>
      <c r="K13" s="28"/>
      <c r="L13" s="28"/>
      <c r="M13" s="28"/>
      <c r="N13" s="27"/>
      <c r="O13" s="27"/>
      <c r="P13" s="27"/>
      <c r="Q13" s="27"/>
      <c r="R13" s="28"/>
      <c r="S13" s="28"/>
      <c r="T13" s="28"/>
      <c r="U13" s="28"/>
      <c r="V13" s="28"/>
      <c r="W13" s="28"/>
      <c r="X13" s="28"/>
      <c r="Y13" s="28"/>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0" outlineLevel="1" x14ac:dyDescent="0.2">
      <c r="A14" s="24"/>
      <c r="B14" s="25"/>
      <c r="C14" s="57"/>
      <c r="D14" s="26"/>
      <c r="E14" s="27"/>
      <c r="F14" s="28"/>
      <c r="G14" s="28"/>
      <c r="H14" s="29"/>
      <c r="I14" s="28"/>
      <c r="J14" s="29"/>
      <c r="K14" s="28"/>
      <c r="L14" s="28"/>
      <c r="M14" s="28"/>
      <c r="N14" s="27"/>
      <c r="O14" s="27"/>
      <c r="P14" s="27"/>
      <c r="Q14" s="27"/>
      <c r="R14" s="28"/>
      <c r="S14" s="28"/>
      <c r="T14" s="28"/>
      <c r="U14" s="28"/>
      <c r="V14" s="28"/>
      <c r="W14" s="28"/>
      <c r="X14" s="28"/>
      <c r="Y14" s="28"/>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row>
    <row r="15" spans="1:60" x14ac:dyDescent="0.2">
      <c r="A15" s="20"/>
      <c r="B15" s="21" t="s">
        <v>6</v>
      </c>
      <c r="C15" s="59"/>
      <c r="D15" s="22"/>
      <c r="E15" s="23"/>
      <c r="F15" s="23"/>
      <c r="G15" s="38">
        <f>G8</f>
        <v>0</v>
      </c>
    </row>
    <row r="16" spans="1:60" x14ac:dyDescent="0.2">
      <c r="A16" s="1"/>
      <c r="B16" s="2"/>
      <c r="C16" s="58"/>
      <c r="D16" s="4"/>
      <c r="E16" s="1"/>
      <c r="F16" s="1"/>
      <c r="G16" s="1"/>
    </row>
    <row r="17" spans="1:7" x14ac:dyDescent="0.2">
      <c r="A17" s="1"/>
      <c r="B17" s="2"/>
      <c r="C17" s="58"/>
      <c r="D17" s="4"/>
      <c r="E17" s="1"/>
      <c r="F17" s="1"/>
      <c r="G17" s="1"/>
    </row>
    <row r="18" spans="1:7" x14ac:dyDescent="0.2">
      <c r="A18" s="509" t="s">
        <v>282</v>
      </c>
      <c r="B18" s="509"/>
      <c r="C18" s="510"/>
      <c r="D18" s="4"/>
      <c r="E18" s="1"/>
      <c r="F18" s="1"/>
      <c r="G18" s="1"/>
    </row>
    <row r="19" spans="1:7" x14ac:dyDescent="0.2">
      <c r="A19" s="494"/>
      <c r="B19" s="495"/>
      <c r="C19" s="496"/>
      <c r="D19" s="495"/>
      <c r="E19" s="495"/>
      <c r="F19" s="495"/>
      <c r="G19" s="497"/>
    </row>
    <row r="20" spans="1:7" x14ac:dyDescent="0.2">
      <c r="A20" s="498"/>
      <c r="B20" s="499"/>
      <c r="C20" s="500"/>
      <c r="D20" s="499"/>
      <c r="E20" s="499"/>
      <c r="F20" s="499"/>
      <c r="G20" s="501"/>
    </row>
    <row r="21" spans="1:7" x14ac:dyDescent="0.2">
      <c r="A21" s="498"/>
      <c r="B21" s="499"/>
      <c r="C21" s="500"/>
      <c r="D21" s="499"/>
      <c r="E21" s="499"/>
      <c r="F21" s="499"/>
      <c r="G21" s="501"/>
    </row>
    <row r="22" spans="1:7" x14ac:dyDescent="0.2">
      <c r="A22" s="498"/>
      <c r="B22" s="499"/>
      <c r="C22" s="500"/>
      <c r="D22" s="499"/>
      <c r="E22" s="499"/>
      <c r="F22" s="499"/>
      <c r="G22" s="501"/>
    </row>
    <row r="23" spans="1:7" x14ac:dyDescent="0.2">
      <c r="A23" s="502"/>
      <c r="B23" s="503"/>
      <c r="C23" s="504"/>
      <c r="D23" s="503"/>
      <c r="E23" s="503"/>
      <c r="F23" s="503"/>
      <c r="G23" s="505"/>
    </row>
    <row r="24" spans="1:7" x14ac:dyDescent="0.2">
      <c r="D24" s="6"/>
    </row>
    <row r="25" spans="1:7" x14ac:dyDescent="0.2">
      <c r="D25" s="6"/>
    </row>
    <row r="26" spans="1:7" x14ac:dyDescent="0.2">
      <c r="D26" s="6"/>
    </row>
    <row r="27" spans="1:7" x14ac:dyDescent="0.2">
      <c r="D27" s="6"/>
    </row>
    <row r="28" spans="1:7" x14ac:dyDescent="0.2">
      <c r="D28" s="6"/>
    </row>
    <row r="29" spans="1:7" x14ac:dyDescent="0.2">
      <c r="D29" s="6"/>
    </row>
    <row r="30" spans="1:7" x14ac:dyDescent="0.2">
      <c r="D30" s="6"/>
    </row>
    <row r="31" spans="1:7" x14ac:dyDescent="0.2">
      <c r="D31" s="6"/>
    </row>
    <row r="32" spans="1:7" x14ac:dyDescent="0.2">
      <c r="D32" s="6"/>
    </row>
    <row r="33" spans="4:4" x14ac:dyDescent="0.2">
      <c r="D33" s="6"/>
    </row>
    <row r="34" spans="4:4" x14ac:dyDescent="0.2">
      <c r="D34" s="6"/>
    </row>
    <row r="35" spans="4:4" x14ac:dyDescent="0.2">
      <c r="D35" s="6"/>
    </row>
    <row r="36" spans="4:4" x14ac:dyDescent="0.2">
      <c r="D36" s="6"/>
    </row>
    <row r="37" spans="4:4" x14ac:dyDescent="0.2">
      <c r="D37" s="6"/>
    </row>
    <row r="38" spans="4:4" x14ac:dyDescent="0.2">
      <c r="D38" s="6"/>
    </row>
    <row r="39" spans="4:4" x14ac:dyDescent="0.2">
      <c r="D39" s="6"/>
    </row>
    <row r="40" spans="4:4" x14ac:dyDescent="0.2">
      <c r="D40" s="6"/>
    </row>
    <row r="41" spans="4:4" x14ac:dyDescent="0.2">
      <c r="D41" s="6"/>
    </row>
    <row r="42" spans="4:4" x14ac:dyDescent="0.2">
      <c r="D42" s="6"/>
    </row>
    <row r="43" spans="4:4" x14ac:dyDescent="0.2">
      <c r="D43" s="6"/>
    </row>
    <row r="44" spans="4:4" x14ac:dyDescent="0.2">
      <c r="D44" s="6"/>
    </row>
    <row r="45" spans="4:4" x14ac:dyDescent="0.2">
      <c r="D45" s="6"/>
    </row>
    <row r="46" spans="4:4" x14ac:dyDescent="0.2">
      <c r="D46" s="6"/>
    </row>
    <row r="47" spans="4:4" x14ac:dyDescent="0.2">
      <c r="D47" s="6"/>
    </row>
    <row r="48" spans="4:4" x14ac:dyDescent="0.2">
      <c r="D48" s="6"/>
    </row>
    <row r="49" spans="4:4" x14ac:dyDescent="0.2">
      <c r="D49" s="6"/>
    </row>
    <row r="50" spans="4:4" x14ac:dyDescent="0.2">
      <c r="D50" s="6"/>
    </row>
    <row r="51" spans="4:4" x14ac:dyDescent="0.2">
      <c r="D51" s="6"/>
    </row>
    <row r="52" spans="4:4" x14ac:dyDescent="0.2">
      <c r="D52" s="6"/>
    </row>
    <row r="53" spans="4:4" x14ac:dyDescent="0.2">
      <c r="D53" s="6"/>
    </row>
    <row r="54" spans="4:4" x14ac:dyDescent="0.2">
      <c r="D54" s="6"/>
    </row>
    <row r="55" spans="4:4" x14ac:dyDescent="0.2">
      <c r="D55" s="6"/>
    </row>
    <row r="56" spans="4:4" x14ac:dyDescent="0.2">
      <c r="D56" s="6"/>
    </row>
    <row r="57" spans="4:4" x14ac:dyDescent="0.2">
      <c r="D57" s="6"/>
    </row>
    <row r="58" spans="4:4" x14ac:dyDescent="0.2">
      <c r="D58" s="6"/>
    </row>
    <row r="59" spans="4:4" x14ac:dyDescent="0.2">
      <c r="D59" s="6"/>
    </row>
    <row r="60" spans="4:4" x14ac:dyDescent="0.2">
      <c r="D60" s="6"/>
    </row>
    <row r="61" spans="4:4" x14ac:dyDescent="0.2">
      <c r="D61" s="6"/>
    </row>
    <row r="62" spans="4:4" x14ac:dyDescent="0.2">
      <c r="D62" s="6"/>
    </row>
    <row r="63" spans="4:4" x14ac:dyDescent="0.2">
      <c r="D63" s="6"/>
    </row>
    <row r="64" spans="4:4" x14ac:dyDescent="0.2">
      <c r="D64" s="6"/>
    </row>
    <row r="65" spans="4:4" x14ac:dyDescent="0.2">
      <c r="D65" s="6"/>
    </row>
    <row r="66" spans="4:4" x14ac:dyDescent="0.2">
      <c r="D66" s="6"/>
    </row>
    <row r="67" spans="4:4" x14ac:dyDescent="0.2">
      <c r="D67" s="6"/>
    </row>
    <row r="68" spans="4:4" x14ac:dyDescent="0.2">
      <c r="D68" s="6"/>
    </row>
    <row r="69" spans="4:4" x14ac:dyDescent="0.2">
      <c r="D69" s="6"/>
    </row>
    <row r="70" spans="4:4" x14ac:dyDescent="0.2">
      <c r="D70" s="6"/>
    </row>
    <row r="71" spans="4:4" x14ac:dyDescent="0.2">
      <c r="D71" s="6"/>
    </row>
    <row r="72" spans="4:4" x14ac:dyDescent="0.2">
      <c r="D72" s="6"/>
    </row>
    <row r="73" spans="4:4" x14ac:dyDescent="0.2">
      <c r="D73" s="6"/>
    </row>
    <row r="74" spans="4:4" x14ac:dyDescent="0.2">
      <c r="D74" s="6"/>
    </row>
    <row r="75" spans="4:4" x14ac:dyDescent="0.2">
      <c r="D75" s="6"/>
    </row>
    <row r="76" spans="4:4" x14ac:dyDescent="0.2">
      <c r="D76" s="6"/>
    </row>
    <row r="77" spans="4:4" x14ac:dyDescent="0.2">
      <c r="D77" s="6"/>
    </row>
    <row r="78" spans="4:4" x14ac:dyDescent="0.2">
      <c r="D78" s="6"/>
    </row>
    <row r="79" spans="4:4" x14ac:dyDescent="0.2">
      <c r="D79" s="6"/>
    </row>
    <row r="80" spans="4:4"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sheetData>
  <mergeCells count="6">
    <mergeCell ref="A19:G23"/>
    <mergeCell ref="A1:G1"/>
    <mergeCell ref="C2:G2"/>
    <mergeCell ref="C3:G3"/>
    <mergeCell ref="C4:G4"/>
    <mergeCell ref="A18:C18"/>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18</vt:i4>
      </vt:variant>
      <vt:variant>
        <vt:lpstr>Pojmenované oblasti</vt:lpstr>
      </vt:variant>
      <vt:variant>
        <vt:i4>63</vt:i4>
      </vt:variant>
    </vt:vector>
  </HeadingPairs>
  <TitlesOfParts>
    <vt:vector size="81" baseType="lpstr">
      <vt:lpstr>VzorPolozky</vt:lpstr>
      <vt:lpstr>Stavba</vt:lpstr>
      <vt:lpstr>rekapitulace</vt:lpstr>
      <vt:lpstr>1.NP - chodba</vt:lpstr>
      <vt:lpstr>2.NP - prostory chodby</vt:lpstr>
      <vt:lpstr>2.NP - sociální zázemí</vt:lpstr>
      <vt:lpstr>prostor chodiště, nové schody</vt:lpstr>
      <vt:lpstr>půdní prostor a střecha</vt:lpstr>
      <vt:lpstr>truhlářské výrobky</vt:lpstr>
      <vt:lpstr>okna</vt:lpstr>
      <vt:lpstr>dveře</vt:lpstr>
      <vt:lpstr>elektroinstalace</vt:lpstr>
      <vt:lpstr>ZTI</vt:lpstr>
      <vt:lpstr>plyn</vt:lpstr>
      <vt:lpstr>VZT</vt:lpstr>
      <vt:lpstr>ÚT</vt:lpstr>
      <vt:lpstr>VRN</vt:lpstr>
      <vt:lpstr>pokyny pro výplň</vt:lpstr>
      <vt:lpstr>Stavba!CelkemDPHVypocet</vt:lpstr>
      <vt:lpstr>Stavba!CenaCelkem</vt:lpstr>
      <vt:lpstr>Stavba!CenaCelkemBezDPH</vt:lpstr>
      <vt:lpstr>Stavba!CenaCelkemVypocet</vt:lpstr>
      <vt:lpstr>Stavba!cisloobjektu</vt:lpstr>
      <vt:lpstr>Stavba!CisloStavby</vt:lpstr>
      <vt:lpstr>Stavba!CisloStavebnihoRozpoctu</vt:lpstr>
      <vt:lpstr>Stavba!dadresa</vt:lpstr>
      <vt:lpstr>Stavba!DIČ</vt:lpstr>
      <vt:lpstr>Stavba!dmisto</vt:lpstr>
      <vt:lpstr>Stavba!DPHSni</vt:lpstr>
      <vt:lpstr>Stavba!DPHZakl</vt:lpstr>
      <vt:lpstr>Stavba!dpsc</vt:lpstr>
      <vt:lpstr>Stavba!IČO</vt:lpstr>
      <vt:lpstr>Stavba!Mena</vt:lpstr>
      <vt:lpstr>Stavba!MistoStavby</vt:lpstr>
      <vt:lpstr>Stavba!nazevobjektu</vt:lpstr>
      <vt:lpstr>Stavba!NazevStavby</vt:lpstr>
      <vt:lpstr>Stavba!NazevStavebnihoRozpoctu</vt:lpstr>
      <vt:lpstr>'1.NP - chodba'!Názvy_tisku</vt:lpstr>
      <vt:lpstr>'2.NP - prostory chodby'!Názvy_tisku</vt:lpstr>
      <vt:lpstr>'2.NP - sociální zázemí'!Názvy_tisku</vt:lpstr>
      <vt:lpstr>dveře!Názvy_tisku</vt:lpstr>
      <vt:lpstr>okna!Názvy_tisku</vt:lpstr>
      <vt:lpstr>'prostor chodiště, nové schody'!Názvy_tisku</vt:lpstr>
      <vt:lpstr>'půdní prostor a střecha'!Názvy_tisku</vt:lpstr>
      <vt:lpstr>'truhlářské výrobky'!Názvy_tisku</vt:lpstr>
      <vt:lpstr>Stavba!oadresa</vt:lpstr>
      <vt:lpstr>Stavba!Objednatel</vt:lpstr>
      <vt:lpstr>Stavba!Objekt</vt:lpstr>
      <vt:lpstr>'1.NP - chodba'!Oblast_tisku</vt:lpstr>
      <vt:lpstr>'2.NP - prostory chodby'!Oblast_tisku</vt:lpstr>
      <vt:lpstr>'2.NP - sociální zázemí'!Oblast_tisku</vt:lpstr>
      <vt:lpstr>dveře!Oblast_tisku</vt:lpstr>
      <vt:lpstr>okna!Oblast_tisku</vt:lpstr>
      <vt:lpstr>'prostor chodiště, nové schody'!Oblast_tisku</vt:lpstr>
      <vt:lpstr>'půdní prostor a střecha'!Oblast_tisku</vt:lpstr>
      <vt:lpstr>Stavba!Oblast_tisku</vt:lpstr>
      <vt:lpstr>'truhlářské výrobky'!Oblast_tisku</vt:lpstr>
      <vt:lpstr>VRN!Oblast_tisku</vt:lpstr>
      <vt:lpstr>Stavba!odic</vt:lpstr>
      <vt:lpstr>Stavba!oico</vt:lpstr>
      <vt:lpstr>Stavba!omisto</vt:lpstr>
      <vt:lpstr>Stavba!onazev</vt:lpstr>
      <vt:lpstr>Stavba!opsc</vt:lpstr>
      <vt:lpstr>Stavba!padresa</vt:lpstr>
      <vt:lpstr>Stavba!pdic</vt:lpstr>
      <vt:lpstr>Stavba!pico</vt:lpstr>
      <vt:lpstr>Stavba!pmisto</vt:lpstr>
      <vt:lpstr>Stavba!PoptavkaID</vt:lpstr>
      <vt:lpstr>Stavba!pPSC</vt:lpstr>
      <vt:lpstr>Stavba!Projektant</vt:lpstr>
      <vt:lpstr>Stavba!SazbaDPH1</vt:lpstr>
      <vt:lpstr>Stavba!SazbaDPH2</vt:lpstr>
      <vt:lpstr>Stavba!Vypracoval</vt:lpstr>
      <vt:lpstr>Stavba!ZakladDPHSni</vt:lpstr>
      <vt:lpstr>Stavba!ZakladDPHSniVypocet</vt:lpstr>
      <vt:lpstr>Stavba!ZakladDPHZakl</vt:lpstr>
      <vt:lpstr>Stavba!ZakladDPHZaklVypocet</vt:lpstr>
      <vt:lpstr>Stavba!ZaObjednatele</vt:lpstr>
      <vt:lpstr>Stavba!Zaokrouhleni</vt:lpstr>
      <vt:lpstr>Stavba!ZaZhotovitele</vt:lpstr>
      <vt:lpstr>Stavba!Zhotovitel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Ondra</dc:creator>
  <cp:lastModifiedBy>Ondra</cp:lastModifiedBy>
  <cp:lastPrinted>2019-03-19T12:27:02Z</cp:lastPrinted>
  <dcterms:created xsi:type="dcterms:W3CDTF">2009-04-08T07:15:50Z</dcterms:created>
  <dcterms:modified xsi:type="dcterms:W3CDTF">2025-06-20T15:57:08Z</dcterms:modified>
</cp:coreProperties>
</file>