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suscz-my.sharepoint.com/personal/lukas_balog_ksus_cz/Documents/Dokumenty/Zakázky - Balog/Zakázky/Technická pomoc objednateli v rámci přípravy podkladů pro vyvlastnění/4 Komise/"/>
    </mc:Choice>
  </mc:AlternateContent>
  <xr:revisionPtr revIDLastSave="109" documentId="13_ncr:1_{8EED66EB-E08E-4142-ABAE-4184442E46CC}" xr6:coauthVersionLast="47" xr6:coauthVersionMax="47" xr10:uidLastSave="{3C13425D-E788-476B-93C9-5D80A029BC1F}"/>
  <bookViews>
    <workbookView xWindow="-120" yWindow="-120" windowWidth="29040" windowHeight="15720" xr2:uid="{05908607-04EA-4135-A9C4-8BEE945F92DA}"/>
  </bookViews>
  <sheets>
    <sheet name="Tabulka hodnocení" sheetId="1" r:id="rId1"/>
    <sheet name="Realizační tý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2" l="1"/>
  <c r="A14" i="2"/>
  <c r="A10" i="2"/>
  <c r="A2" i="2"/>
  <c r="C13" i="1"/>
  <c r="D13" i="1"/>
  <c r="E13" i="1"/>
  <c r="B13" i="1"/>
  <c r="E12" i="1"/>
  <c r="D12" i="1"/>
  <c r="D10" i="1"/>
  <c r="C12" i="1"/>
  <c r="C15" i="1" s="1"/>
  <c r="B12" i="1"/>
  <c r="B11" i="1"/>
  <c r="E10" i="1"/>
  <c r="B10" i="1"/>
  <c r="C7" i="1"/>
  <c r="D7" i="1"/>
  <c r="E7" i="1"/>
  <c r="B7" i="1"/>
  <c r="E6" i="1"/>
  <c r="D6" i="1"/>
  <c r="C6" i="1"/>
  <c r="B6" i="1"/>
  <c r="B5" i="1"/>
  <c r="E15" i="1" l="1"/>
  <c r="D15" i="1"/>
  <c r="B15" i="1"/>
</calcChain>
</file>

<file path=xl/sharedStrings.xml><?xml version="1.0" encoding="utf-8"?>
<sst xmlns="http://schemas.openxmlformats.org/spreadsheetml/2006/main" count="45" uniqueCount="41">
  <si>
    <t>Podaná cenová nabídka</t>
  </si>
  <si>
    <t>Nejnižší nabídka</t>
  </si>
  <si>
    <t>Body dle váhy kritéria</t>
  </si>
  <si>
    <t>Body za cenu</t>
  </si>
  <si>
    <t>Celkem</t>
  </si>
  <si>
    <t>Počet bodů</t>
  </si>
  <si>
    <t>nejvyšší počet bodů</t>
  </si>
  <si>
    <t>Body za vzorovou práci</t>
  </si>
  <si>
    <t>pořadí</t>
  </si>
  <si>
    <t>Pragoprojekt</t>
  </si>
  <si>
    <t>MPA+Movisio</t>
  </si>
  <si>
    <t>SUDOP</t>
  </si>
  <si>
    <t>INKOS</t>
  </si>
  <si>
    <t>Kritérium č. 1 - cena 80%</t>
  </si>
  <si>
    <t>Kritérium č. 2 - zkušenost člena týmu - 20%</t>
  </si>
  <si>
    <t>Milan Pour</t>
  </si>
  <si>
    <t>Propojení silnice II/272 (Lysá nad Labem, II. Stavba) a III/2725
- zpracování majetkoprávního vypořádání</t>
  </si>
  <si>
    <t>D7 Slaný - hranice Stč. Kraje, km 17,91-24,300 DSP/IČ
-zpracování PD, IČ včetně majetkoprávního vypořádání</t>
  </si>
  <si>
    <t>D11 odpočívka Jaroměř - DUSP, IČ k sloučenému řízení včetně MP, VD-ZDS, TP, včetně BIM (pilotní projekt)
-zpracování PD, IČ včetně majetkoprávního vypořádání</t>
  </si>
  <si>
    <t xml:space="preserve">D7 MÚK Slaný – západ - Kutrovice
- zpracování IČ včetně majetkoprávního projednání </t>
  </si>
  <si>
    <t>II/272 Litol-Lysá nad Labem, 2. stavba
-zpracování PD, IČ včetně majetkoprávního vypořádání</t>
  </si>
  <si>
    <t>Ing. Ivana Mynářová</t>
  </si>
  <si>
    <t xml:space="preserve">I/57 Semetín - Bystřička, 2. stavba, majetkoprávní příprava a inženýrská činnost pro stavební povolení
- zpracování IČ včetně majetkoprávního projednání </t>
  </si>
  <si>
    <t>D35 Janov - Opatovec, DSP/IČ
-zpracování PD, IČ včetně majetkoprávního vypořádání</t>
  </si>
  <si>
    <t>R35 Úlibice - Hořice, DSP-IČ
-zpracování PD, IČ včetně majetkoprávního vypořádání</t>
  </si>
  <si>
    <t>Ing. Jitka Žižková</t>
  </si>
  <si>
    <t>Bc. Kamila Vlachová</t>
  </si>
  <si>
    <t xml:space="preserve"> nepředloženy žádné reference</t>
  </si>
  <si>
    <t>Mgr. Markéta Svobodová</t>
  </si>
  <si>
    <t>Ing. Ivana Vyskočilová</t>
  </si>
  <si>
    <t>Silnice I/44 Bludov – obchvat, DSP/IČ (PD ve stupni DSP vc IČ a MPV) - Inženýrská činnost pro získání stavebního povolení, majetkoprávní vypořádaní (uzavření kupních smluv, uzavření smluv na zřízení věcných břemen, vyvlastnění, geometrických plánů)</t>
  </si>
  <si>
    <t>D1, stavba 0136 Říkovice – Přerov, Majetkoprávní vypořádání stavby - Inženýrská činnost pro získání stavebního povolení, majetkoprávní vypořádaní (uzavření kupních smluv, uzavření smluv na zřízení věcných břemen, vyvlastnění, geometrických plánů)</t>
  </si>
  <si>
    <t>D35 Opatovec – Staré Město, DSP/IČ (PD ve stupni DSP vc IČ a MPV) - Výkon inženýrské činnosti pro stavební povolení včetně majetkoprávní přípravy stavby - inženýrská činnost a technická pomoc</t>
  </si>
  <si>
    <t>Stavba D1 01313 Připojení BPZ Černovická terasa na dálnici D1, 2. etapa – DUSP a IČ k DUSP - Výkon inženýrské činnosti pro společné povolení včetně majetkoprávní přípravy stavby</t>
  </si>
  <si>
    <t>I/53 Lechovice - Miroslav, DSP/IČ (PD ve stupni DSP vc IČ a MPV) - Výkon inženýrské činnosti pro stavební povolení včetně majetkoprávní přípravy stavby</t>
  </si>
  <si>
    <t>Ing. Šárka Pojerová</t>
  </si>
  <si>
    <t>Alexandra Wittková</t>
  </si>
  <si>
    <t>I/30, I/62 Dodatečné majetkoprávní vypořádání pozemků – majetkoprávní vypořádání pozemků v k. ú. Lovosice, Vaňov, Chabařovice, Chlumec u Chabařovic
- zajištění majetkoprávního vypořádání stavby</t>
  </si>
  <si>
    <t>"Silnice II/478 Ostrava, ulice Nová Krmelínská" a "Silnice II/478, ul. Mostní, II. etapa"
- zajištění majetkoprávního vypořádání staveb</t>
  </si>
  <si>
    <t>Dovypořádání pozemků pod dálnicí D5 v úseku km 76 (Plzeň - Černice) - km 151 (st. hranice)
- zajištění majetkoprávního vypořádání stavby</t>
  </si>
  <si>
    <t>"I/44 Velké Losiny - Široký Brod - zpracování GP a realizace MPV" - majetkoprávní vypořádání pozemků v k. ú. Velké Losiny, Kouty nad Desnou
- zajištění majetkoprávního vypořádání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</si>
</sst>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left"/>
    </xf>
    <xf numFmtId="2" fontId="0" fillId="0" borderId="1" xfId="0" applyNumberForma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0" xfId="0" applyFill="1"/>
    <xf numFmtId="0" fontId="0" fillId="7" borderId="0" xfId="0" applyFill="1"/>
    <xf numFmtId="0" fontId="0" fillId="8" borderId="0" xfId="0" applyFill="1"/>
    <xf numFmtId="0" fontId="0" fillId="0" borderId="0" xfId="0" quotePrefix="1" applyAlignment="1">
      <alignment wrapText="1"/>
    </xf>
    <xf numFmtId="0" fontId="1" fillId="0" borderId="0" xfId="0" applyFont="1" applyAlignment="1">
      <alignment wrapText="1"/>
    </xf>
    <xf numFmtId="0" fontId="0" fillId="5" borderId="0" xfId="0" applyFill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CB6C-646D-4DC8-AC14-491CDD4F51F9}">
  <dimension ref="A1:E16"/>
  <sheetViews>
    <sheetView tabSelected="1" workbookViewId="0">
      <selection activeCell="I17" sqref="I17"/>
    </sheetView>
  </sheetViews>
  <sheetFormatPr defaultRowHeight="15" x14ac:dyDescent="0.25"/>
  <cols>
    <col min="1" max="1" width="36.7109375" customWidth="1"/>
    <col min="2" max="5" width="14" bestFit="1" customWidth="1"/>
  </cols>
  <sheetData>
    <row r="1" spans="1:5" s="9" customFormat="1" ht="30" x14ac:dyDescent="0.25">
      <c r="B1" s="10" t="s">
        <v>9</v>
      </c>
      <c r="C1" s="11" t="s">
        <v>10</v>
      </c>
      <c r="D1" s="12" t="s">
        <v>11</v>
      </c>
      <c r="E1" s="13" t="s">
        <v>12</v>
      </c>
    </row>
    <row r="3" spans="1:5" x14ac:dyDescent="0.25">
      <c r="A3" s="2" t="s">
        <v>13</v>
      </c>
    </row>
    <row r="4" spans="1:5" x14ac:dyDescent="0.25">
      <c r="A4" s="3" t="s">
        <v>0</v>
      </c>
      <c r="B4" s="14">
        <v>3235200</v>
      </c>
      <c r="C4" s="14">
        <v>3595750</v>
      </c>
      <c r="D4" s="14">
        <v>3618250</v>
      </c>
      <c r="E4" s="14">
        <v>3653800</v>
      </c>
    </row>
    <row r="5" spans="1:5" x14ac:dyDescent="0.25">
      <c r="A5" s="3" t="s">
        <v>1</v>
      </c>
      <c r="B5" s="22">
        <f>B4</f>
        <v>3235200</v>
      </c>
      <c r="C5" s="22"/>
      <c r="D5" s="22"/>
      <c r="E5" s="22"/>
    </row>
    <row r="6" spans="1:5" x14ac:dyDescent="0.25">
      <c r="A6" s="3" t="s">
        <v>3</v>
      </c>
      <c r="B6" s="6">
        <f>B5/B4*100</f>
        <v>100</v>
      </c>
      <c r="C6" s="6">
        <f>B5/C4*100</f>
        <v>89.972884655496074</v>
      </c>
      <c r="D6" s="6">
        <f>B5/D4*100</f>
        <v>89.413390451184966</v>
      </c>
      <c r="E6" s="6">
        <f>B5/E4*100</f>
        <v>88.543434232853471</v>
      </c>
    </row>
    <row r="7" spans="1:5" x14ac:dyDescent="0.25">
      <c r="A7" s="3" t="s">
        <v>2</v>
      </c>
      <c r="B7" s="8">
        <f>B6*0.8</f>
        <v>80</v>
      </c>
      <c r="C7" s="8">
        <f t="shared" ref="C7:E7" si="0">C6*0.8</f>
        <v>71.978307724396856</v>
      </c>
      <c r="D7" s="8">
        <f t="shared" si="0"/>
        <v>71.530712360947973</v>
      </c>
      <c r="E7" s="8">
        <f t="shared" si="0"/>
        <v>70.834747386282785</v>
      </c>
    </row>
    <row r="8" spans="1:5" x14ac:dyDescent="0.25">
      <c r="B8" s="1"/>
      <c r="C8" s="1"/>
      <c r="D8" s="1"/>
      <c r="E8" s="1"/>
    </row>
    <row r="9" spans="1:5" x14ac:dyDescent="0.25">
      <c r="A9" s="5" t="s">
        <v>14</v>
      </c>
      <c r="B9" s="1"/>
      <c r="C9" s="1"/>
      <c r="D9" s="1"/>
      <c r="E9" s="1"/>
    </row>
    <row r="10" spans="1:5" x14ac:dyDescent="0.25">
      <c r="A10" s="3" t="s">
        <v>5</v>
      </c>
      <c r="B10" s="15">
        <f>8*5</f>
        <v>40</v>
      </c>
      <c r="C10" s="15">
        <v>0</v>
      </c>
      <c r="D10" s="15">
        <f>5*5</f>
        <v>25</v>
      </c>
      <c r="E10" s="15">
        <f>5*5</f>
        <v>25</v>
      </c>
    </row>
    <row r="11" spans="1:5" x14ac:dyDescent="0.25">
      <c r="A11" s="3" t="s">
        <v>6</v>
      </c>
      <c r="B11" s="23">
        <f>B10</f>
        <v>40</v>
      </c>
      <c r="C11" s="23"/>
      <c r="D11" s="23"/>
      <c r="E11" s="23"/>
    </row>
    <row r="12" spans="1:5" x14ac:dyDescent="0.25">
      <c r="A12" s="3" t="s">
        <v>7</v>
      </c>
      <c r="B12" s="3">
        <f>B10/B11*100</f>
        <v>100</v>
      </c>
      <c r="C12" s="3">
        <f>C10/B11*100</f>
        <v>0</v>
      </c>
      <c r="D12" s="3">
        <f>D10/B11*100</f>
        <v>62.5</v>
      </c>
      <c r="E12" s="3">
        <f>E10/B11*100</f>
        <v>62.5</v>
      </c>
    </row>
    <row r="13" spans="1:5" x14ac:dyDescent="0.25">
      <c r="A13" s="3" t="s">
        <v>2</v>
      </c>
      <c r="B13" s="8">
        <f>B12*0.2</f>
        <v>20</v>
      </c>
      <c r="C13" s="8">
        <f t="shared" ref="C13:E13" si="1">C12*0.2</f>
        <v>0</v>
      </c>
      <c r="D13" s="8">
        <f t="shared" si="1"/>
        <v>12.5</v>
      </c>
      <c r="E13" s="8">
        <f t="shared" si="1"/>
        <v>12.5</v>
      </c>
    </row>
    <row r="14" spans="1:5" x14ac:dyDescent="0.25">
      <c r="A14" s="5"/>
      <c r="B14" s="1"/>
      <c r="C14" s="1"/>
      <c r="D14" s="1"/>
      <c r="E14" s="1"/>
    </row>
    <row r="15" spans="1:5" x14ac:dyDescent="0.25">
      <c r="A15" s="4" t="s">
        <v>4</v>
      </c>
      <c r="B15" s="6">
        <f>B13+B7</f>
        <v>100</v>
      </c>
      <c r="C15" s="6">
        <f t="shared" ref="C15:E15" si="2">C13+C7</f>
        <v>71.978307724396856</v>
      </c>
      <c r="D15" s="6">
        <f t="shared" si="2"/>
        <v>84.030712360947973</v>
      </c>
      <c r="E15" s="6">
        <f t="shared" si="2"/>
        <v>83.334747386282785</v>
      </c>
    </row>
    <row r="16" spans="1:5" x14ac:dyDescent="0.25">
      <c r="A16" s="4" t="s">
        <v>8</v>
      </c>
      <c r="B16" s="7">
        <v>1</v>
      </c>
      <c r="C16" s="7">
        <v>4</v>
      </c>
      <c r="D16" s="7">
        <v>2</v>
      </c>
      <c r="E16" s="7">
        <v>3</v>
      </c>
    </row>
  </sheetData>
  <mergeCells count="2">
    <mergeCell ref="B5:E5"/>
    <mergeCell ref="B11:E1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6D6F9-981A-4C77-85A4-5D48B6936950}">
  <dimension ref="A2:B26"/>
  <sheetViews>
    <sheetView workbookViewId="0">
      <selection activeCell="B20" sqref="B20"/>
    </sheetView>
  </sheetViews>
  <sheetFormatPr defaultRowHeight="15" x14ac:dyDescent="0.25"/>
  <cols>
    <col min="1" max="1" width="73" customWidth="1"/>
    <col min="2" max="2" width="68.7109375" customWidth="1"/>
  </cols>
  <sheetData>
    <row r="2" spans="1:2" x14ac:dyDescent="0.25">
      <c r="A2" s="16" t="str">
        <f>'Tabulka hodnocení'!B1</f>
        <v>Pragoprojekt</v>
      </c>
    </row>
    <row r="3" spans="1:2" x14ac:dyDescent="0.25">
      <c r="A3" s="2" t="s">
        <v>15</v>
      </c>
      <c r="B3" s="2" t="s">
        <v>21</v>
      </c>
    </row>
    <row r="4" spans="1:2" ht="45" x14ac:dyDescent="0.25">
      <c r="A4" s="9" t="s">
        <v>16</v>
      </c>
      <c r="B4" s="9" t="s">
        <v>22</v>
      </c>
    </row>
    <row r="5" spans="1:2" ht="30" x14ac:dyDescent="0.25">
      <c r="A5" s="9" t="s">
        <v>17</v>
      </c>
      <c r="B5" s="9" t="s">
        <v>23</v>
      </c>
    </row>
    <row r="6" spans="1:2" ht="45" x14ac:dyDescent="0.25">
      <c r="A6" s="9" t="s">
        <v>18</v>
      </c>
      <c r="B6" s="9" t="s">
        <v>24</v>
      </c>
    </row>
    <row r="7" spans="1:2" ht="30" x14ac:dyDescent="0.25">
      <c r="A7" s="9" t="s">
        <v>19</v>
      </c>
    </row>
    <row r="8" spans="1:2" ht="30" x14ac:dyDescent="0.25">
      <c r="A8" s="9" t="s">
        <v>20</v>
      </c>
    </row>
    <row r="10" spans="1:2" x14ac:dyDescent="0.25">
      <c r="A10" s="18" t="str">
        <f>'Tabulka hodnocení'!C1</f>
        <v>MPA+Movisio</v>
      </c>
    </row>
    <row r="11" spans="1:2" x14ac:dyDescent="0.25">
      <c r="A11" s="20" t="s">
        <v>25</v>
      </c>
      <c r="B11" s="2" t="s">
        <v>26</v>
      </c>
    </row>
    <row r="12" spans="1:2" x14ac:dyDescent="0.25">
      <c r="A12" s="19" t="s">
        <v>27</v>
      </c>
      <c r="B12" s="19" t="s">
        <v>27</v>
      </c>
    </row>
    <row r="14" spans="1:2" x14ac:dyDescent="0.25">
      <c r="A14" s="17" t="str">
        <f>'Tabulka hodnocení'!D1</f>
        <v>SUDOP</v>
      </c>
    </row>
    <row r="15" spans="1:2" x14ac:dyDescent="0.25">
      <c r="A15" s="2" t="s">
        <v>28</v>
      </c>
      <c r="B15" s="2" t="s">
        <v>29</v>
      </c>
    </row>
    <row r="16" spans="1:2" ht="60" x14ac:dyDescent="0.25">
      <c r="A16" s="19" t="s">
        <v>27</v>
      </c>
      <c r="B16" s="9" t="s">
        <v>30</v>
      </c>
    </row>
    <row r="17" spans="1:2" ht="60" x14ac:dyDescent="0.25">
      <c r="B17" s="9" t="s">
        <v>31</v>
      </c>
    </row>
    <row r="18" spans="1:2" ht="45" x14ac:dyDescent="0.25">
      <c r="B18" s="9" t="s">
        <v>32</v>
      </c>
    </row>
    <row r="19" spans="1:2" ht="45" x14ac:dyDescent="0.25">
      <c r="B19" s="9" t="s">
        <v>33</v>
      </c>
    </row>
    <row r="20" spans="1:2" ht="45" x14ac:dyDescent="0.25">
      <c r="B20" s="9" t="s">
        <v>34</v>
      </c>
    </row>
    <row r="22" spans="1:2" x14ac:dyDescent="0.25">
      <c r="A22" s="21" t="str">
        <f>'Tabulka hodnocení'!E1</f>
        <v>INKOS</v>
      </c>
    </row>
    <row r="23" spans="1:2" x14ac:dyDescent="0.25">
      <c r="A23" s="2" t="s">
        <v>35</v>
      </c>
      <c r="B23" s="20" t="s">
        <v>36</v>
      </c>
    </row>
    <row r="24" spans="1:2" ht="60" x14ac:dyDescent="0.25">
      <c r="A24" s="9" t="s">
        <v>37</v>
      </c>
      <c r="B24" s="9" t="s">
        <v>40</v>
      </c>
    </row>
    <row r="25" spans="1:2" ht="45" x14ac:dyDescent="0.25">
      <c r="A25" s="9" t="s">
        <v>38</v>
      </c>
      <c r="B25" s="9" t="s">
        <v>39</v>
      </c>
    </row>
    <row r="26" spans="1:2" ht="45" x14ac:dyDescent="0.25">
      <c r="A26" s="9" t="s">
        <v>39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 hodnocení</vt:lpstr>
      <vt:lpstr>Realizační tým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Lukáš Nikl</dc:creator>
  <cp:lastModifiedBy>Balog Lukáš</cp:lastModifiedBy>
  <dcterms:created xsi:type="dcterms:W3CDTF">2023-05-23T15:08:05Z</dcterms:created>
  <dcterms:modified xsi:type="dcterms:W3CDTF">2026-03-17T08:15:04Z</dcterms:modified>
</cp:coreProperties>
</file>