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lubos_novotny_ksus_cz/Documents/Plocha/CMS Kolín/ŠPZ 2026/III-33412 kř. III-33416 - Poboří/Rozpočet/"/>
    </mc:Choice>
  </mc:AlternateContent>
  <xr:revisionPtr revIDLastSave="22" documentId="8_{5EC7F4BC-71D5-4DC7-A651-CB3619052402}" xr6:coauthVersionLast="47" xr6:coauthVersionMax="47" xr10:uidLastSave="{797AE356-8C6C-4674-A93C-54585A03471C}"/>
  <bookViews>
    <workbookView xWindow="-108" yWindow="-108" windowWidth="23256" windowHeight="12456" activeTab="1" xr2:uid="{2DBB7052-9737-4D8A-9449-BC5668E0A35C}"/>
  </bookViews>
  <sheets>
    <sheet name="Krycí list rozpočtu" sheetId="3" r:id="rId1"/>
    <sheet name="rozpočet III-3241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4" l="1"/>
  <c r="G20" i="4"/>
  <c r="G16" i="4" l="1"/>
  <c r="G32" i="4" l="1"/>
  <c r="G31" i="4"/>
  <c r="G30" i="4"/>
  <c r="G34" i="4"/>
  <c r="G33" i="4"/>
  <c r="G29" i="4"/>
  <c r="G28" i="4"/>
  <c r="G27" i="4"/>
  <c r="G26" i="4"/>
  <c r="I25" i="4"/>
  <c r="G25" i="4"/>
  <c r="G24" i="4"/>
  <c r="G23" i="4"/>
  <c r="G22" i="4"/>
  <c r="G19" i="4"/>
  <c r="G18" i="4"/>
  <c r="G17" i="4"/>
  <c r="G15" i="4"/>
  <c r="G13" i="4"/>
  <c r="G12" i="4"/>
  <c r="F22" i="3"/>
  <c r="I22" i="3"/>
  <c r="F25" i="3"/>
  <c r="G35" i="4" l="1"/>
  <c r="C14" i="3" s="1"/>
  <c r="G36" i="4" l="1"/>
  <c r="G37" i="4" s="1"/>
  <c r="C22" i="3"/>
  <c r="C26" i="3" s="1"/>
  <c r="F26" i="3" s="1"/>
  <c r="I25" i="3" l="1"/>
  <c r="I26" i="3" s="1"/>
</calcChain>
</file>

<file path=xl/sharedStrings.xml><?xml version="1.0" encoding="utf-8"?>
<sst xmlns="http://schemas.openxmlformats.org/spreadsheetml/2006/main" count="168" uniqueCount="130">
  <si>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</si>
  <si>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</si>
  <si>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</si>
  <si>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</si>
  <si>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</si>
  <si>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</si>
  <si>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</si>
  <si>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</si>
  <si>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</si>
  <si>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</si>
  <si>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</si>
  <si>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</si>
  <si>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</si>
  <si>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</si>
  <si>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</si>
  <si>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</si>
  <si>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>DIO  vč. zajištění, zjištění a vytyčení inž. sítí , geodetické zaměření stavby</t>
  </si>
  <si>
    <t>bm</t>
  </si>
  <si>
    <t>Krycí list rozpočtu</t>
  </si>
  <si>
    <t>Název stavby:</t>
  </si>
  <si>
    <t>Objednatel:</t>
  </si>
  <si>
    <t>KSÚS Stč kraje přísp. organizace</t>
  </si>
  <si>
    <t>IČ/DIČ:</t>
  </si>
  <si>
    <t>Druh stavby:</t>
  </si>
  <si>
    <t>Projektant:</t>
  </si>
  <si>
    <t>Lokalita:</t>
  </si>
  <si>
    <t>Zhotovitel:</t>
  </si>
  <si>
    <t>Začátek výstavby:</t>
  </si>
  <si>
    <t>Položek: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</si>
  <si>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</si>
  <si>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</si>
  <si>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</si>
  <si>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</si>
  <si>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</si>
  <si>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</si>
  <si>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</si>
  <si>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</si>
  <si>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</si>
  <si>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</si>
  <si>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</si>
  <si>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</si>
  <si>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</si>
  <si>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</si>
  <si>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</si>
  <si>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</si>
  <si>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</si>
  <si>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</si>
  <si>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</si>
  <si>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</si>
  <si>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</si>
  <si>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</si>
  <si>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</si>
  <si>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</si>
  <si>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</si>
  <si>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</si>
  <si>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</si>
  <si>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</si>
  <si>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Základ 0%</t>
  </si>
  <si>
    <t>Základ 15%</t>
  </si>
  <si>
    <t>DPH 15%</t>
  </si>
  <si>
    <t>Základ 21%</t>
  </si>
  <si>
    <t>Celkem včetně DPH</t>
  </si>
  <si>
    <t>Projektant</t>
  </si>
  <si>
    <t>Objednatel</t>
  </si>
  <si>
    <t>Zhotovitel</t>
  </si>
  <si>
    <t>Datum, razítko a podpis</t>
  </si>
  <si>
    <t>rozpočet</t>
  </si>
  <si>
    <t xml:space="preserve">Zpracoval:   </t>
  </si>
  <si>
    <t xml:space="preserve">Datum:   </t>
  </si>
  <si>
    <t>poznámky</t>
  </si>
  <si>
    <t>m3</t>
  </si>
  <si>
    <t>574A44</t>
  </si>
  <si>
    <t>hmotnost              t</t>
  </si>
  <si>
    <t>hmotnost  celkem</t>
  </si>
  <si>
    <t>Číslo položky   OTSKP</t>
  </si>
  <si>
    <t xml:space="preserve">Opravy  </t>
  </si>
  <si>
    <t>015111</t>
  </si>
  <si>
    <t>00066001/CZ00066001</t>
  </si>
  <si>
    <t>Zdroj financování:</t>
  </si>
  <si>
    <t>JÚ 10068 Škody po zimě</t>
  </si>
  <si>
    <t>ZO za KSUSSK</t>
  </si>
  <si>
    <t>Sanace vozovky budou provedeny na předem odsouhlasených  místech - zadavatel/zhotovitel .</t>
  </si>
  <si>
    <t>Rok 2026</t>
  </si>
  <si>
    <t>Vladimír Kratochvíl</t>
  </si>
  <si>
    <t>Poznámky:</t>
  </si>
  <si>
    <t>ASFALTOVÝ BETON PRO OBRUSNÉ VRSTVY ACO 11+ TL. 50MM</t>
  </si>
  <si>
    <t>SPOJOVACÍ POSTŘIK Z EMULZE DO 1,0KG/M2</t>
  </si>
  <si>
    <t xml:space="preserve">OČIŠTĚNÍ ASFALT VOZOVEK ZAMETENÍM </t>
  </si>
  <si>
    <t>ŘEZÁNÍ ASFALTOVÉHO KRYTU VOZOVEK TL DO 50MM</t>
  </si>
  <si>
    <t>ASFALTOVÝ BETON PRO LOŽNÍ VRSTVY ACL 16+, 16S</t>
  </si>
  <si>
    <t>574C06</t>
  </si>
  <si>
    <t>ČIŠTĚNÍ KRAJNIC OD NÁNOSU TL. DO 100MM s odvozem na skládku</t>
  </si>
  <si>
    <t>VODOROVNÉ DOPRAVNÍ ZNAČENÍ BARVOU HLADKÉ - DODÁVKA A POKLÁDKA</t>
  </si>
  <si>
    <t>ZPEVNĚNÍ KRAJNIC Z RECYKLOVANÉHO MATERIÁLU TL DO 100MM</t>
  </si>
  <si>
    <t>ODKOPÁVKY A PROKOPÁVKY OBECNÉ TŘ. III, ODVOZ DO 20KM</t>
  </si>
  <si>
    <t>VRSTVY PRO OBNOVU A OPRAVY Z KAMENIVA ZPEV CEMENTEM</t>
  </si>
  <si>
    <t>FRÉZOVÁNÍ ZPEVNĚNÝCH PLOCH ASFALTOVÝCH, ODVOZ DO 20KM REPROFILAČNÍ FRÉZOVÁNÍ VOZOVKY V CELÉ PLOŠE DO 50MM</t>
  </si>
  <si>
    <t>Luboš Novotný</t>
  </si>
  <si>
    <r>
      <t xml:space="preserve">Zpracoval: Luboš Novotný       </t>
    </r>
    <r>
      <rPr>
        <b/>
        <sz val="9"/>
        <rFont val="Arial CE"/>
        <charset val="238"/>
      </rPr>
      <t>OTSKP 2025</t>
    </r>
  </si>
  <si>
    <t>VOZOVKOVÉ VRSTVY ZE ŠTĚRKODRTI TL. DO 150MM</t>
  </si>
  <si>
    <t xml:space="preserve">VOZOVKOVÉ VRSTVY ZE ŠTĚRKODRTI TL. DO 200MM </t>
  </si>
  <si>
    <t xml:space="preserve">               </t>
  </si>
  <si>
    <t>ČÍŠTĚNÍ VOZOVEK OD NÁNOSU</t>
  </si>
  <si>
    <t>kus</t>
  </si>
  <si>
    <t>VÝŠKOVÁ ÚPRAVA MŘÍŽÍ</t>
  </si>
  <si>
    <t>ČIŠTĚNÍ ULIČNÍCH VPUSTÍ</t>
  </si>
  <si>
    <t>SEPARAČNÍ GEOTEXTILIE</t>
  </si>
  <si>
    <t>2020m x 6,6m = 13332 m2</t>
  </si>
  <si>
    <t>čištění  2020m x 6,6m = 13332 m2</t>
  </si>
  <si>
    <t>1. vrstva fréza reprofilace 2020 x 6,6 x 0,05 = 666,6m3 x 2,5 = 1666,5t</t>
  </si>
  <si>
    <t xml:space="preserve">VDZ 2020m x 2 x 0,125m = 505m2 + křižovatky </t>
  </si>
  <si>
    <t>ODKOPÁVKY A PROKOPÁVKY (sanace) 1320m x 2 x 1,3m x 0,35m + 270m x 1m x 0,35m + 50m x 1m x 0,35m = 1313,2m3</t>
  </si>
  <si>
    <t>Separační geotextilie 1320m x 2 x 1,3m + 270m x 1 + 50m x 1 = 3752m2</t>
  </si>
  <si>
    <t>spojovací postřik 1320m x 6,6m = 8712m2</t>
  </si>
  <si>
    <t>vyrovnávka ACL 1320m x 6,6m x 0,05m= 435,6m3</t>
  </si>
  <si>
    <t>seřezávání krajnic  270m x 0,5m + 50m x 0,5m + 1320m x 2 x 0,5m = 1480m2 x 0,1m = 148m3 x 1,7 = 251,6t</t>
  </si>
  <si>
    <t>poplatek za uložení krajnic 1320m x 2 x 0,5m x 0,1m x 1,7 + 270m x 1 x 0,5m x 0,1m x 1,7 + 50m x 1 x 0,5m x 0,1 m x 1,7 = 251,6t</t>
  </si>
  <si>
    <t>2. vrstva fréza sanace 1320m x 2 x 1,3m x 0,1m + 270m x 1 x 1m x 0,1m + 50m x 1 x 1m x 0,1m = 375,2m3 x 2,5 = 938t</t>
  </si>
  <si>
    <t>beton 1320m x 2 x 1,3m  x 0,15m + 270m x 0,15m + 50m x 0,15m = 562,8m3</t>
  </si>
  <si>
    <t>Čištění vozovek od nánosu 500m x 0,2m x 2 = 200m2 x 20m3 x 1,7 = 34t</t>
  </si>
  <si>
    <t>Stavba:                 III/33412 - kř. III/33416 - Poboří</t>
  </si>
  <si>
    <r>
      <t xml:space="preserve">Objekt:                </t>
    </r>
    <r>
      <rPr>
        <sz val="9"/>
        <rFont val="Arial CE"/>
        <charset val="238"/>
      </rPr>
      <t xml:space="preserve"> sil.č.  III/33412          km : 2,230km - 4,250km</t>
    </r>
  </si>
  <si>
    <t>Datum:10.02.2026</t>
  </si>
  <si>
    <t>FRÉZOVÁNÍ ZPEVNĚNÝCH PLOCH ASFALTOVÝCH, ODVOZ DO 20KM SANACE DO 100MM</t>
  </si>
  <si>
    <t>FRÉZOVÁNÍ DRÁŽKY PRŮŘEZU SPÁR Š. DO 100MM2</t>
  </si>
  <si>
    <t>ZTĚSNĚNÍ DILATIČNÍCH SPAR ASF. ZÁLIVKOU PRŮŘEZU DO 100MM2</t>
  </si>
  <si>
    <t>III/33412 - kř. III/33416 - Poboří</t>
  </si>
  <si>
    <t>CMS Kolín III/33412 staničení: 2,230 km - 4,250 km</t>
  </si>
  <si>
    <t>POPLATKY ZA LIKVIDACI ODPADŮ NEKONTAMINOVANÝCH(krajnice,sanace,nános)</t>
  </si>
  <si>
    <t>Celková likvidace: krajnice 251,6t +  sanace 2232,44t + čištění vozovky 34t = 2518,04t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</si>
</sst>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27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6"/>
      <name val="Arial CE"/>
      <family val="2"/>
      <charset val="238"/>
    </font>
    <font>
      <b/>
      <sz val="8"/>
      <name val="MS Sans Serif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name val="Arial CE"/>
      <charset val="238"/>
    </font>
    <font>
      <sz val="8"/>
      <name val="MS Sans Serif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 applyAlignment="0">
      <alignment vertical="top" wrapText="1"/>
      <protection locked="0"/>
    </xf>
    <xf numFmtId="0" fontId="23" fillId="0" borderId="0"/>
  </cellStyleXfs>
  <cellXfs count="209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37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164" fontId="5" fillId="0" borderId="0" xfId="0" applyNumberFormat="1" applyFont="1" applyAlignment="1" applyProtection="1">
      <alignment horizontal="right" vertical="top"/>
    </xf>
    <xf numFmtId="39" fontId="4" fillId="0" borderId="0" xfId="0" applyNumberFormat="1" applyFont="1" applyAlignment="1" applyProtection="1">
      <alignment horizontal="right" vertical="top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top" wrapText="1"/>
    </xf>
    <xf numFmtId="164" fontId="6" fillId="0" borderId="0" xfId="0" applyNumberFormat="1" applyFont="1" applyAlignment="1" applyProtection="1">
      <alignment horizontal="right" vertical="top"/>
    </xf>
    <xf numFmtId="0" fontId="4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11" fillId="2" borderId="1" xfId="0" applyFont="1" applyFill="1" applyBorder="1" applyAlignment="1" applyProtection="1">
      <alignment vertical="top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vertical="top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vertical="top"/>
    </xf>
    <xf numFmtId="0" fontId="11" fillId="0" borderId="6" xfId="0" applyFont="1" applyBorder="1" applyAlignment="1" applyProtection="1">
      <alignment horizontal="center" vertical="center"/>
    </xf>
    <xf numFmtId="4" fontId="10" fillId="0" borderId="5" xfId="0" applyNumberFormat="1" applyFont="1" applyBorder="1" applyAlignment="1" applyProtection="1">
      <alignment vertical="top"/>
    </xf>
    <xf numFmtId="4" fontId="10" fillId="0" borderId="6" xfId="0" applyNumberFormat="1" applyFont="1" applyBorder="1" applyAlignment="1" applyProtection="1">
      <alignment horizontal="right" vertical="top"/>
    </xf>
    <xf numFmtId="4" fontId="11" fillId="0" borderId="7" xfId="0" applyNumberFormat="1" applyFont="1" applyBorder="1" applyAlignment="1" applyProtection="1">
      <alignment vertical="top"/>
    </xf>
    <xf numFmtId="4" fontId="10" fillId="0" borderId="8" xfId="0" applyNumberFormat="1" applyFont="1" applyBorder="1" applyAlignment="1" applyProtection="1">
      <alignment vertical="top"/>
    </xf>
    <xf numFmtId="0" fontId="11" fillId="0" borderId="9" xfId="0" applyFont="1" applyBorder="1" applyAlignment="1" applyProtection="1">
      <alignment vertical="top"/>
    </xf>
    <xf numFmtId="4" fontId="10" fillId="0" borderId="9" xfId="0" applyNumberFormat="1" applyFont="1" applyBorder="1" applyAlignment="1" applyProtection="1">
      <alignment horizontal="right" vertical="top"/>
    </xf>
    <xf numFmtId="4" fontId="11" fillId="0" borderId="10" xfId="0" applyNumberFormat="1" applyFont="1" applyBorder="1" applyAlignment="1" applyProtection="1">
      <alignment vertical="top"/>
    </xf>
    <xf numFmtId="0" fontId="14" fillId="0" borderId="0" xfId="0" applyFont="1" applyAlignment="1" applyProtection="1">
      <alignment vertical="center"/>
    </xf>
    <xf numFmtId="49" fontId="17" fillId="3" borderId="3" xfId="0" applyNumberFormat="1" applyFont="1" applyFill="1" applyBorder="1" applyAlignment="1" applyProtection="1">
      <alignment horizontal="center" vertical="center"/>
    </xf>
    <xf numFmtId="49" fontId="17" fillId="3" borderId="4" xfId="0" applyNumberFormat="1" applyFont="1" applyFill="1" applyBorder="1" applyAlignment="1" applyProtection="1">
      <alignment horizontal="center" vertical="center"/>
    </xf>
    <xf numFmtId="49" fontId="19" fillId="0" borderId="5" xfId="0" applyNumberFormat="1" applyFont="1" applyBorder="1" applyAlignment="1" applyProtection="1">
      <alignment horizontal="left" vertical="center"/>
    </xf>
    <xf numFmtId="49" fontId="10" fillId="0" borderId="6" xfId="0" applyNumberFormat="1" applyFont="1" applyBorder="1" applyAlignment="1" applyProtection="1">
      <alignment horizontal="left" vertical="center"/>
    </xf>
    <xf numFmtId="4" fontId="10" fillId="0" borderId="6" xfId="0" applyNumberFormat="1" applyFont="1" applyBorder="1" applyAlignment="1" applyProtection="1">
      <alignment horizontal="right" vertical="center"/>
    </xf>
    <xf numFmtId="4" fontId="10" fillId="0" borderId="7" xfId="0" applyNumberFormat="1" applyFont="1" applyBorder="1" applyAlignment="1" applyProtection="1">
      <alignment horizontal="right" vertical="center"/>
    </xf>
    <xf numFmtId="4" fontId="14" fillId="0" borderId="0" xfId="0" applyNumberFormat="1" applyFont="1" applyAlignment="1" applyProtection="1">
      <alignment vertical="center"/>
    </xf>
    <xf numFmtId="49" fontId="10" fillId="0" borderId="6" xfId="0" applyNumberFormat="1" applyFont="1" applyBorder="1" applyAlignment="1" applyProtection="1">
      <alignment horizontal="right" vertical="center"/>
    </xf>
    <xf numFmtId="49" fontId="10" fillId="0" borderId="7" xfId="0" applyNumberFormat="1" applyFont="1" applyBorder="1" applyAlignment="1" applyProtection="1">
      <alignment horizontal="right" vertical="center"/>
    </xf>
    <xf numFmtId="0" fontId="14" fillId="0" borderId="12" xfId="0" applyFont="1" applyBorder="1" applyAlignment="1" applyProtection="1">
      <alignment vertical="center"/>
    </xf>
    <xf numFmtId="0" fontId="14" fillId="0" borderId="13" xfId="0" applyFont="1" applyBorder="1" applyAlignment="1" applyProtection="1">
      <alignment vertical="center"/>
    </xf>
    <xf numFmtId="0" fontId="14" fillId="0" borderId="14" xfId="0" applyFont="1" applyBorder="1" applyAlignment="1" applyProtection="1">
      <alignment vertical="center"/>
    </xf>
    <xf numFmtId="4" fontId="19" fillId="3" borderId="6" xfId="0" applyNumberFormat="1" applyFont="1" applyFill="1" applyBorder="1" applyAlignment="1" applyProtection="1">
      <alignment horizontal="right" vertical="center"/>
    </xf>
    <xf numFmtId="0" fontId="14" fillId="0" borderId="15" xfId="0" applyFont="1" applyBorder="1" applyAlignment="1" applyProtection="1">
      <alignment vertical="center"/>
    </xf>
    <xf numFmtId="4" fontId="19" fillId="3" borderId="7" xfId="0" applyNumberFormat="1" applyFont="1" applyFill="1" applyBorder="1" applyAlignment="1" applyProtection="1">
      <alignment horizontal="right" vertical="center"/>
    </xf>
    <xf numFmtId="0" fontId="14" fillId="0" borderId="16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6" fillId="0" borderId="0" xfId="0" applyFont="1" applyAlignment="1" applyProtection="1"/>
    <xf numFmtId="39" fontId="6" fillId="0" borderId="0" xfId="0" applyNumberFormat="1" applyFont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4" fillId="0" borderId="0" xfId="0" applyNumberFormat="1" applyFont="1" applyAlignment="1" applyProtection="1">
      <alignment horizontal="center" vertical="top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7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7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20" fillId="0" borderId="17" xfId="0" applyFont="1" applyBorder="1" applyAlignment="1" applyProtection="1">
      <alignment horizontal="center" vertical="top"/>
    </xf>
    <xf numFmtId="2" fontId="20" fillId="0" borderId="6" xfId="0" applyNumberFormat="1" applyFont="1" applyBorder="1" applyAlignment="1" applyProtection="1">
      <alignment horizontal="center" vertical="top"/>
    </xf>
    <xf numFmtId="3" fontId="20" fillId="0" borderId="6" xfId="0" applyNumberFormat="1" applyFont="1" applyBorder="1" applyAlignment="1" applyProtection="1">
      <alignment vertical="top"/>
    </xf>
    <xf numFmtId="0" fontId="20" fillId="0" borderId="6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4" fontId="10" fillId="0" borderId="6" xfId="0" applyNumberFormat="1" applyFont="1" applyBorder="1" applyAlignment="1" applyProtection="1">
      <alignment vertical="top"/>
    </xf>
    <xf numFmtId="4" fontId="10" fillId="0" borderId="7" xfId="0" applyNumberFormat="1" applyFont="1" applyBorder="1" applyAlignment="1" applyProtection="1">
      <alignment vertical="top"/>
    </xf>
    <xf numFmtId="4" fontId="10" fillId="0" borderId="6" xfId="0" applyNumberFormat="1" applyFont="1" applyBorder="1" applyAlignment="1" applyProtection="1">
      <alignment vertical="center"/>
    </xf>
    <xf numFmtId="4" fontId="10" fillId="0" borderId="7" xfId="0" applyNumberFormat="1" applyFont="1" applyBorder="1" applyAlignment="1" applyProtection="1">
      <alignment vertical="center"/>
    </xf>
    <xf numFmtId="39" fontId="10" fillId="0" borderId="6" xfId="0" applyNumberFormat="1" applyFont="1" applyBorder="1" applyAlignment="1" applyProtection="1">
      <alignment vertical="top"/>
    </xf>
    <xf numFmtId="49" fontId="11" fillId="0" borderId="5" xfId="0" applyNumberFormat="1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4" fontId="10" fillId="0" borderId="10" xfId="0" applyNumberFormat="1" applyFont="1" applyBorder="1" applyAlignment="1" applyProtection="1">
      <alignment vertical="top"/>
    </xf>
    <xf numFmtId="2" fontId="10" fillId="0" borderId="4" xfId="0" applyNumberFormat="1" applyFont="1" applyBorder="1" applyAlignment="1" applyProtection="1">
      <alignment horizontal="right" vertical="center"/>
    </xf>
    <xf numFmtId="4" fontId="10" fillId="0" borderId="19" xfId="0" applyNumberFormat="1" applyFont="1" applyBorder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11" fillId="2" borderId="24" xfId="0" applyFont="1" applyFill="1" applyBorder="1" applyAlignment="1" applyProtection="1">
      <alignment vertical="top" wrapText="1"/>
    </xf>
    <xf numFmtId="4" fontId="10" fillId="0" borderId="4" xfId="0" applyNumberFormat="1" applyFont="1" applyBorder="1" applyAlignment="1" applyProtection="1">
      <alignment horizontal="right" vertical="center"/>
    </xf>
    <xf numFmtId="4" fontId="10" fillId="0" borderId="26" xfId="0" applyNumberFormat="1" applyFont="1" applyBorder="1" applyAlignment="1" applyProtection="1">
      <alignment vertical="top"/>
    </xf>
    <xf numFmtId="4" fontId="10" fillId="0" borderId="26" xfId="0" applyNumberFormat="1" applyFont="1" applyBorder="1" applyAlignment="1" applyProtection="1">
      <alignment vertical="center"/>
    </xf>
    <xf numFmtId="39" fontId="10" fillId="0" borderId="26" xfId="0" applyNumberFormat="1" applyFont="1" applyBorder="1" applyAlignment="1" applyProtection="1">
      <alignment vertical="top"/>
    </xf>
    <xf numFmtId="4" fontId="10" fillId="0" borderId="26" xfId="0" applyNumberFormat="1" applyFont="1" applyBorder="1" applyAlignment="1" applyProtection="1">
      <alignment horizontal="right" vertical="top"/>
    </xf>
    <xf numFmtId="4" fontId="10" fillId="0" borderId="28" xfId="0" applyNumberFormat="1" applyFont="1" applyBorder="1" applyAlignment="1" applyProtection="1">
      <alignment horizontal="right" vertical="top"/>
    </xf>
    <xf numFmtId="0" fontId="6" fillId="0" borderId="0" xfId="0" applyFont="1" applyAlignment="1" applyProtection="1">
      <alignment horizontal="center" vertical="top" wrapText="1"/>
    </xf>
    <xf numFmtId="0" fontId="11" fillId="5" borderId="30" xfId="0" applyFont="1" applyFill="1" applyBorder="1" applyAlignment="1" applyProtection="1">
      <alignment horizontal="center" vertical="top" wrapText="1"/>
    </xf>
    <xf numFmtId="0" fontId="21" fillId="0" borderId="0" xfId="0" applyFont="1" applyAlignment="1" applyProtection="1">
      <alignment horizontal="left"/>
    </xf>
    <xf numFmtId="0" fontId="22" fillId="0" borderId="0" xfId="0" applyFont="1" applyAlignment="1">
      <alignment horizontal="left" vertical="top" wrapText="1"/>
      <protection locked="0"/>
    </xf>
    <xf numFmtId="39" fontId="10" fillId="0" borderId="9" xfId="0" applyNumberFormat="1" applyFont="1" applyBorder="1" applyAlignment="1" applyProtection="1">
      <alignment vertical="top"/>
    </xf>
    <xf numFmtId="39" fontId="10" fillId="4" borderId="28" xfId="0" applyNumberFormat="1" applyFont="1" applyFill="1" applyBorder="1" applyAlignment="1" applyProtection="1">
      <alignment vertical="top"/>
    </xf>
    <xf numFmtId="37" fontId="20" fillId="0" borderId="0" xfId="0" applyNumberFormat="1" applyFont="1" applyAlignment="1">
      <alignment horizontal="center" vertical="top"/>
      <protection locked="0"/>
    </xf>
    <xf numFmtId="0" fontId="11" fillId="4" borderId="5" xfId="0" applyFont="1" applyFill="1" applyBorder="1" applyAlignment="1" applyProtection="1">
      <alignment horizontal="center" vertical="center"/>
    </xf>
    <xf numFmtId="2" fontId="10" fillId="4" borderId="6" xfId="0" applyNumberFormat="1" applyFont="1" applyFill="1" applyBorder="1" applyAlignment="1" applyProtection="1">
      <alignment vertical="top"/>
    </xf>
    <xf numFmtId="0" fontId="11" fillId="4" borderId="6" xfId="0" applyFont="1" applyFill="1" applyBorder="1" applyAlignment="1" applyProtection="1">
      <alignment vertical="top"/>
    </xf>
    <xf numFmtId="0" fontId="11" fillId="4" borderId="4" xfId="0" applyFont="1" applyFill="1" applyBorder="1" applyAlignment="1" applyProtection="1">
      <alignment vertical="top"/>
    </xf>
    <xf numFmtId="0" fontId="11" fillId="4" borderId="6" xfId="0" applyFont="1" applyFill="1" applyBorder="1" applyAlignment="1" applyProtection="1">
      <alignment vertical="center"/>
    </xf>
    <xf numFmtId="0" fontId="0" fillId="0" borderId="26" xfId="0" applyBorder="1" applyAlignment="1" applyProtection="1">
      <alignment vertical="top"/>
    </xf>
    <xf numFmtId="0" fontId="20" fillId="0" borderId="26" xfId="0" applyFont="1" applyBorder="1" applyAlignment="1" applyProtection="1">
      <alignment vertical="top"/>
    </xf>
    <xf numFmtId="4" fontId="10" fillId="0" borderId="25" xfId="0" applyNumberFormat="1" applyFont="1" applyBorder="1" applyAlignment="1" applyProtection="1">
      <alignment horizontal="right" vertical="center"/>
    </xf>
    <xf numFmtId="0" fontId="11" fillId="4" borderId="9" xfId="0" applyFont="1" applyFill="1" applyBorder="1" applyAlignment="1" applyProtection="1">
      <alignment vertical="top"/>
    </xf>
    <xf numFmtId="4" fontId="10" fillId="0" borderId="3" xfId="0" applyNumberFormat="1" applyFont="1" applyBorder="1" applyAlignment="1" applyProtection="1">
      <alignment vertical="top"/>
    </xf>
    <xf numFmtId="0" fontId="11" fillId="0" borderId="4" xfId="0" applyFont="1" applyBorder="1" applyAlignment="1" applyProtection="1">
      <alignment vertical="top"/>
    </xf>
    <xf numFmtId="4" fontId="10" fillId="0" borderId="4" xfId="0" applyNumberFormat="1" applyFont="1" applyBorder="1" applyAlignment="1" applyProtection="1">
      <alignment horizontal="right" vertical="top"/>
    </xf>
    <xf numFmtId="4" fontId="10" fillId="0" borderId="25" xfId="0" applyNumberFormat="1" applyFont="1" applyBorder="1" applyAlignment="1" applyProtection="1">
      <alignment horizontal="right" vertical="top"/>
    </xf>
    <xf numFmtId="4" fontId="11" fillId="0" borderId="19" xfId="0" applyNumberFormat="1" applyFont="1" applyBorder="1" applyAlignment="1" applyProtection="1">
      <alignment vertical="top"/>
    </xf>
    <xf numFmtId="2" fontId="10" fillId="4" borderId="9" xfId="0" applyNumberFormat="1" applyFont="1" applyFill="1" applyBorder="1" applyAlignment="1" applyProtection="1">
      <alignment vertical="top"/>
    </xf>
    <xf numFmtId="2" fontId="10" fillId="4" borderId="6" xfId="0" applyNumberFormat="1" applyFont="1" applyFill="1" applyBorder="1" applyAlignment="1" applyProtection="1">
      <alignment horizontal="right" vertical="center"/>
    </xf>
    <xf numFmtId="2" fontId="10" fillId="4" borderId="22" xfId="0" applyNumberFormat="1" applyFont="1" applyFill="1" applyBorder="1" applyAlignment="1" applyProtection="1">
      <alignment horizontal="right" vertical="center"/>
    </xf>
    <xf numFmtId="0" fontId="11" fillId="4" borderId="22" xfId="0" applyFont="1" applyFill="1" applyBorder="1" applyAlignment="1" applyProtection="1">
      <alignment horizontal="left" vertical="center" wrapText="1"/>
    </xf>
    <xf numFmtId="4" fontId="0" fillId="0" borderId="0" xfId="0" applyNumberFormat="1" applyAlignment="1" applyProtection="1">
      <alignment horizontal="center" vertical="center"/>
    </xf>
    <xf numFmtId="0" fontId="11" fillId="4" borderId="21" xfId="0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vertical="center"/>
    </xf>
    <xf numFmtId="4" fontId="10" fillId="4" borderId="22" xfId="0" applyNumberFormat="1" applyFont="1" applyFill="1" applyBorder="1" applyAlignment="1" applyProtection="1">
      <alignment horizontal="right" vertical="center"/>
    </xf>
    <xf numFmtId="4" fontId="10" fillId="4" borderId="27" xfId="0" applyNumberFormat="1" applyFont="1" applyFill="1" applyBorder="1" applyAlignment="1" applyProtection="1">
      <alignment horizontal="right" vertical="center"/>
    </xf>
    <xf numFmtId="4" fontId="10" fillId="4" borderId="31" xfId="0" applyNumberFormat="1" applyFont="1" applyFill="1" applyBorder="1" applyAlignment="1" applyProtection="1">
      <alignment horizontal="right" vertical="center"/>
    </xf>
    <xf numFmtId="0" fontId="0" fillId="4" borderId="0" xfId="0" applyFill="1" applyAlignment="1">
      <alignment horizontal="left" vertical="top" wrapText="1"/>
      <protection locked="0"/>
    </xf>
    <xf numFmtId="0" fontId="26" fillId="4" borderId="0" xfId="0" applyFont="1" applyFill="1" applyAlignment="1">
      <alignment horizontal="left" vertical="top" wrapText="1"/>
      <protection locked="0"/>
    </xf>
    <xf numFmtId="0" fontId="11" fillId="4" borderId="6" xfId="0" applyFont="1" applyFill="1" applyBorder="1" applyAlignment="1" applyProtection="1">
      <alignment vertical="center" wrapText="1"/>
    </xf>
    <xf numFmtId="0" fontId="11" fillId="0" borderId="6" xfId="0" applyFont="1" applyBorder="1" applyAlignment="1" applyProtection="1">
      <alignment vertical="center"/>
    </xf>
    <xf numFmtId="2" fontId="10" fillId="4" borderId="6" xfId="0" applyNumberFormat="1" applyFont="1" applyFill="1" applyBorder="1" applyAlignment="1" applyProtection="1">
      <alignment vertical="center"/>
    </xf>
    <xf numFmtId="4" fontId="10" fillId="0" borderId="0" xfId="0" applyNumberFormat="1" applyFont="1" applyAlignment="1" applyProtection="1">
      <alignment vertical="top"/>
    </xf>
    <xf numFmtId="0" fontId="11" fillId="0" borderId="0" xfId="0" applyFont="1" applyAlignment="1" applyProtection="1">
      <alignment vertical="top"/>
    </xf>
    <xf numFmtId="4" fontId="10" fillId="0" borderId="0" xfId="0" applyNumberFormat="1" applyFont="1" applyAlignment="1" applyProtection="1">
      <alignment horizontal="right" vertical="top"/>
    </xf>
    <xf numFmtId="4" fontId="11" fillId="0" borderId="0" xfId="0" applyNumberFormat="1" applyFont="1" applyAlignment="1" applyProtection="1">
      <alignment vertical="top"/>
    </xf>
    <xf numFmtId="49" fontId="10" fillId="0" borderId="38" xfId="0" applyNumberFormat="1" applyFont="1" applyBorder="1" applyAlignment="1" applyProtection="1">
      <alignment horizontal="left" vertical="center"/>
    </xf>
    <xf numFmtId="0" fontId="10" fillId="0" borderId="39" xfId="0" applyFont="1" applyBorder="1" applyAlignment="1" applyProtection="1">
      <alignment horizontal="left" vertical="center"/>
    </xf>
    <xf numFmtId="0" fontId="10" fillId="0" borderId="40" xfId="0" applyFont="1" applyBorder="1" applyAlignment="1" applyProtection="1">
      <alignment horizontal="left" vertical="center"/>
    </xf>
    <xf numFmtId="49" fontId="10" fillId="0" borderId="41" xfId="0" applyNumberFormat="1" applyFont="1" applyBorder="1" applyAlignment="1" applyProtection="1">
      <alignment horizontal="left" vertical="center"/>
    </xf>
    <xf numFmtId="0" fontId="10" fillId="0" borderId="42" xfId="0" applyFont="1" applyBorder="1" applyAlignment="1" applyProtection="1">
      <alignment horizontal="left" vertical="center"/>
    </xf>
    <xf numFmtId="49" fontId="10" fillId="0" borderId="16" xfId="0" applyNumberFormat="1" applyFont="1" applyBorder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10" fillId="0" borderId="36" xfId="0" applyFont="1" applyBorder="1" applyAlignment="1" applyProtection="1">
      <alignment horizontal="left" vertical="center"/>
    </xf>
    <xf numFmtId="49" fontId="10" fillId="0" borderId="37" xfId="0" applyNumberFormat="1" applyFont="1" applyBorder="1" applyAlignment="1" applyProtection="1">
      <alignment horizontal="left" vertical="center"/>
    </xf>
    <xf numFmtId="0" fontId="10" fillId="0" borderId="15" xfId="0" applyFont="1" applyBorder="1" applyAlignment="1" applyProtection="1">
      <alignment horizontal="left" vertical="center"/>
    </xf>
    <xf numFmtId="49" fontId="10" fillId="0" borderId="34" xfId="0" applyNumberFormat="1" applyFont="1" applyBorder="1" applyAlignment="1" applyProtection="1">
      <alignment horizontal="left" vertical="center"/>
    </xf>
    <xf numFmtId="0" fontId="10" fillId="0" borderId="18" xfId="0" applyFont="1" applyBorder="1" applyAlignment="1" applyProtection="1">
      <alignment horizontal="left" vertical="center"/>
    </xf>
    <xf numFmtId="0" fontId="10" fillId="0" borderId="32" xfId="0" applyFont="1" applyBorder="1" applyAlignment="1" applyProtection="1">
      <alignment horizontal="left" vertical="center"/>
    </xf>
    <xf numFmtId="49" fontId="10" fillId="0" borderId="29" xfId="0" applyNumberFormat="1" applyFont="1" applyBorder="1" applyAlignment="1" applyProtection="1">
      <alignment horizontal="left" vertical="center"/>
    </xf>
    <xf numFmtId="0" fontId="10" fillId="0" borderId="35" xfId="0" applyFont="1" applyBorder="1" applyAlignment="1" applyProtection="1">
      <alignment horizontal="left" vertical="center"/>
    </xf>
    <xf numFmtId="49" fontId="19" fillId="3" borderId="5" xfId="0" applyNumberFormat="1" applyFont="1" applyFill="1" applyBorder="1" applyAlignment="1" applyProtection="1">
      <alignment horizontal="left" vertical="center"/>
    </xf>
    <xf numFmtId="0" fontId="19" fillId="3" borderId="6" xfId="0" applyFont="1" applyFill="1" applyBorder="1" applyAlignment="1" applyProtection="1">
      <alignment horizontal="left" vertical="center"/>
    </xf>
    <xf numFmtId="49" fontId="19" fillId="3" borderId="6" xfId="0" applyNumberFormat="1" applyFont="1" applyFill="1" applyBorder="1" applyAlignment="1" applyProtection="1">
      <alignment horizontal="left" vertical="center"/>
    </xf>
    <xf numFmtId="49" fontId="19" fillId="0" borderId="5" xfId="0" applyNumberFormat="1" applyFont="1" applyBorder="1" applyAlignment="1" applyProtection="1">
      <alignment horizontal="left" vertical="center"/>
    </xf>
    <xf numFmtId="0" fontId="19" fillId="0" borderId="6" xfId="0" applyFont="1" applyBorder="1" applyAlignment="1" applyProtection="1">
      <alignment horizontal="left" vertical="center"/>
    </xf>
    <xf numFmtId="49" fontId="10" fillId="0" borderId="6" xfId="0" applyNumberFormat="1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left" vertical="center"/>
    </xf>
    <xf numFmtId="49" fontId="19" fillId="0" borderId="6" xfId="0" applyNumberFormat="1" applyFont="1" applyBorder="1" applyAlignment="1" applyProtection="1">
      <alignment horizontal="left" vertical="center"/>
    </xf>
    <xf numFmtId="49" fontId="16" fillId="0" borderId="16" xfId="0" applyNumberFormat="1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6" fillId="0" borderId="15" xfId="0" applyFont="1" applyBorder="1" applyAlignment="1" applyProtection="1">
      <alignment horizontal="center" vertical="center"/>
    </xf>
    <xf numFmtId="49" fontId="18" fillId="0" borderId="4" xfId="0" applyNumberFormat="1" applyFont="1" applyBorder="1" applyAlignment="1" applyProtection="1">
      <alignment horizontal="left" vertical="center"/>
    </xf>
    <xf numFmtId="0" fontId="18" fillId="0" borderId="4" xfId="0" applyFont="1" applyBorder="1" applyAlignment="1" applyProtection="1">
      <alignment horizontal="left" vertical="center"/>
    </xf>
    <xf numFmtId="0" fontId="18" fillId="0" borderId="19" xfId="0" applyFont="1" applyBorder="1" applyAlignment="1" applyProtection="1">
      <alignment horizontal="left" vertical="center"/>
    </xf>
    <xf numFmtId="49" fontId="14" fillId="0" borderId="7" xfId="0" applyNumberFormat="1" applyFont="1" applyBorder="1" applyAlignment="1" applyProtection="1">
      <alignment horizontal="left" vertical="center"/>
    </xf>
    <xf numFmtId="0" fontId="14" fillId="0" borderId="7" xfId="0" applyFont="1" applyBorder="1" applyAlignment="1" applyProtection="1">
      <alignment horizontal="left" vertical="center"/>
    </xf>
    <xf numFmtId="49" fontId="14" fillId="0" borderId="5" xfId="0" applyNumberFormat="1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0" fontId="14" fillId="0" borderId="5" xfId="0" applyFont="1" applyBorder="1" applyAlignment="1" applyProtection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</xf>
    <xf numFmtId="49" fontId="14" fillId="0" borderId="29" xfId="0" applyNumberFormat="1" applyFont="1" applyBorder="1" applyAlignment="1" applyProtection="1">
      <alignment horizontal="center" vertical="center"/>
    </xf>
    <xf numFmtId="49" fontId="14" fillId="0" borderId="32" xfId="0" applyNumberFormat="1" applyFont="1" applyBorder="1" applyAlignment="1" applyProtection="1">
      <alignment horizontal="center" vertical="center"/>
    </xf>
    <xf numFmtId="49" fontId="14" fillId="0" borderId="27" xfId="0" applyNumberFormat="1" applyFont="1" applyBorder="1" applyAlignment="1" applyProtection="1">
      <alignment horizontal="center" vertical="center"/>
    </xf>
    <xf numFmtId="49" fontId="14" fillId="0" borderId="33" xfId="0" applyNumberFormat="1" applyFont="1" applyBorder="1" applyAlignment="1" applyProtection="1">
      <alignment horizontal="center" vertical="center"/>
    </xf>
    <xf numFmtId="14" fontId="15" fillId="0" borderId="7" xfId="0" applyNumberFormat="1" applyFont="1" applyBorder="1" applyAlignment="1" applyProtection="1">
      <alignment horizontal="left" vertical="center"/>
    </xf>
    <xf numFmtId="0" fontId="15" fillId="0" borderId="7" xfId="0" applyFont="1" applyBorder="1" applyAlignment="1" applyProtection="1">
      <alignment horizontal="left" vertical="center"/>
    </xf>
    <xf numFmtId="14" fontId="24" fillId="0" borderId="6" xfId="0" applyNumberFormat="1" applyFont="1" applyBorder="1" applyAlignment="1" applyProtection="1">
      <alignment horizontal="left" vertical="center"/>
    </xf>
    <xf numFmtId="49" fontId="14" fillId="0" borderId="6" xfId="1" applyNumberFormat="1" applyFont="1" applyBorder="1" applyAlignment="1">
      <alignment horizontal="left" vertical="center"/>
    </xf>
    <xf numFmtId="0" fontId="14" fillId="0" borderId="6" xfId="1" applyFont="1" applyBorder="1" applyAlignment="1">
      <alignment horizontal="left" vertical="center"/>
    </xf>
    <xf numFmtId="14" fontId="14" fillId="0" borderId="6" xfId="1" applyNumberFormat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49" fontId="15" fillId="0" borderId="29" xfId="0" applyNumberFormat="1" applyFont="1" applyBorder="1" applyAlignment="1" applyProtection="1">
      <alignment horizontal="left" vertical="center" wrapText="1"/>
    </xf>
    <xf numFmtId="0" fontId="15" fillId="0" borderId="32" xfId="0" applyFont="1" applyBorder="1" applyAlignment="1" applyProtection="1">
      <alignment vertical="center" wrapText="1"/>
    </xf>
    <xf numFmtId="0" fontId="15" fillId="0" borderId="27" xfId="0" applyFont="1" applyBorder="1" applyAlignment="1" applyProtection="1">
      <alignment vertical="center" wrapText="1"/>
    </xf>
    <xf numFmtId="0" fontId="15" fillId="0" borderId="33" xfId="0" applyFont="1" applyBorder="1" applyAlignment="1" applyProtection="1">
      <alignment vertical="center" wrapText="1"/>
    </xf>
    <xf numFmtId="49" fontId="15" fillId="0" borderId="6" xfId="0" applyNumberFormat="1" applyFont="1" applyBorder="1" applyAlignment="1" applyProtection="1">
      <alignment horizontal="left" vertical="center"/>
    </xf>
    <xf numFmtId="0" fontId="15" fillId="0" borderId="6" xfId="0" applyFont="1" applyBorder="1" applyAlignment="1" applyProtection="1">
      <alignment horizontal="left" vertical="center"/>
    </xf>
    <xf numFmtId="49" fontId="13" fillId="0" borderId="0" xfId="0" applyNumberFormat="1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49" fontId="14" fillId="0" borderId="3" xfId="0" applyNumberFormat="1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left" vertical="center"/>
    </xf>
    <xf numFmtId="49" fontId="15" fillId="0" borderId="4" xfId="0" applyNumberFormat="1" applyFont="1" applyBorder="1" applyAlignment="1" applyProtection="1">
      <alignment horizontal="left" vertical="center" wrapText="1"/>
    </xf>
    <xf numFmtId="49" fontId="15" fillId="0" borderId="6" xfId="0" applyNumberFormat="1" applyFont="1" applyBorder="1" applyAlignment="1" applyProtection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/>
    </xf>
    <xf numFmtId="49" fontId="15" fillId="0" borderId="4" xfId="0" applyNumberFormat="1" applyFont="1" applyBorder="1" applyAlignment="1" applyProtection="1">
      <alignment horizontal="left" vertical="center"/>
    </xf>
    <xf numFmtId="0" fontId="15" fillId="0" borderId="4" xfId="0" applyFont="1" applyBorder="1" applyAlignment="1" applyProtection="1">
      <alignment horizontal="left" vertical="center"/>
    </xf>
    <xf numFmtId="49" fontId="14" fillId="0" borderId="19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center" vertical="center"/>
    </xf>
    <xf numFmtId="0" fontId="11" fillId="4" borderId="11" xfId="0" applyFont="1" applyFill="1" applyBorder="1" applyAlignment="1" applyProtection="1">
      <alignment horizontal="left" vertical="top" wrapText="1"/>
    </xf>
    <xf numFmtId="0" fontId="11" fillId="4" borderId="22" xfId="0" applyFont="1" applyFill="1" applyBorder="1" applyAlignment="1" applyProtection="1">
      <alignment horizontal="left" vertical="top" wrapText="1"/>
    </xf>
    <xf numFmtId="0" fontId="11" fillId="0" borderId="11" xfId="0" applyFont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center" vertical="center"/>
    </xf>
    <xf numFmtId="2" fontId="10" fillId="4" borderId="11" xfId="0" applyNumberFormat="1" applyFont="1" applyFill="1" applyBorder="1" applyAlignment="1" applyProtection="1">
      <alignment horizontal="right" vertical="center"/>
    </xf>
    <xf numFmtId="2" fontId="10" fillId="4" borderId="22" xfId="0" applyNumberFormat="1" applyFont="1" applyFill="1" applyBorder="1" applyAlignment="1" applyProtection="1">
      <alignment horizontal="right" vertical="center"/>
    </xf>
    <xf numFmtId="4" fontId="10" fillId="0" borderId="11" xfId="0" applyNumberFormat="1" applyFont="1" applyBorder="1" applyAlignment="1" applyProtection="1">
      <alignment horizontal="right" vertical="center"/>
    </xf>
    <xf numFmtId="4" fontId="10" fillId="0" borderId="22" xfId="0" applyNumberFormat="1" applyFont="1" applyBorder="1" applyAlignment="1" applyProtection="1">
      <alignment horizontal="right" vertical="center"/>
    </xf>
    <xf numFmtId="4" fontId="10" fillId="0" borderId="23" xfId="0" applyNumberFormat="1" applyFont="1" applyBorder="1" applyAlignment="1" applyProtection="1">
      <alignment horizontal="right" vertical="center"/>
    </xf>
    <xf numFmtId="4" fontId="10" fillId="0" borderId="31" xfId="0" applyNumberFormat="1" applyFont="1" applyBorder="1" applyAlignment="1" applyProtection="1">
      <alignment horizontal="right" vertical="center"/>
    </xf>
  </cellXfs>
  <cellStyles count="2">
    <cellStyle name="Normální" xfId="0" builtinId="0"/>
    <cellStyle name="normální 2" xfId="1" xr:uid="{F879C12C-8B41-4470-943C-2A581906D2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13F27-C20B-4B66-A470-D1D9F4C69756}">
  <dimension ref="A1:K32"/>
  <sheetViews>
    <sheetView topLeftCell="A3" workbookViewId="0">
      <selection activeCell="F4" sqref="F4:G5"/>
    </sheetView>
  </sheetViews>
  <sheetFormatPr defaultColWidth="13.28515625" defaultRowHeight="13.2" x14ac:dyDescent="0.2"/>
  <cols>
    <col min="1" max="1" width="13.28515625" style="37" customWidth="1"/>
    <col min="2" max="2" width="11.85546875" style="37" customWidth="1"/>
    <col min="3" max="3" width="25.28515625" style="37" customWidth="1"/>
    <col min="4" max="4" width="11.85546875" style="37" customWidth="1"/>
    <col min="5" max="5" width="16.28515625" style="37" customWidth="1"/>
    <col min="6" max="6" width="26.28515625" style="37" customWidth="1"/>
    <col min="7" max="7" width="13.28515625" style="37" customWidth="1"/>
    <col min="8" max="8" width="13.85546875" style="37" customWidth="1"/>
    <col min="9" max="9" width="26.140625" style="37" customWidth="1"/>
    <col min="10" max="10" width="13.28515625" style="37"/>
    <col min="11" max="11" width="13.7109375" style="37" bestFit="1" customWidth="1"/>
    <col min="12" max="16384" width="13.28515625" style="37"/>
  </cols>
  <sheetData>
    <row r="1" spans="1:11" ht="28.65" customHeight="1" thickBot="1" x14ac:dyDescent="0.25">
      <c r="A1" s="186" t="s">
        <v>18</v>
      </c>
      <c r="B1" s="187"/>
      <c r="C1" s="187"/>
      <c r="D1" s="187"/>
      <c r="E1" s="187"/>
      <c r="F1" s="187"/>
      <c r="G1" s="187"/>
      <c r="H1" s="187"/>
      <c r="I1" s="187"/>
    </row>
    <row r="2" spans="1:11" ht="12.75" customHeight="1" x14ac:dyDescent="0.2">
      <c r="A2" s="188" t="s">
        <v>19</v>
      </c>
      <c r="B2" s="189"/>
      <c r="C2" s="190" t="s">
        <v>126</v>
      </c>
      <c r="D2" s="190"/>
      <c r="E2" s="192" t="s">
        <v>20</v>
      </c>
      <c r="F2" s="193" t="s">
        <v>21</v>
      </c>
      <c r="G2" s="194"/>
      <c r="H2" s="192" t="s">
        <v>22</v>
      </c>
      <c r="I2" s="195" t="s">
        <v>77</v>
      </c>
    </row>
    <row r="3" spans="1:11" x14ac:dyDescent="0.2">
      <c r="A3" s="167"/>
      <c r="B3" s="166"/>
      <c r="C3" s="191"/>
      <c r="D3" s="191"/>
      <c r="E3" s="166"/>
      <c r="F3" s="185"/>
      <c r="G3" s="185"/>
      <c r="H3" s="166"/>
      <c r="I3" s="164"/>
    </row>
    <row r="4" spans="1:11" x14ac:dyDescent="0.2">
      <c r="A4" s="165" t="s">
        <v>23</v>
      </c>
      <c r="B4" s="166"/>
      <c r="C4" s="184" t="s">
        <v>75</v>
      </c>
      <c r="D4" s="185"/>
      <c r="E4" s="168" t="s">
        <v>24</v>
      </c>
      <c r="F4" s="168"/>
      <c r="G4" s="166"/>
      <c r="H4" s="168" t="s">
        <v>22</v>
      </c>
      <c r="I4" s="163"/>
    </row>
    <row r="5" spans="1:11" x14ac:dyDescent="0.2">
      <c r="A5" s="167"/>
      <c r="B5" s="166"/>
      <c r="C5" s="185"/>
      <c r="D5" s="185"/>
      <c r="E5" s="166"/>
      <c r="F5" s="166"/>
      <c r="G5" s="166"/>
      <c r="H5" s="166"/>
      <c r="I5" s="164"/>
    </row>
    <row r="6" spans="1:11" ht="13.2" customHeight="1" x14ac:dyDescent="0.2">
      <c r="A6" s="165" t="s">
        <v>25</v>
      </c>
      <c r="B6" s="166"/>
      <c r="C6" s="180" t="s">
        <v>127</v>
      </c>
      <c r="D6" s="181"/>
      <c r="E6" s="168" t="s">
        <v>26</v>
      </c>
      <c r="F6" s="168"/>
      <c r="G6" s="166"/>
      <c r="H6" s="168" t="s">
        <v>22</v>
      </c>
      <c r="I6" s="163"/>
    </row>
    <row r="7" spans="1:11" x14ac:dyDescent="0.2">
      <c r="A7" s="167"/>
      <c r="B7" s="166"/>
      <c r="C7" s="182"/>
      <c r="D7" s="183"/>
      <c r="E7" s="166"/>
      <c r="F7" s="166"/>
      <c r="G7" s="166"/>
      <c r="H7" s="166"/>
      <c r="I7" s="164"/>
    </row>
    <row r="8" spans="1:11" x14ac:dyDescent="0.2">
      <c r="A8" s="165" t="s">
        <v>27</v>
      </c>
      <c r="B8" s="166"/>
      <c r="C8" s="175" t="s">
        <v>82</v>
      </c>
      <c r="D8" s="166"/>
      <c r="E8" s="176" t="s">
        <v>80</v>
      </c>
      <c r="F8" s="178" t="s">
        <v>83</v>
      </c>
      <c r="G8" s="179"/>
      <c r="H8" s="168" t="s">
        <v>28</v>
      </c>
      <c r="I8" s="163"/>
    </row>
    <row r="9" spans="1:11" x14ac:dyDescent="0.2">
      <c r="A9" s="167"/>
      <c r="B9" s="166"/>
      <c r="C9" s="166"/>
      <c r="D9" s="166"/>
      <c r="E9" s="177"/>
      <c r="F9" s="179"/>
      <c r="G9" s="179"/>
      <c r="H9" s="166"/>
      <c r="I9" s="164"/>
    </row>
    <row r="10" spans="1:11" x14ac:dyDescent="0.2">
      <c r="A10" s="165" t="s">
        <v>78</v>
      </c>
      <c r="B10" s="166"/>
      <c r="C10" s="168" t="s">
        <v>79</v>
      </c>
      <c r="D10" s="166"/>
      <c r="E10" s="168" t="s">
        <v>29</v>
      </c>
      <c r="F10" s="169" t="s">
        <v>97</v>
      </c>
      <c r="G10" s="170"/>
      <c r="H10" s="168" t="s">
        <v>30</v>
      </c>
      <c r="I10" s="173">
        <v>46063</v>
      </c>
    </row>
    <row r="11" spans="1:11" x14ac:dyDescent="0.2">
      <c r="A11" s="167"/>
      <c r="B11" s="166"/>
      <c r="C11" s="166"/>
      <c r="D11" s="166"/>
      <c r="E11" s="166"/>
      <c r="F11" s="171"/>
      <c r="G11" s="172"/>
      <c r="H11" s="166"/>
      <c r="I11" s="174"/>
    </row>
    <row r="12" spans="1:11" ht="23.4" customHeight="1" thickBot="1" x14ac:dyDescent="0.25">
      <c r="A12" s="157" t="s">
        <v>31</v>
      </c>
      <c r="B12" s="158"/>
      <c r="C12" s="158"/>
      <c r="D12" s="158"/>
      <c r="E12" s="158"/>
      <c r="F12" s="158"/>
      <c r="G12" s="158"/>
      <c r="H12" s="158"/>
      <c r="I12" s="159"/>
    </row>
    <row r="13" spans="1:11" ht="26.4" customHeight="1" x14ac:dyDescent="0.2">
      <c r="A13" s="38" t="s">
        <v>32</v>
      </c>
      <c r="B13" s="160" t="s">
        <v>33</v>
      </c>
      <c r="C13" s="161"/>
      <c r="D13" s="39" t="s">
        <v>34</v>
      </c>
      <c r="E13" s="160" t="s">
        <v>35</v>
      </c>
      <c r="F13" s="161"/>
      <c r="G13" s="39" t="s">
        <v>36</v>
      </c>
      <c r="H13" s="160" t="s">
        <v>37</v>
      </c>
      <c r="I13" s="162"/>
    </row>
    <row r="14" spans="1:11" ht="15.15" customHeight="1" x14ac:dyDescent="0.2">
      <c r="A14" s="40" t="s">
        <v>38</v>
      </c>
      <c r="B14" s="41" t="s">
        <v>39</v>
      </c>
      <c r="C14" s="42">
        <f>'rozpočet III-32412'!G35</f>
        <v>0</v>
      </c>
      <c r="D14" s="154" t="s">
        <v>40</v>
      </c>
      <c r="E14" s="155"/>
      <c r="F14" s="42">
        <v>0</v>
      </c>
      <c r="G14" s="154" t="s">
        <v>41</v>
      </c>
      <c r="H14" s="155"/>
      <c r="I14" s="43">
        <v>0</v>
      </c>
    </row>
    <row r="15" spans="1:11" ht="15.15" customHeight="1" x14ac:dyDescent="0.2">
      <c r="A15" s="40"/>
      <c r="B15" s="41" t="s">
        <v>42</v>
      </c>
      <c r="C15" s="42">
        <v>0</v>
      </c>
      <c r="D15" s="154" t="s">
        <v>43</v>
      </c>
      <c r="E15" s="155"/>
      <c r="F15" s="42">
        <v>0</v>
      </c>
      <c r="G15" s="154" t="s">
        <v>44</v>
      </c>
      <c r="H15" s="155"/>
      <c r="I15" s="43">
        <v>0</v>
      </c>
      <c r="K15" s="44"/>
    </row>
    <row r="16" spans="1:11" ht="15.15" customHeight="1" x14ac:dyDescent="0.2">
      <c r="A16" s="40" t="s">
        <v>45</v>
      </c>
      <c r="B16" s="41" t="s">
        <v>39</v>
      </c>
      <c r="C16" s="42">
        <v>0</v>
      </c>
      <c r="D16" s="154" t="s">
        <v>46</v>
      </c>
      <c r="E16" s="155"/>
      <c r="F16" s="42">
        <v>0</v>
      </c>
      <c r="G16" s="154" t="s">
        <v>47</v>
      </c>
      <c r="H16" s="155"/>
      <c r="I16" s="43">
        <v>0</v>
      </c>
    </row>
    <row r="17" spans="1:9" ht="15.15" customHeight="1" x14ac:dyDescent="0.2">
      <c r="A17" s="40"/>
      <c r="B17" s="41" t="s">
        <v>42</v>
      </c>
      <c r="C17" s="42">
        <v>0</v>
      </c>
      <c r="D17" s="154"/>
      <c r="E17" s="155"/>
      <c r="F17" s="45"/>
      <c r="G17" s="154" t="s">
        <v>48</v>
      </c>
      <c r="H17" s="155"/>
      <c r="I17" s="43">
        <v>0</v>
      </c>
    </row>
    <row r="18" spans="1:9" ht="15.15" customHeight="1" x14ac:dyDescent="0.2">
      <c r="A18" s="40" t="s">
        <v>49</v>
      </c>
      <c r="B18" s="41" t="s">
        <v>39</v>
      </c>
      <c r="C18" s="42">
        <v>0</v>
      </c>
      <c r="D18" s="154"/>
      <c r="E18" s="155"/>
      <c r="F18" s="45"/>
      <c r="G18" s="154" t="s">
        <v>50</v>
      </c>
      <c r="H18" s="155"/>
      <c r="I18" s="43">
        <v>0</v>
      </c>
    </row>
    <row r="19" spans="1:9" ht="15.15" customHeight="1" x14ac:dyDescent="0.2">
      <c r="A19" s="40"/>
      <c r="B19" s="41" t="s">
        <v>42</v>
      </c>
      <c r="C19" s="42">
        <v>0</v>
      </c>
      <c r="D19" s="154"/>
      <c r="E19" s="155"/>
      <c r="F19" s="45"/>
      <c r="G19" s="154" t="s">
        <v>51</v>
      </c>
      <c r="H19" s="155"/>
      <c r="I19" s="43">
        <v>0</v>
      </c>
    </row>
    <row r="20" spans="1:9" ht="15.15" customHeight="1" x14ac:dyDescent="0.2">
      <c r="A20" s="152" t="s">
        <v>52</v>
      </c>
      <c r="B20" s="153"/>
      <c r="C20" s="42">
        <v>0</v>
      </c>
      <c r="D20" s="154"/>
      <c r="E20" s="155"/>
      <c r="F20" s="45"/>
      <c r="G20" s="154"/>
      <c r="H20" s="155"/>
      <c r="I20" s="46"/>
    </row>
    <row r="21" spans="1:9" ht="15.15" customHeight="1" x14ac:dyDescent="0.2">
      <c r="A21" s="152" t="s">
        <v>53</v>
      </c>
      <c r="B21" s="153"/>
      <c r="C21" s="42">
        <v>0</v>
      </c>
      <c r="D21" s="154"/>
      <c r="E21" s="155"/>
      <c r="F21" s="45"/>
      <c r="G21" s="154"/>
      <c r="H21" s="155"/>
      <c r="I21" s="46"/>
    </row>
    <row r="22" spans="1:9" ht="16.649999999999999" customHeight="1" x14ac:dyDescent="0.2">
      <c r="A22" s="152" t="s">
        <v>54</v>
      </c>
      <c r="B22" s="153"/>
      <c r="C22" s="42">
        <f>SUM(C14:C21)</f>
        <v>0</v>
      </c>
      <c r="D22" s="156" t="s">
        <v>55</v>
      </c>
      <c r="E22" s="153"/>
      <c r="F22" s="42">
        <f>SUM(F14:F21)</f>
        <v>0</v>
      </c>
      <c r="G22" s="156" t="s">
        <v>56</v>
      </c>
      <c r="H22" s="153"/>
      <c r="I22" s="43">
        <f>SUM(I14:I21)</f>
        <v>0</v>
      </c>
    </row>
    <row r="23" spans="1:9" x14ac:dyDescent="0.2">
      <c r="A23" s="47"/>
      <c r="B23" s="48"/>
      <c r="C23" s="48"/>
      <c r="D23" s="48"/>
      <c r="E23" s="48"/>
      <c r="F23" s="48"/>
      <c r="G23" s="48"/>
      <c r="H23" s="48"/>
      <c r="I23" s="49"/>
    </row>
    <row r="24" spans="1:9" ht="15.15" customHeight="1" x14ac:dyDescent="0.2">
      <c r="A24" s="149" t="s">
        <v>57</v>
      </c>
      <c r="B24" s="150"/>
      <c r="C24" s="50">
        <v>0</v>
      </c>
      <c r="I24" s="51"/>
    </row>
    <row r="25" spans="1:9" ht="15.15" customHeight="1" x14ac:dyDescent="0.2">
      <c r="A25" s="149" t="s">
        <v>58</v>
      </c>
      <c r="B25" s="150"/>
      <c r="C25" s="50">
        <v>0</v>
      </c>
      <c r="D25" s="151" t="s">
        <v>59</v>
      </c>
      <c r="E25" s="150"/>
      <c r="F25" s="50">
        <f>ROUND(C25*(14/100),2)</f>
        <v>0</v>
      </c>
      <c r="G25" s="151" t="s">
        <v>13</v>
      </c>
      <c r="H25" s="150"/>
      <c r="I25" s="52">
        <f>SUM(C24:C26)</f>
        <v>0</v>
      </c>
    </row>
    <row r="26" spans="1:9" ht="15.15" customHeight="1" x14ac:dyDescent="0.2">
      <c r="A26" s="149" t="s">
        <v>60</v>
      </c>
      <c r="B26" s="150"/>
      <c r="C26" s="50">
        <f>C22+F22*I22</f>
        <v>0</v>
      </c>
      <c r="D26" s="151" t="s">
        <v>6</v>
      </c>
      <c r="E26" s="150"/>
      <c r="F26" s="50">
        <f>ROUND(C26*(21/100),2)</f>
        <v>0</v>
      </c>
      <c r="G26" s="151" t="s">
        <v>61</v>
      </c>
      <c r="H26" s="150"/>
      <c r="I26" s="52">
        <f>SUM(F25:F26)+I25</f>
        <v>0</v>
      </c>
    </row>
    <row r="27" spans="1:9" x14ac:dyDescent="0.2">
      <c r="A27" s="53"/>
      <c r="I27" s="51"/>
    </row>
    <row r="28" spans="1:9" ht="14.4" customHeight="1" x14ac:dyDescent="0.2">
      <c r="A28" s="144" t="s">
        <v>62</v>
      </c>
      <c r="B28" s="145"/>
      <c r="C28" s="146"/>
      <c r="D28" s="147" t="s">
        <v>63</v>
      </c>
      <c r="E28" s="145"/>
      <c r="F28" s="146"/>
      <c r="G28" s="147" t="s">
        <v>64</v>
      </c>
      <c r="H28" s="145"/>
      <c r="I28" s="148"/>
    </row>
    <row r="29" spans="1:9" ht="14.4" customHeight="1" x14ac:dyDescent="0.2">
      <c r="A29" s="139"/>
      <c r="B29" s="140"/>
      <c r="C29" s="141"/>
      <c r="D29" s="142"/>
      <c r="E29" s="140"/>
      <c r="F29" s="141"/>
      <c r="G29" s="142"/>
      <c r="H29" s="140"/>
      <c r="I29" s="143"/>
    </row>
    <row r="30" spans="1:9" ht="14.4" customHeight="1" x14ac:dyDescent="0.2">
      <c r="A30" s="139"/>
      <c r="B30" s="140"/>
      <c r="C30" s="141"/>
      <c r="D30" s="142"/>
      <c r="E30" s="140"/>
      <c r="F30" s="141"/>
      <c r="G30" s="142"/>
      <c r="H30" s="140"/>
      <c r="I30" s="143"/>
    </row>
    <row r="31" spans="1:9" ht="14.4" customHeight="1" x14ac:dyDescent="0.2">
      <c r="A31" s="139"/>
      <c r="B31" s="140"/>
      <c r="C31" s="141"/>
      <c r="D31" s="142"/>
      <c r="E31" s="140"/>
      <c r="F31" s="141"/>
      <c r="G31" s="142"/>
      <c r="H31" s="140"/>
      <c r="I31" s="143"/>
    </row>
    <row r="32" spans="1:9" ht="14.4" customHeight="1" thickBot="1" x14ac:dyDescent="0.25">
      <c r="A32" s="134" t="s">
        <v>65</v>
      </c>
      <c r="B32" s="135"/>
      <c r="C32" s="136"/>
      <c r="D32" s="137" t="s">
        <v>65</v>
      </c>
      <c r="E32" s="135"/>
      <c r="F32" s="136"/>
      <c r="G32" s="137" t="s">
        <v>65</v>
      </c>
      <c r="H32" s="135"/>
      <c r="I32" s="138"/>
    </row>
  </sheetData>
  <mergeCells count="78">
    <mergeCell ref="A1:I1"/>
    <mergeCell ref="A2:B3"/>
    <mergeCell ref="C2:D3"/>
    <mergeCell ref="E2:E3"/>
    <mergeCell ref="F2:G3"/>
    <mergeCell ref="H2:H3"/>
    <mergeCell ref="I2:I3"/>
    <mergeCell ref="I4:I5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I8:I9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A24:B24"/>
    <mergeCell ref="A25:B25"/>
    <mergeCell ref="D25:E25"/>
    <mergeCell ref="G25:H25"/>
    <mergeCell ref="A26:B26"/>
    <mergeCell ref="D26:E26"/>
    <mergeCell ref="G26:H26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3BB39-516F-4356-B24A-2AFA8B83F59F}">
  <sheetPr>
    <pageSetUpPr fitToPage="1"/>
  </sheetPr>
  <dimension ref="A1:S53"/>
  <sheetViews>
    <sheetView tabSelected="1" zoomScaleNormal="100" workbookViewId="0">
      <selection activeCell="D45" sqref="D45"/>
    </sheetView>
  </sheetViews>
  <sheetFormatPr defaultColWidth="10.42578125" defaultRowHeight="10.199999999999999" x14ac:dyDescent="0.2"/>
  <cols>
    <col min="1" max="1" width="16.28515625" style="2" customWidth="1"/>
    <col min="2" max="2" width="114.28515625" style="3" customWidth="1"/>
    <col min="3" max="3" width="10.140625" style="3" customWidth="1"/>
    <col min="4" max="4" width="18.42578125" style="3" customWidth="1"/>
    <col min="5" max="5" width="17.140625" style="4" customWidth="1"/>
    <col min="6" max="6" width="9.28515625" style="4" customWidth="1"/>
    <col min="7" max="7" width="21.140625" style="5" customWidth="1"/>
    <col min="8" max="8" width="14.28515625" style="63" hidden="1" customWidth="1"/>
    <col min="9" max="9" width="10.42578125" style="58" hidden="1" customWidth="1"/>
    <col min="10" max="10" width="2.28515625" style="1" hidden="1" customWidth="1"/>
    <col min="11" max="11" width="9.140625" style="1" hidden="1" customWidth="1"/>
    <col min="12" max="12" width="10.42578125" style="1"/>
    <col min="13" max="13" width="11.7109375" style="1" bestFit="1" customWidth="1"/>
    <col min="14" max="14" width="10.42578125" style="1"/>
    <col min="15" max="15" width="11.85546875" style="1" bestFit="1" customWidth="1"/>
    <col min="16" max="16384" width="10.42578125" style="1"/>
  </cols>
  <sheetData>
    <row r="1" spans="1:18" ht="27.75" customHeight="1" x14ac:dyDescent="0.2">
      <c r="A1" s="196" t="s">
        <v>5</v>
      </c>
      <c r="B1" s="196"/>
      <c r="C1" s="196"/>
      <c r="D1" s="196"/>
      <c r="E1" s="196"/>
      <c r="F1" s="196"/>
      <c r="G1" s="196"/>
      <c r="H1" s="1"/>
    </row>
    <row r="2" spans="1:18" ht="12.75" customHeight="1" x14ac:dyDescent="0.25">
      <c r="A2" s="19" t="s">
        <v>120</v>
      </c>
      <c r="B2" s="6"/>
      <c r="C2" s="20" t="s">
        <v>5</v>
      </c>
      <c r="D2" s="6"/>
      <c r="E2" s="6"/>
      <c r="F2" s="6"/>
      <c r="G2" s="6"/>
      <c r="H2" s="59"/>
    </row>
    <row r="3" spans="1:18" ht="12.75" customHeight="1" x14ac:dyDescent="0.25">
      <c r="A3" s="19" t="s">
        <v>121</v>
      </c>
      <c r="B3" s="6"/>
      <c r="C3" s="6"/>
      <c r="D3" s="6"/>
      <c r="E3" s="13"/>
      <c r="F3" s="13"/>
      <c r="G3" s="6"/>
      <c r="H3" s="59"/>
    </row>
    <row r="4" spans="1:18" ht="13.5" customHeight="1" x14ac:dyDescent="0.25">
      <c r="A4" s="19" t="s">
        <v>101</v>
      </c>
      <c r="B4" s="6"/>
      <c r="C4" s="7"/>
      <c r="D4" s="6"/>
      <c r="E4" s="6"/>
      <c r="F4" s="6"/>
      <c r="G4" s="6"/>
      <c r="H4" s="59"/>
    </row>
    <row r="5" spans="1:18" ht="1.5" customHeight="1" x14ac:dyDescent="0.2">
      <c r="A5" s="8"/>
      <c r="B5" s="9"/>
      <c r="C5" s="10"/>
      <c r="D5" s="9"/>
      <c r="E5" s="11"/>
      <c r="F5" s="11"/>
      <c r="G5" s="12"/>
      <c r="H5" s="60"/>
    </row>
    <row r="6" spans="1:18" ht="20.25" customHeight="1" x14ac:dyDescent="0.3">
      <c r="A6" s="13" t="s">
        <v>15</v>
      </c>
      <c r="B6" s="13"/>
      <c r="C6" s="17"/>
      <c r="D6" s="13"/>
      <c r="E6" s="13"/>
      <c r="F6" s="13"/>
      <c r="G6" s="13"/>
      <c r="H6" s="61"/>
    </row>
    <row r="7" spans="1:18" ht="12.75" customHeight="1" x14ac:dyDescent="0.35">
      <c r="A7" s="13" t="s">
        <v>1</v>
      </c>
      <c r="B7" s="13"/>
      <c r="C7" s="17"/>
      <c r="D7" s="13" t="s">
        <v>98</v>
      </c>
      <c r="E7" s="13"/>
      <c r="F7" s="96"/>
      <c r="G7" s="56" t="s">
        <v>5</v>
      </c>
      <c r="H7" s="61" t="s">
        <v>67</v>
      </c>
    </row>
    <row r="8" spans="1:18" ht="12.75" customHeight="1" x14ac:dyDescent="0.2">
      <c r="A8" s="13" t="s">
        <v>66</v>
      </c>
      <c r="B8" s="14"/>
      <c r="C8" s="18"/>
      <c r="D8" s="94" t="s">
        <v>122</v>
      </c>
      <c r="E8" s="15" t="s">
        <v>5</v>
      </c>
      <c r="F8" s="15"/>
      <c r="G8" s="57" t="s">
        <v>5</v>
      </c>
      <c r="H8" s="61" t="s">
        <v>68</v>
      </c>
    </row>
    <row r="9" spans="1:18" ht="6.75" customHeight="1" x14ac:dyDescent="0.2">
      <c r="A9" s="16"/>
      <c r="B9" s="16"/>
      <c r="C9" s="16"/>
      <c r="D9" s="16"/>
      <c r="E9" s="16" t="s">
        <v>5</v>
      </c>
      <c r="F9" s="16"/>
      <c r="G9" s="16"/>
      <c r="H9" s="62"/>
    </row>
    <row r="10" spans="1:18" ht="24" customHeight="1" thickBot="1" x14ac:dyDescent="0.25">
      <c r="B10" s="3">
        <v>1</v>
      </c>
    </row>
    <row r="11" spans="1:18" s="21" customFormat="1" ht="57.75" customHeight="1" thickBot="1" x14ac:dyDescent="0.25">
      <c r="A11" s="87" t="s">
        <v>74</v>
      </c>
      <c r="B11" s="22" t="s">
        <v>7</v>
      </c>
      <c r="C11" s="23" t="s">
        <v>0</v>
      </c>
      <c r="D11" s="22" t="s">
        <v>8</v>
      </c>
      <c r="E11" s="22" t="s">
        <v>9</v>
      </c>
      <c r="F11" s="95"/>
      <c r="G11" s="24" t="s">
        <v>10</v>
      </c>
      <c r="H11" s="64" t="s">
        <v>72</v>
      </c>
      <c r="I11" s="65" t="s">
        <v>73</v>
      </c>
      <c r="J11" s="55"/>
      <c r="K11" s="55" t="s">
        <v>69</v>
      </c>
    </row>
    <row r="12" spans="1:18" s="21" customFormat="1" ht="15" x14ac:dyDescent="0.2">
      <c r="A12" s="25" t="s">
        <v>11</v>
      </c>
      <c r="B12" s="104" t="s">
        <v>16</v>
      </c>
      <c r="C12" s="26" t="s">
        <v>12</v>
      </c>
      <c r="D12" s="84">
        <v>1</v>
      </c>
      <c r="E12" s="88">
        <v>0</v>
      </c>
      <c r="F12" s="108"/>
      <c r="G12" s="85">
        <f t="shared" ref="G12:G34" si="0">E12*D12</f>
        <v>0</v>
      </c>
      <c r="H12" s="66"/>
      <c r="I12" s="67"/>
      <c r="J12" s="68"/>
      <c r="K12" s="55"/>
    </row>
    <row r="13" spans="1:18" s="21" customFormat="1" ht="15.75" customHeight="1" x14ac:dyDescent="0.2">
      <c r="A13" s="197">
        <v>113728</v>
      </c>
      <c r="B13" s="199" t="s">
        <v>96</v>
      </c>
      <c r="C13" s="201" t="s">
        <v>70</v>
      </c>
      <c r="D13" s="203">
        <v>666.6</v>
      </c>
      <c r="E13" s="205">
        <v>0</v>
      </c>
      <c r="F13" s="205"/>
      <c r="G13" s="207">
        <f t="shared" si="0"/>
        <v>0</v>
      </c>
      <c r="H13" s="69" t="s">
        <v>5</v>
      </c>
      <c r="I13" s="70" t="s">
        <v>5</v>
      </c>
      <c r="J13" s="71"/>
      <c r="K13" s="107"/>
      <c r="L13" s="86"/>
      <c r="M13" s="86"/>
      <c r="N13" s="86"/>
      <c r="P13" s="86"/>
      <c r="R13" s="86"/>
    </row>
    <row r="14" spans="1:18" s="21" customFormat="1" ht="15" customHeight="1" x14ac:dyDescent="0.2">
      <c r="A14" s="198"/>
      <c r="B14" s="200"/>
      <c r="C14" s="202"/>
      <c r="D14" s="204"/>
      <c r="E14" s="206"/>
      <c r="F14" s="206"/>
      <c r="G14" s="208"/>
      <c r="H14" s="69"/>
      <c r="I14" s="70"/>
      <c r="J14" s="71"/>
      <c r="K14" s="107"/>
      <c r="L14" s="86"/>
      <c r="M14" s="86"/>
      <c r="N14" s="86"/>
      <c r="P14" s="86"/>
      <c r="R14" s="86"/>
    </row>
    <row r="15" spans="1:18" s="21" customFormat="1" ht="15" customHeight="1" x14ac:dyDescent="0.2">
      <c r="A15" s="27">
        <v>113728</v>
      </c>
      <c r="B15" s="127" t="s">
        <v>123</v>
      </c>
      <c r="C15" s="128" t="s">
        <v>70</v>
      </c>
      <c r="D15" s="129">
        <v>375.2</v>
      </c>
      <c r="E15" s="77">
        <v>0</v>
      </c>
      <c r="F15" s="77"/>
      <c r="G15" s="78">
        <f>D15*E15</f>
        <v>0</v>
      </c>
      <c r="H15" s="69"/>
      <c r="I15" s="70"/>
      <c r="J15" s="71"/>
      <c r="K15" s="107"/>
      <c r="L15" s="86"/>
      <c r="M15" s="86"/>
      <c r="N15" s="86"/>
      <c r="P15" s="86"/>
      <c r="R15" s="86"/>
    </row>
    <row r="16" spans="1:18" s="21" customFormat="1" ht="15" customHeight="1" x14ac:dyDescent="0.2">
      <c r="A16" s="120">
        <v>21461</v>
      </c>
      <c r="B16" s="118" t="s">
        <v>106</v>
      </c>
      <c r="C16" s="121" t="s">
        <v>2</v>
      </c>
      <c r="D16" s="117">
        <v>3752</v>
      </c>
      <c r="E16" s="122">
        <v>0</v>
      </c>
      <c r="F16" s="123"/>
      <c r="G16" s="124">
        <f>D16*E16</f>
        <v>0</v>
      </c>
      <c r="H16" s="69"/>
      <c r="I16" s="70"/>
      <c r="J16" s="71"/>
      <c r="K16" s="107"/>
      <c r="L16" s="86"/>
      <c r="M16" s="86"/>
      <c r="N16" s="86"/>
      <c r="P16" s="86"/>
      <c r="R16" s="86"/>
    </row>
    <row r="17" spans="1:19" s="21" customFormat="1" ht="15" x14ac:dyDescent="0.2">
      <c r="A17" s="27">
        <v>919111</v>
      </c>
      <c r="B17" s="103" t="s">
        <v>88</v>
      </c>
      <c r="C17" s="29" t="s">
        <v>17</v>
      </c>
      <c r="D17" s="102">
        <v>150</v>
      </c>
      <c r="E17" s="75">
        <v>0</v>
      </c>
      <c r="F17" s="89"/>
      <c r="G17" s="76">
        <f t="shared" si="0"/>
        <v>0</v>
      </c>
      <c r="H17" s="69"/>
      <c r="I17" s="72"/>
      <c r="J17" s="71"/>
      <c r="K17" s="107" t="s">
        <v>5</v>
      </c>
      <c r="L17" s="86"/>
      <c r="M17" s="86"/>
      <c r="N17" s="86"/>
      <c r="O17" s="86"/>
      <c r="P17" s="86"/>
      <c r="Q17" s="86"/>
      <c r="R17" s="86"/>
      <c r="S17" s="86"/>
    </row>
    <row r="18" spans="1:19" s="21" customFormat="1" ht="15" x14ac:dyDescent="0.2">
      <c r="A18" s="27">
        <v>93818</v>
      </c>
      <c r="B18" s="103" t="s">
        <v>87</v>
      </c>
      <c r="C18" s="29" t="s">
        <v>2</v>
      </c>
      <c r="D18" s="102">
        <v>13332</v>
      </c>
      <c r="E18" s="75">
        <v>0</v>
      </c>
      <c r="F18" s="89"/>
      <c r="G18" s="76">
        <f>E18*D18</f>
        <v>0</v>
      </c>
      <c r="H18" s="69"/>
      <c r="I18" s="72"/>
      <c r="J18" s="71"/>
      <c r="K18" s="107" t="s">
        <v>5</v>
      </c>
      <c r="L18" s="86"/>
      <c r="M18" s="86"/>
      <c r="N18" s="86"/>
      <c r="P18" s="86"/>
      <c r="Q18" s="86"/>
      <c r="R18" s="86"/>
      <c r="S18" s="86"/>
    </row>
    <row r="19" spans="1:19" s="21" customFormat="1" ht="15" x14ac:dyDescent="0.2">
      <c r="A19" s="27">
        <v>572223</v>
      </c>
      <c r="B19" s="103" t="s">
        <v>86</v>
      </c>
      <c r="C19" s="29" t="s">
        <v>2</v>
      </c>
      <c r="D19" s="102">
        <v>8712</v>
      </c>
      <c r="E19" s="75">
        <v>0</v>
      </c>
      <c r="F19" s="89"/>
      <c r="G19" s="76">
        <f t="shared" si="0"/>
        <v>0</v>
      </c>
      <c r="H19" s="69"/>
      <c r="I19" s="72"/>
      <c r="J19" s="71"/>
      <c r="K19" s="107"/>
      <c r="L19" s="86"/>
      <c r="M19" s="86"/>
      <c r="N19" s="86"/>
      <c r="P19" s="86"/>
      <c r="Q19" s="86"/>
      <c r="R19" s="86"/>
      <c r="S19" s="86"/>
    </row>
    <row r="20" spans="1:19" s="21" customFormat="1" ht="15" x14ac:dyDescent="0.2">
      <c r="A20" s="101">
        <v>113761</v>
      </c>
      <c r="B20" s="103" t="s">
        <v>124</v>
      </c>
      <c r="C20" s="29" t="s">
        <v>4</v>
      </c>
      <c r="D20" s="102">
        <v>2020</v>
      </c>
      <c r="E20" s="75">
        <v>0</v>
      </c>
      <c r="F20" s="89"/>
      <c r="G20" s="76">
        <f>D20*E20</f>
        <v>0</v>
      </c>
      <c r="H20" s="69"/>
      <c r="I20" s="72"/>
      <c r="J20" s="71"/>
      <c r="K20" s="107"/>
      <c r="L20" s="86"/>
      <c r="M20" s="86"/>
      <c r="N20" s="86"/>
      <c r="P20" s="86"/>
      <c r="Q20" s="86"/>
      <c r="R20" s="86"/>
      <c r="S20" s="86"/>
    </row>
    <row r="21" spans="1:19" s="21" customFormat="1" ht="15" x14ac:dyDescent="0.2">
      <c r="A21" s="27">
        <v>931311</v>
      </c>
      <c r="B21" s="103" t="s">
        <v>125</v>
      </c>
      <c r="C21" s="29" t="s">
        <v>4</v>
      </c>
      <c r="D21" s="102">
        <v>2020</v>
      </c>
      <c r="E21" s="75">
        <v>0</v>
      </c>
      <c r="F21" s="89"/>
      <c r="G21" s="76">
        <f>D21*E21</f>
        <v>0</v>
      </c>
      <c r="H21" s="69"/>
      <c r="I21" s="72"/>
      <c r="J21" s="71"/>
      <c r="K21" s="107"/>
      <c r="L21" s="86"/>
      <c r="M21" s="86"/>
      <c r="N21" s="86"/>
      <c r="P21" s="86"/>
      <c r="Q21" s="86"/>
      <c r="R21" s="86"/>
      <c r="S21" s="86"/>
    </row>
    <row r="22" spans="1:19" s="21" customFormat="1" ht="15" x14ac:dyDescent="0.2">
      <c r="A22" s="27" t="s">
        <v>71</v>
      </c>
      <c r="B22" s="103" t="s">
        <v>85</v>
      </c>
      <c r="C22" s="29" t="s">
        <v>2</v>
      </c>
      <c r="D22" s="102">
        <v>13332</v>
      </c>
      <c r="E22" s="75">
        <v>0</v>
      </c>
      <c r="F22" s="89"/>
      <c r="G22" s="76">
        <f t="shared" si="0"/>
        <v>0</v>
      </c>
      <c r="H22" s="69"/>
      <c r="I22" s="72"/>
      <c r="J22" s="71"/>
      <c r="K22" s="107"/>
      <c r="L22" s="86"/>
      <c r="M22" s="86"/>
      <c r="N22" s="86"/>
      <c r="O22" s="86"/>
      <c r="P22" s="86"/>
      <c r="R22" s="86"/>
      <c r="S22" s="86"/>
    </row>
    <row r="23" spans="1:19" s="54" customFormat="1" ht="15" x14ac:dyDescent="0.2">
      <c r="A23" s="80" t="s">
        <v>90</v>
      </c>
      <c r="B23" s="105" t="s">
        <v>89</v>
      </c>
      <c r="C23" s="29" t="s">
        <v>70</v>
      </c>
      <c r="D23" s="102">
        <v>435.6</v>
      </c>
      <c r="E23" s="77">
        <v>0</v>
      </c>
      <c r="F23" s="90"/>
      <c r="G23" s="78">
        <f t="shared" si="0"/>
        <v>0</v>
      </c>
      <c r="H23" s="69"/>
      <c r="I23" s="72"/>
      <c r="J23" s="71"/>
      <c r="K23" s="107"/>
      <c r="L23" s="86"/>
      <c r="M23" s="86"/>
      <c r="N23" s="86"/>
      <c r="P23" s="86"/>
      <c r="R23" s="86"/>
      <c r="S23" s="86"/>
    </row>
    <row r="24" spans="1:19" s="21" customFormat="1" ht="15" x14ac:dyDescent="0.2">
      <c r="A24" s="27">
        <v>12922</v>
      </c>
      <c r="B24" s="103" t="s">
        <v>91</v>
      </c>
      <c r="C24" s="29" t="s">
        <v>2</v>
      </c>
      <c r="D24" s="102">
        <v>1480</v>
      </c>
      <c r="E24" s="75">
        <v>0</v>
      </c>
      <c r="F24" s="89"/>
      <c r="G24" s="76">
        <f t="shared" si="0"/>
        <v>0</v>
      </c>
      <c r="H24" s="69"/>
      <c r="I24" s="72"/>
      <c r="J24" s="71"/>
      <c r="K24" s="107" t="s">
        <v>5</v>
      </c>
      <c r="L24" s="86"/>
      <c r="M24" s="86"/>
      <c r="N24" s="86"/>
      <c r="O24" s="86"/>
      <c r="P24" s="86"/>
      <c r="Q24" s="86"/>
      <c r="R24" s="86"/>
      <c r="S24" s="86"/>
    </row>
    <row r="25" spans="1:19" s="21" customFormat="1" ht="15" x14ac:dyDescent="0.2">
      <c r="A25" s="27">
        <v>56962</v>
      </c>
      <c r="B25" s="103" t="s">
        <v>93</v>
      </c>
      <c r="C25" s="29" t="s">
        <v>2</v>
      </c>
      <c r="D25" s="102">
        <v>1480</v>
      </c>
      <c r="E25" s="79">
        <v>0</v>
      </c>
      <c r="F25" s="91"/>
      <c r="G25" s="76">
        <f t="shared" si="0"/>
        <v>0</v>
      </c>
      <c r="H25" s="69">
        <v>0.126</v>
      </c>
      <c r="I25" s="70">
        <f>D25*H25</f>
        <v>186.48</v>
      </c>
      <c r="J25" s="71"/>
      <c r="K25" s="107"/>
      <c r="L25" s="86"/>
      <c r="M25" s="86"/>
      <c r="N25" s="86"/>
      <c r="O25" s="86"/>
      <c r="P25" s="86"/>
      <c r="Q25" s="86"/>
      <c r="R25" s="86"/>
      <c r="S25" s="86"/>
    </row>
    <row r="26" spans="1:19" s="21" customFormat="1" ht="15" x14ac:dyDescent="0.2">
      <c r="A26" s="27">
        <v>122938</v>
      </c>
      <c r="B26" s="103" t="s">
        <v>94</v>
      </c>
      <c r="C26" s="29" t="s">
        <v>70</v>
      </c>
      <c r="D26" s="102">
        <v>1313.2</v>
      </c>
      <c r="E26" s="79">
        <v>0</v>
      </c>
      <c r="F26" s="91"/>
      <c r="G26" s="76">
        <f>E26*D26</f>
        <v>0</v>
      </c>
      <c r="H26" s="69"/>
      <c r="I26" s="70"/>
      <c r="J26" s="71"/>
      <c r="K26" s="107"/>
      <c r="L26" s="86"/>
      <c r="M26" s="119"/>
      <c r="N26" s="86"/>
      <c r="O26" s="86"/>
      <c r="P26" s="86"/>
      <c r="Q26" s="86"/>
      <c r="R26" s="86"/>
      <c r="S26" s="86"/>
    </row>
    <row r="27" spans="1:19" s="21" customFormat="1" ht="15" x14ac:dyDescent="0.2">
      <c r="A27" s="101">
        <v>56334</v>
      </c>
      <c r="B27" s="103" t="s">
        <v>100</v>
      </c>
      <c r="C27" s="29" t="s">
        <v>2</v>
      </c>
      <c r="D27" s="116">
        <v>3702</v>
      </c>
      <c r="E27" s="79">
        <v>0</v>
      </c>
      <c r="F27" s="91"/>
      <c r="G27" s="76">
        <f>E27*D27</f>
        <v>0</v>
      </c>
      <c r="H27" s="69"/>
      <c r="I27" s="70"/>
      <c r="J27" s="71"/>
      <c r="K27" s="107"/>
      <c r="L27" s="86"/>
      <c r="M27" s="86"/>
      <c r="N27" s="86"/>
      <c r="O27" s="86"/>
      <c r="P27" s="86"/>
      <c r="Q27" s="86"/>
      <c r="R27" s="86"/>
      <c r="S27" s="86"/>
    </row>
    <row r="28" spans="1:19" s="21" customFormat="1" ht="15" x14ac:dyDescent="0.2">
      <c r="A28" s="101">
        <v>56333</v>
      </c>
      <c r="B28" s="103" t="s">
        <v>99</v>
      </c>
      <c r="C28" s="29" t="s">
        <v>2</v>
      </c>
      <c r="D28" s="116">
        <v>3702</v>
      </c>
      <c r="E28" s="79">
        <v>0</v>
      </c>
      <c r="F28" s="91"/>
      <c r="G28" s="76">
        <f>E28*D28</f>
        <v>0</v>
      </c>
      <c r="H28" s="69"/>
      <c r="I28" s="70"/>
      <c r="J28" s="71"/>
      <c r="K28" s="107"/>
      <c r="L28" s="86"/>
      <c r="M28" s="86"/>
      <c r="N28" s="86"/>
      <c r="O28" s="86"/>
      <c r="P28" s="86"/>
      <c r="Q28" s="86"/>
      <c r="R28" s="86"/>
      <c r="S28" s="86"/>
    </row>
    <row r="29" spans="1:19" s="21" customFormat="1" ht="15" x14ac:dyDescent="0.2">
      <c r="A29" s="101">
        <v>567104</v>
      </c>
      <c r="B29" s="103" t="s">
        <v>95</v>
      </c>
      <c r="C29" s="29" t="s">
        <v>70</v>
      </c>
      <c r="D29" s="102">
        <v>627.29999999999995</v>
      </c>
      <c r="E29" s="79">
        <v>0</v>
      </c>
      <c r="F29" s="91"/>
      <c r="G29" s="76">
        <f>D29*E29</f>
        <v>0</v>
      </c>
      <c r="H29" s="69"/>
      <c r="I29" s="72"/>
      <c r="J29" s="71"/>
      <c r="K29" s="107"/>
      <c r="L29" s="86"/>
      <c r="M29" s="86"/>
      <c r="N29" s="86"/>
      <c r="O29" s="86"/>
      <c r="P29" s="86"/>
      <c r="Q29" s="86"/>
      <c r="R29" s="86"/>
      <c r="S29" s="86"/>
    </row>
    <row r="30" spans="1:19" s="21" customFormat="1" ht="15" x14ac:dyDescent="0.2">
      <c r="A30" s="101">
        <v>12911</v>
      </c>
      <c r="B30" s="103" t="s">
        <v>102</v>
      </c>
      <c r="C30" s="29" t="s">
        <v>2</v>
      </c>
      <c r="D30" s="102">
        <v>100</v>
      </c>
      <c r="E30" s="79">
        <v>0</v>
      </c>
      <c r="F30" s="91"/>
      <c r="G30" s="76">
        <f>D30*E30</f>
        <v>0</v>
      </c>
      <c r="H30" s="69"/>
      <c r="I30" s="72"/>
      <c r="J30" s="71"/>
      <c r="K30" s="107"/>
      <c r="L30" s="86"/>
      <c r="M30" s="86"/>
      <c r="N30" s="86"/>
      <c r="O30" s="86"/>
      <c r="P30" s="86"/>
      <c r="Q30" s="86"/>
      <c r="R30" s="86"/>
      <c r="S30" s="86"/>
    </row>
    <row r="31" spans="1:19" s="21" customFormat="1" ht="15" x14ac:dyDescent="0.2">
      <c r="A31" s="101">
        <v>89922</v>
      </c>
      <c r="B31" s="103" t="s">
        <v>104</v>
      </c>
      <c r="C31" s="29" t="s">
        <v>103</v>
      </c>
      <c r="D31" s="102">
        <v>2</v>
      </c>
      <c r="E31" s="79">
        <v>0</v>
      </c>
      <c r="F31" s="91"/>
      <c r="G31" s="76">
        <f>D31*E31</f>
        <v>0</v>
      </c>
      <c r="H31" s="69"/>
      <c r="I31" s="72"/>
      <c r="J31" s="71"/>
      <c r="K31" s="107"/>
      <c r="L31" s="86"/>
      <c r="M31" s="86"/>
      <c r="N31" s="86"/>
      <c r="O31" s="86"/>
      <c r="P31" s="86"/>
      <c r="Q31" s="86"/>
      <c r="R31" s="86"/>
      <c r="S31" s="86"/>
    </row>
    <row r="32" spans="1:19" s="21" customFormat="1" ht="15" x14ac:dyDescent="0.2">
      <c r="A32" s="101">
        <v>12980</v>
      </c>
      <c r="B32" s="103" t="s">
        <v>105</v>
      </c>
      <c r="C32" s="29" t="s">
        <v>103</v>
      </c>
      <c r="D32" s="102">
        <v>2</v>
      </c>
      <c r="E32" s="79">
        <v>0</v>
      </c>
      <c r="F32" s="91"/>
      <c r="G32" s="76">
        <f>D32*E32</f>
        <v>0</v>
      </c>
      <c r="H32" s="69"/>
      <c r="I32" s="72"/>
      <c r="J32" s="71"/>
      <c r="K32" s="107"/>
      <c r="L32" s="86"/>
      <c r="M32" s="86"/>
      <c r="N32" s="86"/>
      <c r="O32" s="86"/>
      <c r="P32" s="86"/>
      <c r="Q32" s="86"/>
      <c r="R32" s="86"/>
      <c r="S32" s="86"/>
    </row>
    <row r="33" spans="1:19" s="21" customFormat="1" ht="15" x14ac:dyDescent="0.2">
      <c r="A33" s="80" t="s">
        <v>76</v>
      </c>
      <c r="B33" s="103" t="s">
        <v>128</v>
      </c>
      <c r="C33" s="29" t="s">
        <v>3</v>
      </c>
      <c r="D33" s="102">
        <v>2518.04</v>
      </c>
      <c r="E33" s="79">
        <v>0</v>
      </c>
      <c r="F33" s="91"/>
      <c r="G33" s="76">
        <f t="shared" si="0"/>
        <v>0</v>
      </c>
      <c r="H33" s="69"/>
      <c r="I33" s="72"/>
      <c r="J33" s="71"/>
      <c r="K33" s="107"/>
      <c r="L33" s="86"/>
      <c r="M33" s="86"/>
      <c r="O33" s="86"/>
      <c r="P33" s="86"/>
      <c r="Q33" s="86"/>
      <c r="R33" s="86"/>
      <c r="S33" s="86"/>
    </row>
    <row r="34" spans="1:19" s="21" customFormat="1" ht="15.6" thickBot="1" x14ac:dyDescent="0.25">
      <c r="A34" s="81">
        <v>915111</v>
      </c>
      <c r="B34" s="109" t="s">
        <v>92</v>
      </c>
      <c r="C34" s="82" t="s">
        <v>2</v>
      </c>
      <c r="D34" s="115">
        <v>530</v>
      </c>
      <c r="E34" s="98">
        <v>0</v>
      </c>
      <c r="F34" s="99"/>
      <c r="G34" s="83">
        <f t="shared" si="0"/>
        <v>0</v>
      </c>
      <c r="H34" s="66"/>
      <c r="I34" s="67"/>
      <c r="J34" s="68"/>
      <c r="K34" s="106"/>
      <c r="L34" s="86"/>
      <c r="M34" s="86"/>
      <c r="O34" s="86"/>
      <c r="P34" s="86"/>
      <c r="Q34" s="86"/>
      <c r="R34" s="86"/>
      <c r="S34" s="86"/>
    </row>
    <row r="35" spans="1:19" s="21" customFormat="1" ht="15" x14ac:dyDescent="0.2">
      <c r="A35" s="110"/>
      <c r="B35" s="111" t="s">
        <v>13</v>
      </c>
      <c r="C35" s="111"/>
      <c r="D35" s="111"/>
      <c r="E35" s="112" t="s">
        <v>5</v>
      </c>
      <c r="F35" s="113"/>
      <c r="G35" s="114">
        <f>SUM(G12:G34)</f>
        <v>0</v>
      </c>
      <c r="H35" s="73"/>
      <c r="I35" s="73"/>
      <c r="J35" s="74"/>
      <c r="L35" s="86"/>
      <c r="M35" s="86"/>
      <c r="O35" s="86"/>
      <c r="P35" s="86"/>
      <c r="Q35" s="86"/>
      <c r="R35" s="86"/>
      <c r="S35" s="86"/>
    </row>
    <row r="36" spans="1:19" s="21" customFormat="1" ht="15" x14ac:dyDescent="0.2">
      <c r="A36" s="30"/>
      <c r="B36" s="28" t="s">
        <v>6</v>
      </c>
      <c r="C36" s="28"/>
      <c r="D36" s="28"/>
      <c r="E36" s="31" t="s">
        <v>5</v>
      </c>
      <c r="F36" s="92"/>
      <c r="G36" s="32">
        <f>G35*0.21</f>
        <v>0</v>
      </c>
      <c r="H36" s="73"/>
      <c r="I36" s="73"/>
      <c r="J36" s="74"/>
      <c r="L36" s="86"/>
      <c r="M36" s="86"/>
      <c r="O36" s="86"/>
      <c r="P36" s="86"/>
      <c r="Q36" s="86"/>
      <c r="R36" s="86"/>
      <c r="S36" s="86"/>
    </row>
    <row r="37" spans="1:19" s="21" customFormat="1" ht="15.6" thickBot="1" x14ac:dyDescent="0.25">
      <c r="A37" s="33"/>
      <c r="B37" s="34" t="s">
        <v>14</v>
      </c>
      <c r="C37" s="34"/>
      <c r="D37" s="34"/>
      <c r="E37" s="35" t="s">
        <v>5</v>
      </c>
      <c r="F37" s="93"/>
      <c r="G37" s="36">
        <f>G36+G35</f>
        <v>0</v>
      </c>
      <c r="H37" s="73"/>
      <c r="I37" s="73"/>
      <c r="J37" s="74"/>
      <c r="L37" s="86"/>
      <c r="M37" s="86"/>
      <c r="O37" s="86"/>
      <c r="P37" s="86"/>
      <c r="Q37" s="86"/>
      <c r="R37" s="86"/>
      <c r="S37" s="86"/>
    </row>
    <row r="38" spans="1:19" s="21" customFormat="1" ht="15" x14ac:dyDescent="0.2">
      <c r="A38" s="130"/>
      <c r="B38" s="131"/>
      <c r="C38" s="131"/>
      <c r="D38" s="131"/>
      <c r="E38" s="132"/>
      <c r="F38" s="132"/>
      <c r="G38" s="133"/>
      <c r="H38" s="73"/>
      <c r="I38" s="73"/>
      <c r="J38" s="74"/>
      <c r="L38" s="86"/>
      <c r="M38" s="86"/>
      <c r="O38" s="86"/>
      <c r="P38" s="86"/>
      <c r="Q38" s="86"/>
      <c r="R38" s="86"/>
      <c r="S38" s="86"/>
    </row>
    <row r="39" spans="1:19" ht="12" customHeight="1" x14ac:dyDescent="0.2">
      <c r="A39" s="100" t="s">
        <v>84</v>
      </c>
      <c r="B39" s="126" t="s">
        <v>107</v>
      </c>
      <c r="H39" s="73"/>
      <c r="I39" s="73"/>
      <c r="J39" s="74"/>
      <c r="K39" s="21"/>
    </row>
    <row r="40" spans="1:19" ht="12" customHeight="1" x14ac:dyDescent="0.2">
      <c r="B40" s="125" t="s">
        <v>108</v>
      </c>
      <c r="H40" s="73"/>
      <c r="I40" s="73"/>
      <c r="J40" s="74"/>
      <c r="K40" s="21"/>
    </row>
    <row r="41" spans="1:19" ht="12" customHeight="1" x14ac:dyDescent="0.2">
      <c r="B41" s="125" t="s">
        <v>113</v>
      </c>
      <c r="H41" s="73"/>
      <c r="I41" s="73"/>
      <c r="J41" s="21"/>
      <c r="K41" s="21"/>
    </row>
    <row r="42" spans="1:19" ht="12" customHeight="1" x14ac:dyDescent="0.2">
      <c r="B42" s="125" t="s">
        <v>114</v>
      </c>
      <c r="H42" s="73"/>
      <c r="I42" s="73"/>
      <c r="J42" s="21"/>
      <c r="K42" s="21"/>
    </row>
    <row r="43" spans="1:19" ht="12" customHeight="1" x14ac:dyDescent="0.2">
      <c r="B43" s="125" t="s">
        <v>115</v>
      </c>
      <c r="H43" s="73"/>
      <c r="I43" s="73"/>
      <c r="J43" s="21"/>
      <c r="K43" s="21"/>
    </row>
    <row r="44" spans="1:19" ht="12" customHeight="1" x14ac:dyDescent="0.2">
      <c r="B44" s="125" t="s">
        <v>116</v>
      </c>
    </row>
    <row r="45" spans="1:19" ht="12" customHeight="1" x14ac:dyDescent="0.2">
      <c r="B45" s="125" t="s">
        <v>109</v>
      </c>
    </row>
    <row r="46" spans="1:19" ht="12" customHeight="1" x14ac:dyDescent="0.2">
      <c r="B46" s="125" t="s">
        <v>117</v>
      </c>
    </row>
    <row r="47" spans="1:19" ht="12" customHeight="1" x14ac:dyDescent="0.2">
      <c r="B47" s="125" t="s">
        <v>118</v>
      </c>
    </row>
    <row r="48" spans="1:19" ht="12" customHeight="1" x14ac:dyDescent="0.2">
      <c r="B48" s="125" t="s">
        <v>111</v>
      </c>
    </row>
    <row r="49" spans="2:2" ht="12" customHeight="1" x14ac:dyDescent="0.2">
      <c r="B49" s="125" t="s">
        <v>110</v>
      </c>
    </row>
    <row r="50" spans="2:2" ht="12" customHeight="1" x14ac:dyDescent="0.2">
      <c r="B50" s="125" t="s">
        <v>112</v>
      </c>
    </row>
    <row r="51" spans="2:2" ht="12" customHeight="1" x14ac:dyDescent="0.2">
      <c r="B51" s="125" t="s">
        <v>119</v>
      </c>
    </row>
    <row r="52" spans="2:2" ht="12" customHeight="1" x14ac:dyDescent="0.2">
      <c r="B52" s="3" t="s">
        <v>129</v>
      </c>
    </row>
    <row r="53" spans="2:2" ht="12" customHeight="1" x14ac:dyDescent="0.2">
      <c r="B53" s="97" t="s">
        <v>81</v>
      </c>
    </row>
  </sheetData>
  <mergeCells count="8">
    <mergeCell ref="A1:G1"/>
    <mergeCell ref="A13:A14"/>
    <mergeCell ref="B13:B14"/>
    <mergeCell ref="C13:C14"/>
    <mergeCell ref="D13:D14"/>
    <mergeCell ref="E13:E14"/>
    <mergeCell ref="F13:F14"/>
    <mergeCell ref="G13:G14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 rozpočtu</vt:lpstr>
      <vt:lpstr>rozpočet III-32412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Novotný Luboš</cp:lastModifiedBy>
  <cp:lastPrinted>2026-02-09T12:40:46Z</cp:lastPrinted>
  <dcterms:created xsi:type="dcterms:W3CDTF">2014-05-16T09:31:30Z</dcterms:created>
  <dcterms:modified xsi:type="dcterms:W3CDTF">2026-02-10T09:59:26Z</dcterms:modified>
</cp:coreProperties>
</file>