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lukiny/Desktop/Rožmitál_interiér/00/"/>
    </mc:Choice>
  </mc:AlternateContent>
  <xr:revisionPtr revIDLastSave="0" documentId="13_ncr:1_{D770BC10-F16B-D54C-AB67-85031D41F1C4}" xr6:coauthVersionLast="47" xr6:coauthVersionMax="47" xr10:uidLastSave="{00000000-0000-0000-0000-000000000000}"/>
  <bookViews>
    <workbookView xWindow="-36840" yWindow="4040" windowWidth="34560" windowHeight="20140" xr2:uid="{00000000-000D-0000-FFFF-FFFF00000000}"/>
  </bookViews>
  <sheets>
    <sheet name="Rekapitulace stavby" sheetId="1" r:id="rId1"/>
    <sheet name="01 - Ošetřovatelská postel" sheetId="2" r:id="rId2"/>
  </sheets>
  <definedNames>
    <definedName name="_xlnm._FilterDatabase" localSheetId="1" hidden="1">'01 - Ošetřovatelská postel'!$C$115:$K$118</definedName>
    <definedName name="_xlnm.Print_Titles" localSheetId="1">'01 - Ošetřovatelská postel'!$115:$115</definedName>
    <definedName name="_xlnm.Print_Titles" localSheetId="0">'Rekapitulace stavby'!$92:$92</definedName>
    <definedName name="_xlnm.Print_Area" localSheetId="1">'01 - Ošetřovatelská postel'!$C$4:$J$76,'01 - Ošetřovatelská postel'!$C$82:$J$97,'01 - Ošetřovatelská postel'!$C$103:$J$118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17" i="2"/>
  <c r="F37" i="2" s="1"/>
  <c r="BH117" i="2"/>
  <c r="BG117" i="2"/>
  <c r="F35" i="2" s="1"/>
  <c r="BF117" i="2"/>
  <c r="F34" i="2" s="1"/>
  <c r="T117" i="2"/>
  <c r="T116" i="2" s="1"/>
  <c r="R117" i="2"/>
  <c r="R116" i="2"/>
  <c r="P117" i="2"/>
  <c r="P116" i="2"/>
  <c r="AU95" i="1"/>
  <c r="F110" i="2"/>
  <c r="E108" i="2"/>
  <c r="F89" i="2"/>
  <c r="E87" i="2"/>
  <c r="J24" i="2"/>
  <c r="E24" i="2"/>
  <c r="J113" i="2"/>
  <c r="J23" i="2"/>
  <c r="J21" i="2"/>
  <c r="E21" i="2"/>
  <c r="J112" i="2"/>
  <c r="J20" i="2"/>
  <c r="J18" i="2"/>
  <c r="E18" i="2"/>
  <c r="F113" i="2" s="1"/>
  <c r="J17" i="2"/>
  <c r="J15" i="2"/>
  <c r="E15" i="2"/>
  <c r="F112" i="2"/>
  <c r="J14" i="2"/>
  <c r="J12" i="2"/>
  <c r="J110" i="2"/>
  <c r="E7" i="2"/>
  <c r="E106" i="2" s="1"/>
  <c r="L90" i="1"/>
  <c r="AM90" i="1"/>
  <c r="AM89" i="1"/>
  <c r="L89" i="1"/>
  <c r="AM87" i="1"/>
  <c r="L87" i="1"/>
  <c r="L85" i="1"/>
  <c r="L84" i="1"/>
  <c r="F36" i="2"/>
  <c r="AS94" i="1"/>
  <c r="J117" i="2"/>
  <c r="BK117" i="2"/>
  <c r="AU94" i="1"/>
  <c r="J34" i="2" l="1"/>
  <c r="BK116" i="2"/>
  <c r="J116" i="2"/>
  <c r="J96" i="2"/>
  <c r="BC95" i="1"/>
  <c r="BB95" i="1"/>
  <c r="BB94" i="1" s="1"/>
  <c r="W31" i="1" s="1"/>
  <c r="BA95" i="1"/>
  <c r="BA94" i="1" s="1"/>
  <c r="W30" i="1" s="1"/>
  <c r="E85" i="2"/>
  <c r="J89" i="2"/>
  <c r="F91" i="2"/>
  <c r="J91" i="2"/>
  <c r="F92" i="2"/>
  <c r="J92" i="2"/>
  <c r="BE117" i="2"/>
  <c r="F33" i="2" s="1"/>
  <c r="AZ95" i="1" s="1"/>
  <c r="AZ94" i="1" s="1"/>
  <c r="W29" i="1" s="1"/>
  <c r="AW95" i="1"/>
  <c r="BD95" i="1"/>
  <c r="BC94" i="1"/>
  <c r="W32" i="1"/>
  <c r="BD94" i="1"/>
  <c r="W33" i="1"/>
  <c r="J30" i="2" l="1"/>
  <c r="AG95" i="1"/>
  <c r="AG94" i="1"/>
  <c r="AK26" i="1"/>
  <c r="J33" i="2"/>
  <c r="AV95" i="1"/>
  <c r="AT95" i="1"/>
  <c r="AN95" i="1"/>
  <c r="AY94" i="1"/>
  <c r="AW94" i="1"/>
  <c r="AK30" i="1" s="1"/>
  <c r="AV94" i="1"/>
  <c r="AK29" i="1"/>
  <c r="AX94" i="1"/>
  <c r="AK35" i="1" l="1"/>
  <c r="J39" i="2"/>
  <c r="AT94" i="1"/>
  <c r="AN94" i="1" s="1"/>
</calcChain>
</file>

<file path=xl/sharedStrings.xml><?xml version="1.0" encoding="utf-8"?>
<sst xmlns="http://schemas.openxmlformats.org/spreadsheetml/2006/main" count="255" uniqueCount="111">
  <si>
    <t>Export Komplet</t>
  </si>
  <si>
    <t/>
  </si>
  <si>
    <t>2.0</t>
  </si>
  <si>
    <t>ZAMOK</t>
  </si>
  <si>
    <t>False</t>
  </si>
  <si>
    <t>{f5eddb7d-4edc-4285-a7fa-3d21bc80ce7d}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</si>
  <si>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</si>
  <si>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</si>
  <si>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</si>
  <si>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</si>
  <si>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</si>
  <si>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</si>
  <si>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</si>
  <si>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</si>
  <si>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0745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</si>
  <si>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</si>
  <si>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</si>
  <si>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</si>
  <si>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</si>
  <si>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</si>
  <si>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 </t>
  </si>
  <si>
    <t>Datum:</t>
  </si>
  <si>
    <t>5. 12. 2025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</si>
  <si>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</si>
  <si>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</si>
  <si>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</si>
  <si>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</si>
  <si>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</si>
  <si>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</si>
  <si>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</si>
  <si>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</si>
  <si>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</si>
  <si>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</si>
  <si>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</si>
  <si>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</si>
  <si>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</si>
  <si>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</si>
  <si>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</si>
  <si>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</si>
  <si>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</si>
  <si>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</si>
  <si>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</si>
  <si>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</si>
  <si>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</si>
  <si>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</si>
  <si>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</si>
  <si>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</si>
  <si>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</si>
  <si>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</si>
  <si>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</si>
  <si>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</si>
  <si>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</si>
  <si>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</si>
  <si>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</si>
  <si>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</si>
  <si>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</si>
  <si>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</si>
  <si>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</si>
  <si>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</si>
  <si>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</si>
  <si>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</si>
  <si>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</si>
  <si>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</si>
  <si>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</si>
  <si>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</si>
  <si>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</si>
  <si>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</si>
  <si>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</si>
  <si>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</si>
  <si>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</si>
  <si>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</si>
  <si>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</si>
  <si>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</si>
  <si>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</si>
  <si>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</si>
  <si>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</si>
  <si>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</si>
  <si>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</si>
  <si>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</si>
  <si>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</si>
  <si>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{cb4fc213-e718-43ea-b141-da7c72e99880}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</si>
  <si>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</si>
  <si>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</si>
  <si>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</si>
  <si>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</si>
  <si>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</si>
  <si>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</si>
  <si>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</si>
  <si>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</si>
  <si>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</si>
  <si>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</si>
  <si>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</si>
  <si>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</si>
  <si>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</si>
  <si>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</si>
  <si>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</si>
  <si>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</si>
  <si>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</si>
  <si>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</si>
  <si>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</si>
  <si>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</si>
  <si>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</si>
  <si>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</t>
  </si>
  <si>
    <t>N.01</t>
  </si>
  <si>
    <t>Ošetřovatelská postel</t>
  </si>
  <si>
    <t>4</t>
  </si>
  <si>
    <t>ROZPOCET</t>
  </si>
  <si>
    <t>P</t>
  </si>
  <si>
    <t>Poznámka k položce:
„Elektricky polohovatelné pečovatelské lůžko pro domovy pro seniory (nebo ekvivalent), vhodné pro dlouhodobou péči, pojízdné na 4 kolech s možností aretace, s postranními zábranami a ručním ovladačem. Lůžko musí mít vnitřní rozměr ložné plochy min. 200 × 87 cm, výškový rozsah nastavení ložné plochy přibližně 25–80 cm, elektrické polohování zádového dílu min. 70° a stehenního dílu min. 30° a možnost náklonu ložné plochy (TR/ATR) alespoň 10°. Požadujeme bezpečné pracovní zatížení (SWL) min. 200 kg, z toho max. hmotnost uživatele min. 170 kg, pro matraci rozměru cca 200 × 90 cm a výšky do 16 cm (přípustná tolerance ±10 %). Součástí dodávky musí být čtecí/diagnostická LED lampička uchytitelná k lůžku a kompatibilní zdravotnická matrace (systémová matrace doporučená výrobcem lůžka nebo prokazatelně ekvivalentní). Viditelné dřevěné části lůžka budou v dekoru typu „Lindberg oak“ – světlý dřevodekor obdobného odstínu a struktury (nebo ekvivalentní dekor). Lůžko musí být certifikováno jako zdravotnický prostředek podle platné legislativy (MDR/CE) a splňovat příslušné normy pro pečovatelská a nemocniční lůžka; uvedené parametry jsou minimální a mohou být dodavatelem překročeny.“</t>
  </si>
  <si>
    <t>Domov seniorů Rožmitál pod Třemšínem</t>
  </si>
  <si>
    <t>01 - Ošetřovatelská postel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</si>
</sst>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4" fillId="0" borderId="14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4" fontId="1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4" fontId="18" fillId="0" borderId="0" xfId="0" applyNumberFormat="1" applyFont="1"/>
    <xf numFmtId="166" fontId="26" fillId="0" borderId="12" xfId="0" applyNumberFormat="1" applyFont="1" applyBorder="1"/>
    <xf numFmtId="166" fontId="26" fillId="0" borderId="13" xfId="0" applyNumberFormat="1" applyFont="1" applyBorder="1"/>
    <xf numFmtId="4" fontId="27" fillId="0" borderId="0" xfId="0" applyNumberFormat="1" applyFont="1" applyAlignment="1">
      <alignment vertical="center"/>
    </xf>
    <xf numFmtId="0" fontId="16" fillId="0" borderId="22" xfId="0" applyFont="1" applyBorder="1" applyAlignment="1">
      <alignment horizontal="center" vertical="center"/>
    </xf>
    <xf numFmtId="49" fontId="16" fillId="0" borderId="22" xfId="0" applyNumberFormat="1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wrapText="1"/>
    </xf>
    <xf numFmtId="167" fontId="16" fillId="0" borderId="22" xfId="0" applyNumberFormat="1" applyFont="1" applyBorder="1" applyAlignment="1">
      <alignment vertical="center"/>
    </xf>
    <xf numFmtId="4" fontId="16" fillId="2" borderId="22" xfId="0" applyNumberFormat="1" applyFont="1" applyFill="1" applyBorder="1" applyAlignment="1" applyProtection="1">
      <alignment vertical="center"/>
      <protection locked="0"/>
    </xf>
    <xf numFmtId="4" fontId="16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17" fillId="2" borderId="1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/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right" vertical="center"/>
    </xf>
    <xf numFmtId="0" fontId="16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1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topLeftCell="A23" workbookViewId="0">
      <selection activeCell="J96" sqref="J96"/>
    </sheetView>
  </sheetViews>
  <sheetFormatPr baseColWidth="10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>
      <c r="A1" s="9" t="s">
        <v>0</v>
      </c>
      <c r="AZ1" s="9" t="s">
        <v>1</v>
      </c>
      <c r="BA1" s="9" t="s">
        <v>2</v>
      </c>
      <c r="BB1" s="9" t="s">
        <v>3</v>
      </c>
      <c r="BT1" s="9" t="s">
        <v>4</v>
      </c>
      <c r="BU1" s="9" t="s">
        <v>4</v>
      </c>
      <c r="BV1" s="9" t="s">
        <v>5</v>
      </c>
    </row>
    <row r="2" spans="1:74" ht="37" customHeight="1"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S2" s="10" t="s">
        <v>6</v>
      </c>
      <c r="BT2" s="10" t="s">
        <v>7</v>
      </c>
    </row>
    <row r="3" spans="1:74" ht="7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3"/>
      <c r="BS3" s="10" t="s">
        <v>6</v>
      </c>
      <c r="BT3" s="10" t="s">
        <v>8</v>
      </c>
    </row>
    <row r="4" spans="1:74" ht="25" customHeight="1">
      <c r="B4" s="13"/>
      <c r="D4" s="14" t="s">
        <v>9</v>
      </c>
      <c r="AR4" s="13"/>
      <c r="AS4" s="15" t="s">
        <v>10</v>
      </c>
      <c r="BE4" s="16" t="s">
        <v>11</v>
      </c>
      <c r="BS4" s="10" t="s">
        <v>12</v>
      </c>
    </row>
    <row r="5" spans="1:74" ht="12" customHeight="1">
      <c r="B5" s="13"/>
      <c r="D5" s="17" t="s">
        <v>13</v>
      </c>
      <c r="K5" s="152" t="s">
        <v>14</v>
      </c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R5" s="13"/>
      <c r="BE5" s="149" t="s">
        <v>15</v>
      </c>
      <c r="BS5" s="10" t="s">
        <v>6</v>
      </c>
    </row>
    <row r="6" spans="1:74" ht="37" customHeight="1">
      <c r="B6" s="13"/>
      <c r="D6" s="19" t="s">
        <v>16</v>
      </c>
      <c r="K6" s="153" t="s">
        <v>109</v>
      </c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R6" s="13"/>
      <c r="BE6" s="150"/>
      <c r="BS6" s="10" t="s">
        <v>6</v>
      </c>
    </row>
    <row r="7" spans="1:74" ht="12" customHeight="1">
      <c r="B7" s="13"/>
      <c r="D7" s="20" t="s">
        <v>17</v>
      </c>
      <c r="K7" s="18" t="s">
        <v>1</v>
      </c>
      <c r="AK7" s="20" t="s">
        <v>18</v>
      </c>
      <c r="AN7" s="18" t="s">
        <v>1</v>
      </c>
      <c r="AR7" s="13"/>
      <c r="BE7" s="150"/>
      <c r="BS7" s="10" t="s">
        <v>6</v>
      </c>
    </row>
    <row r="8" spans="1:74" ht="12" customHeight="1">
      <c r="B8" s="13"/>
      <c r="D8" s="20" t="s">
        <v>19</v>
      </c>
      <c r="K8" s="18" t="s">
        <v>20</v>
      </c>
      <c r="AK8" s="20" t="s">
        <v>21</v>
      </c>
      <c r="AN8" s="21" t="s">
        <v>22</v>
      </c>
      <c r="AR8" s="13"/>
      <c r="BE8" s="150"/>
      <c r="BS8" s="10" t="s">
        <v>6</v>
      </c>
    </row>
    <row r="9" spans="1:74" ht="14.5" customHeight="1">
      <c r="B9" s="13"/>
      <c r="AR9" s="13"/>
      <c r="BE9" s="150"/>
      <c r="BS9" s="10" t="s">
        <v>6</v>
      </c>
    </row>
    <row r="10" spans="1:74" ht="12" customHeight="1">
      <c r="B10" s="13"/>
      <c r="D10" s="20" t="s">
        <v>23</v>
      </c>
      <c r="AK10" s="20" t="s">
        <v>24</v>
      </c>
      <c r="AN10" s="18" t="s">
        <v>1</v>
      </c>
      <c r="AR10" s="13"/>
      <c r="BE10" s="150"/>
      <c r="BS10" s="10" t="s">
        <v>6</v>
      </c>
    </row>
    <row r="11" spans="1:74" ht="18.5" customHeight="1">
      <c r="B11" s="13"/>
      <c r="E11" s="18" t="s">
        <v>20</v>
      </c>
      <c r="AK11" s="20" t="s">
        <v>25</v>
      </c>
      <c r="AN11" s="18" t="s">
        <v>1</v>
      </c>
      <c r="AR11" s="13"/>
      <c r="BE11" s="150"/>
      <c r="BS11" s="10" t="s">
        <v>6</v>
      </c>
    </row>
    <row r="12" spans="1:74" ht="7" customHeight="1">
      <c r="B12" s="13"/>
      <c r="AR12" s="13"/>
      <c r="BE12" s="150"/>
      <c r="BS12" s="10" t="s">
        <v>6</v>
      </c>
    </row>
    <row r="13" spans="1:74" ht="12" customHeight="1">
      <c r="B13" s="13"/>
      <c r="D13" s="20" t="s">
        <v>26</v>
      </c>
      <c r="AK13" s="20" t="s">
        <v>24</v>
      </c>
      <c r="AN13" s="22" t="s">
        <v>27</v>
      </c>
      <c r="AR13" s="13"/>
      <c r="BE13" s="150"/>
      <c r="BS13" s="10" t="s">
        <v>6</v>
      </c>
    </row>
    <row r="14" spans="1:74" ht="13">
      <c r="B14" s="13"/>
      <c r="E14" s="154" t="s">
        <v>27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20" t="s">
        <v>25</v>
      </c>
      <c r="AN14" s="22" t="s">
        <v>27</v>
      </c>
      <c r="AR14" s="13"/>
      <c r="BE14" s="150"/>
      <c r="BS14" s="10" t="s">
        <v>6</v>
      </c>
    </row>
    <row r="15" spans="1:74" ht="7" customHeight="1">
      <c r="B15" s="13"/>
      <c r="AR15" s="13"/>
      <c r="BE15" s="150"/>
      <c r="BS15" s="10" t="s">
        <v>4</v>
      </c>
    </row>
    <row r="16" spans="1:74" ht="12" customHeight="1">
      <c r="B16" s="13"/>
      <c r="D16" s="20" t="s">
        <v>28</v>
      </c>
      <c r="AK16" s="20" t="s">
        <v>24</v>
      </c>
      <c r="AN16" s="18" t="s">
        <v>1</v>
      </c>
      <c r="AR16" s="13"/>
      <c r="BE16" s="150"/>
      <c r="BS16" s="10" t="s">
        <v>4</v>
      </c>
    </row>
    <row r="17" spans="2:71" ht="18.5" customHeight="1">
      <c r="B17" s="13"/>
      <c r="E17" s="18" t="s">
        <v>20</v>
      </c>
      <c r="AK17" s="20" t="s">
        <v>25</v>
      </c>
      <c r="AN17" s="18" t="s">
        <v>1</v>
      </c>
      <c r="AR17" s="13"/>
      <c r="BE17" s="150"/>
      <c r="BS17" s="10" t="s">
        <v>29</v>
      </c>
    </row>
    <row r="18" spans="2:71" ht="7" customHeight="1">
      <c r="B18" s="13"/>
      <c r="AR18" s="13"/>
      <c r="BE18" s="150"/>
      <c r="BS18" s="10" t="s">
        <v>6</v>
      </c>
    </row>
    <row r="19" spans="2:71" ht="12" customHeight="1">
      <c r="B19" s="13"/>
      <c r="D19" s="20" t="s">
        <v>30</v>
      </c>
      <c r="AK19" s="20" t="s">
        <v>24</v>
      </c>
      <c r="AN19" s="18" t="s">
        <v>1</v>
      </c>
      <c r="AR19" s="13"/>
      <c r="BE19" s="150"/>
      <c r="BS19" s="10" t="s">
        <v>6</v>
      </c>
    </row>
    <row r="20" spans="2:71" ht="18.5" customHeight="1">
      <c r="B20" s="13"/>
      <c r="E20" s="18" t="s">
        <v>20</v>
      </c>
      <c r="AK20" s="20" t="s">
        <v>25</v>
      </c>
      <c r="AN20" s="18" t="s">
        <v>1</v>
      </c>
      <c r="AR20" s="13"/>
      <c r="BE20" s="150"/>
      <c r="BS20" s="10" t="s">
        <v>29</v>
      </c>
    </row>
    <row r="21" spans="2:71" ht="7" customHeight="1">
      <c r="B21" s="13"/>
      <c r="AR21" s="13"/>
      <c r="BE21" s="150"/>
    </row>
    <row r="22" spans="2:71" ht="12" customHeight="1">
      <c r="B22" s="13"/>
      <c r="D22" s="20" t="s">
        <v>31</v>
      </c>
      <c r="AR22" s="13"/>
      <c r="BE22" s="150"/>
    </row>
    <row r="23" spans="2:71" ht="16.5" customHeight="1">
      <c r="B23" s="13"/>
      <c r="E23" s="156" t="s">
        <v>1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R23" s="13"/>
      <c r="BE23" s="150"/>
    </row>
    <row r="24" spans="2:71" ht="7" customHeight="1">
      <c r="B24" s="13"/>
      <c r="AR24" s="13"/>
      <c r="BE24" s="150"/>
    </row>
    <row r="25" spans="2:71" ht="7" customHeight="1">
      <c r="B25" s="1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3"/>
      <c r="BE25" s="150"/>
    </row>
    <row r="26" spans="2:71" s="1" customFormat="1" ht="26" customHeight="1">
      <c r="B26" s="25"/>
      <c r="D26" s="26" t="s">
        <v>32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7">
        <f>ROUND(AG94,2)</f>
        <v>0</v>
      </c>
      <c r="AL26" s="158"/>
      <c r="AM26" s="158"/>
      <c r="AN26" s="158"/>
      <c r="AO26" s="158"/>
      <c r="AR26" s="25"/>
      <c r="BE26" s="150"/>
    </row>
    <row r="27" spans="2:71" s="1" customFormat="1" ht="7" customHeight="1">
      <c r="B27" s="25"/>
      <c r="AR27" s="25"/>
      <c r="BE27" s="150"/>
    </row>
    <row r="28" spans="2:71" s="1" customFormat="1" ht="13">
      <c r="B28" s="25"/>
      <c r="L28" s="159" t="s">
        <v>33</v>
      </c>
      <c r="M28" s="159"/>
      <c r="N28" s="159"/>
      <c r="O28" s="159"/>
      <c r="P28" s="159"/>
      <c r="W28" s="159" t="s">
        <v>34</v>
      </c>
      <c r="X28" s="159"/>
      <c r="Y28" s="159"/>
      <c r="Z28" s="159"/>
      <c r="AA28" s="159"/>
      <c r="AB28" s="159"/>
      <c r="AC28" s="159"/>
      <c r="AD28" s="159"/>
      <c r="AE28" s="159"/>
      <c r="AK28" s="159" t="s">
        <v>35</v>
      </c>
      <c r="AL28" s="159"/>
      <c r="AM28" s="159"/>
      <c r="AN28" s="159"/>
      <c r="AO28" s="159"/>
      <c r="AR28" s="25"/>
      <c r="BE28" s="150"/>
    </row>
    <row r="29" spans="2:71" s="2" customFormat="1" ht="14.5" customHeight="1">
      <c r="B29" s="29"/>
      <c r="D29" s="20" t="s">
        <v>36</v>
      </c>
      <c r="F29" s="20" t="s">
        <v>37</v>
      </c>
      <c r="L29" s="144">
        <v>0.21</v>
      </c>
      <c r="M29" s="143"/>
      <c r="N29" s="143"/>
      <c r="O29" s="143"/>
      <c r="P29" s="143"/>
      <c r="W29" s="142">
        <f>ROUND(AZ94, 2)</f>
        <v>0</v>
      </c>
      <c r="X29" s="143"/>
      <c r="Y29" s="143"/>
      <c r="Z29" s="143"/>
      <c r="AA29" s="143"/>
      <c r="AB29" s="143"/>
      <c r="AC29" s="143"/>
      <c r="AD29" s="143"/>
      <c r="AE29" s="143"/>
      <c r="AK29" s="142">
        <f>ROUND(AV94, 2)</f>
        <v>0</v>
      </c>
      <c r="AL29" s="143"/>
      <c r="AM29" s="143"/>
      <c r="AN29" s="143"/>
      <c r="AO29" s="143"/>
      <c r="AR29" s="29"/>
      <c r="BE29" s="151"/>
    </row>
    <row r="30" spans="2:71" s="2" customFormat="1" ht="14.5" customHeight="1">
      <c r="B30" s="29"/>
      <c r="F30" s="20" t="s">
        <v>38</v>
      </c>
      <c r="L30" s="144">
        <v>0.12</v>
      </c>
      <c r="M30" s="143"/>
      <c r="N30" s="143"/>
      <c r="O30" s="143"/>
      <c r="P30" s="143"/>
      <c r="W30" s="142">
        <f>ROUND(BA94, 2)</f>
        <v>0</v>
      </c>
      <c r="X30" s="143"/>
      <c r="Y30" s="143"/>
      <c r="Z30" s="143"/>
      <c r="AA30" s="143"/>
      <c r="AB30" s="143"/>
      <c r="AC30" s="143"/>
      <c r="AD30" s="143"/>
      <c r="AE30" s="143"/>
      <c r="AK30" s="142">
        <f>ROUND(AW94, 2)</f>
        <v>0</v>
      </c>
      <c r="AL30" s="143"/>
      <c r="AM30" s="143"/>
      <c r="AN30" s="143"/>
      <c r="AO30" s="143"/>
      <c r="AR30" s="29"/>
      <c r="BE30" s="151"/>
    </row>
    <row r="31" spans="2:71" s="2" customFormat="1" ht="14.5" hidden="1" customHeight="1">
      <c r="B31" s="29"/>
      <c r="F31" s="20" t="s">
        <v>39</v>
      </c>
      <c r="L31" s="144">
        <v>0.21</v>
      </c>
      <c r="M31" s="143"/>
      <c r="N31" s="143"/>
      <c r="O31" s="143"/>
      <c r="P31" s="143"/>
      <c r="W31" s="142">
        <f>ROUND(BB94, 2)</f>
        <v>0</v>
      </c>
      <c r="X31" s="143"/>
      <c r="Y31" s="143"/>
      <c r="Z31" s="143"/>
      <c r="AA31" s="143"/>
      <c r="AB31" s="143"/>
      <c r="AC31" s="143"/>
      <c r="AD31" s="143"/>
      <c r="AE31" s="143"/>
      <c r="AK31" s="142">
        <v>0</v>
      </c>
      <c r="AL31" s="143"/>
      <c r="AM31" s="143"/>
      <c r="AN31" s="143"/>
      <c r="AO31" s="143"/>
      <c r="AR31" s="29"/>
      <c r="BE31" s="151"/>
    </row>
    <row r="32" spans="2:71" s="2" customFormat="1" ht="14.5" hidden="1" customHeight="1">
      <c r="B32" s="29"/>
      <c r="F32" s="20" t="s">
        <v>40</v>
      </c>
      <c r="L32" s="144">
        <v>0.12</v>
      </c>
      <c r="M32" s="143"/>
      <c r="N32" s="143"/>
      <c r="O32" s="143"/>
      <c r="P32" s="143"/>
      <c r="W32" s="142">
        <f>ROUND(BC94, 2)</f>
        <v>0</v>
      </c>
      <c r="X32" s="143"/>
      <c r="Y32" s="143"/>
      <c r="Z32" s="143"/>
      <c r="AA32" s="143"/>
      <c r="AB32" s="143"/>
      <c r="AC32" s="143"/>
      <c r="AD32" s="143"/>
      <c r="AE32" s="143"/>
      <c r="AK32" s="142">
        <v>0</v>
      </c>
      <c r="AL32" s="143"/>
      <c r="AM32" s="143"/>
      <c r="AN32" s="143"/>
      <c r="AO32" s="143"/>
      <c r="AR32" s="29"/>
      <c r="BE32" s="151"/>
    </row>
    <row r="33" spans="2:57" s="2" customFormat="1" ht="14.5" hidden="1" customHeight="1">
      <c r="B33" s="29"/>
      <c r="F33" s="20" t="s">
        <v>41</v>
      </c>
      <c r="L33" s="144">
        <v>0</v>
      </c>
      <c r="M33" s="143"/>
      <c r="N33" s="143"/>
      <c r="O33" s="143"/>
      <c r="P33" s="143"/>
      <c r="W33" s="142">
        <f>ROUND(BD94, 2)</f>
        <v>0</v>
      </c>
      <c r="X33" s="143"/>
      <c r="Y33" s="143"/>
      <c r="Z33" s="143"/>
      <c r="AA33" s="143"/>
      <c r="AB33" s="143"/>
      <c r="AC33" s="143"/>
      <c r="AD33" s="143"/>
      <c r="AE33" s="143"/>
      <c r="AK33" s="142">
        <v>0</v>
      </c>
      <c r="AL33" s="143"/>
      <c r="AM33" s="143"/>
      <c r="AN33" s="143"/>
      <c r="AO33" s="143"/>
      <c r="AR33" s="29"/>
      <c r="BE33" s="151"/>
    </row>
    <row r="34" spans="2:57" s="1" customFormat="1" ht="7" customHeight="1">
      <c r="B34" s="25"/>
      <c r="AR34" s="25"/>
      <c r="BE34" s="150"/>
    </row>
    <row r="35" spans="2:57" s="1" customFormat="1" ht="26" customHeight="1">
      <c r="B35" s="25"/>
      <c r="C35" s="30"/>
      <c r="D35" s="31" t="s">
        <v>42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43</v>
      </c>
      <c r="U35" s="32"/>
      <c r="V35" s="32"/>
      <c r="W35" s="32"/>
      <c r="X35" s="145" t="s">
        <v>44</v>
      </c>
      <c r="Y35" s="146"/>
      <c r="Z35" s="146"/>
      <c r="AA35" s="146"/>
      <c r="AB35" s="146"/>
      <c r="AC35" s="32"/>
      <c r="AD35" s="32"/>
      <c r="AE35" s="32"/>
      <c r="AF35" s="32"/>
      <c r="AG35" s="32"/>
      <c r="AH35" s="32"/>
      <c r="AI35" s="32"/>
      <c r="AJ35" s="32"/>
      <c r="AK35" s="147">
        <f>SUM(AK26:AK33)</f>
        <v>0</v>
      </c>
      <c r="AL35" s="146"/>
      <c r="AM35" s="146"/>
      <c r="AN35" s="146"/>
      <c r="AO35" s="148"/>
      <c r="AP35" s="30"/>
      <c r="AQ35" s="30"/>
      <c r="AR35" s="25"/>
    </row>
    <row r="36" spans="2:57" s="1" customFormat="1" ht="7" customHeight="1">
      <c r="B36" s="25"/>
      <c r="AR36" s="25"/>
    </row>
    <row r="37" spans="2:57" s="1" customFormat="1" ht="14.5" customHeight="1">
      <c r="B37" s="25"/>
      <c r="AR37" s="25"/>
    </row>
    <row r="38" spans="2:57" ht="14.5" customHeight="1">
      <c r="B38" s="13"/>
      <c r="AR38" s="13"/>
    </row>
    <row r="39" spans="2:57" ht="14.5" customHeight="1">
      <c r="B39" s="13"/>
      <c r="AR39" s="13"/>
    </row>
    <row r="40" spans="2:57" ht="14.5" customHeight="1">
      <c r="B40" s="13"/>
      <c r="AR40" s="13"/>
    </row>
    <row r="41" spans="2:57" ht="14.5" customHeight="1">
      <c r="B41" s="13"/>
      <c r="AR41" s="13"/>
    </row>
    <row r="42" spans="2:57" ht="14.5" customHeight="1">
      <c r="B42" s="13"/>
      <c r="AR42" s="13"/>
    </row>
    <row r="43" spans="2:57" ht="14.5" customHeight="1">
      <c r="B43" s="13"/>
      <c r="AR43" s="13"/>
    </row>
    <row r="44" spans="2:57" ht="14.5" customHeight="1">
      <c r="B44" s="13"/>
      <c r="AR44" s="13"/>
    </row>
    <row r="45" spans="2:57" ht="14.5" customHeight="1">
      <c r="B45" s="13"/>
      <c r="AR45" s="13"/>
    </row>
    <row r="46" spans="2:57" ht="14.5" customHeight="1">
      <c r="B46" s="13"/>
      <c r="AR46" s="13"/>
    </row>
    <row r="47" spans="2:57" ht="14.5" customHeight="1">
      <c r="B47" s="13"/>
      <c r="AR47" s="13"/>
    </row>
    <row r="48" spans="2:57" ht="14.5" customHeight="1">
      <c r="B48" s="13"/>
      <c r="AR48" s="13"/>
    </row>
    <row r="49" spans="2:44" s="1" customFormat="1" ht="14.5" customHeight="1">
      <c r="B49" s="25"/>
      <c r="D49" s="34" t="s">
        <v>45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46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3"/>
      <c r="AR50" s="13"/>
    </row>
    <row r="51" spans="2:44">
      <c r="B51" s="13"/>
      <c r="AR51" s="13"/>
    </row>
    <row r="52" spans="2:44">
      <c r="B52" s="13"/>
      <c r="AR52" s="13"/>
    </row>
    <row r="53" spans="2:44">
      <c r="B53" s="13"/>
      <c r="AR53" s="13"/>
    </row>
    <row r="54" spans="2:44">
      <c r="B54" s="13"/>
      <c r="AR54" s="13"/>
    </row>
    <row r="55" spans="2:44">
      <c r="B55" s="13"/>
      <c r="AR55" s="13"/>
    </row>
    <row r="56" spans="2:44">
      <c r="B56" s="13"/>
      <c r="AR56" s="13"/>
    </row>
    <row r="57" spans="2:44">
      <c r="B57" s="13"/>
      <c r="AR57" s="13"/>
    </row>
    <row r="58" spans="2:44">
      <c r="B58" s="13"/>
      <c r="AR58" s="13"/>
    </row>
    <row r="59" spans="2:44">
      <c r="B59" s="13"/>
      <c r="AR59" s="13"/>
    </row>
    <row r="60" spans="2:44" s="1" customFormat="1" ht="13">
      <c r="B60" s="25"/>
      <c r="D60" s="36" t="s">
        <v>47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48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47</v>
      </c>
      <c r="AI60" s="27"/>
      <c r="AJ60" s="27"/>
      <c r="AK60" s="27"/>
      <c r="AL60" s="27"/>
      <c r="AM60" s="36" t="s">
        <v>48</v>
      </c>
      <c r="AN60" s="27"/>
      <c r="AO60" s="27"/>
      <c r="AR60" s="25"/>
    </row>
    <row r="61" spans="2:44">
      <c r="B61" s="13"/>
      <c r="AR61" s="13"/>
    </row>
    <row r="62" spans="2:44">
      <c r="B62" s="13"/>
      <c r="AR62" s="13"/>
    </row>
    <row r="63" spans="2:44">
      <c r="B63" s="13"/>
      <c r="AR63" s="13"/>
    </row>
    <row r="64" spans="2:44" s="1" customFormat="1" ht="13">
      <c r="B64" s="25"/>
      <c r="D64" s="34" t="s">
        <v>49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50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3"/>
      <c r="AR65" s="13"/>
    </row>
    <row r="66" spans="2:44">
      <c r="B66" s="13"/>
      <c r="AR66" s="13"/>
    </row>
    <row r="67" spans="2:44">
      <c r="B67" s="13"/>
      <c r="AR67" s="13"/>
    </row>
    <row r="68" spans="2:44">
      <c r="B68" s="13"/>
      <c r="AR68" s="13"/>
    </row>
    <row r="69" spans="2:44">
      <c r="B69" s="13"/>
      <c r="AR69" s="13"/>
    </row>
    <row r="70" spans="2:44">
      <c r="B70" s="13"/>
      <c r="AR70" s="13"/>
    </row>
    <row r="71" spans="2:44">
      <c r="B71" s="13"/>
      <c r="AR71" s="13"/>
    </row>
    <row r="72" spans="2:44">
      <c r="B72" s="13"/>
      <c r="AR72" s="13"/>
    </row>
    <row r="73" spans="2:44">
      <c r="B73" s="13"/>
      <c r="AR73" s="13"/>
    </row>
    <row r="74" spans="2:44">
      <c r="B74" s="13"/>
      <c r="AR74" s="13"/>
    </row>
    <row r="75" spans="2:44" s="1" customFormat="1" ht="13">
      <c r="B75" s="25"/>
      <c r="D75" s="36" t="s">
        <v>47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48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47</v>
      </c>
      <c r="AI75" s="27"/>
      <c r="AJ75" s="27"/>
      <c r="AK75" s="27"/>
      <c r="AL75" s="27"/>
      <c r="AM75" s="36" t="s">
        <v>48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7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7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5" customHeight="1">
      <c r="B82" s="25"/>
      <c r="C82" s="14" t="s">
        <v>51</v>
      </c>
      <c r="AR82" s="25"/>
    </row>
    <row r="83" spans="1:91" s="1" customFormat="1" ht="7" customHeight="1">
      <c r="B83" s="25"/>
      <c r="AR83" s="25"/>
    </row>
    <row r="84" spans="1:91" s="3" customFormat="1" ht="12" customHeight="1">
      <c r="B84" s="41"/>
      <c r="C84" s="20" t="s">
        <v>13</v>
      </c>
      <c r="L84" s="3" t="str">
        <f>K5</f>
        <v>0745</v>
      </c>
      <c r="AR84" s="41"/>
    </row>
    <row r="85" spans="1:91" s="4" customFormat="1" ht="37" customHeight="1">
      <c r="B85" s="42"/>
      <c r="C85" s="43" t="s">
        <v>16</v>
      </c>
      <c r="L85" s="133" t="str">
        <f>K6</f>
        <v>Domov seniorů Rožmitál pod Třemšínem</v>
      </c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R85" s="42"/>
    </row>
    <row r="86" spans="1:91" s="1" customFormat="1" ht="7" customHeight="1">
      <c r="B86" s="25"/>
      <c r="AR86" s="25"/>
    </row>
    <row r="87" spans="1:91" s="1" customFormat="1" ht="12" customHeight="1">
      <c r="B87" s="25"/>
      <c r="C87" s="20" t="s">
        <v>19</v>
      </c>
      <c r="L87" s="44" t="str">
        <f>IF(K8="","",K8)</f>
        <v xml:space="preserve"> </v>
      </c>
      <c r="AI87" s="20" t="s">
        <v>21</v>
      </c>
      <c r="AM87" s="135" t="str">
        <f>IF(AN8= "","",AN8)</f>
        <v>5. 12. 2025</v>
      </c>
      <c r="AN87" s="135"/>
      <c r="AR87" s="25"/>
    </row>
    <row r="88" spans="1:91" s="1" customFormat="1" ht="7" customHeight="1">
      <c r="B88" s="25"/>
      <c r="AR88" s="25"/>
    </row>
    <row r="89" spans="1:91" s="1" customFormat="1" ht="15.25" customHeight="1">
      <c r="B89" s="25"/>
      <c r="C89" s="20" t="s">
        <v>23</v>
      </c>
      <c r="L89" s="3" t="str">
        <f>IF(E11= "","",E11)</f>
        <v xml:space="preserve"> </v>
      </c>
      <c r="AI89" s="20" t="s">
        <v>28</v>
      </c>
      <c r="AM89" s="136" t="str">
        <f>IF(E17="","",E17)</f>
        <v xml:space="preserve"> </v>
      </c>
      <c r="AN89" s="137"/>
      <c r="AO89" s="137"/>
      <c r="AP89" s="137"/>
      <c r="AR89" s="25"/>
      <c r="AS89" s="138" t="s">
        <v>52</v>
      </c>
      <c r="AT89" s="139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5" customHeight="1">
      <c r="B90" s="25"/>
      <c r="C90" s="20" t="s">
        <v>26</v>
      </c>
      <c r="L90" s="3" t="str">
        <f>IF(E14= "Vyplň údaj","",E14)</f>
        <v/>
      </c>
      <c r="AI90" s="20" t="s">
        <v>30</v>
      </c>
      <c r="AM90" s="136" t="str">
        <f>IF(E20="","",E20)</f>
        <v xml:space="preserve"> </v>
      </c>
      <c r="AN90" s="137"/>
      <c r="AO90" s="137"/>
      <c r="AP90" s="137"/>
      <c r="AR90" s="25"/>
      <c r="AS90" s="140"/>
      <c r="AT90" s="141"/>
      <c r="BD90" s="49"/>
    </row>
    <row r="91" spans="1:91" s="1" customFormat="1" ht="10.75" customHeight="1">
      <c r="B91" s="25"/>
      <c r="AR91" s="25"/>
      <c r="AS91" s="140"/>
      <c r="AT91" s="141"/>
      <c r="BD91" s="49"/>
    </row>
    <row r="92" spans="1:91" s="1" customFormat="1" ht="29.25" customHeight="1">
      <c r="B92" s="25"/>
      <c r="C92" s="123" t="s">
        <v>53</v>
      </c>
      <c r="D92" s="124"/>
      <c r="E92" s="124"/>
      <c r="F92" s="124"/>
      <c r="G92" s="124"/>
      <c r="H92" s="50"/>
      <c r="I92" s="125" t="s">
        <v>54</v>
      </c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6" t="s">
        <v>55</v>
      </c>
      <c r="AH92" s="124"/>
      <c r="AI92" s="124"/>
      <c r="AJ92" s="124"/>
      <c r="AK92" s="124"/>
      <c r="AL92" s="124"/>
      <c r="AM92" s="124"/>
      <c r="AN92" s="125" t="s">
        <v>56</v>
      </c>
      <c r="AO92" s="124"/>
      <c r="AP92" s="127"/>
      <c r="AQ92" s="51" t="s">
        <v>57</v>
      </c>
      <c r="AR92" s="25"/>
      <c r="AS92" s="52" t="s">
        <v>58</v>
      </c>
      <c r="AT92" s="53" t="s">
        <v>59</v>
      </c>
      <c r="AU92" s="53" t="s">
        <v>60</v>
      </c>
      <c r="AV92" s="53" t="s">
        <v>61</v>
      </c>
      <c r="AW92" s="53" t="s">
        <v>62</v>
      </c>
      <c r="AX92" s="53" t="s">
        <v>63</v>
      </c>
      <c r="AY92" s="53" t="s">
        <v>64</v>
      </c>
      <c r="AZ92" s="53" t="s">
        <v>65</v>
      </c>
      <c r="BA92" s="53" t="s">
        <v>66</v>
      </c>
      <c r="BB92" s="53" t="s">
        <v>67</v>
      </c>
      <c r="BC92" s="53" t="s">
        <v>68</v>
      </c>
      <c r="BD92" s="54" t="s">
        <v>69</v>
      </c>
    </row>
    <row r="93" spans="1:91" s="1" customFormat="1" ht="10.75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5" customHeight="1">
      <c r="B94" s="56"/>
      <c r="C94" s="57" t="s">
        <v>70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31">
        <f>ROUND(AG95,2)</f>
        <v>0</v>
      </c>
      <c r="AH94" s="131"/>
      <c r="AI94" s="131"/>
      <c r="AJ94" s="131"/>
      <c r="AK94" s="131"/>
      <c r="AL94" s="131"/>
      <c r="AM94" s="131"/>
      <c r="AN94" s="132">
        <f>SUM(AG94,AT94)</f>
        <v>0</v>
      </c>
      <c r="AO94" s="132"/>
      <c r="AP94" s="132"/>
      <c r="AQ94" s="60" t="s">
        <v>1</v>
      </c>
      <c r="AR94" s="56"/>
      <c r="AS94" s="61">
        <f>ROUND(AS95,2)</f>
        <v>0</v>
      </c>
      <c r="AT94" s="62">
        <f>ROUND(SUM(AV94:AW94),2)</f>
        <v>0</v>
      </c>
      <c r="AU94" s="63">
        <f>ROUND(AU95,5)</f>
        <v>0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71</v>
      </c>
      <c r="BT94" s="65" t="s">
        <v>72</v>
      </c>
      <c r="BU94" s="66" t="s">
        <v>73</v>
      </c>
      <c r="BV94" s="65" t="s">
        <v>74</v>
      </c>
      <c r="BW94" s="65" t="s">
        <v>5</v>
      </c>
      <c r="BX94" s="65" t="s">
        <v>75</v>
      </c>
      <c r="CL94" s="65" t="s">
        <v>1</v>
      </c>
    </row>
    <row r="95" spans="1:91" s="6" customFormat="1" ht="16.5" customHeight="1">
      <c r="A95" s="67" t="s">
        <v>76</v>
      </c>
      <c r="B95" s="68"/>
      <c r="C95" s="69"/>
      <c r="D95" s="130" t="s">
        <v>77</v>
      </c>
      <c r="E95" s="130"/>
      <c r="F95" s="130"/>
      <c r="G95" s="130"/>
      <c r="H95" s="130"/>
      <c r="I95" s="70"/>
      <c r="J95" s="130" t="s">
        <v>104</v>
      </c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28">
        <f>'01 - Ošetřovatelská postel'!J30</f>
        <v>0</v>
      </c>
      <c r="AH95" s="129"/>
      <c r="AI95" s="129"/>
      <c r="AJ95" s="129"/>
      <c r="AK95" s="129"/>
      <c r="AL95" s="129"/>
      <c r="AM95" s="129"/>
      <c r="AN95" s="128">
        <f>SUM(AG95,AT95)</f>
        <v>0</v>
      </c>
      <c r="AO95" s="129"/>
      <c r="AP95" s="129"/>
      <c r="AQ95" s="71" t="s">
        <v>78</v>
      </c>
      <c r="AR95" s="68"/>
      <c r="AS95" s="72">
        <v>0</v>
      </c>
      <c r="AT95" s="73">
        <f>ROUND(SUM(AV95:AW95),2)</f>
        <v>0</v>
      </c>
      <c r="AU95" s="74">
        <f>'01 - Ošetřovatelská postel'!P116</f>
        <v>0</v>
      </c>
      <c r="AV95" s="73">
        <f>'01 - Ošetřovatelská postel'!J33</f>
        <v>0</v>
      </c>
      <c r="AW95" s="73">
        <f>'01 - Ošetřovatelská postel'!J34</f>
        <v>0</v>
      </c>
      <c r="AX95" s="73">
        <f>'01 - Ošetřovatelská postel'!J35</f>
        <v>0</v>
      </c>
      <c r="AY95" s="73">
        <f>'01 - Ošetřovatelská postel'!J36</f>
        <v>0</v>
      </c>
      <c r="AZ95" s="73">
        <f>'01 - Ošetřovatelská postel'!F33</f>
        <v>0</v>
      </c>
      <c r="BA95" s="73">
        <f>'01 - Ošetřovatelská postel'!F34</f>
        <v>0</v>
      </c>
      <c r="BB95" s="73">
        <f>'01 - Ošetřovatelská postel'!F35</f>
        <v>0</v>
      </c>
      <c r="BC95" s="73">
        <f>'01 - Ošetřovatelská postel'!F36</f>
        <v>0</v>
      </c>
      <c r="BD95" s="75">
        <f>'01 - Ošetřovatelská postel'!F37</f>
        <v>0</v>
      </c>
      <c r="BT95" s="76" t="s">
        <v>79</v>
      </c>
      <c r="BV95" s="76" t="s">
        <v>74</v>
      </c>
      <c r="BW95" s="76" t="s">
        <v>80</v>
      </c>
      <c r="BX95" s="76" t="s">
        <v>5</v>
      </c>
      <c r="CL95" s="76" t="s">
        <v>1</v>
      </c>
      <c r="CM95" s="76" t="s">
        <v>81</v>
      </c>
    </row>
    <row r="96" spans="1:91" s="1" customFormat="1" ht="30" customHeight="1">
      <c r="B96" s="25"/>
      <c r="AR96" s="25"/>
    </row>
    <row r="97" spans="2:44" s="1" customFormat="1" ht="7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sheetProtection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Nábytek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9"/>
  <sheetViews>
    <sheetView showGridLines="0" workbookViewId="0">
      <selection activeCell="E10" sqref="E10"/>
    </sheetView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AT2" s="10" t="s">
        <v>80</v>
      </c>
    </row>
    <row r="3" spans="2:46" ht="7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3"/>
      <c r="AT3" s="10" t="s">
        <v>81</v>
      </c>
    </row>
    <row r="4" spans="2:46" ht="25" customHeight="1">
      <c r="B4" s="13"/>
      <c r="D4" s="14" t="s">
        <v>82</v>
      </c>
      <c r="L4" s="13"/>
      <c r="M4" s="77" t="s">
        <v>10</v>
      </c>
      <c r="AT4" s="10" t="s">
        <v>4</v>
      </c>
    </row>
    <row r="5" spans="2:46" ht="7" customHeight="1">
      <c r="B5" s="13"/>
      <c r="L5" s="13"/>
    </row>
    <row r="6" spans="2:46" ht="12" customHeight="1">
      <c r="B6" s="13"/>
      <c r="D6" s="20" t="s">
        <v>16</v>
      </c>
      <c r="L6" s="13"/>
    </row>
    <row r="7" spans="2:46" ht="16.5" customHeight="1">
      <c r="B7" s="13"/>
      <c r="E7" s="161" t="str">
        <f>'Rekapitulace stavby'!K6</f>
        <v>Domov seniorů Rožmitál pod Třemšínem</v>
      </c>
      <c r="F7" s="162"/>
      <c r="G7" s="162"/>
      <c r="H7" s="162"/>
      <c r="L7" s="13"/>
    </row>
    <row r="8" spans="2:46" s="1" customFormat="1" ht="12" customHeight="1">
      <c r="B8" s="25"/>
      <c r="D8" s="20" t="s">
        <v>83</v>
      </c>
      <c r="L8" s="25"/>
    </row>
    <row r="9" spans="2:46" s="1" customFormat="1" ht="16.5" customHeight="1">
      <c r="B9" s="25"/>
      <c r="E9" s="133" t="s">
        <v>110</v>
      </c>
      <c r="F9" s="160"/>
      <c r="G9" s="160"/>
      <c r="H9" s="160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0" t="s">
        <v>17</v>
      </c>
      <c r="F11" s="18" t="s">
        <v>1</v>
      </c>
      <c r="I11" s="20" t="s">
        <v>18</v>
      </c>
      <c r="J11" s="18" t="s">
        <v>1</v>
      </c>
      <c r="L11" s="25"/>
    </row>
    <row r="12" spans="2:46" s="1" customFormat="1" ht="12" customHeight="1">
      <c r="B12" s="25"/>
      <c r="D12" s="20" t="s">
        <v>19</v>
      </c>
      <c r="F12" s="18" t="s">
        <v>20</v>
      </c>
      <c r="I12" s="20" t="s">
        <v>21</v>
      </c>
      <c r="J12" s="45" t="str">
        <f>'Rekapitulace stavby'!AN8</f>
        <v>5. 12. 2025</v>
      </c>
      <c r="L12" s="25"/>
    </row>
    <row r="13" spans="2:46" s="1" customFormat="1" ht="10.75" customHeight="1">
      <c r="B13" s="25"/>
      <c r="L13" s="25"/>
    </row>
    <row r="14" spans="2:46" s="1" customFormat="1" ht="12" customHeight="1">
      <c r="B14" s="25"/>
      <c r="D14" s="20" t="s">
        <v>23</v>
      </c>
      <c r="I14" s="20" t="s">
        <v>24</v>
      </c>
      <c r="J14" s="18" t="str">
        <f>IF('Rekapitulace stavby'!AN10="","",'Rekapitulace stavby'!AN10)</f>
        <v/>
      </c>
      <c r="L14" s="25"/>
    </row>
    <row r="15" spans="2:46" s="1" customFormat="1" ht="18" customHeight="1">
      <c r="B15" s="25"/>
      <c r="E15" s="18" t="str">
        <f>IF('Rekapitulace stavby'!E11="","",'Rekapitulace stavby'!E11)</f>
        <v xml:space="preserve"> </v>
      </c>
      <c r="I15" s="20" t="s">
        <v>25</v>
      </c>
      <c r="J15" s="18" t="str">
        <f>IF('Rekapitulace stavby'!AN11="","",'Rekapitulace stavby'!AN11)</f>
        <v/>
      </c>
      <c r="L15" s="25"/>
    </row>
    <row r="16" spans="2:46" s="1" customFormat="1" ht="7" customHeight="1">
      <c r="B16" s="25"/>
      <c r="L16" s="25"/>
    </row>
    <row r="17" spans="2:12" s="1" customFormat="1" ht="12" customHeight="1">
      <c r="B17" s="25"/>
      <c r="D17" s="20" t="s">
        <v>26</v>
      </c>
      <c r="I17" s="20" t="s">
        <v>24</v>
      </c>
      <c r="J17" s="21" t="str">
        <f>'Rekapitulace stavby'!AN13</f>
        <v>Vyplň údaj</v>
      </c>
      <c r="L17" s="25"/>
    </row>
    <row r="18" spans="2:12" s="1" customFormat="1" ht="18" customHeight="1">
      <c r="B18" s="25"/>
      <c r="E18" s="163" t="str">
        <f>'Rekapitulace stavby'!E14</f>
        <v>Vyplň údaj</v>
      </c>
      <c r="F18" s="152"/>
      <c r="G18" s="152"/>
      <c r="H18" s="152"/>
      <c r="I18" s="20" t="s">
        <v>25</v>
      </c>
      <c r="J18" s="21" t="str">
        <f>'Rekapitulace stavby'!AN14</f>
        <v>Vyplň údaj</v>
      </c>
      <c r="L18" s="25"/>
    </row>
    <row r="19" spans="2:12" s="1" customFormat="1" ht="7" customHeight="1">
      <c r="B19" s="25"/>
      <c r="L19" s="25"/>
    </row>
    <row r="20" spans="2:12" s="1" customFormat="1" ht="12" customHeight="1">
      <c r="B20" s="25"/>
      <c r="D20" s="20" t="s">
        <v>28</v>
      </c>
      <c r="I20" s="20" t="s">
        <v>24</v>
      </c>
      <c r="J20" s="18" t="str">
        <f>IF('Rekapitulace stavby'!AN16="","",'Rekapitulace stavby'!AN16)</f>
        <v/>
      </c>
      <c r="L20" s="25"/>
    </row>
    <row r="21" spans="2:12" s="1" customFormat="1" ht="18" customHeight="1">
      <c r="B21" s="25"/>
      <c r="E21" s="18" t="str">
        <f>IF('Rekapitulace stavby'!E17="","",'Rekapitulace stavby'!E17)</f>
        <v xml:space="preserve"> </v>
      </c>
      <c r="I21" s="20" t="s">
        <v>25</v>
      </c>
      <c r="J21" s="18" t="str">
        <f>IF('Rekapitulace stavby'!AN17="","",'Rekapitulace stavby'!AN17)</f>
        <v/>
      </c>
      <c r="L21" s="25"/>
    </row>
    <row r="22" spans="2:12" s="1" customFormat="1" ht="7" customHeight="1">
      <c r="B22" s="25"/>
      <c r="L22" s="25"/>
    </row>
    <row r="23" spans="2:12" s="1" customFormat="1" ht="12" customHeight="1">
      <c r="B23" s="25"/>
      <c r="D23" s="20" t="s">
        <v>30</v>
      </c>
      <c r="I23" s="20" t="s">
        <v>24</v>
      </c>
      <c r="J23" s="18" t="str">
        <f>IF('Rekapitulace stavby'!AN19="","",'Rekapitulace stavby'!AN19)</f>
        <v/>
      </c>
      <c r="L23" s="25"/>
    </row>
    <row r="24" spans="2:12" s="1" customFormat="1" ht="18" customHeight="1">
      <c r="B24" s="25"/>
      <c r="E24" s="18" t="str">
        <f>IF('Rekapitulace stavby'!E20="","",'Rekapitulace stavby'!E20)</f>
        <v xml:space="preserve"> </v>
      </c>
      <c r="I24" s="20" t="s">
        <v>25</v>
      </c>
      <c r="J24" s="18" t="str">
        <f>IF('Rekapitulace stavby'!AN20="","",'Rekapitulace stavby'!AN20)</f>
        <v/>
      </c>
      <c r="L24" s="25"/>
    </row>
    <row r="25" spans="2:12" s="1" customFormat="1" ht="7" customHeight="1">
      <c r="B25" s="25"/>
      <c r="L25" s="25"/>
    </row>
    <row r="26" spans="2:12" s="1" customFormat="1" ht="12" customHeight="1">
      <c r="B26" s="25"/>
      <c r="D26" s="20" t="s">
        <v>31</v>
      </c>
      <c r="L26" s="25"/>
    </row>
    <row r="27" spans="2:12" s="7" customFormat="1" ht="16.5" customHeight="1">
      <c r="B27" s="78"/>
      <c r="E27" s="156" t="s">
        <v>1</v>
      </c>
      <c r="F27" s="156"/>
      <c r="G27" s="156"/>
      <c r="H27" s="156"/>
      <c r="L27" s="78"/>
    </row>
    <row r="28" spans="2:12" s="1" customFormat="1" ht="7" customHeight="1">
      <c r="B28" s="25"/>
      <c r="L28" s="25"/>
    </row>
    <row r="29" spans="2:12" s="1" customFormat="1" ht="7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5" customHeight="1">
      <c r="B30" s="25"/>
      <c r="D30" s="79" t="s">
        <v>32</v>
      </c>
      <c r="J30" s="59">
        <f>ROUND(J116, 2)</f>
        <v>0</v>
      </c>
      <c r="L30" s="25"/>
    </row>
    <row r="31" spans="2:12" s="1" customFormat="1" ht="7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5" customHeight="1">
      <c r="B33" s="25"/>
      <c r="D33" s="48" t="s">
        <v>36</v>
      </c>
      <c r="E33" s="20" t="s">
        <v>37</v>
      </c>
      <c r="F33" s="80">
        <f>ROUND((SUM(BE116:BE118)),  2)</f>
        <v>0</v>
      </c>
      <c r="I33" s="81">
        <v>0.21</v>
      </c>
      <c r="J33" s="80">
        <f>ROUND(((SUM(BE116:BE118))*I33),  2)</f>
        <v>0</v>
      </c>
      <c r="L33" s="25"/>
    </row>
    <row r="34" spans="2:12" s="1" customFormat="1" ht="14.5" customHeight="1">
      <c r="B34" s="25"/>
      <c r="E34" s="20" t="s">
        <v>38</v>
      </c>
      <c r="F34" s="80">
        <f>ROUND((SUM(BF116:BF118)),  2)</f>
        <v>0</v>
      </c>
      <c r="I34" s="81">
        <v>0.12</v>
      </c>
      <c r="J34" s="80">
        <f>ROUND(((SUM(BF116:BF118))*I34),  2)</f>
        <v>0</v>
      </c>
      <c r="L34" s="25"/>
    </row>
    <row r="35" spans="2:12" s="1" customFormat="1" ht="14.5" hidden="1" customHeight="1">
      <c r="B35" s="25"/>
      <c r="E35" s="20" t="s">
        <v>39</v>
      </c>
      <c r="F35" s="80">
        <f>ROUND((SUM(BG116:BG118)),  2)</f>
        <v>0</v>
      </c>
      <c r="I35" s="81">
        <v>0.21</v>
      </c>
      <c r="J35" s="80">
        <f>0</f>
        <v>0</v>
      </c>
      <c r="L35" s="25"/>
    </row>
    <row r="36" spans="2:12" s="1" customFormat="1" ht="14.5" hidden="1" customHeight="1">
      <c r="B36" s="25"/>
      <c r="E36" s="20" t="s">
        <v>40</v>
      </c>
      <c r="F36" s="80">
        <f>ROUND((SUM(BH116:BH118)),  2)</f>
        <v>0</v>
      </c>
      <c r="I36" s="81">
        <v>0.12</v>
      </c>
      <c r="J36" s="80">
        <f>0</f>
        <v>0</v>
      </c>
      <c r="L36" s="25"/>
    </row>
    <row r="37" spans="2:12" s="1" customFormat="1" ht="14.5" hidden="1" customHeight="1">
      <c r="B37" s="25"/>
      <c r="E37" s="20" t="s">
        <v>41</v>
      </c>
      <c r="F37" s="80">
        <f>ROUND((SUM(BI116:BI118)),  2)</f>
        <v>0</v>
      </c>
      <c r="I37" s="81">
        <v>0</v>
      </c>
      <c r="J37" s="80">
        <f>0</f>
        <v>0</v>
      </c>
      <c r="L37" s="25"/>
    </row>
    <row r="38" spans="2:12" s="1" customFormat="1" ht="7" customHeight="1">
      <c r="B38" s="25"/>
      <c r="L38" s="25"/>
    </row>
    <row r="39" spans="2:12" s="1" customFormat="1" ht="25.5" customHeight="1">
      <c r="B39" s="25"/>
      <c r="C39" s="82"/>
      <c r="D39" s="83" t="s">
        <v>42</v>
      </c>
      <c r="E39" s="50"/>
      <c r="F39" s="50"/>
      <c r="G39" s="84" t="s">
        <v>43</v>
      </c>
      <c r="H39" s="85" t="s">
        <v>44</v>
      </c>
      <c r="I39" s="50"/>
      <c r="J39" s="86">
        <f>SUM(J30:J37)</f>
        <v>0</v>
      </c>
      <c r="K39" s="87"/>
      <c r="L39" s="25"/>
    </row>
    <row r="40" spans="2:12" s="1" customFormat="1" ht="14.5" customHeight="1">
      <c r="B40" s="25"/>
      <c r="L40" s="25"/>
    </row>
    <row r="41" spans="2:12" ht="14.5" customHeight="1">
      <c r="B41" s="13"/>
      <c r="L41" s="13"/>
    </row>
    <row r="42" spans="2:12" ht="14.5" customHeight="1">
      <c r="B42" s="13"/>
      <c r="L42" s="13"/>
    </row>
    <row r="43" spans="2:12" ht="14.5" customHeight="1">
      <c r="B43" s="13"/>
      <c r="L43" s="13"/>
    </row>
    <row r="44" spans="2:12" ht="14.5" customHeight="1">
      <c r="B44" s="13"/>
      <c r="L44" s="13"/>
    </row>
    <row r="45" spans="2:12" ht="14.5" customHeight="1">
      <c r="B45" s="13"/>
      <c r="L45" s="13"/>
    </row>
    <row r="46" spans="2:12" ht="14.5" customHeight="1">
      <c r="B46" s="13"/>
      <c r="L46" s="13"/>
    </row>
    <row r="47" spans="2:12" ht="14.5" customHeight="1">
      <c r="B47" s="13"/>
      <c r="L47" s="13"/>
    </row>
    <row r="48" spans="2:12" ht="14.5" customHeight="1">
      <c r="B48" s="13"/>
      <c r="L48" s="13"/>
    </row>
    <row r="49" spans="2:12" ht="14.5" customHeight="1">
      <c r="B49" s="13"/>
      <c r="L49" s="13"/>
    </row>
    <row r="50" spans="2:12" s="1" customFormat="1" ht="14.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3"/>
      <c r="L51" s="13"/>
    </row>
    <row r="52" spans="2:12">
      <c r="B52" s="13"/>
      <c r="L52" s="13"/>
    </row>
    <row r="53" spans="2:12">
      <c r="B53" s="13"/>
      <c r="L53" s="13"/>
    </row>
    <row r="54" spans="2:12">
      <c r="B54" s="13"/>
      <c r="L54" s="13"/>
    </row>
    <row r="55" spans="2:12">
      <c r="B55" s="13"/>
      <c r="L55" s="13"/>
    </row>
    <row r="56" spans="2:12">
      <c r="B56" s="13"/>
      <c r="L56" s="13"/>
    </row>
    <row r="57" spans="2:12">
      <c r="B57" s="13"/>
      <c r="L57" s="13"/>
    </row>
    <row r="58" spans="2:12">
      <c r="B58" s="13"/>
      <c r="L58" s="13"/>
    </row>
    <row r="59" spans="2:12">
      <c r="B59" s="13"/>
      <c r="L59" s="13"/>
    </row>
    <row r="60" spans="2:12">
      <c r="B60" s="13"/>
      <c r="L60" s="13"/>
    </row>
    <row r="61" spans="2:12" s="1" customFormat="1" ht="13">
      <c r="B61" s="25"/>
      <c r="D61" s="36" t="s">
        <v>47</v>
      </c>
      <c r="E61" s="27"/>
      <c r="F61" s="88" t="s">
        <v>48</v>
      </c>
      <c r="G61" s="36" t="s">
        <v>47</v>
      </c>
      <c r="H61" s="27"/>
      <c r="I61" s="27"/>
      <c r="J61" s="89" t="s">
        <v>48</v>
      </c>
      <c r="K61" s="27"/>
      <c r="L61" s="25"/>
    </row>
    <row r="62" spans="2:12">
      <c r="B62" s="13"/>
      <c r="L62" s="13"/>
    </row>
    <row r="63" spans="2:12">
      <c r="B63" s="13"/>
      <c r="L63" s="13"/>
    </row>
    <row r="64" spans="2:12">
      <c r="B64" s="13"/>
      <c r="L64" s="13"/>
    </row>
    <row r="65" spans="2:12" s="1" customFormat="1" ht="13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3"/>
      <c r="L66" s="13"/>
    </row>
    <row r="67" spans="2:12">
      <c r="B67" s="13"/>
      <c r="L67" s="13"/>
    </row>
    <row r="68" spans="2:12">
      <c r="B68" s="13"/>
      <c r="L68" s="13"/>
    </row>
    <row r="69" spans="2:12">
      <c r="B69" s="13"/>
      <c r="L69" s="13"/>
    </row>
    <row r="70" spans="2:12">
      <c r="B70" s="13"/>
      <c r="L70" s="13"/>
    </row>
    <row r="71" spans="2:12">
      <c r="B71" s="13"/>
      <c r="L71" s="13"/>
    </row>
    <row r="72" spans="2:12">
      <c r="B72" s="13"/>
      <c r="L72" s="13"/>
    </row>
    <row r="73" spans="2:12">
      <c r="B73" s="13"/>
      <c r="L73" s="13"/>
    </row>
    <row r="74" spans="2:12">
      <c r="B74" s="13"/>
      <c r="L74" s="13"/>
    </row>
    <row r="75" spans="2:12">
      <c r="B75" s="13"/>
      <c r="L75" s="13"/>
    </row>
    <row r="76" spans="2:12" s="1" customFormat="1" ht="13">
      <c r="B76" s="25"/>
      <c r="D76" s="36" t="s">
        <v>47</v>
      </c>
      <c r="E76" s="27"/>
      <c r="F76" s="88" t="s">
        <v>48</v>
      </c>
      <c r="G76" s="36" t="s">
        <v>47</v>
      </c>
      <c r="H76" s="27"/>
      <c r="I76" s="27"/>
      <c r="J76" s="89" t="s">
        <v>48</v>
      </c>
      <c r="K76" s="27"/>
      <c r="L76" s="25"/>
    </row>
    <row r="77" spans="2:12" s="1" customFormat="1" ht="14.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7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5" customHeight="1">
      <c r="B82" s="25"/>
      <c r="C82" s="14" t="s">
        <v>84</v>
      </c>
      <c r="L82" s="25"/>
    </row>
    <row r="83" spans="2:47" s="1" customFormat="1" ht="7" customHeight="1">
      <c r="B83" s="25"/>
      <c r="L83" s="25"/>
    </row>
    <row r="84" spans="2:47" s="1" customFormat="1" ht="12" customHeight="1">
      <c r="B84" s="25"/>
      <c r="C84" s="20" t="s">
        <v>16</v>
      </c>
      <c r="L84" s="25"/>
    </row>
    <row r="85" spans="2:47" s="1" customFormat="1" ht="16.5" customHeight="1">
      <c r="B85" s="25"/>
      <c r="E85" s="161" t="str">
        <f>E7</f>
        <v>Domov seniorů Rožmitál pod Třemšínem</v>
      </c>
      <c r="F85" s="162"/>
      <c r="G85" s="162"/>
      <c r="H85" s="162"/>
      <c r="L85" s="25"/>
    </row>
    <row r="86" spans="2:47" s="1" customFormat="1" ht="12" customHeight="1">
      <c r="B86" s="25"/>
      <c r="C86" s="20" t="s">
        <v>83</v>
      </c>
      <c r="L86" s="25"/>
    </row>
    <row r="87" spans="2:47" s="1" customFormat="1" ht="16.5" customHeight="1">
      <c r="B87" s="25"/>
      <c r="E87" s="133" t="str">
        <f>E9</f>
        <v>01 - Ošetřovatelská postel</v>
      </c>
      <c r="F87" s="160"/>
      <c r="G87" s="160"/>
      <c r="H87" s="160"/>
      <c r="L87" s="25"/>
    </row>
    <row r="88" spans="2:47" s="1" customFormat="1" ht="7" customHeight="1">
      <c r="B88" s="25"/>
      <c r="L88" s="25"/>
    </row>
    <row r="89" spans="2:47" s="1" customFormat="1" ht="12" customHeight="1">
      <c r="B89" s="25"/>
      <c r="C89" s="20" t="s">
        <v>19</v>
      </c>
      <c r="F89" s="18" t="str">
        <f>F12</f>
        <v xml:space="preserve"> </v>
      </c>
      <c r="I89" s="20" t="s">
        <v>21</v>
      </c>
      <c r="J89" s="45" t="str">
        <f>IF(J12="","",J12)</f>
        <v>5. 12. 2025</v>
      </c>
      <c r="L89" s="25"/>
    </row>
    <row r="90" spans="2:47" s="1" customFormat="1" ht="7" customHeight="1">
      <c r="B90" s="25"/>
      <c r="L90" s="25"/>
    </row>
    <row r="91" spans="2:47" s="1" customFormat="1" ht="15.25" customHeight="1">
      <c r="B91" s="25"/>
      <c r="C91" s="20" t="s">
        <v>23</v>
      </c>
      <c r="F91" s="18" t="str">
        <f>E15</f>
        <v xml:space="preserve"> </v>
      </c>
      <c r="I91" s="20" t="s">
        <v>28</v>
      </c>
      <c r="J91" s="23" t="str">
        <f>E21</f>
        <v xml:space="preserve"> </v>
      </c>
      <c r="L91" s="25"/>
    </row>
    <row r="92" spans="2:47" s="1" customFormat="1" ht="15.25" customHeight="1">
      <c r="B92" s="25"/>
      <c r="C92" s="20" t="s">
        <v>26</v>
      </c>
      <c r="F92" s="18" t="str">
        <f>IF(E18="","",E18)</f>
        <v>Vyplň údaj</v>
      </c>
      <c r="I92" s="20" t="s">
        <v>30</v>
      </c>
      <c r="J92" s="23" t="str">
        <f>E24</f>
        <v xml:space="preserve"> </v>
      </c>
      <c r="L92" s="25"/>
    </row>
    <row r="93" spans="2:47" s="1" customFormat="1" ht="10.25" customHeight="1">
      <c r="B93" s="25"/>
      <c r="L93" s="25"/>
    </row>
    <row r="94" spans="2:47" s="1" customFormat="1" ht="29.25" customHeight="1">
      <c r="B94" s="25"/>
      <c r="C94" s="90" t="s">
        <v>85</v>
      </c>
      <c r="D94" s="82"/>
      <c r="E94" s="82"/>
      <c r="F94" s="82"/>
      <c r="G94" s="82"/>
      <c r="H94" s="82"/>
      <c r="I94" s="82"/>
      <c r="J94" s="91" t="s">
        <v>86</v>
      </c>
      <c r="K94" s="82"/>
      <c r="L94" s="25"/>
    </row>
    <row r="95" spans="2:47" s="1" customFormat="1" ht="10.25" customHeight="1">
      <c r="B95" s="25"/>
      <c r="L95" s="25"/>
    </row>
    <row r="96" spans="2:47" s="1" customFormat="1" ht="22.75" customHeight="1">
      <c r="B96" s="25"/>
      <c r="C96" s="92" t="s">
        <v>87</v>
      </c>
      <c r="J96" s="59">
        <f>J116</f>
        <v>0</v>
      </c>
      <c r="L96" s="25"/>
      <c r="AU96" s="10" t="s">
        <v>88</v>
      </c>
    </row>
    <row r="97" spans="2:12" s="1" customFormat="1" ht="21.75" customHeight="1">
      <c r="B97" s="25"/>
      <c r="L97" s="25"/>
    </row>
    <row r="98" spans="2:12" s="1" customFormat="1" ht="7" customHeight="1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25"/>
    </row>
    <row r="102" spans="2:12" s="1" customFormat="1" ht="7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5"/>
    </row>
    <row r="103" spans="2:12" s="1" customFormat="1" ht="25" customHeight="1">
      <c r="B103" s="25"/>
      <c r="C103" s="14" t="s">
        <v>89</v>
      </c>
      <c r="L103" s="25"/>
    </row>
    <row r="104" spans="2:12" s="1" customFormat="1" ht="7" customHeight="1">
      <c r="B104" s="25"/>
      <c r="L104" s="25"/>
    </row>
    <row r="105" spans="2:12" s="1" customFormat="1" ht="12" customHeight="1">
      <c r="B105" s="25"/>
      <c r="C105" s="20" t="s">
        <v>16</v>
      </c>
      <c r="L105" s="25"/>
    </row>
    <row r="106" spans="2:12" s="1" customFormat="1" ht="16.5" customHeight="1">
      <c r="B106" s="25"/>
      <c r="E106" s="161" t="str">
        <f>E7</f>
        <v>Domov seniorů Rožmitál pod Třemšínem</v>
      </c>
      <c r="F106" s="162"/>
      <c r="G106" s="162"/>
      <c r="H106" s="162"/>
      <c r="L106" s="25"/>
    </row>
    <row r="107" spans="2:12" s="1" customFormat="1" ht="12" customHeight="1">
      <c r="B107" s="25"/>
      <c r="C107" s="20" t="s">
        <v>83</v>
      </c>
      <c r="L107" s="25"/>
    </row>
    <row r="108" spans="2:12" s="1" customFormat="1" ht="16.5" customHeight="1">
      <c r="B108" s="25"/>
      <c r="E108" s="133" t="str">
        <f>E9</f>
        <v>01 - Ošetřovatelská postel</v>
      </c>
      <c r="F108" s="160"/>
      <c r="G108" s="160"/>
      <c r="H108" s="160"/>
      <c r="L108" s="25"/>
    </row>
    <row r="109" spans="2:12" s="1" customFormat="1" ht="7" customHeight="1">
      <c r="B109" s="25"/>
      <c r="L109" s="25"/>
    </row>
    <row r="110" spans="2:12" s="1" customFormat="1" ht="12" customHeight="1">
      <c r="B110" s="25"/>
      <c r="C110" s="20" t="s">
        <v>19</v>
      </c>
      <c r="F110" s="18" t="str">
        <f>F12</f>
        <v xml:space="preserve"> </v>
      </c>
      <c r="I110" s="20" t="s">
        <v>21</v>
      </c>
      <c r="J110" s="45" t="str">
        <f>IF(J12="","",J12)</f>
        <v>5. 12. 2025</v>
      </c>
      <c r="L110" s="25"/>
    </row>
    <row r="111" spans="2:12" s="1" customFormat="1" ht="7" customHeight="1">
      <c r="B111" s="25"/>
      <c r="L111" s="25"/>
    </row>
    <row r="112" spans="2:12" s="1" customFormat="1" ht="15.25" customHeight="1">
      <c r="B112" s="25"/>
      <c r="C112" s="20" t="s">
        <v>23</v>
      </c>
      <c r="F112" s="18" t="str">
        <f>E15</f>
        <v xml:space="preserve"> </v>
      </c>
      <c r="I112" s="20" t="s">
        <v>28</v>
      </c>
      <c r="J112" s="23" t="str">
        <f>E21</f>
        <v xml:space="preserve"> </v>
      </c>
      <c r="L112" s="25"/>
    </row>
    <row r="113" spans="2:65" s="1" customFormat="1" ht="15.25" customHeight="1">
      <c r="B113" s="25"/>
      <c r="C113" s="20" t="s">
        <v>26</v>
      </c>
      <c r="F113" s="18" t="str">
        <f>IF(E18="","",E18)</f>
        <v>Vyplň údaj</v>
      </c>
      <c r="I113" s="20" t="s">
        <v>30</v>
      </c>
      <c r="J113" s="23" t="str">
        <f>E24</f>
        <v xml:space="preserve"> </v>
      </c>
      <c r="L113" s="25"/>
    </row>
    <row r="114" spans="2:65" s="1" customFormat="1" ht="10.25" customHeight="1">
      <c r="B114" s="25"/>
      <c r="L114" s="25"/>
    </row>
    <row r="115" spans="2:65" s="8" customFormat="1" ht="29.25" customHeight="1">
      <c r="B115" s="93"/>
      <c r="C115" s="94" t="s">
        <v>90</v>
      </c>
      <c r="D115" s="95" t="s">
        <v>57</v>
      </c>
      <c r="E115" s="95" t="s">
        <v>53</v>
      </c>
      <c r="F115" s="95" t="s">
        <v>54</v>
      </c>
      <c r="G115" s="95" t="s">
        <v>91</v>
      </c>
      <c r="H115" s="95" t="s">
        <v>92</v>
      </c>
      <c r="I115" s="95" t="s">
        <v>93</v>
      </c>
      <c r="J115" s="96" t="s">
        <v>86</v>
      </c>
      <c r="K115" s="97" t="s">
        <v>94</v>
      </c>
      <c r="L115" s="93"/>
      <c r="M115" s="52" t="s">
        <v>1</v>
      </c>
      <c r="N115" s="53" t="s">
        <v>36</v>
      </c>
      <c r="O115" s="53" t="s">
        <v>95</v>
      </c>
      <c r="P115" s="53" t="s">
        <v>96</v>
      </c>
      <c r="Q115" s="53" t="s">
        <v>97</v>
      </c>
      <c r="R115" s="53" t="s">
        <v>98</v>
      </c>
      <c r="S115" s="53" t="s">
        <v>99</v>
      </c>
      <c r="T115" s="54" t="s">
        <v>100</v>
      </c>
    </row>
    <row r="116" spans="2:65" s="1" customFormat="1" ht="22.75" customHeight="1">
      <c r="B116" s="25"/>
      <c r="C116" s="57" t="s">
        <v>101</v>
      </c>
      <c r="J116" s="98">
        <f>BK116</f>
        <v>0</v>
      </c>
      <c r="L116" s="25"/>
      <c r="M116" s="55"/>
      <c r="N116" s="46"/>
      <c r="O116" s="46"/>
      <c r="P116" s="99">
        <f>SUM(P117:P118)</f>
        <v>0</v>
      </c>
      <c r="Q116" s="46"/>
      <c r="R116" s="99">
        <f>SUM(R117:R118)</f>
        <v>0</v>
      </c>
      <c r="S116" s="46"/>
      <c r="T116" s="100">
        <f>SUM(T117:T118)</f>
        <v>0</v>
      </c>
      <c r="AT116" s="10" t="s">
        <v>71</v>
      </c>
      <c r="AU116" s="10" t="s">
        <v>88</v>
      </c>
      <c r="BK116" s="101">
        <f>SUM(BK117:BK118)</f>
        <v>0</v>
      </c>
    </row>
    <row r="117" spans="2:65" s="1" customFormat="1" ht="16.5" customHeight="1">
      <c r="B117" s="25"/>
      <c r="C117" s="102" t="s">
        <v>79</v>
      </c>
      <c r="D117" s="102" t="s">
        <v>102</v>
      </c>
      <c r="E117" s="103" t="s">
        <v>103</v>
      </c>
      <c r="F117" s="104" t="s">
        <v>104</v>
      </c>
      <c r="G117" s="105" t="s">
        <v>1</v>
      </c>
      <c r="H117" s="106">
        <v>32</v>
      </c>
      <c r="I117" s="107"/>
      <c r="J117" s="108">
        <f>ROUND(I117*H117,2)</f>
        <v>0</v>
      </c>
      <c r="K117" s="109"/>
      <c r="L117" s="25"/>
      <c r="M117" s="110" t="s">
        <v>1</v>
      </c>
      <c r="N117" s="111" t="s">
        <v>37</v>
      </c>
      <c r="P117" s="112">
        <f>O117*H117</f>
        <v>0</v>
      </c>
      <c r="Q117" s="112">
        <v>0</v>
      </c>
      <c r="R117" s="112">
        <f>Q117*H117</f>
        <v>0</v>
      </c>
      <c r="S117" s="112">
        <v>0</v>
      </c>
      <c r="T117" s="113">
        <f>S117*H117</f>
        <v>0</v>
      </c>
      <c r="AR117" s="114" t="s">
        <v>105</v>
      </c>
      <c r="AT117" s="114" t="s">
        <v>102</v>
      </c>
      <c r="AU117" s="114" t="s">
        <v>72</v>
      </c>
      <c r="AY117" s="10" t="s">
        <v>106</v>
      </c>
      <c r="BE117" s="115">
        <f>IF(N117="základní",J117,0)</f>
        <v>0</v>
      </c>
      <c r="BF117" s="115">
        <f>IF(N117="snížená",J117,0)</f>
        <v>0</v>
      </c>
      <c r="BG117" s="115">
        <f>IF(N117="zákl. přenesená",J117,0)</f>
        <v>0</v>
      </c>
      <c r="BH117" s="115">
        <f>IF(N117="sníž. přenesená",J117,0)</f>
        <v>0</v>
      </c>
      <c r="BI117" s="115">
        <f>IF(N117="nulová",J117,0)</f>
        <v>0</v>
      </c>
      <c r="BJ117" s="10" t="s">
        <v>79</v>
      </c>
      <c r="BK117" s="115">
        <f>ROUND(I117*H117,2)</f>
        <v>0</v>
      </c>
      <c r="BL117" s="10" t="s">
        <v>105</v>
      </c>
      <c r="BM117" s="114" t="s">
        <v>81</v>
      </c>
    </row>
    <row r="118" spans="2:65" s="1" customFormat="1" ht="284">
      <c r="B118" s="25"/>
      <c r="D118" s="116" t="s">
        <v>107</v>
      </c>
      <c r="F118" s="117" t="s">
        <v>108</v>
      </c>
      <c r="I118" s="118"/>
      <c r="L118" s="25"/>
      <c r="M118" s="119"/>
      <c r="N118" s="120"/>
      <c r="O118" s="120"/>
      <c r="P118" s="120"/>
      <c r="Q118" s="120"/>
      <c r="R118" s="120"/>
      <c r="S118" s="120"/>
      <c r="T118" s="121"/>
      <c r="AT118" s="10" t="s">
        <v>107</v>
      </c>
      <c r="AU118" s="10" t="s">
        <v>72</v>
      </c>
    </row>
    <row r="119" spans="2:65" s="1" customFormat="1" ht="7" customHeigh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25"/>
    </row>
  </sheetData>
  <sheetProtection formatColumns="0" formatRows="0" autoFilter="0"/>
  <autoFilter ref="C115:K118" xr:uid="{00000000-0009-0000-0000-000001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4DA0A3A67894BADC8F8EA8CA07CC4" ma:contentTypeVersion="16" ma:contentTypeDescription="Vytvoří nový dokument" ma:contentTypeScope="" ma:versionID="100d8139c48d1b45df23edf92c9a6fb5">
  <xsd:schema xmlns:xsd="http://www.w3.org/2001/XMLSchema" xmlns:xs="http://www.w3.org/2001/XMLSchema" xmlns:p="http://schemas.microsoft.com/office/2006/metadata/properties" xmlns:ns2="c03dcc2d-00ec-4599-b3dd-6e694807e020" xmlns:ns3="1d4b32a5-dbaf-49bd-9c72-af8c88b6ef1c" targetNamespace="http://schemas.microsoft.com/office/2006/metadata/properties" ma:root="true" ma:fieldsID="596c6538538ab5320ccf71eb44d71919" ns2:_="" ns3:_="">
    <xsd:import namespace="c03dcc2d-00ec-4599-b3dd-6e694807e020"/>
    <xsd:import namespace="1d4b32a5-dbaf-49bd-9c72-af8c88b6e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cc2d-00ec-4599-b3dd-6e694807e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79b6866-37ff-4a53-81a4-0a4c729f9f1e}" ma:internalName="TaxCatchAll" ma:showField="CatchAllData" ma:web="c03dcc2d-00ec-4599-b3dd-6e694807e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32a5-dbaf-49bd-9c72-af8c88b6e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48fbdb8-179a-4c87-87e1-a65fe5d90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3dcc2d-00ec-4599-b3dd-6e694807e020" xsi:nil="true"/>
    <lcf76f155ced4ddcb4097134ff3c332f xmlns="1d4b32a5-dbaf-49bd-9c72-af8c88b6ef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FE468C-A5BE-40E4-AC25-E4DE90E4CC56}"/>
</file>

<file path=customXml/itemProps2.xml><?xml version="1.0" encoding="utf-8"?>
<ds:datastoreItem xmlns:ds="http://schemas.openxmlformats.org/officeDocument/2006/customXml" ds:itemID="{35E4A614-F112-43A8-A599-412E6C91F6B1}"/>
</file>

<file path=customXml/itemProps3.xml><?xml version="1.0" encoding="utf-8"?>
<ds:datastoreItem xmlns:ds="http://schemas.openxmlformats.org/officeDocument/2006/customXml" ds:itemID="{977CAD83-B8BD-44AB-934A-A0866B08AD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01 - Ošetřovatelská postel</vt:lpstr>
      <vt:lpstr>'01 - Ošetřovatelská postel'!Názvy_tisku</vt:lpstr>
      <vt:lpstr>'Rekapitulace stavby'!Názvy_tisku</vt:lpstr>
      <vt:lpstr>'01 - Ošetřovatelská postel'!Oblast_tisku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Klus</dc:creator>
  <cp:lastModifiedBy>Lukáš Nevole</cp:lastModifiedBy>
  <dcterms:created xsi:type="dcterms:W3CDTF">2025-12-05T08:28:37Z</dcterms:created>
  <dcterms:modified xsi:type="dcterms:W3CDTF">2025-12-05T09:15:35Z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0x0101008DE4DA0A3A67894BADC8F8EA8CA07CC4</vt:lpwstr>
  </property>
</Properties>
</file>