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SO 100" sheetId="1" r:id="rId1"/>
  </sheets>
  <definedNames/>
  <calcPr/>
  <webPublishing/>
</workbook>
</file>

<file path=xl/sharedStrings.xml><?xml version="1.0" encoding="utf-8"?>
<sst xmlns="http://schemas.openxmlformats.org/spreadsheetml/2006/main" count="1295" uniqueCount="537">
  <si>
    <t>ASPE10</t>
  </si>
  <si>
    <t>S</t>
  </si>
  <si>
    <t>Firma: PPU spol. s r.o.</t>
  </si>
  <si>
    <t>Soupis prací objektu</t>
  </si>
  <si>
    <t xml:space="preserve">Stavba: </t>
  </si>
  <si>
    <t>6655-2340</t>
  </si>
  <si>
    <t>Labská cyklostezka, úsek Tuhaň - Kly</t>
  </si>
  <si>
    <t>O</t>
  </si>
  <si>
    <t>Rozpočet:</t>
  </si>
  <si>
    <t>0,00</t>
  </si>
  <si>
    <t>15,00</t>
  </si>
  <si>
    <t>21,00</t>
  </si>
  <si>
    <t>3</t>
  </si>
  <si>
    <t>2</t>
  </si>
  <si>
    <t>SO 100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</si>
  <si>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</si>
  <si>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</si>
  <si>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</si>
  <si>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</si>
  <si>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</si>
  <si>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</si>
  <si>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</si>
  <si>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</si>
  <si>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</si>
  <si>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</si>
  <si>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</si>
  <si>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</si>
  <si>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</si>
  <si>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</si>
  <si>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</si>
  <si>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</si>
  <si>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</si>
  <si>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</si>
  <si>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</si>
  <si>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</si>
  <si>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014102.R</t>
  </si>
  <si>
    <t/>
  </si>
  <si>
    <t>ULOŽENÍ ODPADU ZE STAVBY NA SKLÁDKU S OPRÁVNĚNÍM K OPĚTOVNÉMU VYUŽITÍ - RECYKLAČNÍ STŘEDISKO</t>
  </si>
  <si>
    <t>T</t>
  </si>
  <si>
    <t>PP</t>
  </si>
  <si>
    <t>17 01 01 - BETON z vybouraných konstrukcí (obrubníky, propusty, panely a jiné) 
17 09 04 - Směsné stavební a demoliční odpady neuvedené pod čísly 17 09 01, 17 09 02 a 17 09 03</t>
  </si>
  <si>
    <t>VV</t>
  </si>
  <si>
    <t>dle pol. 113158: 478,44*2,4=1 148,256 [A] 
dle pol. 11352: 3,2*0,205=0,656 [B] 
dle pol. 966158: 45,0*2,4=108,000 [C] 
dle pol. 966168: 1,7*2,5=4,250 [D] 
Celkem: A+B+C+D=1 261,162 [E]</t>
  </si>
  <si>
    <t>014103.R</t>
  </si>
  <si>
    <t>17 05 04 - Zemina a kamení neuvedené pod číslem 17 05 03 
nepotřebný výkopek - zemina, drny, kamení - nevhodný materiál pro další použí na této stavbě</t>
  </si>
  <si>
    <t>dle pol. 113328: 61,22*2,1=128,562 [A] 
dle pol. 121108: 540,46*1,8=972,828 [B] 
dle pol. 122738: 4485,4*1,8=8 073,720 [C] 
dle pol. 123738: 7371,955*1,8=13 269,519 [D] 
dle pol. 966138: 1,485*2,6=3,861 [E] 
Celkem: A+B+C+D+E=22 448,490 [F]</t>
  </si>
  <si>
    <t>014212</t>
  </si>
  <si>
    <t>POPLATKY ZA ZEMNÍK - ORNICE</t>
  </si>
  <si>
    <t>pořízení ornice / zeminy schopné zúrodnění dle dispozic zhotovitele</t>
  </si>
  <si>
    <t>Zatravnění  
Rozprostření ornice - vrchní vrstva tl. 0,1m: 5404,6*0,1*1,8=972,828 [A]</t>
  </si>
  <si>
    <t>02620</t>
  </si>
  <si>
    <t>ZKOUŠENÍ KONSTRUKCÍ A PRACÍ NEZÁVISLOU ZKUŠEBNOU</t>
  </si>
  <si>
    <t>KPL</t>
  </si>
  <si>
    <t>Zatěžovací zkouška únosnosti pláně (statická deska) 
předp. mn. 20ks</t>
  </si>
  <si>
    <t>02710</t>
  </si>
  <si>
    <t>POMOC PRÁCE ZŘÍZ NEBO ZAJIŠŤ OBJÍŽĎKY A PŘÍSTUP CESTY</t>
  </si>
  <si>
    <t>Činnosti související s havarijním a povodňovým plánem</t>
  </si>
  <si>
    <t>02720</t>
  </si>
  <si>
    <t>POMOC PRÁCE ZŘÍZ NEBO ZAJIŠŤ REGULACI A OCHRANU DOPRAVY</t>
  </si>
  <si>
    <t>Dopravně inženýrská opatření včetně potřebné inženýrské činnosti</t>
  </si>
  <si>
    <t>7</t>
  </si>
  <si>
    <t>02730</t>
  </si>
  <si>
    <t>POMOC PRÁCE ZŘÍZ NEBO ZAJIŠŤ OCHRANU INŽENÝRSKÝCH SÍTÍ</t>
  </si>
  <si>
    <t>Vytýčení veškerých inženýrských sítí 
Ochrana stávajících inženýrských sítí před poškozením - případná vyvěšení kabelů atd.</t>
  </si>
  <si>
    <t>8</t>
  </si>
  <si>
    <t>029111</t>
  </si>
  <si>
    <t>OSTATNÍ POŽADAVKY - GEODETICKÉ ZAMĚŘENÍ - DÉLKOVÉ</t>
  </si>
  <si>
    <t>HM</t>
  </si>
  <si>
    <t>Geodetické zaměření skutečného provedení stavby</t>
  </si>
  <si>
    <t>dle délek cyklostezky: 26,9+8,25=35,150 [A]</t>
  </si>
  <si>
    <t>029113</t>
  </si>
  <si>
    <t>OSTATNÍ POŽADAVKY - GEODETICKÉ ZAMĚŘENÍ - CELKY</t>
  </si>
  <si>
    <t>KUS</t>
  </si>
  <si>
    <t>Veškeré geodetické práce na vytýčení stavby a během stavby</t>
  </si>
  <si>
    <t>02920</t>
  </si>
  <si>
    <t>OSTATNÍ POŽADAVKY - OCHRANA ŽIVOTNÍHO PROSTŘEDÍ</t>
  </si>
  <si>
    <t>Průběžné čistění okolních (příjezdových) komunikací</t>
  </si>
  <si>
    <t>11</t>
  </si>
  <si>
    <t>02940</t>
  </si>
  <si>
    <t>OSTATNÍ POŽADAVKY - VYPRACOVÁNÍ DOKUMENTACE</t>
  </si>
  <si>
    <t>Detaily a Dílenské dokumentace</t>
  </si>
  <si>
    <t>12</t>
  </si>
  <si>
    <t>02943</t>
  </si>
  <si>
    <t>OSTATNÍ POŽADAVKY - VYPRACOVÁNÍ RDS</t>
  </si>
  <si>
    <t>13</t>
  </si>
  <si>
    <t>02944</t>
  </si>
  <si>
    <t>OSTAT POŽADAVKY - DOKUMENTACE SKUTEČ PROVEDENÍ V DIGIT FORMĚ</t>
  </si>
  <si>
    <t>a tištěné - pro celou stavbu</t>
  </si>
  <si>
    <t>14</t>
  </si>
  <si>
    <t>02945</t>
  </si>
  <si>
    <t>OSTAT POŽADAVKY - GEOMETRICKÝ PLÁN</t>
  </si>
  <si>
    <t>Geometrický plán pro majetkové vypořádání vlastnických vztahů, potrvzený katastrálním úřadem</t>
  </si>
  <si>
    <t>15</t>
  </si>
  <si>
    <t>02946</t>
  </si>
  <si>
    <t>OSTAT POŽADAVKY - FOTODOKUMENTACE</t>
  </si>
  <si>
    <t>Pasportizace (před začátkem stavby a po jejím dokončení, vč. vyhodnocení - 
- stavu vzrostlé zeleně  
- okolních komunikací a objektů</t>
  </si>
  <si>
    <t>16</t>
  </si>
  <si>
    <t>02950</t>
  </si>
  <si>
    <t>OSTATNÍ POŽADAVKY - POSUDKY, KONTROLY, REVIZNÍ ZPRÁVY</t>
  </si>
  <si>
    <t>Ostatní potřebné zkoušky (hutnící, laboratoře pro sanaci podloží atd) pro realizaci díla</t>
  </si>
  <si>
    <t>17</t>
  </si>
  <si>
    <t>02960</t>
  </si>
  <si>
    <t>a</t>
  </si>
  <si>
    <t>OSTATNÍ POŽADAVKY - ODBORNÝ DOZOR</t>
  </si>
  <si>
    <t>účast geotechnika na stavbě, stanovení rozsahu sanací</t>
  </si>
  <si>
    <t>18</t>
  </si>
  <si>
    <t>b</t>
  </si>
  <si>
    <t>Potřebná inženýrská činnost během výstavby</t>
  </si>
  <si>
    <t>19</t>
  </si>
  <si>
    <t>02991</t>
  </si>
  <si>
    <t>OSTATNÍ POŽADAVKY - INFORMAČNÍ TABULE</t>
  </si>
  <si>
    <t>Označení stavby dle standardů objednatele</t>
  </si>
  <si>
    <t>20</t>
  </si>
  <si>
    <t>03100</t>
  </si>
  <si>
    <t>ZAŘÍZENÍ STAVENIŠTĚ - ZŘÍZENÍ, PROVOZ, DEMONTÁŽ</t>
  </si>
  <si>
    <t>zahrnuje kompletní provedení ZS (buňky, sanita, energie, oplocení, ostraha apod.) vč. následného uvedení ploch ZS do původního, resp. dohodnutého stavu</t>
  </si>
  <si>
    <t>Zemní práce</t>
  </si>
  <si>
    <t>21</t>
  </si>
  <si>
    <t>11120</t>
  </si>
  <si>
    <t>ODSTRANĚNÍ KŘOVIN</t>
  </si>
  <si>
    <t>M2</t>
  </si>
  <si>
    <t>vč. likvidace dřevní hmoty dle dispozic zhotovitele (malé mn.)</t>
  </si>
  <si>
    <t>Přípravné, bourací a zemní práce 
Smýcení keřového porostu: 20,0=20,000 [A]</t>
  </si>
  <si>
    <t>22</t>
  </si>
  <si>
    <t>11221</t>
  </si>
  <si>
    <t>ODSTRANĚNÍ PAŘEZŮ D DO 0,5M</t>
  </si>
  <si>
    <t>vč. likvidace dřevní hmoty dle dispozic zhotovitele</t>
  </si>
  <si>
    <t>Přípravné, bourací a zemní práce 
Odstranění pařezů pokácených stromů D do 0,5m: 54=54,000 [A]</t>
  </si>
  <si>
    <t>23</t>
  </si>
  <si>
    <t>11222</t>
  </si>
  <si>
    <t>ODSTRANĚNÍ PAŘEZŮ D DO 0,9M</t>
  </si>
  <si>
    <t>Přípravné, bourací a zemní práce 
Odstranění pařezů pokácených stromů D do 0,9m: 46=46,000 [A]</t>
  </si>
  <si>
    <t>24</t>
  </si>
  <si>
    <t>11223</t>
  </si>
  <si>
    <t>ODSTRANĚNÍ PAŘEZŮ D PŘES 0,9M</t>
  </si>
  <si>
    <t>Přípravné, bourací a zemní práce 
Odstranění pařezů pokácených stromů D přes 0,9m: 16=16,000 [A]</t>
  </si>
  <si>
    <t>25</t>
  </si>
  <si>
    <t>113158</t>
  </si>
  <si>
    <t>ODSTRANĚNÍ KRYTU ZPEVNĚNÝCH PLOCH Z BETONU, ODVOZ DO 20KM</t>
  </si>
  <si>
    <t>M3</t>
  </si>
  <si>
    <t>vč. odvozu a uložení na recyklační středisko / trvalou skládku dle dispozic zhotovitele, vzdálenost uvedena orientačně</t>
  </si>
  <si>
    <t>Přípravné, bourací a zemní práce 
Demolice poškozeného betonového povrchu komunikace z prostého betonu tl cca 0,3 m: 798,8*0,3=239,640 [A] 
Vybourání betonového povrchu komunikace v místě křižovatky a v prostoru vrat u VD Obříství  tl cca 0,3 m: 796,0*0,3=238,800 [B] 
Celkem: A+B=478,440 [C]</t>
  </si>
  <si>
    <t>26</t>
  </si>
  <si>
    <t>113328</t>
  </si>
  <si>
    <t>ODSTRANĚNÍ PODKLADŮ ZPEVNĚNÝCH PLOCH Z KAMENIVA NESTMEL, ODVOZ DO 20KM</t>
  </si>
  <si>
    <t>Přípravné, bourací a zemní práce 
Odstranění štěrku, odhad tl. prům. 200 mm: 306,1*0,2=61,220 [A]</t>
  </si>
  <si>
    <t>27</t>
  </si>
  <si>
    <t>11352</t>
  </si>
  <si>
    <t>ODSTRANĚNÍ CHODNÍKOVÝCH A SILNIČNÍCH OBRUBNÍKŮ BETONOVÝCH</t>
  </si>
  <si>
    <t>M</t>
  </si>
  <si>
    <t>vč. odvozu a uložení na recyklační středisko / trvalou skládku dle dispozic zhotovitele</t>
  </si>
  <si>
    <t>Přípravné, bourací a zemní práce 
Vybourání stávajícího betonového obrubníku a jeho bet. lože: 3,2=3,200 [A]</t>
  </si>
  <si>
    <t>28</t>
  </si>
  <si>
    <t>113764</t>
  </si>
  <si>
    <t>FRÉZOVÁNÍ DRÁŽKY PRŮŘEZU DO 400MM2 V ASFALTOVÉ VOZOVCE</t>
  </si>
  <si>
    <t>příprava drážky pro zálivku, vč. vyčištění drážky a likvidace odpadu (rozměry min. 12/25 mm)</t>
  </si>
  <si>
    <t>Dokončující práce 
Napojení na stáv. stav - drážka pro zálivku: 25=25,000 [A]</t>
  </si>
  <si>
    <t>29</t>
  </si>
  <si>
    <t>121104</t>
  </si>
  <si>
    <t>SEJMUTÍ ORNICE NEBO LESNÍ PŮDY S ODVOZEM DO 5KM</t>
  </si>
  <si>
    <t>vč. odvozu na meziskládku dle dispozic zhotovitele, vzdálenost uvedena orientačně  
Výpočet celkové skrývky ornice viz. pol. 121108  
Součástí položky je i výběr vhodného materiálu!</t>
  </si>
  <si>
    <t>Materiál pro zpětné použití (dle pol. 18233 - spodní vrstva tl. 0,1m): 5404,6*0,1=540,460 [A]</t>
  </si>
  <si>
    <t>30</t>
  </si>
  <si>
    <t>vč. odvozu na meziskládku dle dispozic zhotovitele, vzdálenost uvedena orientačně</t>
  </si>
  <si>
    <t>Bourací, přípravné a zemní práce 
Skrývka lesní hrabanky vrstvy tl. 200 mm: 3575,0*0,2=715,000 [A]</t>
  </si>
  <si>
    <t>31</t>
  </si>
  <si>
    <t>121108</t>
  </si>
  <si>
    <t>SEJMUTÍ ORNICE NEBO LESNÍ PŮDY S ODVOZEM DO 20KM</t>
  </si>
  <si>
    <t>vč. odvozu na recyklační středisko / trvalou skládku dle dispozic zhotovitele, vzdálenost uvedena orientačně</t>
  </si>
  <si>
    <t>Bourací, přípravné a zemní práce  
Skrývka humózní vrstvy tl. 0,2m: 5404,6*0,2=1 080,920 [A] 
Odpočet materiálu pro zpětné použití (dle pol. 18233 - spodní vrstva tl. 0,1m): -5404,6*0,1=- 540,460 [B] 
Celkem: A+B=540,460 [C]</t>
  </si>
  <si>
    <t>32</t>
  </si>
  <si>
    <t>122734</t>
  </si>
  <si>
    <t>ODKOPÁVKY A PROKOPÁVKY OBECNÉ TŘ. I, ODVOZ DO 5KM</t>
  </si>
  <si>
    <t>vč. odvozu na meziskládku dle dispozic zhotovitele, vzdálenost uvedena orientačně  
Množství celkových odkopávek viz. pol. 122738  
Součástí položky je i výběr vhodného materiálu!</t>
  </si>
  <si>
    <t>Materiál pro zpětné použití (dle pol. 17110): 498,4=498,400 [A]</t>
  </si>
  <si>
    <t>33</t>
  </si>
  <si>
    <t>122738</t>
  </si>
  <si>
    <t>ODKOPÁVKY A PROKOPÁVKY OBECNÉ TŘ. I, ODVOZ DO 20KM</t>
  </si>
  <si>
    <t>Bourací, přípravné a zemní práce 
Zemní práce - výkopy: 4983,8=4 983,800 [A] 
Odpočet materiálu pro zpětné použití (dle pol. 17110): -498,4=- 498,400 [B] 
Celkem: A+B=4 485,400 [C]</t>
  </si>
  <si>
    <t>34</t>
  </si>
  <si>
    <t>123738</t>
  </si>
  <si>
    <t>ODKOP PRO SPOD STAVBU SILNIC A ŽELEZNIC TŘ. I, ODVOZ DO 20KM</t>
  </si>
  <si>
    <t>vč. odvozu na recyklační středisko / trvalou skládku dle dispozic zhotovitele, vzdálenost uvedena orientačně 
POZN.: Položka bude čerpána po odsouhlasení objednatelem, na základě výsledků zatěžovacích zkoušek, v rozsahu dle pokynů geotechnického dozoru a se souhlasem TDI !</t>
  </si>
  <si>
    <t>Sanace zemní pláně 
Odkop zeminy prům. tl. 0,5m - 
- v trase (dle plochy úpravy pláně): (1407,56+12297,67)*0,5=6 852,615 [A] 
- v prostoru vysprávky vozovky - panelů (dle plochy úpravy pláně): 878,68*0,5=439,340 [B] 
Odkop zeminy prům. tl. 0,8 m - 
- v prostoru vysprávky panelů: 100*0,8=80,000 [C] 
Celkem: A+B+C=7 371,955 [D]</t>
  </si>
  <si>
    <t>35</t>
  </si>
  <si>
    <t>125734</t>
  </si>
  <si>
    <t>VYKOPÁVKY ZE ZEMNÍKŮ A SKLÁDEK TŘ. I, ODVOZ DO 5KM</t>
  </si>
  <si>
    <t>vč. dovozu z meziskládky dle dispozic zhotovitele, vzdálenost uvedena orientačně</t>
  </si>
  <si>
    <t>Ostatní  
Rozprostření ornice - spodní vrstva tl. 0,1m - doprava výzisku: 5404,6*0,1=540,460 [A] 
Zpětné rozprostření hrabanky tl. 0,2m - doprava výzisku: 3575,0*0,2=715,000 [B] 
Násypy - doprava výzisku: 498,4=498,400 [C] 
Celkem: A+B+C=1 753,860 [D]</t>
  </si>
  <si>
    <t>36</t>
  </si>
  <si>
    <t>17110</t>
  </si>
  <si>
    <t>ULOŽENÍ SYPANINY DO NÁSYPŮ SE ZHUTNĚNÍM</t>
  </si>
  <si>
    <t>Zemní práce 
Násypy: 498,4=498,400 [A]</t>
  </si>
  <si>
    <t>37</t>
  </si>
  <si>
    <t>17120</t>
  </si>
  <si>
    <t>ULOŽENÍ SYPANINY DO NÁSYPŮ A NA SKLÁDKY BEZ ZHUTNĚNÍ</t>
  </si>
  <si>
    <t>meziskládka - 
- dle pol. 121104.a: 540,46=540,460 [A] 
- dle pol. 121104.b: 715,0=715,000 [B] 
- dle pol. 122734: 498,4=498,400 [C] 
Mezisoučet: A+B+C=1 753,860 [D] 
recyklační středisko / trvalá skládka - 
- dle pol. 121108: 540,46=540,460 [E] 
- dle pol. 122738: 4485,4=4 485,400 [F] 
- dle pol. 123738: 7371,955=7 371,955 [G] 
Mezisoučet: E+F+G=12 397,815 [H] 
Celkem: D+H=14 151,675 [I]</t>
  </si>
  <si>
    <t>38</t>
  </si>
  <si>
    <t>17180</t>
  </si>
  <si>
    <t>ULOŽENÍ SYPANINY DO NÁSYPŮ Z NAKUPOVANÝCH MATERIÁLŮ</t>
  </si>
  <si>
    <t>Materiál vhodná do AZ vozovek (ŠDB 0/63) 
POZN.: Položka bude čerpána po odsouhlasení objednatelem, na základě výsledků zatěžovacích zkoušek, v rozsahu dle pokynů geotechnického dozoru a se souhlasem TDI !</t>
  </si>
  <si>
    <t>Sanace zemní pláně 
Násyp prům. tl. 0,5 m - 
- v trase (dle plochy úpravy pláně): (1407,56+12297,67)*0,5=6 852,615 [A] 
- v prostoru vysprávky vozovky (dle plochy úpravy pláně): 878,68*0,5=439,340 [B] 
Násyp prům. tl. 0,8 m - 
- v prostoru vysprávky panelů: 100*0,8=80,000 [C] 
Celkem: A+B+C=7 371,955 [D]</t>
  </si>
  <si>
    <t>39</t>
  </si>
  <si>
    <t>17581</t>
  </si>
  <si>
    <t>OBSYP POTRUBÍ A OBJEKTŮ Z NAKUPOVANÝCH MATERIÁLŮ</t>
  </si>
  <si>
    <t>Nové konstrukce 
Palisáda - drenážní zásyp: 81*0,17=13,770 [A]</t>
  </si>
  <si>
    <t>40</t>
  </si>
  <si>
    <t>17680</t>
  </si>
  <si>
    <t>VÝPLNĚ Z NAKUPOVANÝCH MATERIÁLŮ</t>
  </si>
  <si>
    <t>štěrk 16/32, písčité podorničí a biouhel 
POZN.: Hutněno lehčí vibrační deskou, zamezit potrhání jemných kořenů vibracemi. Před instalací dalších vrstev plochu zakrýt plachtou (součást pol.) a zamezit tím výparu, vyplavení a odfuku jemnějších složek substrátu.</t>
  </si>
  <si>
    <t>Nové konstruklce 
Zpětný zásyp v prostoru kořenů strukturním substrátem v prům. tl. 0,4m: 2211,5*0,4=884,600 [A]</t>
  </si>
  <si>
    <t>41</t>
  </si>
  <si>
    <t>18110</t>
  </si>
  <si>
    <t>ÚPRAVA PLÁNĚ SE ZHUTNĚNÍM V HORNINĚ TŘ. I</t>
  </si>
  <si>
    <t>Úprava a hutnění pláně - Edef,2 = 30 MPa</t>
  </si>
  <si>
    <t>dle ploch nových konstrukcí: (11057,6+122,1)*1,1=12 297,670 [A]</t>
  </si>
  <si>
    <t>42</t>
  </si>
  <si>
    <t>Úprava a hutnění pláně - Edef,2 = 45 MPa</t>
  </si>
  <si>
    <t>dle ploch nových konstrukcí: (412,5+201,4+665,7)*1,1=1 407,560 [A]</t>
  </si>
  <si>
    <t>43</t>
  </si>
  <si>
    <t>c</t>
  </si>
  <si>
    <t>Úprava a hutnění pláně - Edef,2 = 60 Mpa - pod vyspravovanou vozovkou</t>
  </si>
  <si>
    <t>dle ploch nových konstrukcí: 798,8*1,1=878,680 [A]</t>
  </si>
  <si>
    <t>44</t>
  </si>
  <si>
    <t>18130</t>
  </si>
  <si>
    <t>ÚPRAVA PLÁNĚ BEZ ZHUTNĚNÍ</t>
  </si>
  <si>
    <t>Dokončující práce  
Příprava plochy pro rozprostření - 
- ornice: 5404,6=5 404,600 [A] 
- hrabanky: 3575,0=3 575,000 [B] 
Celkem: A+B=8 979,600 [C]</t>
  </si>
  <si>
    <t>45</t>
  </si>
  <si>
    <t>18223</t>
  </si>
  <si>
    <t>ROZPROSTŘENÍ ORNICE VE SVAHU V TL DO 0,20M</t>
  </si>
  <si>
    <t>nebo v rovině</t>
  </si>
  <si>
    <t>Dokončující práce  
Rozprostření ornice v tl. 0,2m (spodní vrstva z výzisku, horní vrstva z nakupovaného materiálu): 5404,6=5 404,600 [A] 
Zpětné rozprostření hrabanky tl. 0,2m (z výzisku): 3575,0=3 575,000 [B] 
Celkem: A+B=8 979,600 [C]</t>
  </si>
  <si>
    <t>46</t>
  </si>
  <si>
    <t>18241</t>
  </si>
  <si>
    <t>ZALOŽENÍ TRÁVNÍKU RUČNÍM VÝSEVEM</t>
  </si>
  <si>
    <t>příp. hydroosev 
Travní směs parková (30g/m2) + Hnojení umělým hnojivem na široko (20g/m2) + Uválcování povrchu trávníku, první pokosení a zálivka</t>
  </si>
  <si>
    <t>Dokončující práce 
Zatravnění (první provedení + opakování / doplnění): 2*5404,6=10 809,200 [A]</t>
  </si>
  <si>
    <t>47</t>
  </si>
  <si>
    <t>18247</t>
  </si>
  <si>
    <t>OŠETŘOVÁNÍ TRÁVNÍKU</t>
  </si>
  <si>
    <t>Následná péče 
Zatravnění - péče do předání správci (pokosení + zálivka ; 2x): 2*5404,6=10 809,200 [A]</t>
  </si>
  <si>
    <t>48</t>
  </si>
  <si>
    <t>183117.R</t>
  </si>
  <si>
    <t>PLOŠNÉ SEJMUTÍ ZEMINY V KOŘENOVÉ ZÓNĚ STROMU JAKÉKOLI PLOCHY TECHNOLOGIÍ PNEUMATICKÉHO RÝČE  TŘ. I, ODVOZ DO 20KM</t>
  </si>
  <si>
    <t>Přípravné, bourací a zemní práce 
Odstranění stávající zeminy v prostoru kořenů technikou pneumatického rýče (AIRSPADE) prům. hl. 0,4m: 2211,5*0,4=884,600 [A]</t>
  </si>
  <si>
    <t>49</t>
  </si>
  <si>
    <t>18351</t>
  </si>
  <si>
    <t>CHEMICKÉ ODPLEVELENÍ</t>
  </si>
  <si>
    <t>Dokončující práce 
Příprava pro zatravnění (první provedení + opakování): 2*5404,6=10 809,200 [A]</t>
  </si>
  <si>
    <t>50</t>
  </si>
  <si>
    <t>184721</t>
  </si>
  <si>
    <t>ZDRAVOTNÍ ŘEZ VĚTVÍ STROMŮ  KMENE D DO 50CM</t>
  </si>
  <si>
    <t>Dokončující práce 
Nové stromy - náhradní výsadba - údržba vysazených stromů prořezáním koruny: 150=150,000 [A]</t>
  </si>
  <si>
    <t>51</t>
  </si>
  <si>
    <t>184722</t>
  </si>
  <si>
    <t>ZDRAVOTNÍ ŘEZ VĚTVÍ STROMŮ KMENE D DO 90CM</t>
  </si>
  <si>
    <t>Přípravné, bourací a zemní práce / Dokončující práce 
Prořez větví zasahujících do průjezdného prřezu cyklostezky (prům. D do 0,9m): 20=20,000 [A]</t>
  </si>
  <si>
    <t>52</t>
  </si>
  <si>
    <t>18481</t>
  </si>
  <si>
    <t>OCHRANA STROMŮ BEDNĚNÍM</t>
  </si>
  <si>
    <t>POZN.: čerpáno v rozsahu dle pokynu TDI, dle skutečnosti.</t>
  </si>
  <si>
    <t>Přípravné, bourací a zemní práce 
Ochrana stromů - vypolštářované dřevěné bednění 2,0 x 2,0 m, výška 2,0 m - osazení a demontáž: 200*2,0*2,0*2,0=1 600,000 [A]</t>
  </si>
  <si>
    <t>53</t>
  </si>
  <si>
    <t>184B26</t>
  </si>
  <si>
    <t>VYSAZOVÁNÍ STROMŮ LISTNATÝCH V KONTEJNERU OBVOD KMENE DO 18CM, PODCHOZÍ VÝŠ MIN 2,4M</t>
  </si>
  <si>
    <t>listnatý strom - dle výběru obce a lokality 
Výsadbová velikost 16/18- výsadba v zeleni - sázení stromů vč. Dodávky, hloubení jamek 1/1/0,6m, výměny substrátu, zálivky, zhotovení závlahové mísy a zakůlování 
Kůly (frézované, impregnované, se špicí,o 80mm, délka 2,5m) a příčky (u paty kmene řadou příček z půlené frézované kulatiny o 80 mm, délka 0,6m + na horním konci kůlů 4 ks z téhož materiálu) k ukotvení stromu, vč. kurty (černá barva, syntetická tkanina odolné vůči UV)</t>
  </si>
  <si>
    <t>Dokončující práce 
Nové stromy - náhradní výsadba: 150=150,000 [A]</t>
  </si>
  <si>
    <t>54</t>
  </si>
  <si>
    <t>184E2</t>
  </si>
  <si>
    <t>PŘESAZOVÁNÍ STROMŮ</t>
  </si>
  <si>
    <t>Ostatní 
Přesazení stromu č. 36 (lípa malolistá): 1=1,000 [A]</t>
  </si>
  <si>
    <t>55</t>
  </si>
  <si>
    <t>18520.R</t>
  </si>
  <si>
    <t>NÁSLEDNÁ PÉČE PO DOBU 5 LET</t>
  </si>
  <si>
    <t>SOUBOR</t>
  </si>
  <si>
    <t>Následná péče o vysazené / přesazené dřeviny v délce 5 let (zálivka, odplevelení a případná výměna uhynulých kusů)</t>
  </si>
  <si>
    <t>Základy</t>
  </si>
  <si>
    <t>56</t>
  </si>
  <si>
    <t>21461</t>
  </si>
  <si>
    <t>SEPARAČNÍ GEOTEXTILIE</t>
  </si>
  <si>
    <t>Sanace zemní pláně 
Geotextilie tkaná výztužná a separační na zemní parapláň - min 30/30 kN (dle ploch úpravy pláně): 1407,56+12297,67+100=13 805,230 [A]</t>
  </si>
  <si>
    <t>57</t>
  </si>
  <si>
    <t>285368.R</t>
  </si>
  <si>
    <t>PŘESUN VÁZACÍHO PRVKU LODÍ</t>
  </si>
  <si>
    <t>Přípravné, bourací a zemní práce + Nové konstrukce 
Přesun stávajícího kotevního háku do nové polohy - vybourání a přesun + zabetonování v nové poloze. Detaily patrné z projektové dokumentace: 3=3,000 [A]</t>
  </si>
  <si>
    <t>58</t>
  </si>
  <si>
    <t>289973</t>
  </si>
  <si>
    <t>OPLÁŠTĚNÍ (ZPEVNĚNÍ) Z GEOSÍTÍ A GEOROHOŽÍ</t>
  </si>
  <si>
    <t>Nové konstrukce 
Kokosová síť na zpevnění svahu se spáden nad 1:2, kotvení na hřeby: 630=630,000 [A]</t>
  </si>
  <si>
    <t>Vodorovné konstrukce</t>
  </si>
  <si>
    <t>59</t>
  </si>
  <si>
    <t>451313</t>
  </si>
  <si>
    <t>PODKLADNÍ A VÝPLŇOVÉ VRSTVY Z PROSTÉHO BETONU C16/20</t>
  </si>
  <si>
    <t>Nové konstrukce 
Odvodňovací žlab s můstkovým roštem - betonové lože C16/20nXF1: 4,0*0,15=0,600 [A]</t>
  </si>
  <si>
    <t>60</t>
  </si>
  <si>
    <t>465513</t>
  </si>
  <si>
    <t>PŘEDLÁŽDĚNÍ DLAŽBY Z LOMOVÉHO KAMENE</t>
  </si>
  <si>
    <t>vč. příp. očištění a likvidace odpadu 
POZN.: Předně bude provedeno předláždění směrem k řece a dále i na druhou stranu. Plochy zadláždění budou určeny správcem povodí. Kamené štěty budou vybourány a uloženy do navazujícícho prostoru na sucho. Skutečný rozsah položky bude čerpán dle skutečného plnění za souhlasu investora.</t>
  </si>
  <si>
    <t>Přípravné, bourací a zemní práce + Nové konstrukce 
Předláždění štětu prům. tl. 0,3m z prostoru bývalé potahové stezky (prostor navrhované cyklostezky) pod novou cyklostezku - ruční provádění v místech navázání na stávající břehovou hranu v předpokládaném rozsahu 20%: 10990,4*0,3*0,2=659,424 [A]</t>
  </si>
  <si>
    <t>61</t>
  </si>
  <si>
    <t>465513.R</t>
  </si>
  <si>
    <t>PŘEDLÁŽDĚNÍ DLAŽBY Z LOMOVÉHO KAMENE STROJNĚ</t>
  </si>
  <si>
    <t>Přípravné, bourací a zemní práce + Nové konstrukce 
Předláždění štětu prům. tl. 0,3m z prostoru bývalé potahové stezky (prostor navrhované cyklostezky) pod novou cyklostezku - strojní provádění v předpokládaném rozsahu 80%: 10990,4*0,3*0,8=2 637,696 [A]</t>
  </si>
  <si>
    <t>Komunikace</t>
  </si>
  <si>
    <t>62</t>
  </si>
  <si>
    <t>56143G</t>
  </si>
  <si>
    <t>SMĚSI Z KAMENIVA STMELENÉ CEMENTEM  SC C 8/10 TL. DO 150MM</t>
  </si>
  <si>
    <t>SC C 8/10 ; tl. (min.) 130mm</t>
  </si>
  <si>
    <t>Nové konstrukce 
Vozovka - asfalt: 201,4=201,400 [A] 
Obnova povrchu - asfalt: 665,7=665,700 [B] 
Celkem: A+B=867,100 [C]</t>
  </si>
  <si>
    <t>63</t>
  </si>
  <si>
    <t>56144G</t>
  </si>
  <si>
    <t>SMĚSI Z KAMENIVA STMELENÉ CEMENTEM  SC C 8/10 TL. DO 200MM</t>
  </si>
  <si>
    <t>SC C 8/10 ; tl. (min.) 150mm</t>
  </si>
  <si>
    <t>Nové konstrukce 
Cyklostezka - asfalt: 11057,6=11 057,600 [A] 
Křižovatka + prostor u vrad VD Obříství - beton: 412,5=412,500 [B] 
Celkem: A+B=11 470,100 [C]</t>
  </si>
  <si>
    <t>64</t>
  </si>
  <si>
    <t>56313</t>
  </si>
  <si>
    <t>VOZOVKOVÉ VRSTVY Z MECHANICKY ZPEVNĚNÉHO KAMENIVA TL. DO 150MM</t>
  </si>
  <si>
    <t>MZK ; tl. 150mm</t>
  </si>
  <si>
    <t>Nové konstrukce 
Mlat: 24,0=24,000 [A]</t>
  </si>
  <si>
    <t>65</t>
  </si>
  <si>
    <t>56324</t>
  </si>
  <si>
    <t>VOZOVKOVÉ VRSTVY Z VIBROVANÉHO ŠTĚRKU TL. DO 200MM</t>
  </si>
  <si>
    <t>VŠ ; tl. 200mm</t>
  </si>
  <si>
    <t>Nové konstrukce 
Vibrovaný štěrk: 176,0=176,000 [A]</t>
  </si>
  <si>
    <t>66</t>
  </si>
  <si>
    <t>56334</t>
  </si>
  <si>
    <t>VOZOVKOVÉ VRSTVY ZE ŠTĚRKODRTI TL. DO 200MM</t>
  </si>
  <si>
    <t>ŠDB ; tl. (min.) 150mm</t>
  </si>
  <si>
    <t>Nové konstrukce 
Cyklostezka - asfalt: 11057,6=11 057,600 [A] 
Mlat: 24,0=24,000 [B] 
Celkem: A+B=11 081,600 [C]</t>
  </si>
  <si>
    <t>67</t>
  </si>
  <si>
    <t>56335</t>
  </si>
  <si>
    <t>VOZOVKOVÉ VRSTVY ZE ŠTĚRKODRTI TL. DO 250MM</t>
  </si>
  <si>
    <t>ŠDB ; tl. (min.) 200mm</t>
  </si>
  <si>
    <t>68</t>
  </si>
  <si>
    <t>56336</t>
  </si>
  <si>
    <t>VOZOVKOVÉ VRSTVY ZE ŠTĚRKODRTI TL. DO 300MM</t>
  </si>
  <si>
    <t>ŠDA ; tl. (min.) 250mm</t>
  </si>
  <si>
    <t>Nové konstrukce 
Křižovatka + prostor u vrad VD Obříství - beton: 412,5=412,500 [A]</t>
  </si>
  <si>
    <t>69</t>
  </si>
  <si>
    <t>ŠDB ; tl. (min.) 250mm</t>
  </si>
  <si>
    <t>Nové konstrukce 
Sjezd, vjezd - kamenná dlažba: 122,1=122,100 [A]</t>
  </si>
  <si>
    <t>70</t>
  </si>
  <si>
    <t>572123</t>
  </si>
  <si>
    <t>INFILTRAČNÍ POSTŘIK Z EMULZE DO 1,0KG/M2</t>
  </si>
  <si>
    <t>PI ; 1,0 kg/m2</t>
  </si>
  <si>
    <t>Nové konstrukce 
Komunikace na panelech včetně výhyben - asfalt: 3195,0=3 195,000 [A] 
Vozovka - asfalt: 201,4=201,400 [B] 
Obnova povrchu - asfalt: 665,7=665,700 [C] 
Celkem: A+B+C=4 062,100 [D]</t>
  </si>
  <si>
    <t>71</t>
  </si>
  <si>
    <t>572213</t>
  </si>
  <si>
    <t>SPOJOVACÍ POSTŘIK Z EMULZE DO 0,5KG/M2</t>
  </si>
  <si>
    <t>PS-C ; 0,5 kg/m2</t>
  </si>
  <si>
    <t>Nové konstrukce 
Cyklostezka - asfalt: 11057,6=11 057,600 [A] 
Komunikace na panelech včetně výhyben - asfalt: 3195,0=3 195,000 [B] 
Cyklostezka pod Štěpánským mostem - asfalt: 121,0=121,000 [C] 
Vozovka - asfalt: 201,4=201,400 [D] 
Obnova povrchu - asfalt: 665,7=665,700 [E] 
Celkem: A+B+C+D+E=15 240,700 [F]</t>
  </si>
  <si>
    <t>72</t>
  </si>
  <si>
    <t>57475</t>
  </si>
  <si>
    <t>VOZOVKOVÉ VÝZTUŽNÉ VRSTVY Z GEOMŘÍŽOVINY</t>
  </si>
  <si>
    <t>Všesměrná tahová geomeříž pro zamezení kopírování případných trhlin na stávající betonový povrch - pevnost min 50/50 kN/m</t>
  </si>
  <si>
    <t>Nové konstrukce 
Komunikace na panelech včetně výhyben: 3195,0=3 195,000 [A]</t>
  </si>
  <si>
    <t>73</t>
  </si>
  <si>
    <t>574A31</t>
  </si>
  <si>
    <t>ASFALTOVÝ BETON PRO OBRUSNÉ VRSTVY ACO 8 TL. 40MM</t>
  </si>
  <si>
    <t>ACO 8CH ; tl. 40mm</t>
  </si>
  <si>
    <t>Nové konstrukce 
Cyklostezka - asfalt: 11057,6=11 057,600 [A]</t>
  </si>
  <si>
    <t>74</t>
  </si>
  <si>
    <t>574A33</t>
  </si>
  <si>
    <t>ASFALTOVÝ BETON PRO OBRUSNÉ VRSTVY ACO 11 TL. 40MM</t>
  </si>
  <si>
    <t>ACO 11 ; tl. 40mm</t>
  </si>
  <si>
    <t>Nové konstrukce 
Komunikace na panelech včetně výhyben - asfalt: 3195,0=3 195,000 [A] 
Cyklostezka pod Štěpánským mostem - asfalt: 121,0=121,000 [B] 
Vozovka - asfalt: 201,4=201,400 [C] 
Obnova povrchu - asfalt: 665,7=665,700 [D] 
Celkem: A+B+C+D=4 183,100 [E]</t>
  </si>
  <si>
    <t>75</t>
  </si>
  <si>
    <t>574E56</t>
  </si>
  <si>
    <t>ASFALTOVÝ BETON PRO PODKLADNÍ VRSTVY ACP 16+, 16S TL. 60MM</t>
  </si>
  <si>
    <t>ACP 16+ ; tl. 60mm</t>
  </si>
  <si>
    <t>Nové konstrukce 
Cyklostezka - asfalt: 11057,6=11 057,600 [A] 
Cyklostezka pod Štěpánským mostem - asfalt: 121,0=121,000 [B] 
Celkem: A+B=11 178,600 [C]</t>
  </si>
  <si>
    <t>76</t>
  </si>
  <si>
    <t>574E66</t>
  </si>
  <si>
    <t>ASFALTOVÝ BETON PRO PODKLADNÍ VRSTVY ACP 16+, 16S TL. 70MM</t>
  </si>
  <si>
    <t>ACP 16 ; tl. 70mm</t>
  </si>
  <si>
    <t>77</t>
  </si>
  <si>
    <t>57633</t>
  </si>
  <si>
    <t>POSYP LOMOVÝMI VÝSIVKAMI 15KG/M2</t>
  </si>
  <si>
    <t>Lomová výsivka 25-30 kg/m2 (2 vrstvy 15 kg/m2), se zavibrováním</t>
  </si>
  <si>
    <t>Nové konstrukce 
Mlat: 2*24,0=48,000 [A]</t>
  </si>
  <si>
    <t>78</t>
  </si>
  <si>
    <t>5774EG</t>
  </si>
  <si>
    <t>VRSTVY PRO OBNOVU A OPRAVY Z ASF BETONU ACP 16+, 16S</t>
  </si>
  <si>
    <t>ACP 16+ ; tl 0 - 50mm (prům. tl. do 35mm)</t>
  </si>
  <si>
    <t>Nové konstrukce 
Komunikace na panelech včetně výhyben - Asfaltová vyrovnávka pro změnu příčného spádu: 3195,0*0,035=111,825 [A]</t>
  </si>
  <si>
    <t>79</t>
  </si>
  <si>
    <t>581103</t>
  </si>
  <si>
    <t>CEMENTOBETONOVÝ KRYT JEDNOVRSTVÝ NEVYZTUŽENÝ TŘ.II</t>
  </si>
  <si>
    <t>CB II ; prům. tl. 300mm</t>
  </si>
  <si>
    <t>Nové konstrukce 
Komunikace na panelech včetně výhyben - Doplnění poškozených částí betonové vozovky vrstvou z CB II (odhad 25% plochy vozovky): 3195,0*0,25*0,3=239,625 [A]</t>
  </si>
  <si>
    <t>80</t>
  </si>
  <si>
    <t>581153</t>
  </si>
  <si>
    <t>CEMENTOBETONOVÝ KRYT JEDNOVRSTVÝ NEVYZTUŽENÝ TŘ.II TL. DO 250MM</t>
  </si>
  <si>
    <t>CB II ; tl. 210mm</t>
  </si>
  <si>
    <t>81</t>
  </si>
  <si>
    <t>58222.R</t>
  </si>
  <si>
    <t>DLÁŽDĚNÉ KRYTY Z KAMENNÝCH ODSEKŮ DO LOŽE Z BETONU</t>
  </si>
  <si>
    <t>do betonového lože C16/20nXF1</t>
  </si>
  <si>
    <t>Nové konstrukce 
Kamenné odseky (doplnění vedle kostek pod mostem): 40=40,000 [A]</t>
  </si>
  <si>
    <t>82</t>
  </si>
  <si>
    <t>587201.R</t>
  </si>
  <si>
    <t>PŘEDLÁŽDĚNÍ KRYTU Z NEPRAVIDELNÉ KAMENNÉ DLAŽBY (ŠTĚTU)</t>
  </si>
  <si>
    <t>s doplněním lože z kameniva fr. 4/8 tl. min. 40mm, s vyspárováním</t>
  </si>
  <si>
    <t>Přípravné, bourací a zemní práce + Nové konstrukce 
Sjezd, vjezd - kamenná dlažba - Předláždění štětu prům. tl. 0,3m z prostoru bývalé potahové stezky (prostor navrhované cyklostezky) do nových ploch: 122,1=122,100 [A]</t>
  </si>
  <si>
    <t>83</t>
  </si>
  <si>
    <t>s doplněním lože z betonu tl. min. 100mm, s vyspárováním</t>
  </si>
  <si>
    <t>Přípravné, bourací a zemní práce + Nové konstrukce 
Předláždění navazujícího svahu v prostoru Štepánského mostu z kamenného štětu: 40*2=80,000 [A]</t>
  </si>
  <si>
    <t>Přidružená stavební výroba</t>
  </si>
  <si>
    <t>84</t>
  </si>
  <si>
    <t>702113.R</t>
  </si>
  <si>
    <t>STRANOVÝ POSUN KABELU</t>
  </si>
  <si>
    <t>Kompletní provedení vč. příp. zemních prací, lože, obsypu - odborný odhad, čerpáno dle skutečnosti</t>
  </si>
  <si>
    <t>85</t>
  </si>
  <si>
    <t>702212</t>
  </si>
  <si>
    <t>KABELOVÁ CHRÁNIČKA ZEMNÍ DN PŘES 100 DO 200 MM</t>
  </si>
  <si>
    <t>POZN.: čerpání v rozsahu a pouze se souhlasem TDS</t>
  </si>
  <si>
    <t>Ostatní 
Kabelová půlená chránička DN 110 na stávající kabely v pojížděných plochách pokud zde není osazena: 20=20,000 [A]</t>
  </si>
  <si>
    <t>86</t>
  </si>
  <si>
    <t>702232</t>
  </si>
  <si>
    <t>KABELOVÁ CHRÁNIČKA ZEMNÍ DĚLENÁ DN PŘES 100 DO 200 MM</t>
  </si>
  <si>
    <t>Ostatní 
Kabelová chránička DN 110 příčně přes komunikaci - poloha bude stanovena investorem: 40=40,000 [A]</t>
  </si>
  <si>
    <t>87</t>
  </si>
  <si>
    <t>711117</t>
  </si>
  <si>
    <t>IZOLACE BĚŽNÝCH KONSTRUKCÍ PROTI ZEMNÍ VLHKOSTI Z PE FÓLIÍ</t>
  </si>
  <si>
    <t>Nové konstrukce 
Palisáda - izolační folie výška 1,0 m: 81*1,0=81,000 [A]</t>
  </si>
  <si>
    <t>88</t>
  </si>
  <si>
    <t>76790.R</t>
  </si>
  <si>
    <t>VÝŠKOVÁ ÚPRAVA VRAT S ÚPRAVOU NAVAZUJÍCÍCH POLÍ</t>
  </si>
  <si>
    <t>Zvýšení dvoukřídlých vrat s výplní pletivem šířky 4,0 včetně nového osazení sloupků do betonového lože + Úprava navazujících polí oplocení na zvýšená vrata. Použití stávajícího pletiva</t>
  </si>
  <si>
    <t>Potrubí</t>
  </si>
  <si>
    <t>89</t>
  </si>
  <si>
    <t>875262</t>
  </si>
  <si>
    <t>POTRUBÍ DREN Z TRUB PLAST (I FLEXIBIL) DN DO 80MM DĚROVANÝCH</t>
  </si>
  <si>
    <t>DN 65mm</t>
  </si>
  <si>
    <t>Nové konstrukce 
Palisáda - perforovaná drenážní trubice: 81=81,000 [A]</t>
  </si>
  <si>
    <t>90</t>
  </si>
  <si>
    <t>89470.R</t>
  </si>
  <si>
    <t>SANACE DROBNÝCH BETONOVÝCH KONSTRUKCÍ</t>
  </si>
  <si>
    <t>Ostatní 
Sanace stávající šachty na propustku na příjezdové betonové komunikaci - vyspravení šachty betonem a další potřebné úpravy: 1=1,000 [A] 
Sanace stávajících propustků - vyspravení betonovou směsí a obetonování - oprava obkladu kamenem na výtoku a vtoku: 2=2,000 [B] 
Celkem: A+B=3,000 [C]</t>
  </si>
  <si>
    <t>91</t>
  </si>
  <si>
    <t>89911J</t>
  </si>
  <si>
    <t>OCELOVÝ POKLOP C250</t>
  </si>
  <si>
    <t>Ostatní 
Nový poklop samované šachty - ocel - únosnost C 250 KN - rozměr cca 1m x 0,5 m: 1=1,000 [A]</t>
  </si>
  <si>
    <t>92</t>
  </si>
  <si>
    <t>89921</t>
  </si>
  <si>
    <t>VÝŠKOVÁ ÚPRAVA POKLOPŮ</t>
  </si>
  <si>
    <t>Ostatní 
Výšková rektifikace povrchových znaků - kanalizace: 5=5,000 [A]</t>
  </si>
  <si>
    <t>93</t>
  </si>
  <si>
    <t>89923</t>
  </si>
  <si>
    <t>VÝŠKOVÁ ÚPRAVA KRYCÍCH HRNCŮ</t>
  </si>
  <si>
    <t>Ostatní 
Výšková rektifikace povrchových znaků - vodovod a plynovod: 5=5,000 [A]</t>
  </si>
  <si>
    <t>Ostatní konstrukce a práce</t>
  </si>
  <si>
    <t>94</t>
  </si>
  <si>
    <t>9111A1</t>
  </si>
  <si>
    <t>ZÁBRADLÍ SILNIČNÍ S VODOR MADLY - DODÁVKA A MONTÁŽ</t>
  </si>
  <si>
    <t>kompletní provedení vč. vrtů, trubek a betonů pro kotvení sloupků zábradlí</t>
  </si>
  <si>
    <t>Nové konstrukce 
Zábradlí - výška 1,5 m (výška 1,3 m na niveletu cyklostezky) - Sloupek Jekl 50/50/3, Madlo 60/40/3, Zábradlí 20/30/2, spodní profil Jekl 20/30/2, sloupky po 2,0 m, sloupky uchyceny ve vyvrtané díře zalité betonem C16/20nXF1 v KG potrubí: 40=40,000 [A]</t>
  </si>
  <si>
    <t>95</t>
  </si>
  <si>
    <t>9112A1</t>
  </si>
  <si>
    <t>ZÁBRADLÍ MOSTNÍ S VODOR MADLY - DODÁVKA A MONTÁŽ</t>
  </si>
  <si>
    <t>Zábradlí kotvené přes patní plechy (způsob odpovídající kotvení mostního zábradlí)</t>
  </si>
  <si>
    <t>Nové konstrukce 
Zábradlí - výška 1,3 m  - Sloupek Jekl 50/50/3, Madlo 60/40/3, Zábradlí 20/30/2, spodní profil Jekl 20/30/2, sloupky po 2,0 m, sloupky navrtané na palisádu pomocí kotevní desky a chemické kotvy: 81=81,000 [A]</t>
  </si>
  <si>
    <t>96</t>
  </si>
  <si>
    <t>914121</t>
  </si>
  <si>
    <t>DOPRAVNÍ ZNAČKY ZÁKLADNÍ VELIKOSTI OCELOVÉ FÓLIE TŘ 1 - DODÁVKA A MONTÁŽ</t>
  </si>
  <si>
    <t>Dopravní značení - nové 
C9a: 2=2,000 [A] 
C9b: 2=2,000 [B] 
E13: 2=2,000 [C] 
IS19b: 1=1,000 [D] 
IS19c: 2=2,000 [E] 
IS21a: 6=6,000 [F] 
IS21b: 1=1,000 [G] 
IS21c: 5=5,000 [H] 
IS21d: 1=1,000 [I] 
Celkem: A+B+C+D+E+F+G+H+I=22,000 [J]</t>
  </si>
  <si>
    <t>97</t>
  </si>
  <si>
    <t>914123</t>
  </si>
  <si>
    <t>DOPRAVNÍ ZNAČKY ZÁKLADNÍ VELIKOSTI OCELOVÉ FÓLIE TŘ 1 - DEMONTÁŽ</t>
  </si>
  <si>
    <t>vč. předání objednateli, příp. odvoz na sklad do 5km</t>
  </si>
  <si>
    <t>Dopravní značení - rušené / měněné 
IS19a: 2=2,000 [A] 
IS19b: 2=2,000 [B] 
IS19c: 2=2,000 [C] 
IS21a: 8=8,000 [D] 
IS21b: 3=3,000 [E] 
IS21c: 6=6,000 [F] 
IS21d: 1=1,000 [G] 
Celkem: A+B+C+D+E+F+G=24,000 [H]</t>
  </si>
  <si>
    <t>98</t>
  </si>
  <si>
    <t>914913</t>
  </si>
  <si>
    <t>SLOUPKY A STOJKY DZ Z OCEL TRUBEK ZABETON DEMONTÁŽ</t>
  </si>
  <si>
    <t>vč. likvidace dle disp. zhotovitele (malé mn.)</t>
  </si>
  <si>
    <t>Dopravní značení - rušené 
Sloupky DZ: 5=5,000 [A]</t>
  </si>
  <si>
    <t>99</t>
  </si>
  <si>
    <t>914921</t>
  </si>
  <si>
    <t>SLOUPKY A STOJKY DOPRAVNÍCH ZNAČEK Z OCEL TRUBEK DO PATKY - DODÁVKA A MONTÁŽ</t>
  </si>
  <si>
    <t>Dopravní značení - nové 
sloupky DZ: 12=12,000 [A]</t>
  </si>
  <si>
    <t>100</t>
  </si>
  <si>
    <t>916E2.R</t>
  </si>
  <si>
    <t>VÝSTRAŽNÝ PÁS PLASTOVÝ Š. 400MM NALEPOVACÍ</t>
  </si>
  <si>
    <t>Nové konstrukce 
Varovný pás pro nevidomé/slabozraké s výstupky (bílá barva), nalepovací pás šířky 40 cm: 20=20,000 [A]</t>
  </si>
  <si>
    <t>101</t>
  </si>
  <si>
    <t>91710</t>
  </si>
  <si>
    <t>OBRUBY Z BETONOVÝCH PALISÁD</t>
  </si>
  <si>
    <t>do betonového lože C25/30 XF2 s boční opěrou</t>
  </si>
  <si>
    <t>Nové konstrukce 
Palisáda - 600x110x110 mm: 81*0,6*0,11*0,11=0,588 [A]</t>
  </si>
  <si>
    <t>102</t>
  </si>
  <si>
    <t>917223</t>
  </si>
  <si>
    <t>SILNIČNÍ A CHODNÍKOVÉ OBRUBY Z BETONOVÝCH OBRUBNÍKŮ ŠÍŘ 100MM</t>
  </si>
  <si>
    <t>do betonového lože C16/20nXF1 s boční opěrou</t>
  </si>
  <si>
    <t>Nové konstrukce 
Obrubník betonový chodníkový ABO 13-10 (100/250): 9617,2=9 617,200 [A]</t>
  </si>
  <si>
    <t>103</t>
  </si>
  <si>
    <t>91772</t>
  </si>
  <si>
    <t>OBRUBA Z DLAŽEBNÍCH KOSTEK DROBNÝCH</t>
  </si>
  <si>
    <t>Nové konstrukce 
Kamenná kosta 8/10, 2 řádky(2x délka): 80*2=160,000 [A]</t>
  </si>
  <si>
    <t>104</t>
  </si>
  <si>
    <t>919112</t>
  </si>
  <si>
    <t>ŘEZÁNÍ ASFALTOVÉHO KRYTU VOZOVEK TL DO 100MM</t>
  </si>
  <si>
    <t>Přípravné, bourací a zemní práce 
Zaříznutí živice: 25=25,000 [A]</t>
  </si>
  <si>
    <t>105</t>
  </si>
  <si>
    <t>931314</t>
  </si>
  <si>
    <t>TĚSNĚNÍ DILATAČ SPAR ASF ZÁLIVKOU PRŮŘ DO 400MM2</t>
  </si>
  <si>
    <t>zálivka spáry zálivkou za horka typu N2 vč. provedení adhezního nátěru ploch před aplikací zálivky (rozměry min. 12/25 mm)</t>
  </si>
  <si>
    <t>Dokončující práce 
Napojení na stáv. stav - zálivka: 25=25,000 [A]</t>
  </si>
  <si>
    <t>106</t>
  </si>
  <si>
    <t>9352A2</t>
  </si>
  <si>
    <t>PŘÍKOPOVÉ ŽLABY Z BETON TVÁRNIC ŠÍŘ DO 300MM DO BETONU TL 100MM</t>
  </si>
  <si>
    <t>Nové konstrukce 
Odvodňovací žlab, otevřený betonový, šířka 0,2 m: 5,0=5,000 [A]</t>
  </si>
  <si>
    <t>107</t>
  </si>
  <si>
    <t>93557</t>
  </si>
  <si>
    <t>ŽLABY Z DÍLCŮ Z BETONU SVĚTLÉ ŠÍŘKY DO 500MM VČET MŘÍŽÍ</t>
  </si>
  <si>
    <t>POZN.: typ žlabu bude odsouhlasen investorem nebo TDS</t>
  </si>
  <si>
    <t>Nové konstrukce 
Odvodňovací žlab s můstkovým roštem typ ,,acodrain´´ DN 500, mříž žlabu litinová třídy C250 - boční výtok: 4,0=4,000 [A]</t>
  </si>
  <si>
    <t>108</t>
  </si>
  <si>
    <t>936383</t>
  </si>
  <si>
    <t>DROBNÉ DOPLŇK KONSTR BETON MONOLIT DO C16/20 S VÝZTUŽÍ</t>
  </si>
  <si>
    <t>vč. navrtávky stáv. betonu a kotvení trnů</t>
  </si>
  <si>
    <t>Nové konstrukce 
Zvýšení čel stávajícího propustku nabetováním C20/25nXF1 na trny do 0,5m3/ks): 2*0,5=1,000 [A]</t>
  </si>
  <si>
    <t>109</t>
  </si>
  <si>
    <t>93711.R</t>
  </si>
  <si>
    <t>MOBILIÁŘ - ODPOČÍVKA</t>
  </si>
  <si>
    <t>Vybavení odpočívky - identické řešení jako odpočívka u obce KLY - zahrnuje:  
dřevěná lavice se stolem s přístřeškem - 1KS 
nástěnka včetně grafického návrhu - téma Štepánský most - 1KS 
cyklostojany typu obrácené "U" - 4KS 
odpadkový koš - 1KS</t>
  </si>
  <si>
    <t>110</t>
  </si>
  <si>
    <t>966138</t>
  </si>
  <si>
    <t>BOURÁNÍ KONSTRUKCÍ Z KAMENE NA MC S ODVOZEM DO 20KM</t>
  </si>
  <si>
    <t>Přípravné, bourací a zemní práce 
vybourání povrchového žlabu (kameny u mostu), tl. do 0,3m: 3,3*1,5*0,3=1,485 [A]</t>
  </si>
  <si>
    <t>111</t>
  </si>
  <si>
    <t>966158</t>
  </si>
  <si>
    <t>BOURÁNÍ KONSTRUKCÍ Z PROST BETONU S ODVOZEM DO 20KM</t>
  </si>
  <si>
    <t>Přípravné, bourací a zemní práce 
Demolice nízké betonové zídky (cca 0,55 x 0,4m + základ, celkem průřez odhad 0,5m2) z prostého betonu před zdymadlem pro budoucí přepad vod: 90,0*0,5=45,000 [A]</t>
  </si>
  <si>
    <t>112</t>
  </si>
  <si>
    <t>966168</t>
  </si>
  <si>
    <t>BOURÁNÍ KONSTRUKCÍ ZE ŽELEZOBETONU S ODVOZEM DO 20KM</t>
  </si>
  <si>
    <t>Přípravné, bourací a zemní práce 
Demolice (železo)betonových sloupků na zábradlí včetně základu, odhad celk. 0,1m3/ks: 17*0,1=1,700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</si>
</sst>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vertical="top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1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0+O8+O69+O175+O185+O195+O262+O278+O294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8">
        <f>0+I8+I69+I175+I185+I195+I262+I278+I294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0+I9+I12+I15+I18+I21+I24+I27+I30+I33+I36+I39+I42+I45+I48+I51+I54+I57+I60+I63+I66</f>
      </c>
      <c>
        <f>0+O9+O12+O15+O18+O21+O24+O27+O30+O33+O36+O39+O42+O45+O48+O51+O54+O57+O60+O63+O66</f>
      </c>
    </row>
    <row r="9" spans="1:16" ht="25.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1261.162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38.25">
      <c r="A10" s="29" t="s">
        <v>39</v>
      </c>
      <c r="E10" s="30" t="s">
        <v>40</v>
      </c>
    </row>
    <row r="11" spans="1:5" ht="63.75">
      <c r="A11" s="33" t="s">
        <v>41</v>
      </c>
      <c r="E11" s="32" t="s">
        <v>42</v>
      </c>
    </row>
    <row r="12" spans="1:16" ht="25.5">
      <c r="A12" s="19" t="s">
        <v>34</v>
      </c>
      <c s="23" t="s">
        <v>13</v>
      </c>
      <c s="23" t="s">
        <v>43</v>
      </c>
      <c s="19" t="s">
        <v>36</v>
      </c>
      <c s="24" t="s">
        <v>37</v>
      </c>
      <c s="25" t="s">
        <v>38</v>
      </c>
      <c s="26">
        <v>22448.49</v>
      </c>
      <c s="27">
        <v>0</v>
      </c>
      <c s="28">
        <f>ROUND(ROUND(H12,2)*ROUND(G12,3),2)</f>
      </c>
      <c r="O12">
        <f>(I12*21)/100</f>
      </c>
      <c t="s">
        <v>13</v>
      </c>
    </row>
    <row r="13" spans="1:5" ht="38.25">
      <c r="A13" s="29" t="s">
        <v>39</v>
      </c>
      <c r="E13" s="30" t="s">
        <v>44</v>
      </c>
    </row>
    <row r="14" spans="1:5" ht="76.5">
      <c r="A14" s="33" t="s">
        <v>41</v>
      </c>
      <c r="E14" s="32" t="s">
        <v>45</v>
      </c>
    </row>
    <row r="15" spans="1:16" ht="12.75">
      <c r="A15" s="19" t="s">
        <v>34</v>
      </c>
      <c s="23" t="s">
        <v>12</v>
      </c>
      <c s="23" t="s">
        <v>46</v>
      </c>
      <c s="19" t="s">
        <v>36</v>
      </c>
      <c s="24" t="s">
        <v>47</v>
      </c>
      <c s="25" t="s">
        <v>38</v>
      </c>
      <c s="26">
        <v>972.828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48</v>
      </c>
    </row>
    <row r="17" spans="1:5" ht="25.5">
      <c r="A17" s="33" t="s">
        <v>41</v>
      </c>
      <c r="E17" s="32" t="s">
        <v>49</v>
      </c>
    </row>
    <row r="18" spans="1:16" ht="12.75">
      <c r="A18" s="19" t="s">
        <v>34</v>
      </c>
      <c s="23" t="s">
        <v>22</v>
      </c>
      <c s="23" t="s">
        <v>50</v>
      </c>
      <c s="19" t="s">
        <v>36</v>
      </c>
      <c s="24" t="s">
        <v>51</v>
      </c>
      <c s="25" t="s">
        <v>52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53</v>
      </c>
    </row>
    <row r="20" spans="1:5" ht="12.75">
      <c r="A20" s="33" t="s">
        <v>41</v>
      </c>
      <c r="E20" s="32" t="s">
        <v>36</v>
      </c>
    </row>
    <row r="21" spans="1:16" ht="12.75">
      <c r="A21" s="19" t="s">
        <v>34</v>
      </c>
      <c s="23" t="s">
        <v>24</v>
      </c>
      <c s="23" t="s">
        <v>54</v>
      </c>
      <c s="19" t="s">
        <v>36</v>
      </c>
      <c s="24" t="s">
        <v>55</v>
      </c>
      <c s="25" t="s">
        <v>52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56</v>
      </c>
    </row>
    <row r="23" spans="1:5" ht="12.75">
      <c r="A23" s="33" t="s">
        <v>41</v>
      </c>
      <c r="E23" s="32" t="s">
        <v>36</v>
      </c>
    </row>
    <row r="24" spans="1:16" ht="12.75">
      <c r="A24" s="19" t="s">
        <v>34</v>
      </c>
      <c s="23" t="s">
        <v>26</v>
      </c>
      <c s="23" t="s">
        <v>57</v>
      </c>
      <c s="19" t="s">
        <v>36</v>
      </c>
      <c s="24" t="s">
        <v>58</v>
      </c>
      <c s="25" t="s">
        <v>52</v>
      </c>
      <c s="26">
        <v>1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59</v>
      </c>
    </row>
    <row r="26" spans="1:5" ht="12.75">
      <c r="A26" s="33" t="s">
        <v>41</v>
      </c>
      <c r="E26" s="32" t="s">
        <v>36</v>
      </c>
    </row>
    <row r="27" spans="1:16" ht="12.75">
      <c r="A27" s="19" t="s">
        <v>34</v>
      </c>
      <c s="23" t="s">
        <v>60</v>
      </c>
      <c s="23" t="s">
        <v>61</v>
      </c>
      <c s="19" t="s">
        <v>36</v>
      </c>
      <c s="24" t="s">
        <v>62</v>
      </c>
      <c s="25" t="s">
        <v>52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38.25">
      <c r="A28" s="29" t="s">
        <v>39</v>
      </c>
      <c r="E28" s="30" t="s">
        <v>63</v>
      </c>
    </row>
    <row r="29" spans="1:5" ht="12.75">
      <c r="A29" s="33" t="s">
        <v>41</v>
      </c>
      <c r="E29" s="32" t="s">
        <v>36</v>
      </c>
    </row>
    <row r="30" spans="1:16" ht="12.75">
      <c r="A30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35.15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68</v>
      </c>
    </row>
    <row r="32" spans="1:5" ht="12.75">
      <c r="A32" s="33" t="s">
        <v>41</v>
      </c>
      <c r="E32" s="32" t="s">
        <v>69</v>
      </c>
    </row>
    <row r="33" spans="1:16" ht="12.75">
      <c r="A33" s="19" t="s">
        <v>34</v>
      </c>
      <c s="23" t="s">
        <v>29</v>
      </c>
      <c s="23" t="s">
        <v>70</v>
      </c>
      <c s="19" t="s">
        <v>36</v>
      </c>
      <c s="24" t="s">
        <v>71</v>
      </c>
      <c s="25" t="s">
        <v>72</v>
      </c>
      <c s="26">
        <v>1</v>
      </c>
      <c s="27">
        <v>0</v>
      </c>
      <c s="28">
        <f>ROUND(ROUND(H33,2)*ROUND(G33,3),2)</f>
      </c>
      <c r="O33">
        <f>(I33*21)/100</f>
      </c>
      <c t="s">
        <v>13</v>
      </c>
    </row>
    <row r="34" spans="1:5" ht="12.75">
      <c r="A34" s="29" t="s">
        <v>39</v>
      </c>
      <c r="E34" s="30" t="s">
        <v>73</v>
      </c>
    </row>
    <row r="35" spans="1:5" ht="12.75">
      <c r="A35" s="33" t="s">
        <v>41</v>
      </c>
      <c r="E35" s="32" t="s">
        <v>36</v>
      </c>
    </row>
    <row r="36" spans="1:16" ht="12.75">
      <c r="A36" s="19" t="s">
        <v>34</v>
      </c>
      <c s="23" t="s">
        <v>31</v>
      </c>
      <c s="23" t="s">
        <v>74</v>
      </c>
      <c s="19" t="s">
        <v>36</v>
      </c>
      <c s="24" t="s">
        <v>75</v>
      </c>
      <c s="25" t="s">
        <v>52</v>
      </c>
      <c s="26">
        <v>1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76</v>
      </c>
    </row>
    <row r="38" spans="1:5" ht="12.75">
      <c r="A38" s="33" t="s">
        <v>41</v>
      </c>
      <c r="E38" s="32" t="s">
        <v>36</v>
      </c>
    </row>
    <row r="39" spans="1:16" ht="12.75">
      <c r="A39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52</v>
      </c>
      <c s="26">
        <v>1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80</v>
      </c>
    </row>
    <row r="41" spans="1:5" ht="12.75">
      <c r="A41" s="33" t="s">
        <v>41</v>
      </c>
      <c r="E41" s="32" t="s">
        <v>36</v>
      </c>
    </row>
    <row r="42" spans="1:16" ht="12.75">
      <c r="A42" s="19" t="s">
        <v>34</v>
      </c>
      <c s="23" t="s">
        <v>81</v>
      </c>
      <c s="23" t="s">
        <v>82</v>
      </c>
      <c s="19" t="s">
        <v>36</v>
      </c>
      <c s="24" t="s">
        <v>83</v>
      </c>
      <c s="25" t="s">
        <v>52</v>
      </c>
      <c s="26">
        <v>1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3" t="s">
        <v>41</v>
      </c>
      <c r="E44" s="32" t="s">
        <v>36</v>
      </c>
    </row>
    <row r="45" spans="1:16" ht="12.75">
      <c r="A45" s="19" t="s">
        <v>34</v>
      </c>
      <c s="23" t="s">
        <v>84</v>
      </c>
      <c s="23" t="s">
        <v>85</v>
      </c>
      <c s="19" t="s">
        <v>36</v>
      </c>
      <c s="24" t="s">
        <v>86</v>
      </c>
      <c s="25" t="s">
        <v>52</v>
      </c>
      <c s="26">
        <v>1</v>
      </c>
      <c s="27">
        <v>0</v>
      </c>
      <c s="28">
        <f>ROUND(ROUND(H45,2)*ROUND(G45,3),2)</f>
      </c>
      <c r="O45">
        <f>(I45*21)/100</f>
      </c>
      <c t="s">
        <v>13</v>
      </c>
    </row>
    <row r="46" spans="1:5" ht="12.75">
      <c r="A46" s="29" t="s">
        <v>39</v>
      </c>
      <c r="E46" s="30" t="s">
        <v>87</v>
      </c>
    </row>
    <row r="47" spans="1:5" ht="12.75">
      <c r="A47" s="33" t="s">
        <v>41</v>
      </c>
      <c r="E47" s="32" t="s">
        <v>36</v>
      </c>
    </row>
    <row r="48" spans="1:16" ht="12.75">
      <c r="A48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67</v>
      </c>
      <c s="26">
        <v>35.15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91</v>
      </c>
    </row>
    <row r="50" spans="1:5" ht="12.75">
      <c r="A50" s="33" t="s">
        <v>41</v>
      </c>
      <c r="E50" s="32" t="s">
        <v>69</v>
      </c>
    </row>
    <row r="51" spans="1:16" ht="12.75">
      <c r="A51" s="19" t="s">
        <v>34</v>
      </c>
      <c s="23" t="s">
        <v>92</v>
      </c>
      <c s="23" t="s">
        <v>93</v>
      </c>
      <c s="19" t="s">
        <v>36</v>
      </c>
      <c s="24" t="s">
        <v>94</v>
      </c>
      <c s="25" t="s">
        <v>52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38.25">
      <c r="A52" s="29" t="s">
        <v>39</v>
      </c>
      <c r="E52" s="30" t="s">
        <v>95</v>
      </c>
    </row>
    <row r="53" spans="1:5" ht="12.75">
      <c r="A53" s="33" t="s">
        <v>41</v>
      </c>
      <c r="E53" s="32" t="s">
        <v>36</v>
      </c>
    </row>
    <row r="54" spans="1:16" ht="12.75">
      <c r="A54" s="19" t="s">
        <v>34</v>
      </c>
      <c s="23" t="s">
        <v>96</v>
      </c>
      <c s="23" t="s">
        <v>97</v>
      </c>
      <c s="19" t="s">
        <v>36</v>
      </c>
      <c s="24" t="s">
        <v>98</v>
      </c>
      <c s="25" t="s">
        <v>52</v>
      </c>
      <c s="26">
        <v>1</v>
      </c>
      <c s="27">
        <v>0</v>
      </c>
      <c s="28">
        <f>ROUND(ROUND(H54,2)*ROUND(G54,3),2)</f>
      </c>
      <c r="O54">
        <f>(I54*21)/100</f>
      </c>
      <c t="s">
        <v>13</v>
      </c>
    </row>
    <row r="55" spans="1:5" ht="25.5">
      <c r="A55" s="29" t="s">
        <v>39</v>
      </c>
      <c r="E55" s="30" t="s">
        <v>99</v>
      </c>
    </row>
    <row r="56" spans="1:5" ht="12.75">
      <c r="A56" s="33" t="s">
        <v>41</v>
      </c>
      <c r="E56" s="32" t="s">
        <v>36</v>
      </c>
    </row>
    <row r="57" spans="1:16" ht="12.75">
      <c r="A57" s="19" t="s">
        <v>34</v>
      </c>
      <c s="23" t="s">
        <v>100</v>
      </c>
      <c s="23" t="s">
        <v>101</v>
      </c>
      <c s="19" t="s">
        <v>102</v>
      </c>
      <c s="24" t="s">
        <v>103</v>
      </c>
      <c s="25" t="s">
        <v>52</v>
      </c>
      <c s="26">
        <v>1</v>
      </c>
      <c s="27">
        <v>0</v>
      </c>
      <c s="28">
        <f>ROUND(ROUND(H57,2)*ROUND(G57,3),2)</f>
      </c>
      <c r="O57">
        <f>(I57*21)/100</f>
      </c>
      <c t="s">
        <v>13</v>
      </c>
    </row>
    <row r="58" spans="1:5" ht="12.75">
      <c r="A58" s="29" t="s">
        <v>39</v>
      </c>
      <c r="E58" s="30" t="s">
        <v>104</v>
      </c>
    </row>
    <row r="59" spans="1:5" ht="12.75">
      <c r="A59" s="33" t="s">
        <v>41</v>
      </c>
      <c r="E59" s="32" t="s">
        <v>36</v>
      </c>
    </row>
    <row r="60" spans="1:16" ht="12.75">
      <c r="A60" s="19" t="s">
        <v>34</v>
      </c>
      <c s="23" t="s">
        <v>105</v>
      </c>
      <c s="23" t="s">
        <v>101</v>
      </c>
      <c s="19" t="s">
        <v>106</v>
      </c>
      <c s="24" t="s">
        <v>103</v>
      </c>
      <c s="25" t="s">
        <v>52</v>
      </c>
      <c s="26">
        <v>1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107</v>
      </c>
    </row>
    <row r="62" spans="1:5" ht="12.75">
      <c r="A62" s="33" t="s">
        <v>41</v>
      </c>
      <c r="E62" s="32" t="s">
        <v>36</v>
      </c>
    </row>
    <row r="63" spans="1:16" ht="12.75">
      <c r="A63" s="19" t="s">
        <v>34</v>
      </c>
      <c s="23" t="s">
        <v>108</v>
      </c>
      <c s="23" t="s">
        <v>109</v>
      </c>
      <c s="19" t="s">
        <v>36</v>
      </c>
      <c s="24" t="s">
        <v>110</v>
      </c>
      <c s="25" t="s">
        <v>72</v>
      </c>
      <c s="26">
        <v>2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111</v>
      </c>
    </row>
    <row r="65" spans="1:5" ht="12.75">
      <c r="A65" s="33" t="s">
        <v>41</v>
      </c>
      <c r="E65" s="32" t="s">
        <v>36</v>
      </c>
    </row>
    <row r="66" spans="1:16" ht="12.75">
      <c r="A66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52</v>
      </c>
      <c s="26">
        <v>1</v>
      </c>
      <c s="27">
        <v>0</v>
      </c>
      <c s="28">
        <f>ROUND(ROUND(H66,2)*ROUND(G66,3),2)</f>
      </c>
      <c r="O66">
        <f>(I66*21)/100</f>
      </c>
      <c t="s">
        <v>13</v>
      </c>
    </row>
    <row r="67" spans="1:5" ht="25.5">
      <c r="A67" s="29" t="s">
        <v>39</v>
      </c>
      <c r="E67" s="30" t="s">
        <v>115</v>
      </c>
    </row>
    <row r="68" spans="1:5" ht="12.75">
      <c r="A68" s="31" t="s">
        <v>41</v>
      </c>
      <c r="E68" s="32" t="s">
        <v>36</v>
      </c>
    </row>
    <row r="69" spans="1:18" ht="12.75" customHeight="1">
      <c r="A69" s="5" t="s">
        <v>32</v>
      </c>
      <c s="5"/>
      <c s="36" t="s">
        <v>18</v>
      </c>
      <c s="5"/>
      <c s="21" t="s">
        <v>116</v>
      </c>
      <c s="5"/>
      <c s="5"/>
      <c s="5"/>
      <c s="37">
        <f>0+Q69</f>
      </c>
      <c r="O69">
        <f>0+R69</f>
      </c>
      <c r="Q69">
        <f>0+I70+I73+I76+I79+I82+I85+I88+I91+I94+I97+I100+I103+I106+I109+I112+I115+I118+I121+I124+I127+I130+I133+I136+I139+I142+I145+I148+I151+I154+I157+I160+I163+I166+I169+I172</f>
      </c>
      <c>
        <f>0+O70+O73+O76+O79+O82+O85+O88+O91+O94+O97+O100+O103+O106+O109+O112+O115+O118+O121+O124+O127+O130+O133+O136+O139+O142+O145+O148+O151+O154+O157+O160+O163+O166+O169+O172</f>
      </c>
    </row>
    <row r="70" spans="1:16" ht="12.75">
      <c r="A70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120</v>
      </c>
      <c s="26">
        <v>20</v>
      </c>
      <c s="27">
        <v>0</v>
      </c>
      <c s="28">
        <f>ROUND(ROUND(H70,2)*ROUND(G70,3),2)</f>
      </c>
      <c r="O70">
        <f>(I70*21)/100</f>
      </c>
      <c t="s">
        <v>13</v>
      </c>
    </row>
    <row r="71" spans="1:5" ht="12.75">
      <c r="A71" s="29" t="s">
        <v>39</v>
      </c>
      <c r="E71" s="30" t="s">
        <v>121</v>
      </c>
    </row>
    <row r="72" spans="1:5" ht="25.5">
      <c r="A72" s="33" t="s">
        <v>41</v>
      </c>
      <c r="E72" s="32" t="s">
        <v>122</v>
      </c>
    </row>
    <row r="73" spans="1:16" ht="12.75">
      <c r="A73" s="19" t="s">
        <v>34</v>
      </c>
      <c s="23" t="s">
        <v>123</v>
      </c>
      <c s="23" t="s">
        <v>124</v>
      </c>
      <c s="19" t="s">
        <v>36</v>
      </c>
      <c s="24" t="s">
        <v>125</v>
      </c>
      <c s="25" t="s">
        <v>72</v>
      </c>
      <c s="26">
        <v>54</v>
      </c>
      <c s="27">
        <v>0</v>
      </c>
      <c s="28">
        <f>ROUND(ROUND(H73,2)*ROUND(G73,3),2)</f>
      </c>
      <c r="O73">
        <f>(I73*21)/100</f>
      </c>
      <c t="s">
        <v>13</v>
      </c>
    </row>
    <row r="74" spans="1:5" ht="12.75">
      <c r="A74" s="29" t="s">
        <v>39</v>
      </c>
      <c r="E74" s="30" t="s">
        <v>126</v>
      </c>
    </row>
    <row r="75" spans="1:5" ht="25.5">
      <c r="A75" s="33" t="s">
        <v>41</v>
      </c>
      <c r="E75" s="32" t="s">
        <v>127</v>
      </c>
    </row>
    <row r="76" spans="1:16" ht="12.75">
      <c r="A76" s="19" t="s">
        <v>34</v>
      </c>
      <c s="23" t="s">
        <v>128</v>
      </c>
      <c s="23" t="s">
        <v>129</v>
      </c>
      <c s="19" t="s">
        <v>36</v>
      </c>
      <c s="24" t="s">
        <v>130</v>
      </c>
      <c s="25" t="s">
        <v>72</v>
      </c>
      <c s="26">
        <v>46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126</v>
      </c>
    </row>
    <row r="78" spans="1:5" ht="25.5">
      <c r="A78" s="33" t="s">
        <v>41</v>
      </c>
      <c r="E78" s="32" t="s">
        <v>131</v>
      </c>
    </row>
    <row r="79" spans="1:16" ht="12.75">
      <c r="A79" s="19" t="s">
        <v>34</v>
      </c>
      <c s="23" t="s">
        <v>132</v>
      </c>
      <c s="23" t="s">
        <v>133</v>
      </c>
      <c s="19" t="s">
        <v>36</v>
      </c>
      <c s="24" t="s">
        <v>134</v>
      </c>
      <c s="25" t="s">
        <v>72</v>
      </c>
      <c s="26">
        <v>16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126</v>
      </c>
    </row>
    <row r="81" spans="1:5" ht="25.5">
      <c r="A81" s="33" t="s">
        <v>41</v>
      </c>
      <c r="E81" s="32" t="s">
        <v>135</v>
      </c>
    </row>
    <row r="82" spans="1:16" ht="12.75">
      <c r="A82" s="19" t="s">
        <v>34</v>
      </c>
      <c s="23" t="s">
        <v>136</v>
      </c>
      <c s="23" t="s">
        <v>137</v>
      </c>
      <c s="19" t="s">
        <v>36</v>
      </c>
      <c s="24" t="s">
        <v>138</v>
      </c>
      <c s="25" t="s">
        <v>139</v>
      </c>
      <c s="26">
        <v>478.44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25.5">
      <c r="A83" s="29" t="s">
        <v>39</v>
      </c>
      <c r="E83" s="30" t="s">
        <v>140</v>
      </c>
    </row>
    <row r="84" spans="1:5" ht="76.5">
      <c r="A84" s="33" t="s">
        <v>41</v>
      </c>
      <c r="E84" s="32" t="s">
        <v>141</v>
      </c>
    </row>
    <row r="85" spans="1:16" ht="25.5">
      <c r="A85" s="19" t="s">
        <v>34</v>
      </c>
      <c s="23" t="s">
        <v>142</v>
      </c>
      <c s="23" t="s">
        <v>143</v>
      </c>
      <c s="19" t="s">
        <v>36</v>
      </c>
      <c s="24" t="s">
        <v>144</v>
      </c>
      <c s="25" t="s">
        <v>139</v>
      </c>
      <c s="26">
        <v>61.22</v>
      </c>
      <c s="27">
        <v>0</v>
      </c>
      <c s="28">
        <f>ROUND(ROUND(H85,2)*ROUND(G85,3),2)</f>
      </c>
      <c r="O85">
        <f>(I85*21)/100</f>
      </c>
      <c t="s">
        <v>13</v>
      </c>
    </row>
    <row r="86" spans="1:5" ht="25.5">
      <c r="A86" s="29" t="s">
        <v>39</v>
      </c>
      <c r="E86" s="30" t="s">
        <v>140</v>
      </c>
    </row>
    <row r="87" spans="1:5" ht="25.5">
      <c r="A87" s="33" t="s">
        <v>41</v>
      </c>
      <c r="E87" s="32" t="s">
        <v>145</v>
      </c>
    </row>
    <row r="88" spans="1:16" ht="12.75">
      <c r="A88" s="19" t="s">
        <v>34</v>
      </c>
      <c s="23" t="s">
        <v>146</v>
      </c>
      <c s="23" t="s">
        <v>147</v>
      </c>
      <c s="19" t="s">
        <v>36</v>
      </c>
      <c s="24" t="s">
        <v>148</v>
      </c>
      <c s="25" t="s">
        <v>149</v>
      </c>
      <c s="26">
        <v>3.2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150</v>
      </c>
    </row>
    <row r="90" spans="1:5" ht="25.5">
      <c r="A90" s="33" t="s">
        <v>41</v>
      </c>
      <c r="E90" s="32" t="s">
        <v>151</v>
      </c>
    </row>
    <row r="91" spans="1:16" ht="12.75">
      <c r="A91" s="19" t="s">
        <v>34</v>
      </c>
      <c s="23" t="s">
        <v>152</v>
      </c>
      <c s="23" t="s">
        <v>153</v>
      </c>
      <c s="19" t="s">
        <v>36</v>
      </c>
      <c s="24" t="s">
        <v>154</v>
      </c>
      <c s="25" t="s">
        <v>149</v>
      </c>
      <c s="26">
        <v>25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25.5">
      <c r="A92" s="29" t="s">
        <v>39</v>
      </c>
      <c r="E92" s="30" t="s">
        <v>155</v>
      </c>
    </row>
    <row r="93" spans="1:5" ht="25.5">
      <c r="A93" s="33" t="s">
        <v>41</v>
      </c>
      <c r="E93" s="32" t="s">
        <v>156</v>
      </c>
    </row>
    <row r="94" spans="1:16" ht="12.75">
      <c r="A94" s="19" t="s">
        <v>34</v>
      </c>
      <c s="23" t="s">
        <v>157</v>
      </c>
      <c s="23" t="s">
        <v>158</v>
      </c>
      <c s="19" t="s">
        <v>102</v>
      </c>
      <c s="24" t="s">
        <v>159</v>
      </c>
      <c s="25" t="s">
        <v>139</v>
      </c>
      <c s="26">
        <v>540.46</v>
      </c>
      <c s="27">
        <v>0</v>
      </c>
      <c s="28">
        <f>ROUND(ROUND(H94,2)*ROUND(G94,3),2)</f>
      </c>
      <c r="O94">
        <f>(I94*21)/100</f>
      </c>
      <c t="s">
        <v>13</v>
      </c>
    </row>
    <row r="95" spans="1:5" ht="38.25">
      <c r="A95" s="29" t="s">
        <v>39</v>
      </c>
      <c r="E95" s="30" t="s">
        <v>160</v>
      </c>
    </row>
    <row r="96" spans="1:5" ht="25.5">
      <c r="A96" s="33" t="s">
        <v>41</v>
      </c>
      <c r="E96" s="32" t="s">
        <v>161</v>
      </c>
    </row>
    <row r="97" spans="1:16" ht="12.75">
      <c r="A97" s="19" t="s">
        <v>34</v>
      </c>
      <c s="23" t="s">
        <v>162</v>
      </c>
      <c s="23" t="s">
        <v>158</v>
      </c>
      <c s="19" t="s">
        <v>106</v>
      </c>
      <c s="24" t="s">
        <v>159</v>
      </c>
      <c s="25" t="s">
        <v>139</v>
      </c>
      <c s="26">
        <v>715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163</v>
      </c>
    </row>
    <row r="99" spans="1:5" ht="25.5">
      <c r="A99" s="33" t="s">
        <v>41</v>
      </c>
      <c r="E99" s="32" t="s">
        <v>164</v>
      </c>
    </row>
    <row r="100" spans="1:16" ht="12.75">
      <c r="A100" s="19" t="s">
        <v>34</v>
      </c>
      <c s="23" t="s">
        <v>165</v>
      </c>
      <c s="23" t="s">
        <v>166</v>
      </c>
      <c s="19" t="s">
        <v>36</v>
      </c>
      <c s="24" t="s">
        <v>167</v>
      </c>
      <c s="25" t="s">
        <v>139</v>
      </c>
      <c s="26">
        <v>540.46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25.5">
      <c r="A101" s="29" t="s">
        <v>39</v>
      </c>
      <c r="E101" s="30" t="s">
        <v>168</v>
      </c>
    </row>
    <row r="102" spans="1:5" ht="63.75">
      <c r="A102" s="33" t="s">
        <v>41</v>
      </c>
      <c r="E102" s="32" t="s">
        <v>169</v>
      </c>
    </row>
    <row r="103" spans="1:16" ht="12.75">
      <c r="A103" s="19" t="s">
        <v>34</v>
      </c>
      <c s="23" t="s">
        <v>170</v>
      </c>
      <c s="23" t="s">
        <v>171</v>
      </c>
      <c s="19" t="s">
        <v>36</v>
      </c>
      <c s="24" t="s">
        <v>172</v>
      </c>
      <c s="25" t="s">
        <v>139</v>
      </c>
      <c s="26">
        <v>498.4</v>
      </c>
      <c s="27">
        <v>0</v>
      </c>
      <c s="28">
        <f>ROUND(ROUND(H103,2)*ROUND(G103,3),2)</f>
      </c>
      <c r="O103">
        <f>(I103*21)/100</f>
      </c>
      <c t="s">
        <v>13</v>
      </c>
    </row>
    <row r="104" spans="1:5" ht="38.25">
      <c r="A104" s="29" t="s">
        <v>39</v>
      </c>
      <c r="E104" s="30" t="s">
        <v>173</v>
      </c>
    </row>
    <row r="105" spans="1:5" ht="12.75">
      <c r="A105" s="33" t="s">
        <v>41</v>
      </c>
      <c r="E105" s="32" t="s">
        <v>174</v>
      </c>
    </row>
    <row r="106" spans="1:16" ht="12.75">
      <c r="A106" s="19" t="s">
        <v>34</v>
      </c>
      <c s="23" t="s">
        <v>175</v>
      </c>
      <c s="23" t="s">
        <v>176</v>
      </c>
      <c s="19" t="s">
        <v>36</v>
      </c>
      <c s="24" t="s">
        <v>177</v>
      </c>
      <c s="25" t="s">
        <v>139</v>
      </c>
      <c s="26">
        <v>4485.4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25.5">
      <c r="A107" s="29" t="s">
        <v>39</v>
      </c>
      <c r="E107" s="30" t="s">
        <v>168</v>
      </c>
    </row>
    <row r="108" spans="1:5" ht="51">
      <c r="A108" s="33" t="s">
        <v>41</v>
      </c>
      <c r="E108" s="32" t="s">
        <v>178</v>
      </c>
    </row>
    <row r="109" spans="1:16" ht="12.75">
      <c r="A109" s="19" t="s">
        <v>34</v>
      </c>
      <c s="23" t="s">
        <v>179</v>
      </c>
      <c s="23" t="s">
        <v>180</v>
      </c>
      <c s="19" t="s">
        <v>36</v>
      </c>
      <c s="24" t="s">
        <v>181</v>
      </c>
      <c s="25" t="s">
        <v>139</v>
      </c>
      <c s="26">
        <v>7371.955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182</v>
      </c>
    </row>
    <row r="111" spans="1:5" ht="102">
      <c r="A111" s="33" t="s">
        <v>41</v>
      </c>
      <c r="E111" s="32" t="s">
        <v>183</v>
      </c>
    </row>
    <row r="112" spans="1:16" ht="12.75">
      <c r="A112" s="19" t="s">
        <v>34</v>
      </c>
      <c s="23" t="s">
        <v>184</v>
      </c>
      <c s="23" t="s">
        <v>185</v>
      </c>
      <c s="19" t="s">
        <v>36</v>
      </c>
      <c s="24" t="s">
        <v>186</v>
      </c>
      <c s="25" t="s">
        <v>139</v>
      </c>
      <c s="26">
        <v>1753.86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187</v>
      </c>
    </row>
    <row r="114" spans="1:5" ht="76.5">
      <c r="A114" s="33" t="s">
        <v>41</v>
      </c>
      <c r="E114" s="32" t="s">
        <v>188</v>
      </c>
    </row>
    <row r="115" spans="1:16" ht="12.75">
      <c r="A115" s="19" t="s">
        <v>34</v>
      </c>
      <c s="23" t="s">
        <v>189</v>
      </c>
      <c s="23" t="s">
        <v>190</v>
      </c>
      <c s="19" t="s">
        <v>36</v>
      </c>
      <c s="24" t="s">
        <v>191</v>
      </c>
      <c s="25" t="s">
        <v>139</v>
      </c>
      <c s="26">
        <v>498.4</v>
      </c>
      <c s="27">
        <v>0</v>
      </c>
      <c s="28">
        <f>ROUND(ROUND(H115,2)*ROUND(G115,3),2)</f>
      </c>
      <c r="O115">
        <f>(I115*21)/100</f>
      </c>
      <c t="s">
        <v>13</v>
      </c>
    </row>
    <row r="116" spans="1:5" ht="12.75">
      <c r="A116" s="29" t="s">
        <v>39</v>
      </c>
      <c r="E116" s="30" t="s">
        <v>36</v>
      </c>
    </row>
    <row r="117" spans="1:5" ht="25.5">
      <c r="A117" s="33" t="s">
        <v>41</v>
      </c>
      <c r="E117" s="32" t="s">
        <v>192</v>
      </c>
    </row>
    <row r="118" spans="1:16" ht="12.75">
      <c r="A118" s="19" t="s">
        <v>34</v>
      </c>
      <c s="23" t="s">
        <v>193</v>
      </c>
      <c s="23" t="s">
        <v>194</v>
      </c>
      <c s="19" t="s">
        <v>36</v>
      </c>
      <c s="24" t="s">
        <v>195</v>
      </c>
      <c s="25" t="s">
        <v>139</v>
      </c>
      <c s="26">
        <v>14151.675</v>
      </c>
      <c s="27">
        <v>0</v>
      </c>
      <c s="28">
        <f>ROUND(ROUND(H118,2)*ROUND(G118,3),2)</f>
      </c>
      <c r="O118">
        <f>(I118*21)/100</f>
      </c>
      <c t="s">
        <v>13</v>
      </c>
    </row>
    <row r="119" spans="1:5" ht="12.75">
      <c r="A119" s="29" t="s">
        <v>39</v>
      </c>
      <c r="E119" s="30" t="s">
        <v>36</v>
      </c>
    </row>
    <row r="120" spans="1:5" ht="140.25">
      <c r="A120" s="33" t="s">
        <v>41</v>
      </c>
      <c r="E120" s="32" t="s">
        <v>196</v>
      </c>
    </row>
    <row r="121" spans="1:16" ht="12.75">
      <c r="A121" s="19" t="s">
        <v>34</v>
      </c>
      <c s="23" t="s">
        <v>197</v>
      </c>
      <c s="23" t="s">
        <v>198</v>
      </c>
      <c s="19" t="s">
        <v>36</v>
      </c>
      <c s="24" t="s">
        <v>199</v>
      </c>
      <c s="25" t="s">
        <v>139</v>
      </c>
      <c s="26">
        <v>7371.955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51">
      <c r="A122" s="29" t="s">
        <v>39</v>
      </c>
      <c r="E122" s="30" t="s">
        <v>200</v>
      </c>
    </row>
    <row r="123" spans="1:5" ht="89.25">
      <c r="A123" s="33" t="s">
        <v>41</v>
      </c>
      <c r="E123" s="32" t="s">
        <v>201</v>
      </c>
    </row>
    <row r="124" spans="1:16" ht="12.75">
      <c r="A124" s="19" t="s">
        <v>34</v>
      </c>
      <c s="23" t="s">
        <v>202</v>
      </c>
      <c s="23" t="s">
        <v>203</v>
      </c>
      <c s="19" t="s">
        <v>36</v>
      </c>
      <c s="24" t="s">
        <v>204</v>
      </c>
      <c s="25" t="s">
        <v>139</v>
      </c>
      <c s="26">
        <v>13.77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25.5">
      <c r="A126" s="33" t="s">
        <v>41</v>
      </c>
      <c r="E126" s="32" t="s">
        <v>205</v>
      </c>
    </row>
    <row r="127" spans="1:16" ht="12.75">
      <c r="A127" s="19" t="s">
        <v>34</v>
      </c>
      <c s="23" t="s">
        <v>206</v>
      </c>
      <c s="23" t="s">
        <v>207</v>
      </c>
      <c s="19" t="s">
        <v>36</v>
      </c>
      <c s="24" t="s">
        <v>208</v>
      </c>
      <c s="25" t="s">
        <v>139</v>
      </c>
      <c s="26">
        <v>884.6</v>
      </c>
      <c s="27">
        <v>0</v>
      </c>
      <c s="28">
        <f>ROUND(ROUND(H127,2)*ROUND(G127,3),2)</f>
      </c>
      <c r="O127">
        <f>(I127*21)/100</f>
      </c>
      <c t="s">
        <v>13</v>
      </c>
    </row>
    <row r="128" spans="1:5" ht="51">
      <c r="A128" s="29" t="s">
        <v>39</v>
      </c>
      <c r="E128" s="30" t="s">
        <v>209</v>
      </c>
    </row>
    <row r="129" spans="1:5" ht="38.25">
      <c r="A129" s="33" t="s">
        <v>41</v>
      </c>
      <c r="E129" s="32" t="s">
        <v>210</v>
      </c>
    </row>
    <row r="130" spans="1:16" ht="12.75">
      <c r="A130" s="19" t="s">
        <v>34</v>
      </c>
      <c s="23" t="s">
        <v>211</v>
      </c>
      <c s="23" t="s">
        <v>212</v>
      </c>
      <c s="19" t="s">
        <v>102</v>
      </c>
      <c s="24" t="s">
        <v>213</v>
      </c>
      <c s="25" t="s">
        <v>120</v>
      </c>
      <c s="26">
        <v>12297.67</v>
      </c>
      <c s="27">
        <v>0</v>
      </c>
      <c s="28">
        <f>ROUND(ROUND(H130,2)*ROUND(G130,3),2)</f>
      </c>
      <c r="O130">
        <f>(I130*21)/100</f>
      </c>
      <c t="s">
        <v>13</v>
      </c>
    </row>
    <row r="131" spans="1:5" ht="12.75">
      <c r="A131" s="29" t="s">
        <v>39</v>
      </c>
      <c r="E131" s="30" t="s">
        <v>214</v>
      </c>
    </row>
    <row r="132" spans="1:5" ht="12.75">
      <c r="A132" s="33" t="s">
        <v>41</v>
      </c>
      <c r="E132" s="32" t="s">
        <v>215</v>
      </c>
    </row>
    <row r="133" spans="1:16" ht="12.75">
      <c r="A133" s="19" t="s">
        <v>34</v>
      </c>
      <c s="23" t="s">
        <v>216</v>
      </c>
      <c s="23" t="s">
        <v>212</v>
      </c>
      <c s="19" t="s">
        <v>106</v>
      </c>
      <c s="24" t="s">
        <v>213</v>
      </c>
      <c s="25" t="s">
        <v>120</v>
      </c>
      <c s="26">
        <v>1407.56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217</v>
      </c>
    </row>
    <row r="135" spans="1:5" ht="12.75">
      <c r="A135" s="33" t="s">
        <v>41</v>
      </c>
      <c r="E135" s="32" t="s">
        <v>218</v>
      </c>
    </row>
    <row r="136" spans="1:16" ht="12.75">
      <c r="A136" s="19" t="s">
        <v>34</v>
      </c>
      <c s="23" t="s">
        <v>219</v>
      </c>
      <c s="23" t="s">
        <v>212</v>
      </c>
      <c s="19" t="s">
        <v>220</v>
      </c>
      <c s="24" t="s">
        <v>213</v>
      </c>
      <c s="25" t="s">
        <v>120</v>
      </c>
      <c s="26">
        <v>878.68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221</v>
      </c>
    </row>
    <row r="138" spans="1:5" ht="12.75">
      <c r="A138" s="33" t="s">
        <v>41</v>
      </c>
      <c r="E138" s="32" t="s">
        <v>222</v>
      </c>
    </row>
    <row r="139" spans="1:16" ht="12.75">
      <c r="A139" s="19" t="s">
        <v>34</v>
      </c>
      <c s="23" t="s">
        <v>223</v>
      </c>
      <c s="23" t="s">
        <v>224</v>
      </c>
      <c s="19" t="s">
        <v>36</v>
      </c>
      <c s="24" t="s">
        <v>225</v>
      </c>
      <c s="25" t="s">
        <v>120</v>
      </c>
      <c s="26">
        <v>8979.6</v>
      </c>
      <c s="27">
        <v>0</v>
      </c>
      <c s="28">
        <f>ROUND(ROUND(H139,2)*ROUND(G139,3),2)</f>
      </c>
      <c r="O139">
        <f>(I139*21)/100</f>
      </c>
      <c t="s">
        <v>13</v>
      </c>
    </row>
    <row r="140" spans="1:5" ht="12.75">
      <c r="A140" s="29" t="s">
        <v>39</v>
      </c>
      <c r="E140" s="30" t="s">
        <v>36</v>
      </c>
    </row>
    <row r="141" spans="1:5" ht="63.75">
      <c r="A141" s="33" t="s">
        <v>41</v>
      </c>
      <c r="E141" s="32" t="s">
        <v>226</v>
      </c>
    </row>
    <row r="142" spans="1:16" ht="12.75">
      <c r="A142" s="19" t="s">
        <v>34</v>
      </c>
      <c s="23" t="s">
        <v>227</v>
      </c>
      <c s="23" t="s">
        <v>228</v>
      </c>
      <c s="19" t="s">
        <v>36</v>
      </c>
      <c s="24" t="s">
        <v>229</v>
      </c>
      <c s="25" t="s">
        <v>120</v>
      </c>
      <c s="26">
        <v>8979.6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230</v>
      </c>
    </row>
    <row r="144" spans="1:5" ht="63.75">
      <c r="A144" s="33" t="s">
        <v>41</v>
      </c>
      <c r="E144" s="32" t="s">
        <v>231</v>
      </c>
    </row>
    <row r="145" spans="1:16" ht="12.75">
      <c r="A145" s="19" t="s">
        <v>34</v>
      </c>
      <c s="23" t="s">
        <v>232</v>
      </c>
      <c s="23" t="s">
        <v>233</v>
      </c>
      <c s="19" t="s">
        <v>36</v>
      </c>
      <c s="24" t="s">
        <v>234</v>
      </c>
      <c s="25" t="s">
        <v>120</v>
      </c>
      <c s="26">
        <v>10809.2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38.25">
      <c r="A146" s="29" t="s">
        <v>39</v>
      </c>
      <c r="E146" s="30" t="s">
        <v>235</v>
      </c>
    </row>
    <row r="147" spans="1:5" ht="25.5">
      <c r="A147" s="33" t="s">
        <v>41</v>
      </c>
      <c r="E147" s="32" t="s">
        <v>236</v>
      </c>
    </row>
    <row r="148" spans="1:16" ht="12.75">
      <c r="A148" s="19" t="s">
        <v>34</v>
      </c>
      <c s="23" t="s">
        <v>237</v>
      </c>
      <c s="23" t="s">
        <v>238</v>
      </c>
      <c s="19" t="s">
        <v>36</v>
      </c>
      <c s="24" t="s">
        <v>239</v>
      </c>
      <c s="25" t="s">
        <v>120</v>
      </c>
      <c s="26">
        <v>10809.2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38.25">
      <c r="A150" s="33" t="s">
        <v>41</v>
      </c>
      <c r="E150" s="32" t="s">
        <v>240</v>
      </c>
    </row>
    <row r="151" spans="1:16" ht="25.5">
      <c r="A151" s="19" t="s">
        <v>34</v>
      </c>
      <c s="23" t="s">
        <v>241</v>
      </c>
      <c s="23" t="s">
        <v>242</v>
      </c>
      <c s="19" t="s">
        <v>36</v>
      </c>
      <c s="24" t="s">
        <v>243</v>
      </c>
      <c s="25" t="s">
        <v>139</v>
      </c>
      <c s="26">
        <v>884.6</v>
      </c>
      <c s="27">
        <v>0</v>
      </c>
      <c s="28">
        <f>ROUND(ROUND(H151,2)*ROUND(G151,3),2)</f>
      </c>
      <c r="O151">
        <f>(I151*21)/100</f>
      </c>
      <c t="s">
        <v>13</v>
      </c>
    </row>
    <row r="152" spans="1:5" ht="25.5">
      <c r="A152" s="29" t="s">
        <v>39</v>
      </c>
      <c r="E152" s="30" t="s">
        <v>168</v>
      </c>
    </row>
    <row r="153" spans="1:5" ht="38.25">
      <c r="A153" s="33" t="s">
        <v>41</v>
      </c>
      <c r="E153" s="32" t="s">
        <v>244</v>
      </c>
    </row>
    <row r="154" spans="1:16" ht="12.75">
      <c r="A154" s="19" t="s">
        <v>34</v>
      </c>
      <c s="23" t="s">
        <v>245</v>
      </c>
      <c s="23" t="s">
        <v>246</v>
      </c>
      <c s="19" t="s">
        <v>36</v>
      </c>
      <c s="24" t="s">
        <v>247</v>
      </c>
      <c s="25" t="s">
        <v>120</v>
      </c>
      <c s="26">
        <v>10809.2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36</v>
      </c>
    </row>
    <row r="156" spans="1:5" ht="25.5">
      <c r="A156" s="33" t="s">
        <v>41</v>
      </c>
      <c r="E156" s="32" t="s">
        <v>248</v>
      </c>
    </row>
    <row r="157" spans="1:16" ht="12.75">
      <c r="A157" s="19" t="s">
        <v>34</v>
      </c>
      <c s="23" t="s">
        <v>249</v>
      </c>
      <c s="23" t="s">
        <v>250</v>
      </c>
      <c s="19" t="s">
        <v>36</v>
      </c>
      <c s="24" t="s">
        <v>251</v>
      </c>
      <c s="25" t="s">
        <v>72</v>
      </c>
      <c s="26">
        <v>150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38.25">
      <c r="A159" s="33" t="s">
        <v>41</v>
      </c>
      <c r="E159" s="32" t="s">
        <v>252</v>
      </c>
    </row>
    <row r="160" spans="1:16" ht="12.75">
      <c r="A160" s="19" t="s">
        <v>34</v>
      </c>
      <c s="23" t="s">
        <v>253</v>
      </c>
      <c s="23" t="s">
        <v>254</v>
      </c>
      <c s="19" t="s">
        <v>36</v>
      </c>
      <c s="24" t="s">
        <v>255</v>
      </c>
      <c s="25" t="s">
        <v>72</v>
      </c>
      <c s="26">
        <v>20</v>
      </c>
      <c s="27">
        <v>0</v>
      </c>
      <c s="28">
        <f>ROUND(ROUND(H160,2)*ROUND(G160,3),2)</f>
      </c>
      <c r="O160">
        <f>(I160*21)/100</f>
      </c>
      <c t="s">
        <v>13</v>
      </c>
    </row>
    <row r="161" spans="1:5" ht="12.75">
      <c r="A161" s="29" t="s">
        <v>39</v>
      </c>
      <c r="E161" s="30" t="s">
        <v>121</v>
      </c>
    </row>
    <row r="162" spans="1:5" ht="38.25">
      <c r="A162" s="33" t="s">
        <v>41</v>
      </c>
      <c r="E162" s="32" t="s">
        <v>256</v>
      </c>
    </row>
    <row r="163" spans="1:16" ht="12.75">
      <c r="A163" s="19" t="s">
        <v>34</v>
      </c>
      <c s="23" t="s">
        <v>257</v>
      </c>
      <c s="23" t="s">
        <v>258</v>
      </c>
      <c s="19" t="s">
        <v>36</v>
      </c>
      <c s="24" t="s">
        <v>259</v>
      </c>
      <c s="25" t="s">
        <v>120</v>
      </c>
      <c s="26">
        <v>1600</v>
      </c>
      <c s="27">
        <v>0</v>
      </c>
      <c s="28">
        <f>ROUND(ROUND(H163,2)*ROUND(G163,3),2)</f>
      </c>
      <c r="O163">
        <f>(I163*21)/100</f>
      </c>
      <c t="s">
        <v>13</v>
      </c>
    </row>
    <row r="164" spans="1:5" ht="12.75">
      <c r="A164" s="29" t="s">
        <v>39</v>
      </c>
      <c r="E164" s="30" t="s">
        <v>260</v>
      </c>
    </row>
    <row r="165" spans="1:5" ht="38.25">
      <c r="A165" s="33" t="s">
        <v>41</v>
      </c>
      <c r="E165" s="32" t="s">
        <v>261</v>
      </c>
    </row>
    <row r="166" spans="1:16" ht="25.5">
      <c r="A166" s="19" t="s">
        <v>34</v>
      </c>
      <c s="23" t="s">
        <v>262</v>
      </c>
      <c s="23" t="s">
        <v>263</v>
      </c>
      <c s="19" t="s">
        <v>36</v>
      </c>
      <c s="24" t="s">
        <v>264</v>
      </c>
      <c s="25" t="s">
        <v>72</v>
      </c>
      <c s="26">
        <v>150</v>
      </c>
      <c s="27">
        <v>0</v>
      </c>
      <c s="28">
        <f>ROUND(ROUND(H166,2)*ROUND(G166,3),2)</f>
      </c>
      <c r="O166">
        <f>(I166*21)/100</f>
      </c>
      <c t="s">
        <v>13</v>
      </c>
    </row>
    <row r="167" spans="1:5" ht="89.25">
      <c r="A167" s="29" t="s">
        <v>39</v>
      </c>
      <c r="E167" s="30" t="s">
        <v>265</v>
      </c>
    </row>
    <row r="168" spans="1:5" ht="25.5">
      <c r="A168" s="33" t="s">
        <v>41</v>
      </c>
      <c r="E168" s="32" t="s">
        <v>266</v>
      </c>
    </row>
    <row r="169" spans="1:16" ht="12.75">
      <c r="A169" s="19" t="s">
        <v>34</v>
      </c>
      <c s="23" t="s">
        <v>267</v>
      </c>
      <c s="23" t="s">
        <v>268</v>
      </c>
      <c s="19" t="s">
        <v>36</v>
      </c>
      <c s="24" t="s">
        <v>269</v>
      </c>
      <c s="25" t="s">
        <v>72</v>
      </c>
      <c s="26">
        <v>1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25.5">
      <c r="A171" s="33" t="s">
        <v>41</v>
      </c>
      <c r="E171" s="32" t="s">
        <v>270</v>
      </c>
    </row>
    <row r="172" spans="1:16" ht="12.75">
      <c r="A172" s="19" t="s">
        <v>34</v>
      </c>
      <c s="23" t="s">
        <v>271</v>
      </c>
      <c s="23" t="s">
        <v>272</v>
      </c>
      <c s="19" t="s">
        <v>36</v>
      </c>
      <c s="24" t="s">
        <v>273</v>
      </c>
      <c s="25" t="s">
        <v>274</v>
      </c>
      <c s="26">
        <v>1</v>
      </c>
      <c s="27">
        <v>0</v>
      </c>
      <c s="28">
        <f>ROUND(ROUND(H172,2)*ROUND(G172,3),2)</f>
      </c>
      <c r="O172">
        <f>(I172*21)/100</f>
      </c>
      <c t="s">
        <v>13</v>
      </c>
    </row>
    <row r="173" spans="1:5" ht="25.5">
      <c r="A173" s="29" t="s">
        <v>39</v>
      </c>
      <c r="E173" s="30" t="s">
        <v>275</v>
      </c>
    </row>
    <row r="174" spans="1:5" ht="12.75">
      <c r="A174" s="31" t="s">
        <v>41</v>
      </c>
      <c r="E174" s="32" t="s">
        <v>36</v>
      </c>
    </row>
    <row r="175" spans="1:18" ht="12.75" customHeight="1">
      <c r="A175" s="5" t="s">
        <v>32</v>
      </c>
      <c s="5"/>
      <c s="36" t="s">
        <v>13</v>
      </c>
      <c s="5"/>
      <c s="21" t="s">
        <v>276</v>
      </c>
      <c s="5"/>
      <c s="5"/>
      <c s="5"/>
      <c s="37">
        <f>0+Q175</f>
      </c>
      <c r="O175">
        <f>0+R175</f>
      </c>
      <c r="Q175">
        <f>0+I176+I179+I182</f>
      </c>
      <c>
        <f>0+O176+O179+O182</f>
      </c>
    </row>
    <row r="176" spans="1:16" ht="12.75">
      <c r="A176" s="19" t="s">
        <v>34</v>
      </c>
      <c s="23" t="s">
        <v>277</v>
      </c>
      <c s="23" t="s">
        <v>278</v>
      </c>
      <c s="19" t="s">
        <v>36</v>
      </c>
      <c s="24" t="s">
        <v>279</v>
      </c>
      <c s="25" t="s">
        <v>120</v>
      </c>
      <c s="26">
        <v>13805.23</v>
      </c>
      <c s="27">
        <v>0</v>
      </c>
      <c s="28">
        <f>ROUND(ROUND(H176,2)*ROUND(G176,3),2)</f>
      </c>
      <c r="O176">
        <f>(I176*21)/100</f>
      </c>
      <c t="s">
        <v>13</v>
      </c>
    </row>
    <row r="177" spans="1:5" ht="12.75">
      <c r="A177" s="29" t="s">
        <v>39</v>
      </c>
      <c r="E177" s="30" t="s">
        <v>36</v>
      </c>
    </row>
    <row r="178" spans="1:5" ht="38.25">
      <c r="A178" s="33" t="s">
        <v>41</v>
      </c>
      <c r="E178" s="32" t="s">
        <v>280</v>
      </c>
    </row>
    <row r="179" spans="1:16" ht="12.75">
      <c r="A179" s="19" t="s">
        <v>34</v>
      </c>
      <c s="23" t="s">
        <v>281</v>
      </c>
      <c s="23" t="s">
        <v>282</v>
      </c>
      <c s="19" t="s">
        <v>36</v>
      </c>
      <c s="24" t="s">
        <v>283</v>
      </c>
      <c s="25" t="s">
        <v>72</v>
      </c>
      <c s="26">
        <v>3</v>
      </c>
      <c s="27">
        <v>0</v>
      </c>
      <c s="28">
        <f>ROUND(ROUND(H179,2)*ROUND(G179,3),2)</f>
      </c>
      <c r="O179">
        <f>(I179*21)/100</f>
      </c>
      <c t="s">
        <v>13</v>
      </c>
    </row>
    <row r="180" spans="1:5" ht="12.75">
      <c r="A180" s="29" t="s">
        <v>39</v>
      </c>
      <c r="E180" s="30" t="s">
        <v>36</v>
      </c>
    </row>
    <row r="181" spans="1:5" ht="38.25">
      <c r="A181" s="33" t="s">
        <v>41</v>
      </c>
      <c r="E181" s="32" t="s">
        <v>284</v>
      </c>
    </row>
    <row r="182" spans="1:16" ht="12.75">
      <c r="A182" s="19" t="s">
        <v>34</v>
      </c>
      <c s="23" t="s">
        <v>285</v>
      </c>
      <c s="23" t="s">
        <v>286</v>
      </c>
      <c s="19" t="s">
        <v>36</v>
      </c>
      <c s="24" t="s">
        <v>287</v>
      </c>
      <c s="25" t="s">
        <v>120</v>
      </c>
      <c s="26">
        <v>630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38.25">
      <c r="A184" s="31" t="s">
        <v>41</v>
      </c>
      <c r="E184" s="32" t="s">
        <v>288</v>
      </c>
    </row>
    <row r="185" spans="1:18" ht="12.75" customHeight="1">
      <c r="A185" s="5" t="s">
        <v>32</v>
      </c>
      <c s="5"/>
      <c s="36" t="s">
        <v>22</v>
      </c>
      <c s="5"/>
      <c s="21" t="s">
        <v>289</v>
      </c>
      <c s="5"/>
      <c s="5"/>
      <c s="5"/>
      <c s="37">
        <f>0+Q185</f>
      </c>
      <c r="O185">
        <f>0+R185</f>
      </c>
      <c r="Q185">
        <f>0+I186+I189+I192</f>
      </c>
      <c>
        <f>0+O186+O189+O192</f>
      </c>
    </row>
    <row r="186" spans="1:16" ht="12.75">
      <c r="A186" s="19" t="s">
        <v>34</v>
      </c>
      <c s="23" t="s">
        <v>290</v>
      </c>
      <c s="23" t="s">
        <v>291</v>
      </c>
      <c s="19" t="s">
        <v>36</v>
      </c>
      <c s="24" t="s">
        <v>292</v>
      </c>
      <c s="25" t="s">
        <v>139</v>
      </c>
      <c s="26">
        <v>0.6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38.25">
      <c r="A188" s="33" t="s">
        <v>41</v>
      </c>
      <c r="E188" s="32" t="s">
        <v>293</v>
      </c>
    </row>
    <row r="189" spans="1:16" ht="12.75">
      <c r="A189" s="19" t="s">
        <v>34</v>
      </c>
      <c s="23" t="s">
        <v>294</v>
      </c>
      <c s="23" t="s">
        <v>295</v>
      </c>
      <c s="19" t="s">
        <v>36</v>
      </c>
      <c s="24" t="s">
        <v>296</v>
      </c>
      <c s="25" t="s">
        <v>139</v>
      </c>
      <c s="26">
        <v>659.424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63.75">
      <c r="A190" s="29" t="s">
        <v>39</v>
      </c>
      <c r="E190" s="30" t="s">
        <v>297</v>
      </c>
    </row>
    <row r="191" spans="1:5" ht="63.75">
      <c r="A191" s="33" t="s">
        <v>41</v>
      </c>
      <c r="E191" s="32" t="s">
        <v>298</v>
      </c>
    </row>
    <row r="192" spans="1:16" ht="12.75">
      <c r="A192" s="19" t="s">
        <v>34</v>
      </c>
      <c s="23" t="s">
        <v>299</v>
      </c>
      <c s="23" t="s">
        <v>300</v>
      </c>
      <c s="19" t="s">
        <v>36</v>
      </c>
      <c s="24" t="s">
        <v>301</v>
      </c>
      <c s="25" t="s">
        <v>139</v>
      </c>
      <c s="26">
        <v>2637.696</v>
      </c>
      <c s="27">
        <v>0</v>
      </c>
      <c s="28">
        <f>ROUND(ROUND(H192,2)*ROUND(G192,3),2)</f>
      </c>
      <c r="O192">
        <f>(I192*21)/100</f>
      </c>
      <c t="s">
        <v>13</v>
      </c>
    </row>
    <row r="193" spans="1:5" ht="63.75">
      <c r="A193" s="29" t="s">
        <v>39</v>
      </c>
      <c r="E193" s="30" t="s">
        <v>297</v>
      </c>
    </row>
    <row r="194" spans="1:5" ht="51">
      <c r="A194" s="31" t="s">
        <v>41</v>
      </c>
      <c r="E194" s="32" t="s">
        <v>302</v>
      </c>
    </row>
    <row r="195" spans="1:18" ht="12.75" customHeight="1">
      <c r="A195" s="5" t="s">
        <v>32</v>
      </c>
      <c s="5"/>
      <c s="36" t="s">
        <v>24</v>
      </c>
      <c s="5"/>
      <c s="21" t="s">
        <v>303</v>
      </c>
      <c s="5"/>
      <c s="5"/>
      <c s="5"/>
      <c s="37">
        <f>0+Q195</f>
      </c>
      <c r="O195">
        <f>0+R195</f>
      </c>
      <c r="Q195">
        <f>0+I196+I199+I202+I205+I208+I211+I214+I217+I220+I223+I226+I229+I232+I235+I238+I241+I244+I247+I250+I253+I256+I259</f>
      </c>
      <c>
        <f>0+O196+O199+O202+O205+O208+O211+O214+O217+O220+O223+O226+O229+O232+O235+O238+O241+O244+O247+O250+O253+O256+O259</f>
      </c>
    </row>
    <row r="196" spans="1:16" ht="12.75">
      <c r="A196" s="19" t="s">
        <v>34</v>
      </c>
      <c s="23" t="s">
        <v>304</v>
      </c>
      <c s="23" t="s">
        <v>305</v>
      </c>
      <c s="19" t="s">
        <v>36</v>
      </c>
      <c s="24" t="s">
        <v>306</v>
      </c>
      <c s="25" t="s">
        <v>120</v>
      </c>
      <c s="26">
        <v>867.1</v>
      </c>
      <c s="27">
        <v>0</v>
      </c>
      <c s="28">
        <f>ROUND(ROUND(H196,2)*ROUND(G196,3),2)</f>
      </c>
      <c r="O196">
        <f>(I196*21)/100</f>
      </c>
      <c t="s">
        <v>13</v>
      </c>
    </row>
    <row r="197" spans="1:5" ht="12.75">
      <c r="A197" s="29" t="s">
        <v>39</v>
      </c>
      <c r="E197" s="30" t="s">
        <v>307</v>
      </c>
    </row>
    <row r="198" spans="1:5" ht="51">
      <c r="A198" s="33" t="s">
        <v>41</v>
      </c>
      <c r="E198" s="32" t="s">
        <v>308</v>
      </c>
    </row>
    <row r="199" spans="1:16" ht="12.75">
      <c r="A199" s="19" t="s">
        <v>34</v>
      </c>
      <c s="23" t="s">
        <v>309</v>
      </c>
      <c s="23" t="s">
        <v>310</v>
      </c>
      <c s="19" t="s">
        <v>36</v>
      </c>
      <c s="24" t="s">
        <v>311</v>
      </c>
      <c s="25" t="s">
        <v>120</v>
      </c>
      <c s="26">
        <v>11470.1</v>
      </c>
      <c s="27">
        <v>0</v>
      </c>
      <c s="28">
        <f>ROUND(ROUND(H199,2)*ROUND(G199,3),2)</f>
      </c>
      <c r="O199">
        <f>(I199*21)/100</f>
      </c>
      <c t="s">
        <v>13</v>
      </c>
    </row>
    <row r="200" spans="1:5" ht="12.75">
      <c r="A200" s="29" t="s">
        <v>39</v>
      </c>
      <c r="E200" s="30" t="s">
        <v>312</v>
      </c>
    </row>
    <row r="201" spans="1:5" ht="51">
      <c r="A201" s="33" t="s">
        <v>41</v>
      </c>
      <c r="E201" s="32" t="s">
        <v>313</v>
      </c>
    </row>
    <row r="202" spans="1:16" ht="25.5">
      <c r="A202" s="19" t="s">
        <v>34</v>
      </c>
      <c s="23" t="s">
        <v>314</v>
      </c>
      <c s="23" t="s">
        <v>315</v>
      </c>
      <c s="19" t="s">
        <v>36</v>
      </c>
      <c s="24" t="s">
        <v>316</v>
      </c>
      <c s="25" t="s">
        <v>120</v>
      </c>
      <c s="26">
        <v>24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317</v>
      </c>
    </row>
    <row r="204" spans="1:5" ht="25.5">
      <c r="A204" s="33" t="s">
        <v>41</v>
      </c>
      <c r="E204" s="32" t="s">
        <v>318</v>
      </c>
    </row>
    <row r="205" spans="1:16" ht="12.75">
      <c r="A205" s="19" t="s">
        <v>34</v>
      </c>
      <c s="23" t="s">
        <v>319</v>
      </c>
      <c s="23" t="s">
        <v>320</v>
      </c>
      <c s="19" t="s">
        <v>36</v>
      </c>
      <c s="24" t="s">
        <v>321</v>
      </c>
      <c s="25" t="s">
        <v>120</v>
      </c>
      <c s="26">
        <v>176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322</v>
      </c>
    </row>
    <row r="207" spans="1:5" ht="25.5">
      <c r="A207" s="33" t="s">
        <v>41</v>
      </c>
      <c r="E207" s="32" t="s">
        <v>323</v>
      </c>
    </row>
    <row r="208" spans="1:16" ht="12.75">
      <c r="A208" s="19" t="s">
        <v>34</v>
      </c>
      <c s="23" t="s">
        <v>324</v>
      </c>
      <c s="23" t="s">
        <v>325</v>
      </c>
      <c s="19" t="s">
        <v>36</v>
      </c>
      <c s="24" t="s">
        <v>326</v>
      </c>
      <c s="25" t="s">
        <v>120</v>
      </c>
      <c s="26">
        <v>11081.6</v>
      </c>
      <c s="27">
        <v>0</v>
      </c>
      <c s="28">
        <f>ROUND(ROUND(H208,2)*ROUND(G208,3),2)</f>
      </c>
      <c r="O208">
        <f>(I208*21)/100</f>
      </c>
      <c t="s">
        <v>13</v>
      </c>
    </row>
    <row r="209" spans="1:5" ht="12.75">
      <c r="A209" s="29" t="s">
        <v>39</v>
      </c>
      <c r="E209" s="30" t="s">
        <v>327</v>
      </c>
    </row>
    <row r="210" spans="1:5" ht="51">
      <c r="A210" s="33" t="s">
        <v>41</v>
      </c>
      <c r="E210" s="32" t="s">
        <v>328</v>
      </c>
    </row>
    <row r="211" spans="1:16" ht="12.75">
      <c r="A211" s="19" t="s">
        <v>34</v>
      </c>
      <c s="23" t="s">
        <v>329</v>
      </c>
      <c s="23" t="s">
        <v>330</v>
      </c>
      <c s="19" t="s">
        <v>36</v>
      </c>
      <c s="24" t="s">
        <v>331</v>
      </c>
      <c s="25" t="s">
        <v>120</v>
      </c>
      <c s="26">
        <v>867.1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332</v>
      </c>
    </row>
    <row r="213" spans="1:5" ht="51">
      <c r="A213" s="33" t="s">
        <v>41</v>
      </c>
      <c r="E213" s="32" t="s">
        <v>308</v>
      </c>
    </row>
    <row r="214" spans="1:16" ht="12.75">
      <c r="A214" s="19" t="s">
        <v>34</v>
      </c>
      <c s="23" t="s">
        <v>333</v>
      </c>
      <c s="23" t="s">
        <v>334</v>
      </c>
      <c s="19" t="s">
        <v>102</v>
      </c>
      <c s="24" t="s">
        <v>335</v>
      </c>
      <c s="25" t="s">
        <v>120</v>
      </c>
      <c s="26">
        <v>412.5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336</v>
      </c>
    </row>
    <row r="216" spans="1:5" ht="25.5">
      <c r="A216" s="33" t="s">
        <v>41</v>
      </c>
      <c r="E216" s="32" t="s">
        <v>337</v>
      </c>
    </row>
    <row r="217" spans="1:16" ht="12.75">
      <c r="A217" s="19" t="s">
        <v>34</v>
      </c>
      <c s="23" t="s">
        <v>338</v>
      </c>
      <c s="23" t="s">
        <v>334</v>
      </c>
      <c s="19" t="s">
        <v>106</v>
      </c>
      <c s="24" t="s">
        <v>335</v>
      </c>
      <c s="25" t="s">
        <v>120</v>
      </c>
      <c s="26">
        <v>122.1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339</v>
      </c>
    </row>
    <row r="219" spans="1:5" ht="25.5">
      <c r="A219" s="33" t="s">
        <v>41</v>
      </c>
      <c r="E219" s="32" t="s">
        <v>340</v>
      </c>
    </row>
    <row r="220" spans="1:16" ht="12.75">
      <c r="A220" s="19" t="s">
        <v>34</v>
      </c>
      <c s="23" t="s">
        <v>341</v>
      </c>
      <c s="23" t="s">
        <v>342</v>
      </c>
      <c s="19" t="s">
        <v>36</v>
      </c>
      <c s="24" t="s">
        <v>343</v>
      </c>
      <c s="25" t="s">
        <v>120</v>
      </c>
      <c s="26">
        <v>4062.1</v>
      </c>
      <c s="27">
        <v>0</v>
      </c>
      <c s="28">
        <f>ROUND(ROUND(H220,2)*ROUND(G220,3),2)</f>
      </c>
      <c r="O220">
        <f>(I220*21)/100</f>
      </c>
      <c t="s">
        <v>13</v>
      </c>
    </row>
    <row r="221" spans="1:5" ht="12.75">
      <c r="A221" s="29" t="s">
        <v>39</v>
      </c>
      <c r="E221" s="30" t="s">
        <v>344</v>
      </c>
    </row>
    <row r="222" spans="1:5" ht="63.75">
      <c r="A222" s="33" t="s">
        <v>41</v>
      </c>
      <c r="E222" s="32" t="s">
        <v>345</v>
      </c>
    </row>
    <row r="223" spans="1:16" ht="12.75">
      <c r="A223" s="19" t="s">
        <v>34</v>
      </c>
      <c s="23" t="s">
        <v>346</v>
      </c>
      <c s="23" t="s">
        <v>347</v>
      </c>
      <c s="19" t="s">
        <v>36</v>
      </c>
      <c s="24" t="s">
        <v>348</v>
      </c>
      <c s="25" t="s">
        <v>120</v>
      </c>
      <c s="26">
        <v>15240.7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349</v>
      </c>
    </row>
    <row r="225" spans="1:5" ht="89.25">
      <c r="A225" s="33" t="s">
        <v>41</v>
      </c>
      <c r="E225" s="32" t="s">
        <v>350</v>
      </c>
    </row>
    <row r="226" spans="1:16" ht="12.75">
      <c r="A226" s="19" t="s">
        <v>34</v>
      </c>
      <c s="23" t="s">
        <v>351</v>
      </c>
      <c s="23" t="s">
        <v>352</v>
      </c>
      <c s="19" t="s">
        <v>36</v>
      </c>
      <c s="24" t="s">
        <v>353</v>
      </c>
      <c s="25" t="s">
        <v>120</v>
      </c>
      <c s="26">
        <v>3195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25.5">
      <c r="A227" s="29" t="s">
        <v>39</v>
      </c>
      <c r="E227" s="30" t="s">
        <v>354</v>
      </c>
    </row>
    <row r="228" spans="1:5" ht="25.5">
      <c r="A228" s="33" t="s">
        <v>41</v>
      </c>
      <c r="E228" s="32" t="s">
        <v>355</v>
      </c>
    </row>
    <row r="229" spans="1:16" ht="12.75">
      <c r="A229" s="19" t="s">
        <v>34</v>
      </c>
      <c s="23" t="s">
        <v>356</v>
      </c>
      <c s="23" t="s">
        <v>357</v>
      </c>
      <c s="19" t="s">
        <v>36</v>
      </c>
      <c s="24" t="s">
        <v>358</v>
      </c>
      <c s="25" t="s">
        <v>120</v>
      </c>
      <c s="26">
        <v>11057.6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359</v>
      </c>
    </row>
    <row r="231" spans="1:5" ht="25.5">
      <c r="A231" s="33" t="s">
        <v>41</v>
      </c>
      <c r="E231" s="32" t="s">
        <v>360</v>
      </c>
    </row>
    <row r="232" spans="1:16" ht="12.75">
      <c r="A232" s="19" t="s">
        <v>34</v>
      </c>
      <c s="23" t="s">
        <v>361</v>
      </c>
      <c s="23" t="s">
        <v>362</v>
      </c>
      <c s="19" t="s">
        <v>36</v>
      </c>
      <c s="24" t="s">
        <v>363</v>
      </c>
      <c s="25" t="s">
        <v>120</v>
      </c>
      <c s="26">
        <v>4183.1</v>
      </c>
      <c s="27">
        <v>0</v>
      </c>
      <c s="28">
        <f>ROUND(ROUND(H232,2)*ROUND(G232,3),2)</f>
      </c>
      <c r="O232">
        <f>(I232*21)/100</f>
      </c>
      <c t="s">
        <v>13</v>
      </c>
    </row>
    <row r="233" spans="1:5" ht="12.75">
      <c r="A233" s="29" t="s">
        <v>39</v>
      </c>
      <c r="E233" s="30" t="s">
        <v>364</v>
      </c>
    </row>
    <row r="234" spans="1:5" ht="76.5">
      <c r="A234" s="33" t="s">
        <v>41</v>
      </c>
      <c r="E234" s="32" t="s">
        <v>365</v>
      </c>
    </row>
    <row r="235" spans="1:16" ht="12.75">
      <c r="A235" s="19" t="s">
        <v>34</v>
      </c>
      <c s="23" t="s">
        <v>366</v>
      </c>
      <c s="23" t="s">
        <v>367</v>
      </c>
      <c s="19" t="s">
        <v>36</v>
      </c>
      <c s="24" t="s">
        <v>368</v>
      </c>
      <c s="25" t="s">
        <v>120</v>
      </c>
      <c s="26">
        <v>11178.6</v>
      </c>
      <c s="27">
        <v>0</v>
      </c>
      <c s="28">
        <f>ROUND(ROUND(H235,2)*ROUND(G235,3),2)</f>
      </c>
      <c r="O235">
        <f>(I235*21)/100</f>
      </c>
      <c t="s">
        <v>13</v>
      </c>
    </row>
    <row r="236" spans="1:5" ht="12.75">
      <c r="A236" s="29" t="s">
        <v>39</v>
      </c>
      <c r="E236" s="30" t="s">
        <v>369</v>
      </c>
    </row>
    <row r="237" spans="1:5" ht="51">
      <c r="A237" s="33" t="s">
        <v>41</v>
      </c>
      <c r="E237" s="32" t="s">
        <v>370</v>
      </c>
    </row>
    <row r="238" spans="1:16" ht="12.75">
      <c r="A238" s="19" t="s">
        <v>34</v>
      </c>
      <c s="23" t="s">
        <v>371</v>
      </c>
      <c s="23" t="s">
        <v>372</v>
      </c>
      <c s="19" t="s">
        <v>36</v>
      </c>
      <c s="24" t="s">
        <v>373</v>
      </c>
      <c s="25" t="s">
        <v>120</v>
      </c>
      <c s="26">
        <v>4062.1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374</v>
      </c>
    </row>
    <row r="240" spans="1:5" ht="63.75">
      <c r="A240" s="33" t="s">
        <v>41</v>
      </c>
      <c r="E240" s="32" t="s">
        <v>345</v>
      </c>
    </row>
    <row r="241" spans="1:16" ht="12.75">
      <c r="A241" s="19" t="s">
        <v>34</v>
      </c>
      <c s="23" t="s">
        <v>375</v>
      </c>
      <c s="23" t="s">
        <v>376</v>
      </c>
      <c s="19" t="s">
        <v>36</v>
      </c>
      <c s="24" t="s">
        <v>377</v>
      </c>
      <c s="25" t="s">
        <v>120</v>
      </c>
      <c s="26">
        <v>48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378</v>
      </c>
    </row>
    <row r="243" spans="1:5" ht="25.5">
      <c r="A243" s="33" t="s">
        <v>41</v>
      </c>
      <c r="E243" s="32" t="s">
        <v>379</v>
      </c>
    </row>
    <row r="244" spans="1:16" ht="12.75">
      <c r="A244" s="19" t="s">
        <v>34</v>
      </c>
      <c s="23" t="s">
        <v>380</v>
      </c>
      <c s="23" t="s">
        <v>381</v>
      </c>
      <c s="19" t="s">
        <v>36</v>
      </c>
      <c s="24" t="s">
        <v>382</v>
      </c>
      <c s="25" t="s">
        <v>139</v>
      </c>
      <c s="26">
        <v>111.825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383</v>
      </c>
    </row>
    <row r="246" spans="1:5" ht="38.25">
      <c r="A246" s="33" t="s">
        <v>41</v>
      </c>
      <c r="E246" s="32" t="s">
        <v>384</v>
      </c>
    </row>
    <row r="247" spans="1:16" ht="12.75">
      <c r="A247" s="19" t="s">
        <v>34</v>
      </c>
      <c s="23" t="s">
        <v>385</v>
      </c>
      <c s="23" t="s">
        <v>386</v>
      </c>
      <c s="19" t="s">
        <v>36</v>
      </c>
      <c s="24" t="s">
        <v>387</v>
      </c>
      <c s="25" t="s">
        <v>139</v>
      </c>
      <c s="26">
        <v>239.625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12.75">
      <c r="A248" s="29" t="s">
        <v>39</v>
      </c>
      <c r="E248" s="30" t="s">
        <v>388</v>
      </c>
    </row>
    <row r="249" spans="1:5" ht="38.25">
      <c r="A249" s="33" t="s">
        <v>41</v>
      </c>
      <c r="E249" s="32" t="s">
        <v>389</v>
      </c>
    </row>
    <row r="250" spans="1:16" ht="25.5">
      <c r="A250" s="19" t="s">
        <v>34</v>
      </c>
      <c s="23" t="s">
        <v>390</v>
      </c>
      <c s="23" t="s">
        <v>391</v>
      </c>
      <c s="19" t="s">
        <v>36</v>
      </c>
      <c s="24" t="s">
        <v>392</v>
      </c>
      <c s="25" t="s">
        <v>120</v>
      </c>
      <c s="26">
        <v>412.5</v>
      </c>
      <c s="27">
        <v>0</v>
      </c>
      <c s="28">
        <f>ROUND(ROUND(H250,2)*ROUND(G250,3),2)</f>
      </c>
      <c r="O250">
        <f>(I250*21)/100</f>
      </c>
      <c t="s">
        <v>13</v>
      </c>
    </row>
    <row r="251" spans="1:5" ht="12.75">
      <c r="A251" s="29" t="s">
        <v>39</v>
      </c>
      <c r="E251" s="30" t="s">
        <v>393</v>
      </c>
    </row>
    <row r="252" spans="1:5" ht="25.5">
      <c r="A252" s="33" t="s">
        <v>41</v>
      </c>
      <c r="E252" s="32" t="s">
        <v>337</v>
      </c>
    </row>
    <row r="253" spans="1:16" ht="12.75">
      <c r="A253" s="19" t="s">
        <v>34</v>
      </c>
      <c s="23" t="s">
        <v>394</v>
      </c>
      <c s="23" t="s">
        <v>395</v>
      </c>
      <c s="19" t="s">
        <v>36</v>
      </c>
      <c s="24" t="s">
        <v>396</v>
      </c>
      <c s="25" t="s">
        <v>120</v>
      </c>
      <c s="26">
        <v>40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397</v>
      </c>
    </row>
    <row r="255" spans="1:5" ht="25.5">
      <c r="A255" s="33" t="s">
        <v>41</v>
      </c>
      <c r="E255" s="32" t="s">
        <v>398</v>
      </c>
    </row>
    <row r="256" spans="1:16" ht="12.75">
      <c r="A256" s="19" t="s">
        <v>34</v>
      </c>
      <c s="23" t="s">
        <v>399</v>
      </c>
      <c s="23" t="s">
        <v>400</v>
      </c>
      <c s="19" t="s">
        <v>102</v>
      </c>
      <c s="24" t="s">
        <v>401</v>
      </c>
      <c s="25" t="s">
        <v>120</v>
      </c>
      <c s="26">
        <v>122.1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402</v>
      </c>
    </row>
    <row r="258" spans="1:5" ht="51">
      <c r="A258" s="33" t="s">
        <v>41</v>
      </c>
      <c r="E258" s="32" t="s">
        <v>403</v>
      </c>
    </row>
    <row r="259" spans="1:16" ht="12.75">
      <c r="A259" s="19" t="s">
        <v>34</v>
      </c>
      <c s="23" t="s">
        <v>404</v>
      </c>
      <c s="23" t="s">
        <v>400</v>
      </c>
      <c s="19" t="s">
        <v>106</v>
      </c>
      <c s="24" t="s">
        <v>401</v>
      </c>
      <c s="25" t="s">
        <v>120</v>
      </c>
      <c s="26">
        <v>80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405</v>
      </c>
    </row>
    <row r="261" spans="1:5" ht="38.25">
      <c r="A261" s="31" t="s">
        <v>41</v>
      </c>
      <c r="E261" s="32" t="s">
        <v>406</v>
      </c>
    </row>
    <row r="262" spans="1:18" ht="12.75" customHeight="1">
      <c r="A262" s="5" t="s">
        <v>32</v>
      </c>
      <c s="5"/>
      <c s="36" t="s">
        <v>60</v>
      </c>
      <c s="5"/>
      <c s="21" t="s">
        <v>407</v>
      </c>
      <c s="5"/>
      <c s="5"/>
      <c s="5"/>
      <c s="37">
        <f>0+Q262</f>
      </c>
      <c r="O262">
        <f>0+R262</f>
      </c>
      <c r="Q262">
        <f>0+I263+I266+I269+I272+I275</f>
      </c>
      <c>
        <f>0+O263+O266+O269+O272+O275</f>
      </c>
    </row>
    <row r="263" spans="1:16" ht="12.75">
      <c r="A263" s="19" t="s">
        <v>34</v>
      </c>
      <c s="23" t="s">
        <v>408</v>
      </c>
      <c s="23" t="s">
        <v>409</v>
      </c>
      <c s="19" t="s">
        <v>36</v>
      </c>
      <c s="24" t="s">
        <v>410</v>
      </c>
      <c s="25" t="s">
        <v>149</v>
      </c>
      <c s="26">
        <v>100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25.5">
      <c r="A264" s="29" t="s">
        <v>39</v>
      </c>
      <c r="E264" s="30" t="s">
        <v>411</v>
      </c>
    </row>
    <row r="265" spans="1:5" ht="12.75">
      <c r="A265" s="33" t="s">
        <v>41</v>
      </c>
      <c r="E265" s="32" t="s">
        <v>36</v>
      </c>
    </row>
    <row r="266" spans="1:16" ht="12.75">
      <c r="A266" s="19" t="s">
        <v>34</v>
      </c>
      <c s="23" t="s">
        <v>412</v>
      </c>
      <c s="23" t="s">
        <v>413</v>
      </c>
      <c s="19" t="s">
        <v>36</v>
      </c>
      <c s="24" t="s">
        <v>414</v>
      </c>
      <c s="25" t="s">
        <v>149</v>
      </c>
      <c s="26">
        <v>20</v>
      </c>
      <c s="27">
        <v>0</v>
      </c>
      <c s="28">
        <f>ROUND(ROUND(H266,2)*ROUND(G266,3),2)</f>
      </c>
      <c r="O266">
        <f>(I266*21)/100</f>
      </c>
      <c t="s">
        <v>13</v>
      </c>
    </row>
    <row r="267" spans="1:5" ht="12.75">
      <c r="A267" s="29" t="s">
        <v>39</v>
      </c>
      <c r="E267" s="30" t="s">
        <v>415</v>
      </c>
    </row>
    <row r="268" spans="1:5" ht="38.25">
      <c r="A268" s="33" t="s">
        <v>41</v>
      </c>
      <c r="E268" s="32" t="s">
        <v>416</v>
      </c>
    </row>
    <row r="269" spans="1:16" ht="12.75">
      <c r="A269" s="19" t="s">
        <v>34</v>
      </c>
      <c s="23" t="s">
        <v>417</v>
      </c>
      <c s="23" t="s">
        <v>418</v>
      </c>
      <c s="19" t="s">
        <v>36</v>
      </c>
      <c s="24" t="s">
        <v>419</v>
      </c>
      <c s="25" t="s">
        <v>149</v>
      </c>
      <c s="26">
        <v>40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415</v>
      </c>
    </row>
    <row r="271" spans="1:5" ht="38.25">
      <c r="A271" s="33" t="s">
        <v>41</v>
      </c>
      <c r="E271" s="32" t="s">
        <v>420</v>
      </c>
    </row>
    <row r="272" spans="1:16" ht="12.75">
      <c r="A272" s="19" t="s">
        <v>34</v>
      </c>
      <c s="23" t="s">
        <v>421</v>
      </c>
      <c s="23" t="s">
        <v>422</v>
      </c>
      <c s="19" t="s">
        <v>36</v>
      </c>
      <c s="24" t="s">
        <v>423</v>
      </c>
      <c s="25" t="s">
        <v>120</v>
      </c>
      <c s="26">
        <v>81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25.5">
      <c r="A274" s="33" t="s">
        <v>41</v>
      </c>
      <c r="E274" s="32" t="s">
        <v>424</v>
      </c>
    </row>
    <row r="275" spans="1:16" ht="12.75">
      <c r="A275" s="19" t="s">
        <v>34</v>
      </c>
      <c s="23" t="s">
        <v>425</v>
      </c>
      <c s="23" t="s">
        <v>426</v>
      </c>
      <c s="19" t="s">
        <v>36</v>
      </c>
      <c s="24" t="s">
        <v>427</v>
      </c>
      <c s="25" t="s">
        <v>52</v>
      </c>
      <c s="26">
        <v>1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38.25">
      <c r="A276" s="29" t="s">
        <v>39</v>
      </c>
      <c r="E276" s="30" t="s">
        <v>428</v>
      </c>
    </row>
    <row r="277" spans="1:5" ht="12.75">
      <c r="A277" s="31" t="s">
        <v>41</v>
      </c>
      <c r="E277" s="32" t="s">
        <v>36</v>
      </c>
    </row>
    <row r="278" spans="1:18" ht="12.75" customHeight="1">
      <c r="A278" s="5" t="s">
        <v>32</v>
      </c>
      <c s="5"/>
      <c s="36" t="s">
        <v>64</v>
      </c>
      <c s="5"/>
      <c s="21" t="s">
        <v>429</v>
      </c>
      <c s="5"/>
      <c s="5"/>
      <c s="5"/>
      <c s="37">
        <f>0+Q278</f>
      </c>
      <c r="O278">
        <f>0+R278</f>
      </c>
      <c r="Q278">
        <f>0+I279+I282+I285+I288+I291</f>
      </c>
      <c>
        <f>0+O279+O282+O285+O288+O291</f>
      </c>
    </row>
    <row r="279" spans="1:16" ht="12.75">
      <c r="A279" s="19" t="s">
        <v>34</v>
      </c>
      <c s="23" t="s">
        <v>430</v>
      </c>
      <c s="23" t="s">
        <v>431</v>
      </c>
      <c s="19" t="s">
        <v>36</v>
      </c>
      <c s="24" t="s">
        <v>432</v>
      </c>
      <c s="25" t="s">
        <v>149</v>
      </c>
      <c s="26">
        <v>81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433</v>
      </c>
    </row>
    <row r="281" spans="1:5" ht="25.5">
      <c r="A281" s="33" t="s">
        <v>41</v>
      </c>
      <c r="E281" s="32" t="s">
        <v>434</v>
      </c>
    </row>
    <row r="282" spans="1:16" ht="12.75">
      <c r="A282" s="19" t="s">
        <v>34</v>
      </c>
      <c s="23" t="s">
        <v>435</v>
      </c>
      <c s="23" t="s">
        <v>436</v>
      </c>
      <c s="19" t="s">
        <v>36</v>
      </c>
      <c s="24" t="s">
        <v>437</v>
      </c>
      <c s="25" t="s">
        <v>72</v>
      </c>
      <c s="26">
        <v>3</v>
      </c>
      <c s="27">
        <v>0</v>
      </c>
      <c s="28">
        <f>ROUND(ROUND(H282,2)*ROUND(G282,3),2)</f>
      </c>
      <c r="O282">
        <f>(I282*21)/100</f>
      </c>
      <c t="s">
        <v>13</v>
      </c>
    </row>
    <row r="283" spans="1:5" ht="12.75">
      <c r="A283" s="29" t="s">
        <v>39</v>
      </c>
      <c r="E283" s="30" t="s">
        <v>36</v>
      </c>
    </row>
    <row r="284" spans="1:5" ht="76.5">
      <c r="A284" s="33" t="s">
        <v>41</v>
      </c>
      <c r="E284" s="32" t="s">
        <v>438</v>
      </c>
    </row>
    <row r="285" spans="1:16" ht="12.75">
      <c r="A285" s="19" t="s">
        <v>34</v>
      </c>
      <c s="23" t="s">
        <v>439</v>
      </c>
      <c s="23" t="s">
        <v>440</v>
      </c>
      <c s="19" t="s">
        <v>36</v>
      </c>
      <c s="24" t="s">
        <v>441</v>
      </c>
      <c s="25" t="s">
        <v>72</v>
      </c>
      <c s="26">
        <v>1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38.25">
      <c r="A287" s="33" t="s">
        <v>41</v>
      </c>
      <c r="E287" s="32" t="s">
        <v>442</v>
      </c>
    </row>
    <row r="288" spans="1:16" ht="12.75">
      <c r="A288" s="19" t="s">
        <v>34</v>
      </c>
      <c s="23" t="s">
        <v>443</v>
      </c>
      <c s="23" t="s">
        <v>444</v>
      </c>
      <c s="19" t="s">
        <v>36</v>
      </c>
      <c s="24" t="s">
        <v>445</v>
      </c>
      <c s="25" t="s">
        <v>72</v>
      </c>
      <c s="26">
        <v>5</v>
      </c>
      <c s="27">
        <v>0</v>
      </c>
      <c s="28">
        <f>ROUND(ROUND(H288,2)*ROUND(G288,3),2)</f>
      </c>
      <c r="O288">
        <f>(I288*21)/100</f>
      </c>
      <c t="s">
        <v>13</v>
      </c>
    </row>
    <row r="289" spans="1:5" ht="12.75">
      <c r="A289" s="29" t="s">
        <v>39</v>
      </c>
      <c r="E289" s="30" t="s">
        <v>415</v>
      </c>
    </row>
    <row r="290" spans="1:5" ht="25.5">
      <c r="A290" s="33" t="s">
        <v>41</v>
      </c>
      <c r="E290" s="32" t="s">
        <v>446</v>
      </c>
    </row>
    <row r="291" spans="1:16" ht="12.75">
      <c r="A291" s="19" t="s">
        <v>34</v>
      </c>
      <c s="23" t="s">
        <v>447</v>
      </c>
      <c s="23" t="s">
        <v>448</v>
      </c>
      <c s="19" t="s">
        <v>36</v>
      </c>
      <c s="24" t="s">
        <v>449</v>
      </c>
      <c s="25" t="s">
        <v>72</v>
      </c>
      <c s="26">
        <v>5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415</v>
      </c>
    </row>
    <row r="293" spans="1:5" ht="25.5">
      <c r="A293" s="31" t="s">
        <v>41</v>
      </c>
      <c r="E293" s="32" t="s">
        <v>450</v>
      </c>
    </row>
    <row r="294" spans="1:18" ht="12.75" customHeight="1">
      <c r="A294" s="5" t="s">
        <v>32</v>
      </c>
      <c s="5"/>
      <c s="36" t="s">
        <v>29</v>
      </c>
      <c s="5"/>
      <c s="21" t="s">
        <v>451</v>
      </c>
      <c s="5"/>
      <c s="5"/>
      <c s="5"/>
      <c s="37">
        <f>0+Q294</f>
      </c>
      <c r="O294">
        <f>0+R294</f>
      </c>
      <c r="Q294">
        <f>0+I295+I298+I301+I304+I307+I310+I313+I316+I319+I322+I325+I328+I331+I334+I337+I340+I343+I346+I349</f>
      </c>
      <c>
        <f>0+O295+O298+O301+O304+O307+O310+O313+O316+O319+O322+O325+O328+O331+O334+O337+O340+O343+O346+O349</f>
      </c>
    </row>
    <row r="295" spans="1:16" ht="12.75">
      <c r="A295" s="19" t="s">
        <v>34</v>
      </c>
      <c s="23" t="s">
        <v>452</v>
      </c>
      <c s="23" t="s">
        <v>453</v>
      </c>
      <c s="19" t="s">
        <v>36</v>
      </c>
      <c s="24" t="s">
        <v>454</v>
      </c>
      <c s="25" t="s">
        <v>149</v>
      </c>
      <c s="26">
        <v>40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455</v>
      </c>
    </row>
    <row r="297" spans="1:5" ht="63.75">
      <c r="A297" s="33" t="s">
        <v>41</v>
      </c>
      <c r="E297" s="32" t="s">
        <v>456</v>
      </c>
    </row>
    <row r="298" spans="1:16" ht="12.75">
      <c r="A298" s="19" t="s">
        <v>34</v>
      </c>
      <c s="23" t="s">
        <v>457</v>
      </c>
      <c s="23" t="s">
        <v>458</v>
      </c>
      <c s="19" t="s">
        <v>36</v>
      </c>
      <c s="24" t="s">
        <v>459</v>
      </c>
      <c s="25" t="s">
        <v>149</v>
      </c>
      <c s="26">
        <v>81</v>
      </c>
      <c s="27">
        <v>0</v>
      </c>
      <c s="28">
        <f>ROUND(ROUND(H298,2)*ROUND(G298,3),2)</f>
      </c>
      <c r="O298">
        <f>(I298*21)/100</f>
      </c>
      <c t="s">
        <v>13</v>
      </c>
    </row>
    <row r="299" spans="1:5" ht="12.75">
      <c r="A299" s="29" t="s">
        <v>39</v>
      </c>
      <c r="E299" s="30" t="s">
        <v>460</v>
      </c>
    </row>
    <row r="300" spans="1:5" ht="51">
      <c r="A300" s="33" t="s">
        <v>41</v>
      </c>
      <c r="E300" s="32" t="s">
        <v>461</v>
      </c>
    </row>
    <row r="301" spans="1:16" ht="25.5">
      <c r="A301" s="19" t="s">
        <v>34</v>
      </c>
      <c s="23" t="s">
        <v>462</v>
      </c>
      <c s="23" t="s">
        <v>463</v>
      </c>
      <c s="19" t="s">
        <v>36</v>
      </c>
      <c s="24" t="s">
        <v>464</v>
      </c>
      <c s="25" t="s">
        <v>72</v>
      </c>
      <c s="26">
        <v>22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40.25">
      <c r="A303" s="33" t="s">
        <v>41</v>
      </c>
      <c r="E303" s="32" t="s">
        <v>465</v>
      </c>
    </row>
    <row r="304" spans="1:16" ht="12.75">
      <c r="A304" s="19" t="s">
        <v>34</v>
      </c>
      <c s="23" t="s">
        <v>466</v>
      </c>
      <c s="23" t="s">
        <v>467</v>
      </c>
      <c s="19" t="s">
        <v>36</v>
      </c>
      <c s="24" t="s">
        <v>468</v>
      </c>
      <c s="25" t="s">
        <v>72</v>
      </c>
      <c s="26">
        <v>24</v>
      </c>
      <c s="27">
        <v>0</v>
      </c>
      <c s="28">
        <f>ROUND(ROUND(H304,2)*ROUND(G304,3),2)</f>
      </c>
      <c r="O304">
        <f>(I304*21)/100</f>
      </c>
      <c t="s">
        <v>13</v>
      </c>
    </row>
    <row r="305" spans="1:5" ht="12.75">
      <c r="A305" s="29" t="s">
        <v>39</v>
      </c>
      <c r="E305" s="30" t="s">
        <v>469</v>
      </c>
    </row>
    <row r="306" spans="1:5" ht="114.75">
      <c r="A306" s="33" t="s">
        <v>41</v>
      </c>
      <c r="E306" s="32" t="s">
        <v>470</v>
      </c>
    </row>
    <row r="307" spans="1:16" ht="12.75">
      <c r="A307" s="19" t="s">
        <v>34</v>
      </c>
      <c s="23" t="s">
        <v>471</v>
      </c>
      <c s="23" t="s">
        <v>472</v>
      </c>
      <c s="19" t="s">
        <v>36</v>
      </c>
      <c s="24" t="s">
        <v>473</v>
      </c>
      <c s="25" t="s">
        <v>72</v>
      </c>
      <c s="26">
        <v>5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474</v>
      </c>
    </row>
    <row r="309" spans="1:5" ht="25.5">
      <c r="A309" s="33" t="s">
        <v>41</v>
      </c>
      <c r="E309" s="32" t="s">
        <v>475</v>
      </c>
    </row>
    <row r="310" spans="1:16" ht="25.5">
      <c r="A310" s="19" t="s">
        <v>34</v>
      </c>
      <c s="23" t="s">
        <v>476</v>
      </c>
      <c s="23" t="s">
        <v>477</v>
      </c>
      <c s="19" t="s">
        <v>36</v>
      </c>
      <c s="24" t="s">
        <v>478</v>
      </c>
      <c s="25" t="s">
        <v>72</v>
      </c>
      <c s="26">
        <v>12</v>
      </c>
      <c s="27">
        <v>0</v>
      </c>
      <c s="28">
        <f>ROUND(ROUND(H310,2)*ROUND(G310,3),2)</f>
      </c>
      <c r="O310">
        <f>(I310*21)/100</f>
      </c>
      <c t="s">
        <v>13</v>
      </c>
    </row>
    <row r="311" spans="1:5" ht="12.75">
      <c r="A311" s="29" t="s">
        <v>39</v>
      </c>
      <c r="E311" s="30" t="s">
        <v>36</v>
      </c>
    </row>
    <row r="312" spans="1:5" ht="25.5">
      <c r="A312" s="33" t="s">
        <v>41</v>
      </c>
      <c r="E312" s="32" t="s">
        <v>479</v>
      </c>
    </row>
    <row r="313" spans="1:16" ht="12.75">
      <c r="A313" s="19" t="s">
        <v>34</v>
      </c>
      <c s="23" t="s">
        <v>480</v>
      </c>
      <c s="23" t="s">
        <v>481</v>
      </c>
      <c s="19" t="s">
        <v>36</v>
      </c>
      <c s="24" t="s">
        <v>482</v>
      </c>
      <c s="25" t="s">
        <v>149</v>
      </c>
      <c s="26">
        <v>20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38.25">
      <c r="A315" s="33" t="s">
        <v>41</v>
      </c>
      <c r="E315" s="32" t="s">
        <v>483</v>
      </c>
    </row>
    <row r="316" spans="1:16" ht="12.75">
      <c r="A316" s="19" t="s">
        <v>34</v>
      </c>
      <c s="23" t="s">
        <v>484</v>
      </c>
      <c s="23" t="s">
        <v>485</v>
      </c>
      <c s="19" t="s">
        <v>36</v>
      </c>
      <c s="24" t="s">
        <v>486</v>
      </c>
      <c s="25" t="s">
        <v>139</v>
      </c>
      <c s="26">
        <v>0.588</v>
      </c>
      <c s="27">
        <v>0</v>
      </c>
      <c s="28">
        <f>ROUND(ROUND(H316,2)*ROUND(G316,3),2)</f>
      </c>
      <c r="O316">
        <f>(I316*21)/100</f>
      </c>
      <c t="s">
        <v>13</v>
      </c>
    </row>
    <row r="317" spans="1:5" ht="12.75">
      <c r="A317" s="29" t="s">
        <v>39</v>
      </c>
      <c r="E317" s="30" t="s">
        <v>487</v>
      </c>
    </row>
    <row r="318" spans="1:5" ht="25.5">
      <c r="A318" s="33" t="s">
        <v>41</v>
      </c>
      <c r="E318" s="32" t="s">
        <v>488</v>
      </c>
    </row>
    <row r="319" spans="1:16" ht="12.75">
      <c r="A319" s="19" t="s">
        <v>34</v>
      </c>
      <c s="23" t="s">
        <v>489</v>
      </c>
      <c s="23" t="s">
        <v>490</v>
      </c>
      <c s="19" t="s">
        <v>36</v>
      </c>
      <c s="24" t="s">
        <v>491</v>
      </c>
      <c s="25" t="s">
        <v>149</v>
      </c>
      <c s="26">
        <v>9617.2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492</v>
      </c>
    </row>
    <row r="321" spans="1:5" ht="25.5">
      <c r="A321" s="33" t="s">
        <v>41</v>
      </c>
      <c r="E321" s="32" t="s">
        <v>493</v>
      </c>
    </row>
    <row r="322" spans="1:16" ht="12.75">
      <c r="A322" s="19" t="s">
        <v>34</v>
      </c>
      <c s="23" t="s">
        <v>494</v>
      </c>
      <c s="23" t="s">
        <v>495</v>
      </c>
      <c s="19" t="s">
        <v>36</v>
      </c>
      <c s="24" t="s">
        <v>496</v>
      </c>
      <c s="25" t="s">
        <v>149</v>
      </c>
      <c s="26">
        <v>160</v>
      </c>
      <c s="27">
        <v>0</v>
      </c>
      <c s="28">
        <f>ROUND(ROUND(H322,2)*ROUND(G322,3),2)</f>
      </c>
      <c r="O322">
        <f>(I322*21)/100</f>
      </c>
      <c t="s">
        <v>13</v>
      </c>
    </row>
    <row r="323" spans="1:5" ht="12.75">
      <c r="A323" s="29" t="s">
        <v>39</v>
      </c>
      <c r="E323" s="30" t="s">
        <v>492</v>
      </c>
    </row>
    <row r="324" spans="1:5" ht="25.5">
      <c r="A324" s="33" t="s">
        <v>41</v>
      </c>
      <c r="E324" s="32" t="s">
        <v>497</v>
      </c>
    </row>
    <row r="325" spans="1:16" ht="12.75">
      <c r="A325" s="19" t="s">
        <v>34</v>
      </c>
      <c s="23" t="s">
        <v>498</v>
      </c>
      <c s="23" t="s">
        <v>499</v>
      </c>
      <c s="19" t="s">
        <v>36</v>
      </c>
      <c s="24" t="s">
        <v>500</v>
      </c>
      <c s="25" t="s">
        <v>149</v>
      </c>
      <c s="26">
        <v>25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25.5">
      <c r="A327" s="33" t="s">
        <v>41</v>
      </c>
      <c r="E327" s="32" t="s">
        <v>501</v>
      </c>
    </row>
    <row r="328" spans="1:16" ht="12.75">
      <c r="A328" s="19" t="s">
        <v>34</v>
      </c>
      <c s="23" t="s">
        <v>502</v>
      </c>
      <c s="23" t="s">
        <v>503</v>
      </c>
      <c s="19" t="s">
        <v>36</v>
      </c>
      <c s="24" t="s">
        <v>504</v>
      </c>
      <c s="25" t="s">
        <v>149</v>
      </c>
      <c s="26">
        <v>25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25.5">
      <c r="A329" s="29" t="s">
        <v>39</v>
      </c>
      <c r="E329" s="30" t="s">
        <v>505</v>
      </c>
    </row>
    <row r="330" spans="1:5" ht="25.5">
      <c r="A330" s="33" t="s">
        <v>41</v>
      </c>
      <c r="E330" s="32" t="s">
        <v>506</v>
      </c>
    </row>
    <row r="331" spans="1:16" ht="12.75">
      <c r="A331" s="19" t="s">
        <v>34</v>
      </c>
      <c s="23" t="s">
        <v>507</v>
      </c>
      <c s="23" t="s">
        <v>508</v>
      </c>
      <c s="19" t="s">
        <v>36</v>
      </c>
      <c s="24" t="s">
        <v>509</v>
      </c>
      <c s="25" t="s">
        <v>149</v>
      </c>
      <c s="26">
        <v>5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397</v>
      </c>
    </row>
    <row r="333" spans="1:5" ht="25.5">
      <c r="A333" s="33" t="s">
        <v>41</v>
      </c>
      <c r="E333" s="32" t="s">
        <v>510</v>
      </c>
    </row>
    <row r="334" spans="1:16" ht="12.75">
      <c r="A334" s="19" t="s">
        <v>34</v>
      </c>
      <c s="23" t="s">
        <v>511</v>
      </c>
      <c s="23" t="s">
        <v>512</v>
      </c>
      <c s="19" t="s">
        <v>36</v>
      </c>
      <c s="24" t="s">
        <v>513</v>
      </c>
      <c s="25" t="s">
        <v>149</v>
      </c>
      <c s="26">
        <v>4</v>
      </c>
      <c s="27">
        <v>0</v>
      </c>
      <c s="28">
        <f>ROUND(ROUND(H334,2)*ROUND(G334,3),2)</f>
      </c>
      <c r="O334">
        <f>(I334*21)/100</f>
      </c>
      <c t="s">
        <v>13</v>
      </c>
    </row>
    <row r="335" spans="1:5" ht="12.75">
      <c r="A335" s="29" t="s">
        <v>39</v>
      </c>
      <c r="E335" s="30" t="s">
        <v>514</v>
      </c>
    </row>
    <row r="336" spans="1:5" ht="38.25">
      <c r="A336" s="33" t="s">
        <v>41</v>
      </c>
      <c r="E336" s="32" t="s">
        <v>515</v>
      </c>
    </row>
    <row r="337" spans="1:16" ht="12.75">
      <c r="A337" s="19" t="s">
        <v>34</v>
      </c>
      <c s="23" t="s">
        <v>516</v>
      </c>
      <c s="23" t="s">
        <v>517</v>
      </c>
      <c s="19" t="s">
        <v>36</v>
      </c>
      <c s="24" t="s">
        <v>518</v>
      </c>
      <c s="25" t="s">
        <v>139</v>
      </c>
      <c s="26">
        <v>1</v>
      </c>
      <c s="27">
        <v>0</v>
      </c>
      <c s="28">
        <f>ROUND(ROUND(H337,2)*ROUND(G337,3),2)</f>
      </c>
      <c r="O337">
        <f>(I337*21)/100</f>
      </c>
      <c t="s">
        <v>13</v>
      </c>
    </row>
    <row r="338" spans="1:5" ht="12.75">
      <c r="A338" s="29" t="s">
        <v>39</v>
      </c>
      <c r="E338" s="30" t="s">
        <v>519</v>
      </c>
    </row>
    <row r="339" spans="1:5" ht="38.25">
      <c r="A339" s="33" t="s">
        <v>41</v>
      </c>
      <c r="E339" s="32" t="s">
        <v>520</v>
      </c>
    </row>
    <row r="340" spans="1:16" ht="12.75">
      <c r="A340" s="19" t="s">
        <v>34</v>
      </c>
      <c s="23" t="s">
        <v>521</v>
      </c>
      <c s="23" t="s">
        <v>522</v>
      </c>
      <c s="19" t="s">
        <v>36</v>
      </c>
      <c s="24" t="s">
        <v>523</v>
      </c>
      <c s="25" t="s">
        <v>274</v>
      </c>
      <c s="26">
        <v>1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63.75">
      <c r="A341" s="29" t="s">
        <v>39</v>
      </c>
      <c r="E341" s="30" t="s">
        <v>524</v>
      </c>
    </row>
    <row r="342" spans="1:5" ht="12.75">
      <c r="A342" s="33" t="s">
        <v>41</v>
      </c>
      <c r="E342" s="32" t="s">
        <v>36</v>
      </c>
    </row>
    <row r="343" spans="1:16" ht="12.75">
      <c r="A343" s="19" t="s">
        <v>34</v>
      </c>
      <c s="23" t="s">
        <v>525</v>
      </c>
      <c s="23" t="s">
        <v>526</v>
      </c>
      <c s="19" t="s">
        <v>36</v>
      </c>
      <c s="24" t="s">
        <v>527</v>
      </c>
      <c s="25" t="s">
        <v>139</v>
      </c>
      <c s="26">
        <v>1.485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25.5">
      <c r="A344" s="29" t="s">
        <v>39</v>
      </c>
      <c r="E344" s="30" t="s">
        <v>140</v>
      </c>
    </row>
    <row r="345" spans="1:5" ht="25.5">
      <c r="A345" s="33" t="s">
        <v>41</v>
      </c>
      <c r="E345" s="32" t="s">
        <v>528</v>
      </c>
    </row>
    <row r="346" spans="1:16" ht="12.75">
      <c r="A346" s="19" t="s">
        <v>34</v>
      </c>
      <c s="23" t="s">
        <v>529</v>
      </c>
      <c s="23" t="s">
        <v>530</v>
      </c>
      <c s="19" t="s">
        <v>36</v>
      </c>
      <c s="24" t="s">
        <v>531</v>
      </c>
      <c s="25" t="s">
        <v>139</v>
      </c>
      <c s="26">
        <v>45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25.5">
      <c r="A347" s="29" t="s">
        <v>39</v>
      </c>
      <c r="E347" s="30" t="s">
        <v>140</v>
      </c>
    </row>
    <row r="348" spans="1:5" ht="51">
      <c r="A348" s="33" t="s">
        <v>41</v>
      </c>
      <c r="E348" s="32" t="s">
        <v>532</v>
      </c>
    </row>
    <row r="349" spans="1:16" ht="12.75">
      <c r="A349" s="19" t="s">
        <v>34</v>
      </c>
      <c s="23" t="s">
        <v>533</v>
      </c>
      <c s="23" t="s">
        <v>534</v>
      </c>
      <c s="19" t="s">
        <v>36</v>
      </c>
      <c s="24" t="s">
        <v>535</v>
      </c>
      <c s="25" t="s">
        <v>139</v>
      </c>
      <c s="26">
        <v>1.7</v>
      </c>
      <c s="27">
        <v>0</v>
      </c>
      <c s="28">
        <f>ROUND(ROUND(H349,2)*ROUND(G349,3),2)</f>
      </c>
      <c r="O349">
        <f>(I349*21)/100</f>
      </c>
      <c t="s">
        <v>13</v>
      </c>
    </row>
    <row r="350" spans="1:5" ht="25.5">
      <c r="A350" s="29" t="s">
        <v>39</v>
      </c>
      <c r="E350" s="30" t="s">
        <v>140</v>
      </c>
    </row>
    <row r="351" spans="1:5" ht="38.25">
      <c r="A351" s="31" t="s">
        <v>41</v>
      </c>
      <c r="E351" s="32" t="s">
        <v>536</v>
      </c>
    </row>
  </sheetData>
  <sheetProtection password="D88D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