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jonszta_ksus_cz/Documents/Plocha/Stavby a projekty/III-10222 ul. Kozohorská, Nový Knín/Smlouva s městem - rozdělení SO/Smlouva o spolupráci_revize/Čistopis pro město/"/>
    </mc:Choice>
  </mc:AlternateContent>
  <xr:revisionPtr revIDLastSave="26" documentId="13_ncr:1_{6A284CA6-1244-476E-825D-AE98E021459C}" xr6:coauthVersionLast="47" xr6:coauthVersionMax="47" xr10:uidLastSave="{0A208F92-9C6E-40ED-86AF-75E8DC12A188}"/>
  <bookViews>
    <workbookView xWindow="-28920" yWindow="-120" windowWidth="29040" windowHeight="15840" xr2:uid="{00000000-000D-0000-FFFF-FFFF00000000}"/>
  </bookViews>
  <sheets>
    <sheet name="Rekapitulace stavby" sheetId="1" r:id="rId1"/>
    <sheet name="SO 101 - Komunikace - KSÚS" sheetId="2" r:id="rId2"/>
    <sheet name="SO 201 - Oprava propustku" sheetId="3" r:id="rId3"/>
    <sheet name="SO 202 - Oprava mostní ko..." sheetId="4" r:id="rId4"/>
    <sheet name="SO 203 - Nová opěrná zeď ..." sheetId="5" r:id="rId5"/>
    <sheet name="SO 301 - Objekty odvodnění" sheetId="6" r:id="rId6"/>
    <sheet name="SO 801 - Vegetační úpravy..." sheetId="7" r:id="rId7"/>
    <sheet name="VRN - Vedlejší a ostatní ..." sheetId="8" r:id="rId8"/>
    <sheet name="Pokyny pro vyplnění" sheetId="9" r:id="rId9"/>
  </sheets>
  <definedNames>
    <definedName name="_xlnm._FilterDatabase" localSheetId="1" hidden="1">'SO 101 - Komunikace - KSÚS'!$C$88:$K$562</definedName>
    <definedName name="_xlnm._FilterDatabase" localSheetId="2" hidden="1">'SO 201 - Oprava propustku'!$C$86:$K$194</definedName>
    <definedName name="_xlnm._FilterDatabase" localSheetId="3" hidden="1">'SO 202 - Oprava mostní ko...'!$C$88:$K$246</definedName>
    <definedName name="_xlnm._FilterDatabase" localSheetId="4" hidden="1">'SO 203 - Nová opěrná zeď ...'!$C$86:$K$200</definedName>
    <definedName name="_xlnm._FilterDatabase" localSheetId="5" hidden="1">'SO 301 - Objekty odvodnění'!$C$84:$K$291</definedName>
    <definedName name="_xlnm._FilterDatabase" localSheetId="6" hidden="1">'SO 801 - Vegetační úpravy...'!$C$81:$K$103</definedName>
    <definedName name="_xlnm._FilterDatabase" localSheetId="7" hidden="1">'VRN - Vedlejší a ostatní ...'!$C$79:$K$111</definedName>
    <definedName name="_xlnm.Print_Titles" localSheetId="0">'Rekapitulace stavby'!$52:$52</definedName>
    <definedName name="_xlnm.Print_Titles" localSheetId="1">'SO 101 - Komunikace - KSÚS'!$88:$88</definedName>
    <definedName name="_xlnm.Print_Titles" localSheetId="2">'SO 201 - Oprava propustku'!$86:$86</definedName>
    <definedName name="_xlnm.Print_Titles" localSheetId="3">'SO 202 - Oprava mostní ko...'!$88:$88</definedName>
    <definedName name="_xlnm.Print_Titles" localSheetId="4">'SO 203 - Nová opěrná zeď ...'!$86:$86</definedName>
    <definedName name="_xlnm.Print_Titles" localSheetId="5">'SO 301 - Objekty odvodnění'!$84:$84</definedName>
    <definedName name="_xlnm.Print_Titles" localSheetId="6">'SO 801 - Vegetační úpravy...'!$81:$81</definedName>
    <definedName name="_xlnm.Print_Titles" localSheetId="7">'VRN - Vedlejší a ostatní ...'!$79:$79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1">'SO 101 - Komunikace - KSÚS'!$C$4:$J$39,'SO 101 - Komunikace - KSÚS'!$C$45:$J$70,'SO 101 - Komunikace - KSÚS'!$C$76:$K$562</definedName>
    <definedName name="_xlnm.Print_Area" localSheetId="2">'SO 201 - Oprava propustku'!$C$4:$J$39,'SO 201 - Oprava propustku'!$C$45:$J$68,'SO 201 - Oprava propustku'!$C$74:$K$194</definedName>
    <definedName name="_xlnm.Print_Area" localSheetId="3">'SO 202 - Oprava mostní ko...'!$C$4:$J$39,'SO 202 - Oprava mostní ko...'!$C$45:$J$70,'SO 202 - Oprava mostní ko...'!$C$76:$K$246</definedName>
    <definedName name="_xlnm.Print_Area" localSheetId="4">'SO 203 - Nová opěrná zeď ...'!$C$4:$J$39,'SO 203 - Nová opěrná zeď ...'!$C$45:$J$68,'SO 203 - Nová opěrná zeď ...'!$C$74:$K$200</definedName>
    <definedName name="_xlnm.Print_Area" localSheetId="5">'SO 301 - Objekty odvodnění'!$C$4:$J$39,'SO 301 - Objekty odvodnění'!$C$45:$J$66,'SO 301 - Objekty odvodnění'!$C$72:$K$291</definedName>
    <definedName name="_xlnm.Print_Area" localSheetId="6">'SO 801 - Vegetační úpravy...'!$C$4:$J$39,'SO 801 - Vegetační úpravy...'!$C$45:$J$63,'SO 801 - Vegetační úpravy...'!$C$69:$K$103</definedName>
    <definedName name="_xlnm.Print_Area" localSheetId="7">'VRN - Vedlejší a ostatní ...'!$C$4:$J$39,'VRN - Vedlejší a ostatní ...'!$C$45:$J$61,'VRN - Vedlejší a ostatní ...'!$C$67:$K$111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1" i="1" s="1"/>
  <c r="J35" i="8"/>
  <c r="AX61" i="1" s="1"/>
  <c r="BI109" i="8"/>
  <c r="BH109" i="8"/>
  <c r="BG109" i="8"/>
  <c r="BF109" i="8"/>
  <c r="T109" i="8"/>
  <c r="R109" i="8"/>
  <c r="P109" i="8"/>
  <c r="BI105" i="8"/>
  <c r="BH105" i="8"/>
  <c r="BG105" i="8"/>
  <c r="BF105" i="8"/>
  <c r="T105" i="8"/>
  <c r="R105" i="8"/>
  <c r="P105" i="8"/>
  <c r="BI102" i="8"/>
  <c r="BH102" i="8"/>
  <c r="BG102" i="8"/>
  <c r="BF102" i="8"/>
  <c r="T102" i="8"/>
  <c r="R102" i="8"/>
  <c r="P102" i="8"/>
  <c r="BI99" i="8"/>
  <c r="BH99" i="8"/>
  <c r="BG99" i="8"/>
  <c r="BF99" i="8"/>
  <c r="T99" i="8"/>
  <c r="R99" i="8"/>
  <c r="P99" i="8"/>
  <c r="BI95" i="8"/>
  <c r="BH95" i="8"/>
  <c r="BG95" i="8"/>
  <c r="BF95" i="8"/>
  <c r="T95" i="8"/>
  <c r="R95" i="8"/>
  <c r="P95" i="8"/>
  <c r="BI92" i="8"/>
  <c r="BH92" i="8"/>
  <c r="BG92" i="8"/>
  <c r="BF92" i="8"/>
  <c r="T92" i="8"/>
  <c r="R92" i="8"/>
  <c r="P92" i="8"/>
  <c r="BI89" i="8"/>
  <c r="BH89" i="8"/>
  <c r="BG89" i="8"/>
  <c r="BF89" i="8"/>
  <c r="T89" i="8"/>
  <c r="R89" i="8"/>
  <c r="P89" i="8"/>
  <c r="BI86" i="8"/>
  <c r="BH86" i="8"/>
  <c r="BG86" i="8"/>
  <c r="BF86" i="8"/>
  <c r="T86" i="8"/>
  <c r="R86" i="8"/>
  <c r="P86" i="8"/>
  <c r="BI82" i="8"/>
  <c r="BH82" i="8"/>
  <c r="BG82" i="8"/>
  <c r="BF82" i="8"/>
  <c r="T82" i="8"/>
  <c r="R82" i="8"/>
  <c r="P82" i="8"/>
  <c r="J77" i="8"/>
  <c r="J76" i="8"/>
  <c r="F76" i="8"/>
  <c r="F74" i="8"/>
  <c r="E72" i="8"/>
  <c r="J55" i="8"/>
  <c r="J54" i="8"/>
  <c r="F54" i="8"/>
  <c r="F52" i="8"/>
  <c r="E50" i="8"/>
  <c r="J18" i="8"/>
  <c r="E18" i="8"/>
  <c r="F77" i="8" s="1"/>
  <c r="J17" i="8"/>
  <c r="J74" i="8"/>
  <c r="E7" i="8"/>
  <c r="E70" i="8" s="1"/>
  <c r="J37" i="7"/>
  <c r="J36" i="7"/>
  <c r="AY60" i="1" s="1"/>
  <c r="J35" i="7"/>
  <c r="AX60" i="1" s="1"/>
  <c r="BI101" i="7"/>
  <c r="BH101" i="7"/>
  <c r="BG101" i="7"/>
  <c r="BF101" i="7"/>
  <c r="T101" i="7"/>
  <c r="R101" i="7"/>
  <c r="P101" i="7"/>
  <c r="BI98" i="7"/>
  <c r="BH98" i="7"/>
  <c r="BG98" i="7"/>
  <c r="BF98" i="7"/>
  <c r="T98" i="7"/>
  <c r="R98" i="7"/>
  <c r="P98" i="7"/>
  <c r="BI88" i="7"/>
  <c r="BH88" i="7"/>
  <c r="BG88" i="7"/>
  <c r="BF88" i="7"/>
  <c r="T88" i="7"/>
  <c r="R88" i="7"/>
  <c r="P88" i="7"/>
  <c r="BI85" i="7"/>
  <c r="BH85" i="7"/>
  <c r="BG85" i="7"/>
  <c r="BF85" i="7"/>
  <c r="T85" i="7"/>
  <c r="R85" i="7"/>
  <c r="P85" i="7"/>
  <c r="J79" i="7"/>
  <c r="J78" i="7"/>
  <c r="F78" i="7"/>
  <c r="F76" i="7"/>
  <c r="E74" i="7"/>
  <c r="J55" i="7"/>
  <c r="J54" i="7"/>
  <c r="F54" i="7"/>
  <c r="F52" i="7"/>
  <c r="E50" i="7"/>
  <c r="J18" i="7"/>
  <c r="E18" i="7"/>
  <c r="F55" i="7" s="1"/>
  <c r="J17" i="7"/>
  <c r="J52" i="7"/>
  <c r="E7" i="7"/>
  <c r="E72" i="7" s="1"/>
  <c r="J37" i="6"/>
  <c r="J36" i="6"/>
  <c r="AY59" i="1" s="1"/>
  <c r="J35" i="6"/>
  <c r="AX59" i="1"/>
  <c r="BI288" i="6"/>
  <c r="BH288" i="6"/>
  <c r="BG288" i="6"/>
  <c r="BF288" i="6"/>
  <c r="T288" i="6"/>
  <c r="R288" i="6"/>
  <c r="P288" i="6"/>
  <c r="BI278" i="6"/>
  <c r="BH278" i="6"/>
  <c r="BG278" i="6"/>
  <c r="BF278" i="6"/>
  <c r="T278" i="6"/>
  <c r="R278" i="6"/>
  <c r="P278" i="6"/>
  <c r="BI268" i="6"/>
  <c r="BH268" i="6"/>
  <c r="BG268" i="6"/>
  <c r="BF268" i="6"/>
  <c r="T268" i="6"/>
  <c r="R268" i="6"/>
  <c r="P268" i="6"/>
  <c r="BI263" i="6"/>
  <c r="BH263" i="6"/>
  <c r="BG263" i="6"/>
  <c r="BF263" i="6"/>
  <c r="T263" i="6"/>
  <c r="R263" i="6"/>
  <c r="P263" i="6"/>
  <c r="BI254" i="6"/>
  <c r="BH254" i="6"/>
  <c r="BG254" i="6"/>
  <c r="BF254" i="6"/>
  <c r="T254" i="6"/>
  <c r="R254" i="6"/>
  <c r="R253" i="6" s="1"/>
  <c r="P254" i="6"/>
  <c r="BI250" i="6"/>
  <c r="BH250" i="6"/>
  <c r="BG250" i="6"/>
  <c r="BF250" i="6"/>
  <c r="T250" i="6"/>
  <c r="R250" i="6"/>
  <c r="P250" i="6"/>
  <c r="BI247" i="6"/>
  <c r="BH247" i="6"/>
  <c r="BG247" i="6"/>
  <c r="BF247" i="6"/>
  <c r="T247" i="6"/>
  <c r="R247" i="6"/>
  <c r="P247" i="6"/>
  <c r="BI244" i="6"/>
  <c r="BH244" i="6"/>
  <c r="BG244" i="6"/>
  <c r="BF244" i="6"/>
  <c r="T244" i="6"/>
  <c r="R244" i="6"/>
  <c r="P244" i="6"/>
  <c r="BI241" i="6"/>
  <c r="BH241" i="6"/>
  <c r="BG241" i="6"/>
  <c r="BF241" i="6"/>
  <c r="T241" i="6"/>
  <c r="R241" i="6"/>
  <c r="P241" i="6"/>
  <c r="BI235" i="6"/>
  <c r="BH235" i="6"/>
  <c r="BG235" i="6"/>
  <c r="BF235" i="6"/>
  <c r="T235" i="6"/>
  <c r="R235" i="6"/>
  <c r="P235" i="6"/>
  <c r="BI231" i="6"/>
  <c r="BH231" i="6"/>
  <c r="BG231" i="6"/>
  <c r="BF231" i="6"/>
  <c r="T231" i="6"/>
  <c r="R231" i="6"/>
  <c r="P231" i="6"/>
  <c r="BI227" i="6"/>
  <c r="BH227" i="6"/>
  <c r="BG227" i="6"/>
  <c r="BF227" i="6"/>
  <c r="T227" i="6"/>
  <c r="R227" i="6"/>
  <c r="P227" i="6"/>
  <c r="BI220" i="6"/>
  <c r="BH220" i="6"/>
  <c r="BG220" i="6"/>
  <c r="BF220" i="6"/>
  <c r="T220" i="6"/>
  <c r="R220" i="6"/>
  <c r="P220" i="6"/>
  <c r="BI214" i="6"/>
  <c r="BH214" i="6"/>
  <c r="BG214" i="6"/>
  <c r="BF214" i="6"/>
  <c r="T214" i="6"/>
  <c r="R214" i="6"/>
  <c r="P214" i="6"/>
  <c r="BI207" i="6"/>
  <c r="BH207" i="6"/>
  <c r="BG207" i="6"/>
  <c r="BF207" i="6"/>
  <c r="T207" i="6"/>
  <c r="R207" i="6"/>
  <c r="P207" i="6"/>
  <c r="BI199" i="6"/>
  <c r="BH199" i="6"/>
  <c r="BG199" i="6"/>
  <c r="BF199" i="6"/>
  <c r="T199" i="6"/>
  <c r="R199" i="6"/>
  <c r="P199" i="6"/>
  <c r="BI193" i="6"/>
  <c r="BH193" i="6"/>
  <c r="BG193" i="6"/>
  <c r="BF193" i="6"/>
  <c r="T193" i="6"/>
  <c r="R193" i="6"/>
  <c r="P193" i="6"/>
  <c r="BI189" i="6"/>
  <c r="BH189" i="6"/>
  <c r="BG189" i="6"/>
  <c r="BF189" i="6"/>
  <c r="T189" i="6"/>
  <c r="R189" i="6"/>
  <c r="P189" i="6"/>
  <c r="BI182" i="6"/>
  <c r="BH182" i="6"/>
  <c r="BG182" i="6"/>
  <c r="BF182" i="6"/>
  <c r="T182" i="6"/>
  <c r="R182" i="6"/>
  <c r="P182" i="6"/>
  <c r="BI178" i="6"/>
  <c r="BH178" i="6"/>
  <c r="BG178" i="6"/>
  <c r="BF178" i="6"/>
  <c r="T178" i="6"/>
  <c r="R178" i="6"/>
  <c r="P178" i="6"/>
  <c r="BI171" i="6"/>
  <c r="BH171" i="6"/>
  <c r="BG171" i="6"/>
  <c r="BF171" i="6"/>
  <c r="T171" i="6"/>
  <c r="R171" i="6"/>
  <c r="P171" i="6"/>
  <c r="BI167" i="6"/>
  <c r="BH167" i="6"/>
  <c r="BG167" i="6"/>
  <c r="BF167" i="6"/>
  <c r="T167" i="6"/>
  <c r="R167" i="6"/>
  <c r="P167" i="6"/>
  <c r="BI161" i="6"/>
  <c r="BH161" i="6"/>
  <c r="BG161" i="6"/>
  <c r="BF161" i="6"/>
  <c r="T161" i="6"/>
  <c r="R161" i="6"/>
  <c r="P161" i="6"/>
  <c r="BI154" i="6"/>
  <c r="BH154" i="6"/>
  <c r="BG154" i="6"/>
  <c r="BF154" i="6"/>
  <c r="T154" i="6"/>
  <c r="R154" i="6"/>
  <c r="P154" i="6"/>
  <c r="BI149" i="6"/>
  <c r="BH149" i="6"/>
  <c r="BG149" i="6"/>
  <c r="BF149" i="6"/>
  <c r="T149" i="6"/>
  <c r="R149" i="6"/>
  <c r="P149" i="6"/>
  <c r="BI141" i="6"/>
  <c r="BH141" i="6"/>
  <c r="BG141" i="6"/>
  <c r="BF141" i="6"/>
  <c r="T141" i="6"/>
  <c r="R141" i="6"/>
  <c r="P141" i="6"/>
  <c r="BI131" i="6"/>
  <c r="BH131" i="6"/>
  <c r="BG131" i="6"/>
  <c r="BF131" i="6"/>
  <c r="T131" i="6"/>
  <c r="R131" i="6"/>
  <c r="P131" i="6"/>
  <c r="BI113" i="6"/>
  <c r="BH113" i="6"/>
  <c r="BG113" i="6"/>
  <c r="BF113" i="6"/>
  <c r="T113" i="6"/>
  <c r="R113" i="6"/>
  <c r="P113" i="6"/>
  <c r="BI107" i="6"/>
  <c r="BH107" i="6"/>
  <c r="BG107" i="6"/>
  <c r="BF107" i="6"/>
  <c r="T107" i="6"/>
  <c r="R107" i="6"/>
  <c r="P107" i="6"/>
  <c r="BI97" i="6"/>
  <c r="BH97" i="6"/>
  <c r="BG97" i="6"/>
  <c r="BF97" i="6"/>
  <c r="T97" i="6"/>
  <c r="R97" i="6"/>
  <c r="P97" i="6"/>
  <c r="BI88" i="6"/>
  <c r="BH88" i="6"/>
  <c r="BG88" i="6"/>
  <c r="BF88" i="6"/>
  <c r="T88" i="6"/>
  <c r="R88" i="6"/>
  <c r="P88" i="6"/>
  <c r="J82" i="6"/>
  <c r="J81" i="6"/>
  <c r="F81" i="6"/>
  <c r="F79" i="6"/>
  <c r="E77" i="6"/>
  <c r="J55" i="6"/>
  <c r="J54" i="6"/>
  <c r="F54" i="6"/>
  <c r="F52" i="6"/>
  <c r="E50" i="6"/>
  <c r="J18" i="6"/>
  <c r="E18" i="6"/>
  <c r="F82" i="6" s="1"/>
  <c r="J17" i="6"/>
  <c r="J79" i="6"/>
  <c r="E7" i="6"/>
  <c r="E48" i="6" s="1"/>
  <c r="J37" i="5"/>
  <c r="J36" i="5"/>
  <c r="AY58" i="1" s="1"/>
  <c r="J35" i="5"/>
  <c r="AX58" i="1" s="1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T172" i="5" s="1"/>
  <c r="R173" i="5"/>
  <c r="R172" i="5" s="1"/>
  <c r="P173" i="5"/>
  <c r="P172" i="5" s="1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BI120" i="5"/>
  <c r="BH120" i="5"/>
  <c r="BG120" i="5"/>
  <c r="BF120" i="5"/>
  <c r="T120" i="5"/>
  <c r="R120" i="5"/>
  <c r="P120" i="5"/>
  <c r="BI117" i="5"/>
  <c r="BH117" i="5"/>
  <c r="BG117" i="5"/>
  <c r="BF117" i="5"/>
  <c r="T117" i="5"/>
  <c r="R117" i="5"/>
  <c r="P117" i="5"/>
  <c r="BI114" i="5"/>
  <c r="BH114" i="5"/>
  <c r="BG114" i="5"/>
  <c r="BF114" i="5"/>
  <c r="T114" i="5"/>
  <c r="R114" i="5"/>
  <c r="P114" i="5"/>
  <c r="BI111" i="5"/>
  <c r="BH111" i="5"/>
  <c r="BG111" i="5"/>
  <c r="BF111" i="5"/>
  <c r="T111" i="5"/>
  <c r="R111" i="5"/>
  <c r="P111" i="5"/>
  <c r="BI108" i="5"/>
  <c r="BH108" i="5"/>
  <c r="BG108" i="5"/>
  <c r="BF108" i="5"/>
  <c r="T108" i="5"/>
  <c r="R108" i="5"/>
  <c r="P108" i="5"/>
  <c r="BI104" i="5"/>
  <c r="BH104" i="5"/>
  <c r="BG104" i="5"/>
  <c r="BF104" i="5"/>
  <c r="T104" i="5"/>
  <c r="R104" i="5"/>
  <c r="P104" i="5"/>
  <c r="BI101" i="5"/>
  <c r="BH101" i="5"/>
  <c r="BG101" i="5"/>
  <c r="BF101" i="5"/>
  <c r="T101" i="5"/>
  <c r="R101" i="5"/>
  <c r="P101" i="5"/>
  <c r="BI98" i="5"/>
  <c r="BH98" i="5"/>
  <c r="BG98" i="5"/>
  <c r="BF98" i="5"/>
  <c r="T98" i="5"/>
  <c r="R98" i="5"/>
  <c r="P98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BI89" i="5"/>
  <c r="BH89" i="5"/>
  <c r="BG89" i="5"/>
  <c r="BF89" i="5"/>
  <c r="T89" i="5"/>
  <c r="R89" i="5"/>
  <c r="P89" i="5"/>
  <c r="F81" i="5"/>
  <c r="E79" i="5"/>
  <c r="F52" i="5"/>
  <c r="E50" i="5"/>
  <c r="J24" i="5"/>
  <c r="E24" i="5"/>
  <c r="J84" i="5" s="1"/>
  <c r="J23" i="5"/>
  <c r="J21" i="5"/>
  <c r="E21" i="5"/>
  <c r="J83" i="5" s="1"/>
  <c r="J20" i="5"/>
  <c r="J18" i="5"/>
  <c r="E18" i="5"/>
  <c r="F55" i="5" s="1"/>
  <c r="J17" i="5"/>
  <c r="J15" i="5"/>
  <c r="E15" i="5"/>
  <c r="F83" i="5" s="1"/>
  <c r="J14" i="5"/>
  <c r="J52" i="5"/>
  <c r="E7" i="5"/>
  <c r="E77" i="5" s="1"/>
  <c r="J37" i="4"/>
  <c r="J36" i="4"/>
  <c r="AY57" i="1" s="1"/>
  <c r="J35" i="4"/>
  <c r="AX57" i="1" s="1"/>
  <c r="BI244" i="4"/>
  <c r="BH244" i="4"/>
  <c r="BG244" i="4"/>
  <c r="BF244" i="4"/>
  <c r="T244" i="4"/>
  <c r="R244" i="4"/>
  <c r="P244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4" i="4"/>
  <c r="BH174" i="4"/>
  <c r="BG174" i="4"/>
  <c r="BF174" i="4"/>
  <c r="T174" i="4"/>
  <c r="T173" i="4" s="1"/>
  <c r="R174" i="4"/>
  <c r="R173" i="4" s="1"/>
  <c r="P174" i="4"/>
  <c r="P173" i="4" s="1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BI122" i="4"/>
  <c r="BH122" i="4"/>
  <c r="BG122" i="4"/>
  <c r="BF122" i="4"/>
  <c r="T122" i="4"/>
  <c r="R122" i="4"/>
  <c r="P122" i="4"/>
  <c r="BI119" i="4"/>
  <c r="BH119" i="4"/>
  <c r="BG119" i="4"/>
  <c r="BF119" i="4"/>
  <c r="T119" i="4"/>
  <c r="R119" i="4"/>
  <c r="P119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09" i="4"/>
  <c r="BH109" i="4"/>
  <c r="BG109" i="4"/>
  <c r="BF109" i="4"/>
  <c r="T109" i="4"/>
  <c r="R109" i="4"/>
  <c r="P109" i="4"/>
  <c r="BI106" i="4"/>
  <c r="BH106" i="4"/>
  <c r="BG106" i="4"/>
  <c r="BF106" i="4"/>
  <c r="T106" i="4"/>
  <c r="R106" i="4"/>
  <c r="P106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7" i="4"/>
  <c r="BH97" i="4"/>
  <c r="BG97" i="4"/>
  <c r="BF97" i="4"/>
  <c r="T97" i="4"/>
  <c r="R97" i="4"/>
  <c r="P97" i="4"/>
  <c r="BI94" i="4"/>
  <c r="BH94" i="4"/>
  <c r="BG94" i="4"/>
  <c r="BF94" i="4"/>
  <c r="T94" i="4"/>
  <c r="R94" i="4"/>
  <c r="P94" i="4"/>
  <c r="BI91" i="4"/>
  <c r="BH91" i="4"/>
  <c r="BG91" i="4"/>
  <c r="BF91" i="4"/>
  <c r="T91" i="4"/>
  <c r="R91" i="4"/>
  <c r="P91" i="4"/>
  <c r="F83" i="4"/>
  <c r="E81" i="4"/>
  <c r="F52" i="4"/>
  <c r="E50" i="4"/>
  <c r="J24" i="4"/>
  <c r="E24" i="4"/>
  <c r="J55" i="4" s="1"/>
  <c r="J23" i="4"/>
  <c r="J21" i="4"/>
  <c r="E21" i="4"/>
  <c r="J85" i="4" s="1"/>
  <c r="J20" i="4"/>
  <c r="J18" i="4"/>
  <c r="E18" i="4"/>
  <c r="F86" i="4" s="1"/>
  <c r="J17" i="4"/>
  <c r="J15" i="4"/>
  <c r="E15" i="4"/>
  <c r="F54" i="4" s="1"/>
  <c r="J14" i="4"/>
  <c r="J83" i="4"/>
  <c r="E7" i="4"/>
  <c r="E79" i="4"/>
  <c r="J37" i="3"/>
  <c r="J36" i="3"/>
  <c r="AY56" i="1" s="1"/>
  <c r="J35" i="3"/>
  <c r="AX56" i="1" s="1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T178" i="3" s="1"/>
  <c r="R179" i="3"/>
  <c r="R178" i="3" s="1"/>
  <c r="P179" i="3"/>
  <c r="P178" i="3" s="1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F81" i="3"/>
  <c r="E79" i="3"/>
  <c r="F52" i="3"/>
  <c r="E50" i="3"/>
  <c r="J24" i="3"/>
  <c r="E24" i="3"/>
  <c r="J84" i="3" s="1"/>
  <c r="J23" i="3"/>
  <c r="J21" i="3"/>
  <c r="E21" i="3"/>
  <c r="J54" i="3"/>
  <c r="J20" i="3"/>
  <c r="J18" i="3"/>
  <c r="E18" i="3"/>
  <c r="F84" i="3" s="1"/>
  <c r="J17" i="3"/>
  <c r="J15" i="3"/>
  <c r="E15" i="3"/>
  <c r="F83" i="3" s="1"/>
  <c r="J14" i="3"/>
  <c r="J52" i="3"/>
  <c r="E7" i="3"/>
  <c r="E77" i="3" s="1"/>
  <c r="J37" i="2"/>
  <c r="J36" i="2"/>
  <c r="AY55" i="1" s="1"/>
  <c r="J35" i="2"/>
  <c r="AX55" i="1" s="1"/>
  <c r="BI548" i="2"/>
  <c r="BH548" i="2"/>
  <c r="BG548" i="2"/>
  <c r="BF548" i="2"/>
  <c r="T548" i="2"/>
  <c r="R548" i="2"/>
  <c r="P548" i="2"/>
  <c r="BI541" i="2"/>
  <c r="BH541" i="2"/>
  <c r="BG541" i="2"/>
  <c r="BF541" i="2"/>
  <c r="T541" i="2"/>
  <c r="R541" i="2"/>
  <c r="P541" i="2"/>
  <c r="BI530" i="2"/>
  <c r="BH530" i="2"/>
  <c r="BG530" i="2"/>
  <c r="BF530" i="2"/>
  <c r="T530" i="2"/>
  <c r="R530" i="2"/>
  <c r="P530" i="2"/>
  <c r="BI519" i="2"/>
  <c r="BH519" i="2"/>
  <c r="BG519" i="2"/>
  <c r="BF519" i="2"/>
  <c r="T519" i="2"/>
  <c r="R519" i="2"/>
  <c r="P519" i="2"/>
  <c r="BI514" i="2"/>
  <c r="BH514" i="2"/>
  <c r="BG514" i="2"/>
  <c r="BF514" i="2"/>
  <c r="T514" i="2"/>
  <c r="T513" i="2" s="1"/>
  <c r="T512" i="2" s="1"/>
  <c r="R514" i="2"/>
  <c r="R513" i="2" s="1"/>
  <c r="R512" i="2" s="1"/>
  <c r="P514" i="2"/>
  <c r="P513" i="2" s="1"/>
  <c r="P512" i="2" s="1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1" i="2"/>
  <c r="BH501" i="2"/>
  <c r="BG501" i="2"/>
  <c r="BF501" i="2"/>
  <c r="T501" i="2"/>
  <c r="R501" i="2"/>
  <c r="P501" i="2"/>
  <c r="BI497" i="2"/>
  <c r="BH497" i="2"/>
  <c r="BG497" i="2"/>
  <c r="BF497" i="2"/>
  <c r="T497" i="2"/>
  <c r="R497" i="2"/>
  <c r="P497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4" i="2"/>
  <c r="BH474" i="2"/>
  <c r="BG474" i="2"/>
  <c r="BF474" i="2"/>
  <c r="T474" i="2"/>
  <c r="R474" i="2"/>
  <c r="P474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45" i="2"/>
  <c r="BH445" i="2"/>
  <c r="BG445" i="2"/>
  <c r="BF445" i="2"/>
  <c r="T445" i="2"/>
  <c r="R445" i="2"/>
  <c r="P445" i="2"/>
  <c r="BI441" i="2"/>
  <c r="BH441" i="2"/>
  <c r="BG441" i="2"/>
  <c r="BF441" i="2"/>
  <c r="T441" i="2"/>
  <c r="R441" i="2"/>
  <c r="P441" i="2"/>
  <c r="BI435" i="2"/>
  <c r="BH435" i="2"/>
  <c r="BG435" i="2"/>
  <c r="BF435" i="2"/>
  <c r="T435" i="2"/>
  <c r="R435" i="2"/>
  <c r="P435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4" i="2"/>
  <c r="BH414" i="2"/>
  <c r="BG414" i="2"/>
  <c r="BF414" i="2"/>
  <c r="T414" i="2"/>
  <c r="R414" i="2"/>
  <c r="P414" i="2"/>
  <c r="BI410" i="2"/>
  <c r="BH410" i="2"/>
  <c r="BG410" i="2"/>
  <c r="BF410" i="2"/>
  <c r="T410" i="2"/>
  <c r="R410" i="2"/>
  <c r="P410" i="2"/>
  <c r="BI405" i="2"/>
  <c r="BH405" i="2"/>
  <c r="BG405" i="2"/>
  <c r="BF405" i="2"/>
  <c r="T405" i="2"/>
  <c r="R405" i="2"/>
  <c r="P405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79" i="2"/>
  <c r="BH379" i="2"/>
  <c r="BG379" i="2"/>
  <c r="BF379" i="2"/>
  <c r="T379" i="2"/>
  <c r="R379" i="2"/>
  <c r="P379" i="2"/>
  <c r="BI374" i="2"/>
  <c r="BH374" i="2"/>
  <c r="BG374" i="2"/>
  <c r="BF374" i="2"/>
  <c r="T374" i="2"/>
  <c r="R374" i="2"/>
  <c r="P374" i="2"/>
  <c r="BI368" i="2"/>
  <c r="BH368" i="2"/>
  <c r="BG368" i="2"/>
  <c r="BF368" i="2"/>
  <c r="T368" i="2"/>
  <c r="R368" i="2"/>
  <c r="P368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1" i="2"/>
  <c r="BH351" i="2"/>
  <c r="BG351" i="2"/>
  <c r="BF351" i="2"/>
  <c r="T351" i="2"/>
  <c r="R351" i="2"/>
  <c r="P351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29" i="2"/>
  <c r="BH229" i="2"/>
  <c r="BG229" i="2"/>
  <c r="BF229" i="2"/>
  <c r="T229" i="2"/>
  <c r="R229" i="2"/>
  <c r="P229" i="2"/>
  <c r="BI223" i="2"/>
  <c r="BH223" i="2"/>
  <c r="BG223" i="2"/>
  <c r="BF223" i="2"/>
  <c r="T223" i="2"/>
  <c r="R223" i="2"/>
  <c r="P223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61" i="2"/>
  <c r="BH161" i="2"/>
  <c r="BG161" i="2"/>
  <c r="BF161" i="2"/>
  <c r="T161" i="2"/>
  <c r="R161" i="2"/>
  <c r="P161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0" i="2"/>
  <c r="BH120" i="2"/>
  <c r="BG120" i="2"/>
  <c r="BF120" i="2"/>
  <c r="T120" i="2"/>
  <c r="R120" i="2"/>
  <c r="P120" i="2"/>
  <c r="BI113" i="2"/>
  <c r="BH113" i="2"/>
  <c r="BG113" i="2"/>
  <c r="BF113" i="2"/>
  <c r="T113" i="2"/>
  <c r="R113" i="2"/>
  <c r="P113" i="2"/>
  <c r="BI102" i="2"/>
  <c r="BH102" i="2"/>
  <c r="BG102" i="2"/>
  <c r="BF102" i="2"/>
  <c r="T102" i="2"/>
  <c r="R102" i="2"/>
  <c r="P102" i="2"/>
  <c r="BI92" i="2"/>
  <c r="BH92" i="2"/>
  <c r="BG92" i="2"/>
  <c r="BF92" i="2"/>
  <c r="T92" i="2"/>
  <c r="R92" i="2"/>
  <c r="P92" i="2"/>
  <c r="J86" i="2"/>
  <c r="J85" i="2"/>
  <c r="F85" i="2"/>
  <c r="F83" i="2"/>
  <c r="E81" i="2"/>
  <c r="J54" i="2"/>
  <c r="F54" i="2"/>
  <c r="F52" i="2"/>
  <c r="E50" i="2"/>
  <c r="J18" i="2"/>
  <c r="E18" i="2"/>
  <c r="F86" i="2" s="1"/>
  <c r="J17" i="2"/>
  <c r="J83" i="2"/>
  <c r="E7" i="2"/>
  <c r="E79" i="2" s="1"/>
  <c r="L50" i="1"/>
  <c r="AM50" i="1"/>
  <c r="AM49" i="1"/>
  <c r="L49" i="1"/>
  <c r="AM47" i="1"/>
  <c r="L47" i="1"/>
  <c r="L45" i="1"/>
  <c r="L44" i="1"/>
  <c r="J427" i="2"/>
  <c r="BK362" i="2"/>
  <c r="J161" i="2"/>
  <c r="J379" i="2"/>
  <c r="BK318" i="2"/>
  <c r="J490" i="2"/>
  <c r="BK337" i="2"/>
  <c r="BK188" i="2"/>
  <c r="J486" i="2"/>
  <c r="J102" i="2"/>
  <c r="J95" i="3"/>
  <c r="BK98" i="3"/>
  <c r="J183" i="3"/>
  <c r="J244" i="4"/>
  <c r="BK97" i="4"/>
  <c r="BK161" i="4"/>
  <c r="BK115" i="4"/>
  <c r="J200" i="4"/>
  <c r="J100" i="4"/>
  <c r="J108" i="5"/>
  <c r="BK144" i="5"/>
  <c r="J153" i="5"/>
  <c r="J173" i="5"/>
  <c r="J235" i="6"/>
  <c r="J178" i="6"/>
  <c r="BK227" i="6"/>
  <c r="BK113" i="6"/>
  <c r="J86" i="8"/>
  <c r="BK541" i="2"/>
  <c r="BK422" i="2"/>
  <c r="J292" i="2"/>
  <c r="BK141" i="2"/>
  <c r="J400" i="2"/>
  <c r="J278" i="2"/>
  <c r="J548" i="2"/>
  <c r="BK414" i="2"/>
  <c r="J261" i="2"/>
  <c r="BK519" i="2"/>
  <c r="J239" i="2"/>
  <c r="J146" i="3"/>
  <c r="BK183" i="3"/>
  <c r="BK127" i="3"/>
  <c r="BK146" i="3"/>
  <c r="J92" i="3"/>
  <c r="BK152" i="4"/>
  <c r="J235" i="4"/>
  <c r="BK109" i="4"/>
  <c r="BK238" i="4"/>
  <c r="J220" i="4"/>
  <c r="BK196" i="4"/>
  <c r="BK142" i="4"/>
  <c r="BK193" i="4"/>
  <c r="J94" i="4"/>
  <c r="BK111" i="5"/>
  <c r="J137" i="5"/>
  <c r="BK192" i="5"/>
  <c r="J195" i="5"/>
  <c r="J182" i="6"/>
  <c r="J167" i="6"/>
  <c r="J161" i="6"/>
  <c r="J141" i="6"/>
  <c r="J92" i="8"/>
  <c r="J514" i="2"/>
  <c r="J418" i="2"/>
  <c r="J274" i="2"/>
  <c r="AS54" i="1"/>
  <c r="BK418" i="2"/>
  <c r="BK306" i="2"/>
  <c r="BK185" i="2"/>
  <c r="BK481" i="2"/>
  <c r="BK292" i="2"/>
  <c r="J149" i="3"/>
  <c r="BK179" i="3"/>
  <c r="J143" i="3"/>
  <c r="J159" i="3"/>
  <c r="BK105" i="3"/>
  <c r="J167" i="4"/>
  <c r="J241" i="4"/>
  <c r="J136" i="4"/>
  <c r="J119" i="4"/>
  <c r="BK164" i="4"/>
  <c r="J134" i="5"/>
  <c r="BK173" i="5"/>
  <c r="BK89" i="5"/>
  <c r="J111" i="5"/>
  <c r="J92" i="5"/>
  <c r="BK263" i="6"/>
  <c r="J193" i="6"/>
  <c r="BK247" i="6"/>
  <c r="BK214" i="6"/>
  <c r="BK86" i="8"/>
  <c r="J430" i="2"/>
  <c r="BK296" i="2"/>
  <c r="BK92" i="2"/>
  <c r="BK427" i="2"/>
  <c r="J270" i="2"/>
  <c r="J120" i="2"/>
  <c r="J410" i="2"/>
  <c r="J257" i="2"/>
  <c r="BK180" i="2"/>
  <c r="J461" i="2"/>
  <c r="J128" i="2"/>
  <c r="J105" i="3"/>
  <c r="BK102" i="3"/>
  <c r="J179" i="3"/>
  <c r="BK111" i="3"/>
  <c r="BK158" i="4"/>
  <c r="J229" i="4"/>
  <c r="BK167" i="4"/>
  <c r="BK139" i="4"/>
  <c r="J174" i="4"/>
  <c r="BK91" i="4"/>
  <c r="BK101" i="5"/>
  <c r="BK166" i="5"/>
  <c r="J189" i="5"/>
  <c r="BK189" i="5"/>
  <c r="J214" i="6"/>
  <c r="J199" i="6"/>
  <c r="J220" i="6"/>
  <c r="BK167" i="6"/>
  <c r="J109" i="8"/>
  <c r="BK105" i="8"/>
  <c r="BK467" i="2"/>
  <c r="BK410" i="2"/>
  <c r="BK243" i="2"/>
  <c r="J493" i="2"/>
  <c r="BK341" i="2"/>
  <c r="BK261" i="2"/>
  <c r="J530" i="2"/>
  <c r="BK400" i="2"/>
  <c r="J229" i="2"/>
  <c r="J508" i="2"/>
  <c r="J333" i="2"/>
  <c r="J136" i="3"/>
  <c r="BK165" i="3"/>
  <c r="J133" i="3"/>
  <c r="BK139" i="3"/>
  <c r="J213" i="4"/>
  <c r="J126" i="4"/>
  <c r="BK203" i="4"/>
  <c r="J155" i="4"/>
  <c r="BK229" i="4"/>
  <c r="BK122" i="4"/>
  <c r="J127" i="5"/>
  <c r="J177" i="5"/>
  <c r="BK98" i="5"/>
  <c r="J131" i="5"/>
  <c r="BK127" i="5"/>
  <c r="J97" i="6"/>
  <c r="BK161" i="6"/>
  <c r="BK154" i="6"/>
  <c r="BK189" i="6"/>
  <c r="J89" i="8"/>
  <c r="BK95" i="8"/>
  <c r="J445" i="2"/>
  <c r="BK314" i="2"/>
  <c r="BK120" i="2"/>
  <c r="BK435" i="2"/>
  <c r="J302" i="2"/>
  <c r="J146" i="2"/>
  <c r="J435" i="2"/>
  <c r="BK302" i="2"/>
  <c r="J195" i="2"/>
  <c r="BK474" i="2"/>
  <c r="BK278" i="2"/>
  <c r="BK175" i="3"/>
  <c r="J111" i="3"/>
  <c r="J162" i="3"/>
  <c r="BK108" i="3"/>
  <c r="J164" i="4"/>
  <c r="BK223" i="4"/>
  <c r="J97" i="4"/>
  <c r="BK232" i="4"/>
  <c r="BK216" i="4"/>
  <c r="BK187" i="4"/>
  <c r="BK126" i="4"/>
  <c r="J161" i="4"/>
  <c r="BK177" i="5"/>
  <c r="BK183" i="5"/>
  <c r="J120" i="5"/>
  <c r="J144" i="5"/>
  <c r="J254" i="6"/>
  <c r="BK250" i="6"/>
  <c r="BK244" i="6"/>
  <c r="BK199" i="6"/>
  <c r="BK82" i="8"/>
  <c r="J99" i="8"/>
  <c r="BK461" i="2"/>
  <c r="BK379" i="2"/>
  <c r="J188" i="2"/>
  <c r="BK323" i="2"/>
  <c r="J265" i="2"/>
  <c r="J132" i="2"/>
  <c r="J474" i="2"/>
  <c r="BK396" i="2"/>
  <c r="BK146" i="2"/>
  <c r="J351" i="2"/>
  <c r="BK137" i="2"/>
  <c r="J108" i="3"/>
  <c r="J120" i="3"/>
  <c r="J189" i="3"/>
  <c r="BK123" i="3"/>
  <c r="J190" i="4"/>
  <c r="J226" i="4"/>
  <c r="J184" i="4"/>
  <c r="J103" i="4"/>
  <c r="BK132" i="4"/>
  <c r="J114" i="5"/>
  <c r="BK134" i="5"/>
  <c r="J140" i="5"/>
  <c r="BK156" i="5"/>
  <c r="J207" i="6"/>
  <c r="J171" i="6"/>
  <c r="J189" i="6"/>
  <c r="BK171" i="6"/>
  <c r="J88" i="7"/>
  <c r="J481" i="2"/>
  <c r="BK368" i="2"/>
  <c r="J253" i="2"/>
  <c r="BK530" i="2"/>
  <c r="BK358" i="2"/>
  <c r="BK223" i="2"/>
  <c r="BK458" i="2"/>
  <c r="BK310" i="2"/>
  <c r="J199" i="2"/>
  <c r="BK514" i="2"/>
  <c r="BK327" i="2"/>
  <c r="J169" i="3"/>
  <c r="BK189" i="3"/>
  <c r="BK136" i="3"/>
  <c r="BK149" i="3"/>
  <c r="BK89" i="3"/>
  <c r="J142" i="4"/>
  <c r="J209" i="4"/>
  <c r="J158" i="4"/>
  <c r="BK235" i="4"/>
  <c r="BK106" i="4"/>
  <c r="J117" i="5"/>
  <c r="BK180" i="5"/>
  <c r="BK108" i="5"/>
  <c r="J95" i="5"/>
  <c r="J247" i="6"/>
  <c r="BK241" i="6"/>
  <c r="J263" i="6"/>
  <c r="BK231" i="6"/>
  <c r="J107" i="6"/>
  <c r="BK89" i="8"/>
  <c r="J455" i="2"/>
  <c r="J323" i="2"/>
  <c r="BK548" i="2"/>
  <c r="J405" i="2"/>
  <c r="BK229" i="2"/>
  <c r="BK113" i="2"/>
  <c r="J422" i="2"/>
  <c r="BK270" i="2"/>
  <c r="J113" i="2"/>
  <c r="BK274" i="2"/>
  <c r="BK153" i="3"/>
  <c r="BK186" i="3"/>
  <c r="J153" i="3"/>
  <c r="BK169" i="3"/>
  <c r="BK117" i="3"/>
  <c r="J181" i="4"/>
  <c r="J232" i="4"/>
  <c r="BK129" i="4"/>
  <c r="BK136" i="4"/>
  <c r="J152" i="4"/>
  <c r="BK163" i="5"/>
  <c r="BK153" i="5"/>
  <c r="BK124" i="5"/>
  <c r="J147" i="5"/>
  <c r="BK114" i="5"/>
  <c r="BK254" i="6"/>
  <c r="BK97" i="6"/>
  <c r="J88" i="6"/>
  <c r="BK101" i="7"/>
  <c r="BK99" i="8"/>
  <c r="J501" i="2"/>
  <c r="J358" i="2"/>
  <c r="J208" i="2"/>
  <c r="BK486" i="2"/>
  <c r="J374" i="2"/>
  <c r="BK257" i="2"/>
  <c r="BK455" i="2"/>
  <c r="BK391" i="2"/>
  <c r="BK177" i="2"/>
  <c r="J368" i="2"/>
  <c r="BK203" i="2"/>
  <c r="J114" i="3"/>
  <c r="J156" i="3"/>
  <c r="J89" i="3"/>
  <c r="J238" i="4"/>
  <c r="J106" i="4"/>
  <c r="BK170" i="4"/>
  <c r="BK100" i="4"/>
  <c r="J91" i="4"/>
  <c r="J223" i="4"/>
  <c r="BK200" i="4"/>
  <c r="BK174" i="4"/>
  <c r="BK112" i="4"/>
  <c r="J170" i="4"/>
  <c r="J192" i="5"/>
  <c r="BK95" i="5"/>
  <c r="J104" i="5"/>
  <c r="J101" i="5"/>
  <c r="J124" i="5"/>
  <c r="J288" i="6"/>
  <c r="BK207" i="6"/>
  <c r="BK107" i="6"/>
  <c r="BK235" i="6"/>
  <c r="J98" i="7"/>
  <c r="BK102" i="8"/>
  <c r="BK441" i="2"/>
  <c r="J306" i="2"/>
  <c r="J385" i="2"/>
  <c r="J243" i="2"/>
  <c r="BK102" i="2"/>
  <c r="J441" i="2"/>
  <c r="J288" i="2"/>
  <c r="BK215" i="2"/>
  <c r="BK505" i="2"/>
  <c r="J236" i="2"/>
  <c r="BK130" i="3"/>
  <c r="BK159" i="3"/>
  <c r="BK114" i="3"/>
  <c r="BK143" i="3"/>
  <c r="BK244" i="4"/>
  <c r="J115" i="4"/>
  <c r="BK178" i="4"/>
  <c r="J129" i="4"/>
  <c r="BK190" i="4"/>
  <c r="J183" i="5"/>
  <c r="J98" i="5"/>
  <c r="BK150" i="5"/>
  <c r="J166" i="5"/>
  <c r="BK198" i="5"/>
  <c r="J244" i="6"/>
  <c r="J231" i="6"/>
  <c r="BK288" i="6"/>
  <c r="J278" i="6"/>
  <c r="J85" i="7"/>
  <c r="J505" i="2"/>
  <c r="J414" i="2"/>
  <c r="J185" i="2"/>
  <c r="J467" i="2"/>
  <c r="J337" i="2"/>
  <c r="BK253" i="2"/>
  <c r="J541" i="2"/>
  <c r="BK385" i="2"/>
  <c r="BK236" i="2"/>
  <c r="BK493" i="2"/>
  <c r="J247" i="2"/>
  <c r="J139" i="3"/>
  <c r="BK172" i="3"/>
  <c r="BK162" i="3"/>
  <c r="J165" i="3"/>
  <c r="BK184" i="4"/>
  <c r="J187" i="4"/>
  <c r="BK209" i="4"/>
  <c r="J186" i="5"/>
  <c r="BK147" i="5"/>
  <c r="J159" i="5"/>
  <c r="BK104" i="5"/>
  <c r="J268" i="6"/>
  <c r="BK88" i="6"/>
  <c r="BK149" i="6"/>
  <c r="BK88" i="7"/>
  <c r="J82" i="8"/>
  <c r="J519" i="2"/>
  <c r="J282" i="2"/>
  <c r="BK128" i="2"/>
  <c r="J464" i="2"/>
  <c r="BK282" i="2"/>
  <c r="BK195" i="2"/>
  <c r="BK445" i="2"/>
  <c r="J314" i="2"/>
  <c r="BK161" i="2"/>
  <c r="BK374" i="2"/>
  <c r="J223" i="2"/>
  <c r="J117" i="3"/>
  <c r="J123" i="3"/>
  <c r="BK92" i="3"/>
  <c r="BK156" i="3"/>
  <c r="BK95" i="3"/>
  <c r="BK155" i="4"/>
  <c r="BK213" i="4"/>
  <c r="J178" i="4"/>
  <c r="J109" i="4"/>
  <c r="BK181" i="4"/>
  <c r="J198" i="5"/>
  <c r="BK195" i="5"/>
  <c r="J180" i="5"/>
  <c r="J89" i="5"/>
  <c r="J250" i="6"/>
  <c r="J227" i="6"/>
  <c r="BK268" i="6"/>
  <c r="BK220" i="6"/>
  <c r="BK85" i="7"/>
  <c r="J102" i="8"/>
  <c r="BK464" i="2"/>
  <c r="BK405" i="2"/>
  <c r="BK265" i="2"/>
  <c r="BK508" i="2"/>
  <c r="BK333" i="2"/>
  <c r="BK208" i="2"/>
  <c r="BK497" i="2"/>
  <c r="J318" i="2"/>
  <c r="BK239" i="2"/>
  <c r="J497" i="2"/>
  <c r="BK345" i="2"/>
  <c r="J180" i="2"/>
  <c r="J102" i="3"/>
  <c r="J186" i="3"/>
  <c r="J175" i="3"/>
  <c r="J127" i="3"/>
  <c r="J196" i="4"/>
  <c r="J139" i="4"/>
  <c r="BK145" i="4"/>
  <c r="BK94" i="4"/>
  <c r="BK226" i="4"/>
  <c r="BK206" i="4"/>
  <c r="J193" i="4"/>
  <c r="BK220" i="4"/>
  <c r="BK119" i="4"/>
  <c r="J156" i="5"/>
  <c r="BK169" i="5"/>
  <c r="J163" i="5"/>
  <c r="J169" i="5"/>
  <c r="J241" i="6"/>
  <c r="BK182" i="6"/>
  <c r="BK278" i="6"/>
  <c r="J113" i="6"/>
  <c r="J101" i="7"/>
  <c r="BK109" i="8"/>
  <c r="BK490" i="2"/>
  <c r="BK351" i="2"/>
  <c r="BK132" i="2"/>
  <c r="J345" i="2"/>
  <c r="BK288" i="2"/>
  <c r="J203" i="2"/>
  <c r="BK501" i="2"/>
  <c r="J327" i="2"/>
  <c r="BK247" i="2"/>
  <c r="J92" i="2"/>
  <c r="J391" i="2"/>
  <c r="BK199" i="2"/>
  <c r="BK192" i="3"/>
  <c r="J192" i="3"/>
  <c r="J172" i="3"/>
  <c r="J216" i="4"/>
  <c r="J148" i="4"/>
  <c r="J206" i="4"/>
  <c r="BK148" i="4"/>
  <c r="J203" i="4"/>
  <c r="BK103" i="4"/>
  <c r="BK186" i="5"/>
  <c r="BK117" i="5"/>
  <c r="J150" i="5"/>
  <c r="BK120" i="5"/>
  <c r="J149" i="6"/>
  <c r="J131" i="6"/>
  <c r="BK141" i="6"/>
  <c r="BK131" i="6"/>
  <c r="J95" i="8"/>
  <c r="J458" i="2"/>
  <c r="J341" i="2"/>
  <c r="J137" i="2"/>
  <c r="J396" i="2"/>
  <c r="J310" i="2"/>
  <c r="J177" i="2"/>
  <c r="BK430" i="2"/>
  <c r="J296" i="2"/>
  <c r="J141" i="2"/>
  <c r="J362" i="2"/>
  <c r="J215" i="2"/>
  <c r="BK120" i="3"/>
  <c r="BK133" i="3"/>
  <c r="J98" i="3"/>
  <c r="J130" i="3"/>
  <c r="BK241" i="4"/>
  <c r="J112" i="4"/>
  <c r="J132" i="4"/>
  <c r="J122" i="4"/>
  <c r="J145" i="4"/>
  <c r="BK159" i="5"/>
  <c r="BK92" i="5"/>
  <c r="BK131" i="5"/>
  <c r="BK137" i="5"/>
  <c r="BK140" i="5"/>
  <c r="BK178" i="6"/>
  <c r="J154" i="6"/>
  <c r="BK193" i="6"/>
  <c r="BK98" i="7"/>
  <c r="J105" i="8"/>
  <c r="BK92" i="8"/>
  <c r="P253" i="6" l="1"/>
  <c r="T253" i="6"/>
  <c r="T140" i="6"/>
  <c r="R140" i="6"/>
  <c r="P140" i="6"/>
  <c r="P91" i="2"/>
  <c r="T269" i="2"/>
  <c r="P287" i="2"/>
  <c r="T322" i="2"/>
  <c r="T409" i="2"/>
  <c r="T426" i="2"/>
  <c r="P518" i="2"/>
  <c r="T88" i="3"/>
  <c r="T101" i="3"/>
  <c r="R126" i="3"/>
  <c r="R142" i="3"/>
  <c r="R152" i="3"/>
  <c r="P168" i="3"/>
  <c r="BK182" i="3"/>
  <c r="J182" i="3" s="1"/>
  <c r="J67" i="3" s="1"/>
  <c r="T91" i="2"/>
  <c r="P269" i="2"/>
  <c r="R287" i="2"/>
  <c r="P322" i="2"/>
  <c r="P409" i="2"/>
  <c r="R426" i="2"/>
  <c r="BK518" i="2"/>
  <c r="J518" i="2" s="1"/>
  <c r="J69" i="2" s="1"/>
  <c r="P88" i="3"/>
  <c r="R101" i="3"/>
  <c r="T126" i="3"/>
  <c r="T142" i="3"/>
  <c r="P152" i="3"/>
  <c r="T168" i="3"/>
  <c r="P182" i="3"/>
  <c r="R90" i="4"/>
  <c r="P118" i="4"/>
  <c r="BK125" i="4"/>
  <c r="J125" i="4" s="1"/>
  <c r="J62" i="4" s="1"/>
  <c r="BK135" i="4"/>
  <c r="J135" i="4" s="1"/>
  <c r="J63" i="4" s="1"/>
  <c r="BK151" i="4"/>
  <c r="J151" i="4" s="1"/>
  <c r="J64" i="4" s="1"/>
  <c r="R151" i="4"/>
  <c r="P177" i="4"/>
  <c r="BK199" i="4"/>
  <c r="J199" i="4" s="1"/>
  <c r="J67" i="4" s="1"/>
  <c r="R199" i="4"/>
  <c r="BK212" i="4"/>
  <c r="J212" i="4" s="1"/>
  <c r="J68" i="4" s="1"/>
  <c r="R212" i="4"/>
  <c r="R219" i="4"/>
  <c r="P88" i="5"/>
  <c r="BK107" i="5"/>
  <c r="J107" i="5" s="1"/>
  <c r="J61" i="5" s="1"/>
  <c r="T107" i="5"/>
  <c r="R123" i="5"/>
  <c r="P130" i="5"/>
  <c r="T130" i="5"/>
  <c r="T143" i="5"/>
  <c r="R162" i="5"/>
  <c r="R176" i="5"/>
  <c r="R87" i="6"/>
  <c r="T153" i="6"/>
  <c r="BK267" i="6"/>
  <c r="J267" i="6" s="1"/>
  <c r="J65" i="6" s="1"/>
  <c r="P267" i="6"/>
  <c r="R84" i="7"/>
  <c r="R83" i="7" s="1"/>
  <c r="P97" i="7"/>
  <c r="P81" i="8"/>
  <c r="P80" i="8" s="1"/>
  <c r="AU61" i="1" s="1"/>
  <c r="BK91" i="2"/>
  <c r="J91" i="2" s="1"/>
  <c r="J61" i="2" s="1"/>
  <c r="BK269" i="2"/>
  <c r="J269" i="2" s="1"/>
  <c r="J62" i="2" s="1"/>
  <c r="BK287" i="2"/>
  <c r="J287" i="2" s="1"/>
  <c r="J63" i="2" s="1"/>
  <c r="BK322" i="2"/>
  <c r="J322" i="2" s="1"/>
  <c r="J64" i="2" s="1"/>
  <c r="BK409" i="2"/>
  <c r="J409" i="2" s="1"/>
  <c r="J65" i="2" s="1"/>
  <c r="BK426" i="2"/>
  <c r="J426" i="2" s="1"/>
  <c r="J66" i="2" s="1"/>
  <c r="R518" i="2"/>
  <c r="R88" i="3"/>
  <c r="P101" i="3"/>
  <c r="P126" i="3"/>
  <c r="P142" i="3"/>
  <c r="BK152" i="3"/>
  <c r="J152" i="3" s="1"/>
  <c r="J64" i="3" s="1"/>
  <c r="BK168" i="3"/>
  <c r="J168" i="3" s="1"/>
  <c r="J65" i="3" s="1"/>
  <c r="T182" i="3"/>
  <c r="T90" i="4"/>
  <c r="R118" i="4"/>
  <c r="P125" i="4"/>
  <c r="P135" i="4"/>
  <c r="T135" i="4"/>
  <c r="T151" i="4"/>
  <c r="BK177" i="4"/>
  <c r="J177" i="4" s="1"/>
  <c r="J66" i="4" s="1"/>
  <c r="R177" i="4"/>
  <c r="P199" i="4"/>
  <c r="BK219" i="4"/>
  <c r="J219" i="4" s="1"/>
  <c r="J69" i="4" s="1"/>
  <c r="P219" i="4"/>
  <c r="R88" i="5"/>
  <c r="R107" i="5"/>
  <c r="P123" i="5"/>
  <c r="BK130" i="5"/>
  <c r="J130" i="5" s="1"/>
  <c r="J63" i="5" s="1"/>
  <c r="R130" i="5"/>
  <c r="P143" i="5"/>
  <c r="BK162" i="5"/>
  <c r="J162" i="5"/>
  <c r="J65" i="5" s="1"/>
  <c r="T162" i="5"/>
  <c r="P176" i="5"/>
  <c r="BK87" i="6"/>
  <c r="J87" i="6" s="1"/>
  <c r="J61" i="6" s="1"/>
  <c r="T87" i="6"/>
  <c r="T86" i="6" s="1"/>
  <c r="T85" i="6" s="1"/>
  <c r="P153" i="6"/>
  <c r="T267" i="6"/>
  <c r="BK84" i="7"/>
  <c r="J84" i="7" s="1"/>
  <c r="J61" i="7" s="1"/>
  <c r="T84" i="7"/>
  <c r="T83" i="7"/>
  <c r="R97" i="7"/>
  <c r="R81" i="8"/>
  <c r="R80" i="8" s="1"/>
  <c r="R91" i="2"/>
  <c r="R269" i="2"/>
  <c r="T287" i="2"/>
  <c r="R322" i="2"/>
  <c r="R409" i="2"/>
  <c r="P426" i="2"/>
  <c r="T518" i="2"/>
  <c r="BK88" i="3"/>
  <c r="J88" i="3" s="1"/>
  <c r="J60" i="3" s="1"/>
  <c r="BK101" i="3"/>
  <c r="J101" i="3" s="1"/>
  <c r="J61" i="3" s="1"/>
  <c r="BK126" i="3"/>
  <c r="J126" i="3" s="1"/>
  <c r="J62" i="3" s="1"/>
  <c r="BK142" i="3"/>
  <c r="J142" i="3" s="1"/>
  <c r="J63" i="3" s="1"/>
  <c r="T152" i="3"/>
  <c r="R168" i="3"/>
  <c r="R182" i="3"/>
  <c r="BK90" i="4"/>
  <c r="J90" i="4" s="1"/>
  <c r="J60" i="4" s="1"/>
  <c r="P90" i="4"/>
  <c r="BK118" i="4"/>
  <c r="J118" i="4" s="1"/>
  <c r="J61" i="4" s="1"/>
  <c r="T118" i="4"/>
  <c r="R125" i="4"/>
  <c r="T125" i="4"/>
  <c r="R135" i="4"/>
  <c r="P151" i="4"/>
  <c r="T177" i="4"/>
  <c r="T199" i="4"/>
  <c r="P212" i="4"/>
  <c r="T212" i="4"/>
  <c r="T219" i="4"/>
  <c r="BK88" i="5"/>
  <c r="J88" i="5" s="1"/>
  <c r="J60" i="5" s="1"/>
  <c r="T88" i="5"/>
  <c r="P107" i="5"/>
  <c r="BK123" i="5"/>
  <c r="J123" i="5" s="1"/>
  <c r="J62" i="5" s="1"/>
  <c r="T123" i="5"/>
  <c r="BK143" i="5"/>
  <c r="J143" i="5" s="1"/>
  <c r="J64" i="5" s="1"/>
  <c r="R143" i="5"/>
  <c r="P162" i="5"/>
  <c r="BK176" i="5"/>
  <c r="J176" i="5"/>
  <c r="J67" i="5" s="1"/>
  <c r="T176" i="5"/>
  <c r="P87" i="6"/>
  <c r="P86" i="6"/>
  <c r="BK153" i="6"/>
  <c r="J153" i="6" s="1"/>
  <c r="J63" i="6" s="1"/>
  <c r="R153" i="6"/>
  <c r="R267" i="6"/>
  <c r="P84" i="7"/>
  <c r="P83" i="7" s="1"/>
  <c r="P82" i="7" s="1"/>
  <c r="AU60" i="1" s="1"/>
  <c r="BK97" i="7"/>
  <c r="J97" i="7" s="1"/>
  <c r="J62" i="7" s="1"/>
  <c r="T97" i="7"/>
  <c r="BK81" i="8"/>
  <c r="BK80" i="8" s="1"/>
  <c r="J80" i="8" s="1"/>
  <c r="J59" i="8" s="1"/>
  <c r="T81" i="8"/>
  <c r="T80" i="8" s="1"/>
  <c r="BK513" i="2"/>
  <c r="BK512" i="2" s="1"/>
  <c r="J512" i="2" s="1"/>
  <c r="J67" i="2" s="1"/>
  <c r="BK172" i="5"/>
  <c r="J172" i="5" s="1"/>
  <c r="J66" i="5" s="1"/>
  <c r="BK140" i="6"/>
  <c r="J140" i="6" s="1"/>
  <c r="J62" i="6" s="1"/>
  <c r="BK178" i="3"/>
  <c r="J178" i="3" s="1"/>
  <c r="J66" i="3" s="1"/>
  <c r="BK253" i="6"/>
  <c r="J253" i="6" s="1"/>
  <c r="J64" i="6" s="1"/>
  <c r="BK173" i="4"/>
  <c r="J173" i="4" s="1"/>
  <c r="J65" i="4" s="1"/>
  <c r="E48" i="8"/>
  <c r="J52" i="8"/>
  <c r="F55" i="8"/>
  <c r="BE89" i="8"/>
  <c r="BE95" i="8"/>
  <c r="BE99" i="8"/>
  <c r="BE102" i="8"/>
  <c r="BE105" i="8"/>
  <c r="BE109" i="8"/>
  <c r="BE82" i="8"/>
  <c r="BE86" i="8"/>
  <c r="BE92" i="8"/>
  <c r="E48" i="7"/>
  <c r="F79" i="7"/>
  <c r="BE85" i="7"/>
  <c r="J76" i="7"/>
  <c r="BE88" i="7"/>
  <c r="BE98" i="7"/>
  <c r="BE101" i="7"/>
  <c r="J52" i="6"/>
  <c r="BE97" i="6"/>
  <c r="BE149" i="6"/>
  <c r="BE241" i="6"/>
  <c r="BE244" i="6"/>
  <c r="BE250" i="6"/>
  <c r="BE254" i="6"/>
  <c r="BE263" i="6"/>
  <c r="BE268" i="6"/>
  <c r="E75" i="6"/>
  <c r="BE88" i="6"/>
  <c r="BE107" i="6"/>
  <c r="BE161" i="6"/>
  <c r="BE171" i="6"/>
  <c r="BE178" i="6"/>
  <c r="BE182" i="6"/>
  <c r="BE193" i="6"/>
  <c r="BE199" i="6"/>
  <c r="BE207" i="6"/>
  <c r="BE227" i="6"/>
  <c r="BE231" i="6"/>
  <c r="BE235" i="6"/>
  <c r="BE247" i="6"/>
  <c r="BE278" i="6"/>
  <c r="BE288" i="6"/>
  <c r="F55" i="6"/>
  <c r="BE141" i="6"/>
  <c r="BE189" i="6"/>
  <c r="BE214" i="6"/>
  <c r="BE113" i="6"/>
  <c r="BE131" i="6"/>
  <c r="BE154" i="6"/>
  <c r="BE167" i="6"/>
  <c r="BE220" i="6"/>
  <c r="J55" i="5"/>
  <c r="F84" i="5"/>
  <c r="BE92" i="5"/>
  <c r="BE98" i="5"/>
  <c r="BE108" i="5"/>
  <c r="BE134" i="5"/>
  <c r="BE180" i="5"/>
  <c r="BE183" i="5"/>
  <c r="BE186" i="5"/>
  <c r="BE192" i="5"/>
  <c r="BE195" i="5"/>
  <c r="BE198" i="5"/>
  <c r="E48" i="5"/>
  <c r="F54" i="5"/>
  <c r="J81" i="5"/>
  <c r="BE89" i="5"/>
  <c r="BE95" i="5"/>
  <c r="BE104" i="5"/>
  <c r="BE117" i="5"/>
  <c r="BE120" i="5"/>
  <c r="BE124" i="5"/>
  <c r="BE131" i="5"/>
  <c r="BE153" i="5"/>
  <c r="BE169" i="5"/>
  <c r="BE173" i="5"/>
  <c r="BE177" i="5"/>
  <c r="J54" i="5"/>
  <c r="BE101" i="5"/>
  <c r="BE111" i="5"/>
  <c r="BE114" i="5"/>
  <c r="BE156" i="5"/>
  <c r="BE159" i="5"/>
  <c r="BE163" i="5"/>
  <c r="BE189" i="5"/>
  <c r="BE127" i="5"/>
  <c r="BE137" i="5"/>
  <c r="BE140" i="5"/>
  <c r="BE144" i="5"/>
  <c r="BE147" i="5"/>
  <c r="BE150" i="5"/>
  <c r="BE166" i="5"/>
  <c r="J54" i="4"/>
  <c r="BE109" i="4"/>
  <c r="BE112" i="4"/>
  <c r="BE126" i="4"/>
  <c r="BE136" i="4"/>
  <c r="BE139" i="4"/>
  <c r="BE145" i="4"/>
  <c r="BE148" i="4"/>
  <c r="BE152" i="4"/>
  <c r="BE155" i="4"/>
  <c r="BE184" i="4"/>
  <c r="BE203" i="4"/>
  <c r="BE213" i="4"/>
  <c r="BE223" i="4"/>
  <c r="BE241" i="4"/>
  <c r="E48" i="4"/>
  <c r="J52" i="4"/>
  <c r="F55" i="4"/>
  <c r="F85" i="4"/>
  <c r="J86" i="4"/>
  <c r="BE91" i="4"/>
  <c r="BE97" i="4"/>
  <c r="BE103" i="4"/>
  <c r="BE106" i="4"/>
  <c r="BE142" i="4"/>
  <c r="BE158" i="4"/>
  <c r="BE164" i="4"/>
  <c r="BE167" i="4"/>
  <c r="BE209" i="4"/>
  <c r="BE115" i="4"/>
  <c r="BE122" i="4"/>
  <c r="BE161" i="4"/>
  <c r="BE181" i="4"/>
  <c r="BE187" i="4"/>
  <c r="BE190" i="4"/>
  <c r="BE193" i="4"/>
  <c r="BE196" i="4"/>
  <c r="BE216" i="4"/>
  <c r="BE220" i="4"/>
  <c r="BE94" i="4"/>
  <c r="BE100" i="4"/>
  <c r="BE119" i="4"/>
  <c r="BE129" i="4"/>
  <c r="BE132" i="4"/>
  <c r="BE170" i="4"/>
  <c r="BE174" i="4"/>
  <c r="BE178" i="4"/>
  <c r="BE200" i="4"/>
  <c r="BE206" i="4"/>
  <c r="BE226" i="4"/>
  <c r="BE229" i="4"/>
  <c r="BE232" i="4"/>
  <c r="BE235" i="4"/>
  <c r="BE238" i="4"/>
  <c r="BE244" i="4"/>
  <c r="F55" i="3"/>
  <c r="J81" i="3"/>
  <c r="BE98" i="3"/>
  <c r="BE102" i="3"/>
  <c r="BE111" i="3"/>
  <c r="BE117" i="3"/>
  <c r="BE133" i="3"/>
  <c r="BE149" i="3"/>
  <c r="BE156" i="3"/>
  <c r="BE159" i="3"/>
  <c r="BE172" i="3"/>
  <c r="BE186" i="3"/>
  <c r="J55" i="3"/>
  <c r="J83" i="3"/>
  <c r="BE114" i="3"/>
  <c r="BE120" i="3"/>
  <c r="BE130" i="3"/>
  <c r="BE143" i="3"/>
  <c r="BE153" i="3"/>
  <c r="BE165" i="3"/>
  <c r="BE169" i="3"/>
  <c r="BE179" i="3"/>
  <c r="E48" i="3"/>
  <c r="F54" i="3"/>
  <c r="BE92" i="3"/>
  <c r="BE127" i="3"/>
  <c r="BE136" i="3"/>
  <c r="BE139" i="3"/>
  <c r="BE175" i="3"/>
  <c r="BE89" i="3"/>
  <c r="BE95" i="3"/>
  <c r="BE105" i="3"/>
  <c r="BE108" i="3"/>
  <c r="BE123" i="3"/>
  <c r="BE146" i="3"/>
  <c r="BE162" i="3"/>
  <c r="BE183" i="3"/>
  <c r="BE189" i="3"/>
  <c r="BE192" i="3"/>
  <c r="E48" i="2"/>
  <c r="BE141" i="2"/>
  <c r="BE146" i="2"/>
  <c r="BE161" i="2"/>
  <c r="BE177" i="2"/>
  <c r="BE180" i="2"/>
  <c r="BE239" i="2"/>
  <c r="BE247" i="2"/>
  <c r="BE261" i="2"/>
  <c r="BE265" i="2"/>
  <c r="BE282" i="2"/>
  <c r="BE296" i="2"/>
  <c r="BE306" i="2"/>
  <c r="BE314" i="2"/>
  <c r="BE337" i="2"/>
  <c r="BE379" i="2"/>
  <c r="BE391" i="2"/>
  <c r="BE396" i="2"/>
  <c r="BE400" i="2"/>
  <c r="BE414" i="2"/>
  <c r="BE422" i="2"/>
  <c r="BE427" i="2"/>
  <c r="BE455" i="2"/>
  <c r="BE467" i="2"/>
  <c r="BE486" i="2"/>
  <c r="BE530" i="2"/>
  <c r="F55" i="2"/>
  <c r="BE102" i="2"/>
  <c r="BE113" i="2"/>
  <c r="BE128" i="2"/>
  <c r="BE132" i="2"/>
  <c r="BE137" i="2"/>
  <c r="BE195" i="2"/>
  <c r="BE199" i="2"/>
  <c r="BE203" i="2"/>
  <c r="BE208" i="2"/>
  <c r="BE223" i="2"/>
  <c r="BE270" i="2"/>
  <c r="BE278" i="2"/>
  <c r="BE323" i="2"/>
  <c r="BE333" i="2"/>
  <c r="BE341" i="2"/>
  <c r="BE345" i="2"/>
  <c r="BE351" i="2"/>
  <c r="BE358" i="2"/>
  <c r="BE368" i="2"/>
  <c r="BE374" i="2"/>
  <c r="BE435" i="2"/>
  <c r="BE474" i="2"/>
  <c r="BE490" i="2"/>
  <c r="BE505" i="2"/>
  <c r="BE508" i="2"/>
  <c r="BE519" i="2"/>
  <c r="BE120" i="2"/>
  <c r="BE185" i="2"/>
  <c r="BE188" i="2"/>
  <c r="BE243" i="2"/>
  <c r="BE292" i="2"/>
  <c r="BE302" i="2"/>
  <c r="BE310" i="2"/>
  <c r="BE362" i="2"/>
  <c r="BE405" i="2"/>
  <c r="BE410" i="2"/>
  <c r="BE418" i="2"/>
  <c r="BE441" i="2"/>
  <c r="BE445" i="2"/>
  <c r="BE458" i="2"/>
  <c r="BE461" i="2"/>
  <c r="BE464" i="2"/>
  <c r="BE493" i="2"/>
  <c r="BE501" i="2"/>
  <c r="BE514" i="2"/>
  <c r="BE541" i="2"/>
  <c r="BE92" i="2"/>
  <c r="BE215" i="2"/>
  <c r="BE229" i="2"/>
  <c r="BE236" i="2"/>
  <c r="BE253" i="2"/>
  <c r="BE257" i="2"/>
  <c r="BE274" i="2"/>
  <c r="BE288" i="2"/>
  <c r="BE318" i="2"/>
  <c r="BE327" i="2"/>
  <c r="BE385" i="2"/>
  <c r="BE430" i="2"/>
  <c r="BE481" i="2"/>
  <c r="BE497" i="2"/>
  <c r="BE548" i="2"/>
  <c r="F34" i="3"/>
  <c r="BA56" i="1" s="1"/>
  <c r="F35" i="5"/>
  <c r="BB58" i="1" s="1"/>
  <c r="F35" i="8"/>
  <c r="BB61" i="1" s="1"/>
  <c r="F37" i="3"/>
  <c r="BD56" i="1" s="1"/>
  <c r="F34" i="5"/>
  <c r="BA58" i="1" s="1"/>
  <c r="J34" i="6"/>
  <c r="AW59" i="1" s="1"/>
  <c r="F37" i="5"/>
  <c r="BD58" i="1" s="1"/>
  <c r="F34" i="6"/>
  <c r="BA59" i="1" s="1"/>
  <c r="J34" i="7"/>
  <c r="AW60" i="1" s="1"/>
  <c r="F34" i="4"/>
  <c r="BA57" i="1" s="1"/>
  <c r="F36" i="6"/>
  <c r="BC59" i="1" s="1"/>
  <c r="J34" i="4"/>
  <c r="AW57" i="1" s="1"/>
  <c r="F34" i="7"/>
  <c r="BA60" i="1" s="1"/>
  <c r="F37" i="7"/>
  <c r="BD60" i="1" s="1"/>
  <c r="F37" i="8"/>
  <c r="BD61" i="1" s="1"/>
  <c r="F37" i="2"/>
  <c r="BD55" i="1" s="1"/>
  <c r="F35" i="4"/>
  <c r="BB57" i="1" s="1"/>
  <c r="F35" i="2"/>
  <c r="BB55" i="1" s="1"/>
  <c r="F34" i="2"/>
  <c r="BA55" i="1" s="1"/>
  <c r="F36" i="5"/>
  <c r="BC58" i="1" s="1"/>
  <c r="F36" i="7"/>
  <c r="BC60" i="1" s="1"/>
  <c r="J34" i="8"/>
  <c r="AW61" i="1" s="1"/>
  <c r="J34" i="3"/>
  <c r="AW56" i="1" s="1"/>
  <c r="F36" i="4"/>
  <c r="BC57" i="1" s="1"/>
  <c r="F35" i="7"/>
  <c r="BB60" i="1" s="1"/>
  <c r="F34" i="8"/>
  <c r="BA61" i="1" s="1"/>
  <c r="F35" i="3"/>
  <c r="BB56" i="1" s="1"/>
  <c r="F36" i="3"/>
  <c r="BC56" i="1" s="1"/>
  <c r="F37" i="6"/>
  <c r="BD59" i="1" s="1"/>
  <c r="J34" i="2"/>
  <c r="AW55" i="1" s="1"/>
  <c r="F37" i="4"/>
  <c r="BD57" i="1" s="1"/>
  <c r="F36" i="8"/>
  <c r="BC61" i="1" s="1"/>
  <c r="F36" i="2"/>
  <c r="BC55" i="1" s="1"/>
  <c r="J34" i="5"/>
  <c r="AW58" i="1" s="1"/>
  <c r="F35" i="6"/>
  <c r="BB59" i="1" s="1"/>
  <c r="R90" i="2" l="1"/>
  <c r="R89" i="2" s="1"/>
  <c r="J513" i="2"/>
  <c r="J68" i="2" s="1"/>
  <c r="P85" i="6"/>
  <c r="AU59" i="1" s="1"/>
  <c r="T89" i="4"/>
  <c r="R86" i="6"/>
  <c r="R85" i="6"/>
  <c r="P87" i="5"/>
  <c r="AU58" i="1" s="1"/>
  <c r="R89" i="4"/>
  <c r="T90" i="2"/>
  <c r="T89" i="2" s="1"/>
  <c r="T82" i="7"/>
  <c r="T87" i="5"/>
  <c r="P89" i="4"/>
  <c r="AU57" i="1" s="1"/>
  <c r="R87" i="5"/>
  <c r="R87" i="3"/>
  <c r="R82" i="7"/>
  <c r="P87" i="3"/>
  <c r="AU56" i="1" s="1"/>
  <c r="T87" i="3"/>
  <c r="P90" i="2"/>
  <c r="P89" i="2" s="1"/>
  <c r="AU55" i="1" s="1"/>
  <c r="BK89" i="4"/>
  <c r="J89" i="4" s="1"/>
  <c r="J59" i="4" s="1"/>
  <c r="BK83" i="7"/>
  <c r="J83" i="7" s="1"/>
  <c r="J60" i="7" s="1"/>
  <c r="J81" i="8"/>
  <c r="J60" i="8" s="1"/>
  <c r="BK90" i="2"/>
  <c r="J90" i="2" s="1"/>
  <c r="J60" i="2" s="1"/>
  <c r="BK87" i="3"/>
  <c r="J87" i="3" s="1"/>
  <c r="J30" i="3" s="1"/>
  <c r="AG56" i="1" s="1"/>
  <c r="BK87" i="5"/>
  <c r="J87" i="5" s="1"/>
  <c r="J59" i="5" s="1"/>
  <c r="BK86" i="6"/>
  <c r="J86" i="6" s="1"/>
  <c r="J60" i="6" s="1"/>
  <c r="J33" i="5"/>
  <c r="AV58" i="1" s="1"/>
  <c r="AT58" i="1" s="1"/>
  <c r="J33" i="8"/>
  <c r="AV61" i="1" s="1"/>
  <c r="AT61" i="1" s="1"/>
  <c r="BA54" i="1"/>
  <c r="W30" i="1" s="1"/>
  <c r="F33" i="3"/>
  <c r="AZ56" i="1" s="1"/>
  <c r="J33" i="4"/>
  <c r="AV57" i="1" s="1"/>
  <c r="AT57" i="1" s="1"/>
  <c r="J33" i="6"/>
  <c r="AV59" i="1" s="1"/>
  <c r="AT59" i="1" s="1"/>
  <c r="F33" i="4"/>
  <c r="AZ57" i="1" s="1"/>
  <c r="F33" i="2"/>
  <c r="AZ55" i="1" s="1"/>
  <c r="J33" i="7"/>
  <c r="AV60" i="1" s="1"/>
  <c r="AT60" i="1" s="1"/>
  <c r="BD54" i="1"/>
  <c r="W33" i="1" s="1"/>
  <c r="BC54" i="1"/>
  <c r="AY54" i="1" s="1"/>
  <c r="F33" i="5"/>
  <c r="AZ58" i="1" s="1"/>
  <c r="F33" i="8"/>
  <c r="AZ61" i="1" s="1"/>
  <c r="F33" i="6"/>
  <c r="AZ59" i="1" s="1"/>
  <c r="J33" i="3"/>
  <c r="AV56" i="1"/>
  <c r="AT56" i="1" s="1"/>
  <c r="BB54" i="1"/>
  <c r="W31" i="1" s="1"/>
  <c r="F33" i="7"/>
  <c r="AZ60" i="1" s="1"/>
  <c r="J30" i="8"/>
  <c r="AG61" i="1" s="1"/>
  <c r="J33" i="2"/>
  <c r="AV55" i="1" s="1"/>
  <c r="AT55" i="1" s="1"/>
  <c r="BK89" i="2" l="1"/>
  <c r="J89" i="2" s="1"/>
  <c r="J59" i="2" s="1"/>
  <c r="BK82" i="7"/>
  <c r="J82" i="7" s="1"/>
  <c r="J30" i="7" s="1"/>
  <c r="AG60" i="1" s="1"/>
  <c r="J59" i="3"/>
  <c r="BK85" i="6"/>
  <c r="J85" i="6" s="1"/>
  <c r="J59" i="6" s="1"/>
  <c r="J39" i="8"/>
  <c r="J39" i="3"/>
  <c r="AN56" i="1"/>
  <c r="AN61" i="1"/>
  <c r="W32" i="1"/>
  <c r="AZ54" i="1"/>
  <c r="AV54" i="1" s="1"/>
  <c r="AK29" i="1" s="1"/>
  <c r="J30" i="4"/>
  <c r="AG57" i="1" s="1"/>
  <c r="J30" i="5"/>
  <c r="AG58" i="1" s="1"/>
  <c r="AU54" i="1"/>
  <c r="AX54" i="1"/>
  <c r="AW54" i="1"/>
  <c r="AK30" i="1" s="1"/>
  <c r="J39" i="4" l="1"/>
  <c r="J39" i="7"/>
  <c r="J39" i="5"/>
  <c r="J59" i="7"/>
  <c r="AN58" i="1"/>
  <c r="AN60" i="1"/>
  <c r="AN57" i="1"/>
  <c r="J30" i="6"/>
  <c r="AG59" i="1" s="1"/>
  <c r="AN59" i="1" s="1"/>
  <c r="W29" i="1"/>
  <c r="J30" i="2"/>
  <c r="AG55" i="1" s="1"/>
  <c r="AN55" i="1" s="1"/>
  <c r="AT54" i="1"/>
  <c r="J39" i="2" l="1"/>
  <c r="J39" i="6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<sst xmlns="http://schemas.openxmlformats.org/spreadsheetml/2006/main" count="10181" uniqueCount="1386">
  <si>
    <t>Export Komplet</t>
  </si>
  <si>
    <t>VZ</t>
  </si>
  <si>
    <t>2.0</t>
  </si>
  <si>
    <t/>
  </si>
  <si>
    <t>False</t>
  </si>
  <si>
    <t>{66c416b5-298a-4f65-a6e4-8c549f912cf9}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</si>
  <si>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</si>
  <si>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</si>
  <si>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</si>
  <si>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</si>
  <si>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</si>
  <si>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</si>
  <si>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</si>
  <si>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</si>
  <si>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23-027-03</t>
  </si>
  <si>
    <t>Stavba:</t>
  </si>
  <si>
    <t>III/10222 ul. Kozohorská, Nový Knín - komunikace</t>
  </si>
  <si>
    <t>KSO:</t>
  </si>
  <si>
    <t>CC-CZ:</t>
  </si>
  <si>
    <t>Místo:</t>
  </si>
  <si>
    <t>Nový Knín</t>
  </si>
  <si>
    <t>Datum:</t>
  </si>
  <si>
    <t>Zadavatel:</t>
  </si>
  <si>
    <t>IČ:</t>
  </si>
  <si>
    <t>KSÚS Středočeského kraje</t>
  </si>
  <si>
    <t>DIČ:</t>
  </si>
  <si>
    <t>Zhotovitel:</t>
  </si>
  <si>
    <t xml:space="preserve"> </t>
  </si>
  <si>
    <t>Projektant:</t>
  </si>
  <si>
    <t>48592722</t>
  </si>
  <si>
    <t>DIPRO, spol. sr.o.</t>
  </si>
  <si>
    <t>True</t>
  </si>
  <si>
    <t>Zpracovatel:</t>
  </si>
  <si>
    <t>13891871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</si>
  <si>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</si>
  <si>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</si>
  <si>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</si>
  <si>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</si>
  <si>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</si>
  <si>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</si>
  <si>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</si>
  <si>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</si>
  <si>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</si>
  <si>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</si>
  <si>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</si>
  <si>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</si>
  <si>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</si>
  <si>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</si>
  <si>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</si>
  <si>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</si>
  <si>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</si>
  <si>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</si>
  <si>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</si>
  <si>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</si>
  <si>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</si>
  <si>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</si>
  <si>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</si>
  <si>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</si>
  <si>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</si>
  <si>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</si>
  <si>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</si>
  <si>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</si>
  <si>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</si>
  <si>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</si>
  <si>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</si>
  <si>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</si>
  <si>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</si>
  <si>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</si>
  <si>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</si>
  <si>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</si>
  <si>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</si>
  <si>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</si>
  <si>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</si>
  <si>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</si>
  <si>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</si>
  <si>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</si>
  <si>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- KSÚS</t>
  </si>
  <si>
    <t>STA</t>
  </si>
  <si>
    <t>1</t>
  </si>
  <si>
    <t>{57b7a3fe-71cf-4e62-b6c1-d3c584906d6e}</t>
  </si>
  <si>
    <t>2</t>
  </si>
  <si>
    <t>SO 201</t>
  </si>
  <si>
    <t>Oprava propustku</t>
  </si>
  <si>
    <t>{c7d63a43-dd8c-44be-86da-ea617864949d}</t>
  </si>
  <si>
    <t>SO 202</t>
  </si>
  <si>
    <t>Oprava mostní konstrukce 10222-1</t>
  </si>
  <si>
    <t>{7dc523db-0884-4d33-b4d1-cd2905a79df3}</t>
  </si>
  <si>
    <t>SO 203</t>
  </si>
  <si>
    <t>Nová opěrná zeď vč. opravy propustků</t>
  </si>
  <si>
    <t>{eb608f1e-3f55-4884-a633-94e058d2ba9b}</t>
  </si>
  <si>
    <t>SO 301</t>
  </si>
  <si>
    <t>Objekty odvodnění</t>
  </si>
  <si>
    <t>{88e8d478-2c35-406a-95be-2954ddf2d43b}</t>
  </si>
  <si>
    <t>SO 801</t>
  </si>
  <si>
    <t>Vegetační úpravy - KSÚS</t>
  </si>
  <si>
    <t>{bac12dd9-b4ab-4511-b1fa-5e8d4e430dab}</t>
  </si>
  <si>
    <t>Vedlejší a ostatní rozpočtové náklady</t>
  </si>
  <si>
    <t>{5da4e31d-6d03-4d31-8f71-6f31a706826c}</t>
  </si>
  <si>
    <t>KRYCÍ LIST SOUPISU PRACÍ</t>
  </si>
  <si>
    <t>Objekt:</t>
  </si>
  <si>
    <t>SO 101 - Komunikace - KSÚS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</si>
  <si>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</si>
  <si>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</si>
  <si>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</si>
  <si>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</si>
  <si>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</si>
  <si>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</si>
  <si>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</si>
  <si>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</si>
  <si>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</si>
  <si>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</si>
  <si>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</si>
  <si>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>PSV - Práce a dodávky PSV</t>
  </si>
  <si>
    <t xml:space="preserve">    711 - Izolace proti vodě, vlhkosti a plynům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</si>
  <si>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</si>
  <si>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</si>
  <si>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</si>
  <si>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</si>
  <si>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</si>
  <si>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</si>
  <si>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</si>
  <si>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</si>
  <si>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</si>
  <si>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</si>
  <si>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</si>
  <si>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</si>
  <si>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</si>
  <si>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</si>
  <si>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</si>
  <si>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</si>
  <si>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</si>
  <si>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</si>
  <si>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</si>
  <si>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11313A</t>
  </si>
  <si>
    <t>ODSTRANĚNÍ KRYTU ZPEVNĚNÝCH PLOCH S ASFALTOVÝM POJIVEM - BEZ DOPRAVY</t>
  </si>
  <si>
    <t>M3</t>
  </si>
  <si>
    <t>OTSKP 2025</t>
  </si>
  <si>
    <t>4</t>
  </si>
  <si>
    <t>-433461775</t>
  </si>
  <si>
    <t>PP</t>
  </si>
  <si>
    <t>PSC</t>
  </si>
  <si>
    <t>Poznámka k souboru cen:_x000D_
Položka zahrnuje:_x000D_
- veškerou manipulaci s vybouranou sutí a s vybouranými hmotami, kromě vodorovné dopravy, vč. uložení na skládku. _x000D_
Položka nezahrnuje:_x000D_
- vodorovnou dopravu_x000D_
- poplatek za skládku, který se vykazuje v položce 0141** (s výjimkou malého množství bouraného materiálu, kde je možné poplatek zahrnout do jednotkové ceny bourání – tento fakt musí být uveden v doplňujícím textu k položce).</t>
  </si>
  <si>
    <t>VV</t>
  </si>
  <si>
    <t>"nové konstrukční souvrství vozovky v místě štětu-bourací práce vozovka dlažba"750*0,02</t>
  </si>
  <si>
    <t>"nové konstrukční souvrství vozovky v místě štětu-bourací práce vozovka asfalt"1550*0,1</t>
  </si>
  <si>
    <t>"nové konstrukční souvrství vozovky (nová KCE)-bourací práce vozovka dlažba"275*0,02</t>
  </si>
  <si>
    <t>"nové konstrukční souvrství vozovky (nová KCE)-bourací práce vozovka asfalt"650*0,15</t>
  </si>
  <si>
    <t>"konstrukce pojížděné srpovité krajnice-bourací práce vozovka asfalt"10*0,15</t>
  </si>
  <si>
    <t>"konstr. zeleně_bourací práce vozovka asfalt"30*0,1</t>
  </si>
  <si>
    <t>Součet</t>
  </si>
  <si>
    <t>11313B</t>
  </si>
  <si>
    <t>ODSTRANĚNÍ KRYTU ZPEVNĚNÝCH PLOCH S ASFALTOVÝM POJIVEM - DOPRAVA</t>
  </si>
  <si>
    <t>tkm</t>
  </si>
  <si>
    <t>1562552139</t>
  </si>
  <si>
    <t>Poznámka k souboru cen:_x000D_
Položka zahrnuje:_x000D_
- samostatnou dopravu suti a vybouraných hmot._x000D_
Položka nezahrnuje:_x000D_
- x_x000D_
Způsob měření:_x000D_
- množství se určí jako součin hmotnosti a požadované vzdálenosti .</t>
  </si>
  <si>
    <t>277,5*30 'Přepočtené koeficientem množství</t>
  </si>
  <si>
    <t>3</t>
  </si>
  <si>
    <t>11317A</t>
  </si>
  <si>
    <t>ODSTRAN KRYTU ZPEVNĚNÝCH PLOCH Z DLAŽEB KOSTEK - BEZ DOPRAVY</t>
  </si>
  <si>
    <t>-1389144946</t>
  </si>
  <si>
    <t>"nové konstrukční souvrství vozovky v místě štětu-bourací práce vozovka dlažba"2150*0,1</t>
  </si>
  <si>
    <t>"nové konstrukční souvrství vozovky (nová KCE)-bourací práce vozovka dlažba"780*0,1</t>
  </si>
  <si>
    <t>"konstrukční souvrství vjezdu - bourací práce - kamenná kostka"15*0,12</t>
  </si>
  <si>
    <t>11317B</t>
  </si>
  <si>
    <t>ODSTRAN KRYTU ZPEVNĚNÝCH PLOCH Z DLAŽEB KOSTEK - DOPRAVA</t>
  </si>
  <si>
    <t>-1008308127</t>
  </si>
  <si>
    <t>Součet odvoz do skladu investora</t>
  </si>
  <si>
    <t>294,8*30 'Přepočtené koeficientem množství</t>
  </si>
  <si>
    <t>5</t>
  </si>
  <si>
    <t>11318A</t>
  </si>
  <si>
    <t>ODSTRANĚNÍ KRYTU ZPEVNĚNÝCH PLOCH Z DLAŽDIC - BEZ DOPRAVY</t>
  </si>
  <si>
    <t>-662833115</t>
  </si>
  <si>
    <t>"konstrukční souvrství vjezdu - bourací práce - beton.dlažba"50*0,08</t>
  </si>
  <si>
    <t>6</t>
  </si>
  <si>
    <t>11318B</t>
  </si>
  <si>
    <t>ODSTRANĚNÍ KRYTU ZPEVNĚNÝCH PLOCH Z DLAŽDIC - DOPRAVA</t>
  </si>
  <si>
    <t>-1677245170</t>
  </si>
  <si>
    <t>4*30 'Přepočtené koeficientem množství</t>
  </si>
  <si>
    <t>7</t>
  </si>
  <si>
    <t>11328</t>
  </si>
  <si>
    <t>ODSTRANĚNÍ PŘÍKOPŮ, ŽLABŮ A RIGOLŮ Z PŘÍKOPOVÝCH TVÁRNIC</t>
  </si>
  <si>
    <t>M2</t>
  </si>
  <si>
    <t>-2043874158</t>
  </si>
  <si>
    <t>Poznámka k souboru cen:_x000D_
Položka zahrnuje:_x000D_
- odstranění tvárnic včetně podkladu_x000D_
- veškerou manipulaci s vybouranou sutí a s vybouranými hmotami, vč. uložení na skládku. 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</si>
  <si>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5*0,8</t>
  </si>
  <si>
    <t>8</t>
  </si>
  <si>
    <t>11328B</t>
  </si>
  <si>
    <t>ODSTRANĚNÍ PŘÍKOPŮ, ŽLABŮ A RIGOLŮ Z PŘÍKOPOVÝCH TVÁRNIC - DOPRAVA</t>
  </si>
  <si>
    <t>-1856223172</t>
  </si>
  <si>
    <t>"odvoz na skládku"5*0,8</t>
  </si>
  <si>
    <t>9</t>
  </si>
  <si>
    <t>11332A</t>
  </si>
  <si>
    <t>ODSTRANĚNÍ PODKLADŮ ZPEVNĚNÝCH PLOCH Z KAMENIVA NESTMELENÉHO - BEZ DOPRAVY</t>
  </si>
  <si>
    <t>-2056045162</t>
  </si>
  <si>
    <t>"nové konstrukční souvrství vozovky v místě štětu-bourací práce v místě rozšíření vozovky"350*0,39</t>
  </si>
  <si>
    <t>"nové konstrukční souvrství vozovky (nová KCE)-bourací práce vozovka dlažba"780*0,35</t>
  </si>
  <si>
    <t>"nové konstrukční souvrství vozovky (nová KCE)-bourací práce vozovka asfalt"650*0,32</t>
  </si>
  <si>
    <t>"nové konstrukční souvrství vozovky (nová KCE)-bourací práce v místě rozšíření vozovky"140*0,47</t>
  </si>
  <si>
    <t>"nezpevněná krajnice - bourací práce"120*0,1</t>
  </si>
  <si>
    <t>"konstrukční souvrství vjezdu - bourací práce - kamenná kostka"15*0,35</t>
  </si>
  <si>
    <t>"konstrukční souvrství vjezdu - bourací práce - beton.dlažba"50*0,39</t>
  </si>
  <si>
    <t>"konstrukce pojížděné srpovité krajnice-bourací práce vozovka asfalt"10*0,42</t>
  </si>
  <si>
    <t>"konstr. zeleně_bourací práce vozovka asfalt"30*0,05</t>
  </si>
  <si>
    <t>10</t>
  </si>
  <si>
    <t>11332B</t>
  </si>
  <si>
    <t>ODSTRANĚNÍ PODKLADŮ ZPEVNĚNÝCH PLOCH Z KAMENIVA NESTMELENÉHO - DOPRAVA</t>
  </si>
  <si>
    <t>1685984305</t>
  </si>
  <si>
    <t>1095,75*30 'Přepočtené koeficientem množství</t>
  </si>
  <si>
    <t>11</t>
  </si>
  <si>
    <t>11352A</t>
  </si>
  <si>
    <t>ODSTRANĚNÍ CHODNÍKOVÝCH A SILNIČNÍCH OBRUBNÍKŮ BETONOVÝCH - BEZ DOPRAVY</t>
  </si>
  <si>
    <t>M</t>
  </si>
  <si>
    <t>-465645605</t>
  </si>
  <si>
    <t>11352B</t>
  </si>
  <si>
    <t>ODSTRANĚNÍ CHODNÍKOVÝCH A SILNIČNÍCH OBRUBNÍKŮ BETONOVÝCH - DOPRAVA</t>
  </si>
  <si>
    <t>1781639180</t>
  </si>
  <si>
    <t>"odvoz na skládku"10</t>
  </si>
  <si>
    <t>10*30 'Přepočtené koeficientem množství</t>
  </si>
  <si>
    <t>13</t>
  </si>
  <si>
    <t>11353A</t>
  </si>
  <si>
    <t>ODSTRANĚNÍ CHODNÍKOVÝCH KAMENNÝCH OBRUBNÍKŮ - BEZ DOPRAVY</t>
  </si>
  <si>
    <t>-515376189</t>
  </si>
  <si>
    <t>14</t>
  </si>
  <si>
    <t>11353B</t>
  </si>
  <si>
    <t>ODSTRANĚNÍ CHODNÍKOVÝCH KAMENNÝCH OBRUBNÍKŮ - DOPRAVA</t>
  </si>
  <si>
    <t>-2127250514</t>
  </si>
  <si>
    <t>"odvoz do skladu investora"1020</t>
  </si>
  <si>
    <t>"dovoz ze skladu investora na místo určení"540</t>
  </si>
  <si>
    <t>1560*30 'Přepočtené koeficientem množství</t>
  </si>
  <si>
    <t>15</t>
  </si>
  <si>
    <t>11514</t>
  </si>
  <si>
    <t>ČERPÁNÍ VODY DO 4000 L/MIN</t>
  </si>
  <si>
    <t>HOD</t>
  </si>
  <si>
    <t>-942357177</t>
  </si>
  <si>
    <t>Poznámka k souboru cen:_x000D_
Položka zahrnuje:_x000D_
- čerpání vody na povrchu_x000D_
- potrubí _x000D_
- pohotovost záložní čerpací soupravy_x000D_
- zřízení čerpací jímky_x000D_
- následná demontáž a likvidace těchto zařízení_x000D_
Položka nezahrnuje:_x000D_
- x</t>
  </si>
  <si>
    <t>"práce na vodním toku_čerpání vody čerpadlem -14 dní"14*24</t>
  </si>
  <si>
    <t>16</t>
  </si>
  <si>
    <t>12110A</t>
  </si>
  <si>
    <t>SEJMUTÍ ORNICE NEBO LESNÍ PŮDY - BEZ DOPRAVY</t>
  </si>
  <si>
    <t>-1721028617</t>
  </si>
  <si>
    <t>Poznámka k souboru cen:_x000D_
Položka zahrnuje:_x000D_
- sejmutí ornice bez ohledu na tloušťku vrstvy_x000D_
Položka nezahrnuje:_x000D_
- vodorovnou dopravu_x000D_
- uložení na trvalou skládku</t>
  </si>
  <si>
    <t>"bourací práce zeleň v místě nové zeleně"1530*0,15</t>
  </si>
  <si>
    <t>17</t>
  </si>
  <si>
    <t>12110B</t>
  </si>
  <si>
    <t>SEJMUTÍ ORNICE NEBO LESNÍ PŮDY - DOPRAVA</t>
  </si>
  <si>
    <t>M3KM</t>
  </si>
  <si>
    <t>-1993327030</t>
  </si>
  <si>
    <t>Poznámka k souboru cen:_x000D_
Položka zahrnuje:_x000D_
- samostatnou dopravu zeminy_x000D_
Položka nezahrnuje:_x000D_
- x_x000D_
Způsob měření:_x000D_
- množství se určí jako součin kubatutry a požadované vzdálenosti .</t>
  </si>
  <si>
    <t>"bourací práce zeleň v místě nové zeleně- odvoz na skládku"1530*0,15</t>
  </si>
  <si>
    <t>229,5*30 'Přepočtené koeficientem množství</t>
  </si>
  <si>
    <t>18</t>
  </si>
  <si>
    <t>12373A</t>
  </si>
  <si>
    <t>ODKOP PRO SPOD STAVBU SILNIC A ŽELEZNIC TŘ. I - BEZ DOPRAVY</t>
  </si>
  <si>
    <t>1074747539</t>
  </si>
  <si>
    <t>Poznámka k souboru cen:_x000D_
Položka zahrnuje:_x000D_
-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vodorovnou dopravu_x000D_
- nezahrnuje uložení zeminy (na skládku, do násypu) ani poplatky za skládku, vykazují se v položce č.0141**</t>
  </si>
  <si>
    <t>"eventuélní sanace aktivní zóny  (30% nové KCE) + v místě rozšíření vozovky v místě štětu"825*0,3</t>
  </si>
  <si>
    <t>"skluz z lomového kamene - bourací práce"120*0,25</t>
  </si>
  <si>
    <t>"odstranění zeminy v místě rozšíření vozovky"80</t>
  </si>
  <si>
    <t>19</t>
  </si>
  <si>
    <t>12373B</t>
  </si>
  <si>
    <t>ODKOP PRO SPOD STAVBU SILNIC A ŽELEZNIC TŘ. I - DOPRAVA</t>
  </si>
  <si>
    <t>1206857806</t>
  </si>
  <si>
    <t>357,5*30 'Přepočtené koeficientem množství</t>
  </si>
  <si>
    <t>20</t>
  </si>
  <si>
    <t>12773A</t>
  </si>
  <si>
    <t>VYKOPÁVKY POD VODOU TŘ I - BEZ DOPRAVY</t>
  </si>
  <si>
    <t>1110011064</t>
  </si>
  <si>
    <t>Poznámka k souboru cen:_x000D_
Položka zahrnuje:_x000D_
- svislá doprava,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vodorovnou dopravu_x000D_
- uložení zeminy (na skládku, do násypu) ani poplatky za skládku, vykazují se v položce č.0141**</t>
  </si>
  <si>
    <t>"práce - vodní koryto hloubka cca 0,70 m"110</t>
  </si>
  <si>
    <t>"práce na vodním toku_vyplnění prostoru bariéry jílovým těsněním"25*1,75*0,2</t>
  </si>
  <si>
    <t>12773B</t>
  </si>
  <si>
    <t>VYKOPÁVKY POD VODOU TŘ. I - DOPRAVA</t>
  </si>
  <si>
    <t>-1556121143</t>
  </si>
  <si>
    <t>"práce vodní koryto hloubka cca 0,70 m"110</t>
  </si>
  <si>
    <t>118,75*30 'Přepočtené koeficientem množství</t>
  </si>
  <si>
    <t>22</t>
  </si>
  <si>
    <t>17380</t>
  </si>
  <si>
    <t>ZEMNÍ KRAJNICE A DOSYPÁVKY Z NAKUPOVANÝCH MATERIÁLŮ</t>
  </si>
  <si>
    <t>-327837540</t>
  </si>
  <si>
    <t>Poznámka k souboru cen:_x000D_
Položka zahrnuje:_x000D_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svahování, hutnění a uzavírání povrchů svahů_x000D_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</si>
  <si>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23</t>
  </si>
  <si>
    <t>17680</t>
  </si>
  <si>
    <t>VÝPLNĚ Z NAKUPOVANÝCH MATERIÁLŮ</t>
  </si>
  <si>
    <t>-1605459583</t>
  </si>
  <si>
    <t>Poznámka k souboru cen:_x000D_
Položka zahrnuje:_x000D_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</si>
  <si>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"palisády-drcené kamenivo 16-22"11</t>
  </si>
  <si>
    <t>24</t>
  </si>
  <si>
    <t>17750</t>
  </si>
  <si>
    <t>ZEMNÍ HRÁZKY ZE ZEMIN NEPROPUSTNÝCH</t>
  </si>
  <si>
    <t>-1139909318</t>
  </si>
  <si>
    <t>Poznámka k souboru cen:_x000D_
Položka zahrnuje:_x000D_
- kompletní provedení zemní konstrukce vč. výběru vhodného materiálu_x000D_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</si>
  <si>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25</t>
  </si>
  <si>
    <t>18110</t>
  </si>
  <si>
    <t>ÚPRAVA PLÁNĚ SE ZHUTNĚNÍM V HORNINĚ TŘ. I</t>
  </si>
  <si>
    <t>1934967225</t>
  </si>
  <si>
    <t>Poznámka k souboru cen:_x000D_
Položka zahrnuje:_x000D_
- úpravu pláně včetně vyrovnání výškových rozdílů. Míru zhutnění určuje projekt._x000D_
Položka nezahrnuje:_x000D_
- x</t>
  </si>
  <si>
    <t>"nové konstrukční souvrství vozovky (nová KCE)"1570</t>
  </si>
  <si>
    <t>"eventuélní sanace aktivní zóny  (30% nové KCE) + v místě rozšíření vozovky v místě štětu"825</t>
  </si>
  <si>
    <t>26</t>
  </si>
  <si>
    <t>18130</t>
  </si>
  <si>
    <t>ÚPRAVA PLÁNĚ BEZ ZHUTNĚNÍ</t>
  </si>
  <si>
    <t>-497899955</t>
  </si>
  <si>
    <t>Poznámka k souboru cen:_x000D_
Položka zahrnuje:_x000D_
- úpravu pláně včetně vyrovnání výškových rozdílů_x000D_
Položka nezahrnuje:_x000D_
- x</t>
  </si>
  <si>
    <t>"konstrukce nové zeleně"1550</t>
  </si>
  <si>
    <t>27</t>
  </si>
  <si>
    <t>18230A</t>
  </si>
  <si>
    <t>ROZPROSTŘENÍ NAKUPOVANÉ ORNICE V ROVINĚ</t>
  </si>
  <si>
    <t>-1903993253</t>
  </si>
  <si>
    <t>Poznámka k souboru cen:_x000D_
Položka zahrnuje:_x000D_
- nákup a dopravu ornice_x000D_
- rozprostření ornice v předepsané tloušťce ve svahu přes 1:5_x000D_
Položka nezahrnuje:_x000D_
- x</t>
  </si>
  <si>
    <t>"konstrukce nové zeleně"1550*0,15</t>
  </si>
  <si>
    <t>28</t>
  </si>
  <si>
    <t>18241</t>
  </si>
  <si>
    <t>ZALOŽENÍ TRÁVNÍKU RUČNÍM VÝSEVEM</t>
  </si>
  <si>
    <t>-76533571</t>
  </si>
  <si>
    <t>Poznámka k souboru cen:_x000D_
Položka zahrnuje:_x000D_
- dodání předepsané travní směsi, její výsev na ornici, zalévání, první pokosení, to vše bez ohledu na sklon terénu_x000D_
Položka nezahrnuje:_x000D_
- x</t>
  </si>
  <si>
    <t>29</t>
  </si>
  <si>
    <t>18247</t>
  </si>
  <si>
    <t>OŠETŘOVÁNÍ TRÁVNÍKU</t>
  </si>
  <si>
    <t>114075968</t>
  </si>
  <si>
    <t>Poznámka k souboru cen:_x000D_
Položka zahrnuje:_x000D_
- pokosení se shrabáním, naložení shrabků na dopravní prostředek, s odvozem a se složením, to vše bez ohledu na sklon terénu_x000D_
- nutné zalití a hnojení_x000D_
Položka nezahrnuje:_x000D_
- x</t>
  </si>
  <si>
    <t>Zakládání</t>
  </si>
  <si>
    <t>30</t>
  </si>
  <si>
    <t>21262</t>
  </si>
  <si>
    <t>TRATIVODY KOMPLET Z TRUB Z PLAST HMOT DN DO 100MM</t>
  </si>
  <si>
    <t>1669770125</t>
  </si>
  <si>
    <t>Poznámka k souboru cen:_x000D_
Položka zahrnuje:_x000D_
 - platí pro kompletní konstrukce trativodů:_x000D_
- výkop rýhy předepsaného tvaru v dané třídě těžitelnosti, výplň, zásyp trativodu včetně dopravy, uložení přebytečného materiálu, dodávky předepsaného materiálu pro výplň a zásyp_x000D_
- zřízení spojovací vrstvy_x000D_
- zřízení podkladu a lože trativodu z předepsaného materiálu_x000D_
- dodávka a uložení trativodu předepsaného materiálu a profilu_x000D_
- obsyp trativodu předepsaným materiálem_x000D_
- ukončení trativodu zaústěním do potrubí nebo vodoteče, případně vybudování ukončujícího objektu (kapličky) dle VL_x000D_
- veškerý materiál, výrobky a polotovary, včetně mimostaveništní a vnitrostaveništní dopravy_x000D_
Položka nezahrnuje:_x000D_
- opláštění z geotextilie, fólie</t>
  </si>
  <si>
    <t>"palisády"40</t>
  </si>
  <si>
    <t>31</t>
  </si>
  <si>
    <t>21263</t>
  </si>
  <si>
    <t>TRATIVODY KOMPLET  Z TRUB Z PLAST HM DN DO 150MM</t>
  </si>
  <si>
    <t>-583508999</t>
  </si>
  <si>
    <t>TRATIVODY KOMPLET Z TRUB Z PLAST HM DN DO 150MM</t>
  </si>
  <si>
    <t>"podélná drenáž ve vozovce (mimo palisády)"940</t>
  </si>
  <si>
    <t>32</t>
  </si>
  <si>
    <t>21461B</t>
  </si>
  <si>
    <t>SEPARAČNÍ GEOTEXTILIE DO 200G/M2</t>
  </si>
  <si>
    <t>-1839624871</t>
  </si>
  <si>
    <t>Poznámka k souboru cen:_x000D_
Položka zahrnuje:_x000D_
- dodávku předepsané geotextilie_x000D_
- úpravu, očištění a ochranu podkladu_x000D_
- přichycení k podkladu, případně zatížení_x000D_
- úpravy spojů a zajištění okrajů_x000D_
- úpravy pro odvodnění_x000D_
- nutné přesahy (nezapočítávají se do výměry)_x000D_
- mimostaveništní a vnitrostaveništní dopravu_x000D_
Položka nezahrnuje:_x000D_
- x</t>
  </si>
  <si>
    <t>"podélná drenáž ve vozovce (mimo palisády)-filtrační geotextilie 200g/m2 (1,70m x 940 m)"1598</t>
  </si>
  <si>
    <t>33</t>
  </si>
  <si>
    <t>22695A</t>
  </si>
  <si>
    <t>VÝDŘEVA ZÁPOROVÉHO PAŽENÍ DOČASNÁ (PLOCHA)</t>
  </si>
  <si>
    <t>-1773653496</t>
  </si>
  <si>
    <t>Poznámka k souboru cen:_x000D_
Položka zahrnuje:_x000D_
- osazení pažin bez ohledu na druh_x000D_
- jejich opotřebení _x000D_
- odstranění_x000D_
Položka nezahrnuje:_x000D_
- x</t>
  </si>
  <si>
    <t>P</t>
  </si>
  <si>
    <t xml:space="preserve">Poznámka k položce:_x000D_
plechové tabule tl. 4mm, celkové výšky 1,00m (2x25m)_x000D_
betonářská výztuž o průměru 30mm (výška jednoho prvku 1,75m z toho 0,75m zarazit do dna) = 66 kusů x 1,75m_x000D_
přivaření výztuže k plechovým tabulím (4 sváry na jednu výztuž) = 66 x 4_x000D_
</t>
  </si>
  <si>
    <t>"práce na vodním toku_ochranná bariéra pro potřeby výkopu"25*1*2</t>
  </si>
  <si>
    <t>Vodorovné konstrukce</t>
  </si>
  <si>
    <t>34</t>
  </si>
  <si>
    <t>451314</t>
  </si>
  <si>
    <t>PODKLADNÍ A VÝPLŇOVÉ VRSTVY Z PROSTÉHO BETONU C25/30</t>
  </si>
  <si>
    <t>3212838</t>
  </si>
  <si>
    <t>Poznámka k souboru cen:_x000D_
Položka zahrnuje:_x000D_
- dodání čerstvého betonu (betonové směsi) požadované kvality, jeho uložení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požadovaných konstr. (i ztracené) s úpravou dle požadované kvality povrchu betonu, včetně odbedňovacích a odskružovacích prostředků, nátěrů zabraňujících soudržnosti betonu a bednění,_x000D_
- podpěrné konstr. (skruže) a lešení všech druhů pro bednění, vč. ochranných a bezpečnostních opatření a základů těchto konstrukcí a lešení,_x000D_
- vytvoření kotevních čel, kapes, nálitků a sedel, zřízení všech požadovaných otvorů, výklenků, prostupů, dutin, drážek a pod., vč. ztížení práce a úprav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a tmelení spar a spojů,_x000D_
- opatření povrchů betonu izolací proti zemní vlhkosti v částech, kde přijdou do styku se zeminou nebo kamenivem,_x000D_
- případné zřízení spojovací vrstvy u základů,_x000D_
- úpravy pro osazení zařízení ochrany konstrukce proti vlivu bludných proudů,_x000D_
Položka nezahrnuje:_x000D_
- x</t>
  </si>
  <si>
    <t>"skluz z lomového kamene - podklad beton C20/25n-XF3"120*0,2</t>
  </si>
  <si>
    <t>35</t>
  </si>
  <si>
    <t>45152</t>
  </si>
  <si>
    <t>PODKLADNÍ A VÝPLŇOVÉ VRSTVY Z KAMENIVA DRCENÉHO</t>
  </si>
  <si>
    <t>936155978</t>
  </si>
  <si>
    <t>Poznámka k souboru cen:_x000D_
Položka zahrnuje:_x000D_
- dodávku předepsaného kameniva_x000D_
- mimostaveništní a vnitrostaveništní dopravu a jeho uložení_x000D_
- není-li v zadávací dokumentaci uvedeno jinak, jedná se o nakupovaný materiál_x000D_
Položka nezahrnuje:_x000D_
- x</t>
  </si>
  <si>
    <t>"vodní koryto-ŠDA v místě sanace svahu"50</t>
  </si>
  <si>
    <t>36</t>
  </si>
  <si>
    <t>45157</t>
  </si>
  <si>
    <t>PODKLADNÍ A VÝPLŇOVÉ VRSTVY Z KAMENIVA TĚŽENÉHO</t>
  </si>
  <si>
    <t>-973969789</t>
  </si>
  <si>
    <t>"vodní koryto-hutněný podsyp ŠP tl.100mm"115*0,1</t>
  </si>
  <si>
    <t>"skluz z lomového kamene - podsyp ŠP tl. 100mm"120*0,1</t>
  </si>
  <si>
    <t>37</t>
  </si>
  <si>
    <t>45159</t>
  </si>
  <si>
    <t>PODKL A VÝPLŇ VRSTVY Z UPRAVENÉHO KAMENE</t>
  </si>
  <si>
    <t>-857547274</t>
  </si>
  <si>
    <t>Poznámka k souboru cen:_x000D_
Položka zahrnuje:_x000D_
- dodávku předepsaného kamene_x000D_
- mimostaveništní a vnitrostaveništní dopravu a jeho uložení_x000D_
- není-li v zadávací dokumentaci uvedeno jinak, jedná se o nakupovaný materiál_x000D_
Položka nezahrnuje:_x000D_
 - x</t>
  </si>
  <si>
    <t>"vodní koryto-hutněný podsyp/zásyp - kombinace menších kamenů a ŠP fr. 0-64 (128)"30</t>
  </si>
  <si>
    <t>38</t>
  </si>
  <si>
    <t>452211</t>
  </si>
  <si>
    <t>PODKLAD KONSTR Z LOM KAMENE NA SUCHO</t>
  </si>
  <si>
    <t>-869400300</t>
  </si>
  <si>
    <t>Poznámka k souboru cen:_x000D_
Položka zahrnuje:_x000D_
- dodávku a rozprostření lomového kamene_x000D_
- včetně mimostaveništní a vnitrostaveništní dopravy_x000D_
Položka nezahrnuje:_x000D_
- x</t>
  </si>
  <si>
    <t>"vodní koryto-zásyp rovnaniny -kamenivo fr.63-125 (250)"5</t>
  </si>
  <si>
    <t>39</t>
  </si>
  <si>
    <t>46321</t>
  </si>
  <si>
    <t>ROVNANINA Z LOMOVÉHO KAMENE</t>
  </si>
  <si>
    <t>-1006852390</t>
  </si>
  <si>
    <t>Poznámka k souboru cen:_x000D_
Položka zahrnuje:_x000D_
- dodávku a vyrovnání lomového kamene předepsané frakce do předepsaného tvaru_x000D_
- včetně mimostaveništní a vnitrostaveništní dopravy_x000D_
- není-li v zadávací dokumentaci uvedeno jinak, jedná se o nakupovaný materiál_x000D_
Položka nezahrnuje:_x000D_
- x</t>
  </si>
  <si>
    <t>"vodní koryto-balvany 200-500kg (LK/Z 200-500kg nebo LK/N)"39</t>
  </si>
  <si>
    <t>40</t>
  </si>
  <si>
    <t>46499</t>
  </si>
  <si>
    <t>BŘEHOVÉ OPEVNĚNÍ Z FÓLIE</t>
  </si>
  <si>
    <t>-456247251</t>
  </si>
  <si>
    <t>Poznámka k souboru cen:_x000D_
Položka zahrnuje:_x000D_
- nezbytné zemní práce (např. svahování)_x000D_
- dodávku a položení předepsané fólie včetně mimostaveništní a vnitrostaveništní dopravy _x000D_
- úpravu, očištění a ochranu podkladu_x000D_
- přichycení k podkladu, případně zatížení_x000D_
- úpravy spojů a zajištění okrajů_x000D_
- úpravy pro odvodnění_x000D_
- nutné přesahy_x000D_
Položka nezahrnuje:_x000D_
- x_x000D_
Způsob měření:_x000D_
- přesahy se nezapočítávají do výměry</t>
  </si>
  <si>
    <t>"vodní koryto-filtrační geotextilie"75</t>
  </si>
  <si>
    <t>41</t>
  </si>
  <si>
    <t>467513</t>
  </si>
  <si>
    <t>BALVANITÝ SKLUZ Z LOMOVÉHO KAMENE</t>
  </si>
  <si>
    <t>-1377072130</t>
  </si>
  <si>
    <t>Poznámka k souboru cen:_x000D_
Položka zahrnuje:_x000D_
- dodávku lomového kamene předepsané frakce a jeho uložení do předepsaného tvaru_x000D_
- včetně mimostaveništní a vnitrostaveništní dopravy_x000D_
- není-li v zadávací dokumentaci uvedeno jinak, jedná se o nakupovaný materiál_x000D_
Položka nezahrnuje:_x000D_
- podkladní vrstvy skluzu, vykazují se položkami SD 45</t>
  </si>
  <si>
    <t>120*0,2</t>
  </si>
  <si>
    <t>Komunikace pozemní</t>
  </si>
  <si>
    <t>42</t>
  </si>
  <si>
    <t>56140E</t>
  </si>
  <si>
    <t>SMĚSI Z KAMENIVA STMELENÉ CEMENTEM  SC C 3/4</t>
  </si>
  <si>
    <t>-445975519</t>
  </si>
  <si>
    <t>SMĚSI Z KAMENIVA STMELENÉ CEMENTEM SC C 3/4</t>
  </si>
  <si>
    <t>Poznámka k souboru cen:_x000D_
Položka zahrnuje:_x000D_
- dodání směsi v požadované kvalitě_x000D_
- očištění podkladu_x000D_
- uložení směsi dle předepsaného technologického předpisu a zhutnění vrstvy v předepsané tloušťce_x000D_
- zřízení vrstvy bez rozlišení šířky, pokládání vrstvy po etapách, včetně pracovních spar a spojů_x000D_
- úpravu napojení, ukončení_x000D_
- úpravu dilatačních spar včetně předepsané výztuže_x000D_
Položka nezahrnuje:_x000D_
- postřiky, nátěry</t>
  </si>
  <si>
    <t>"nové konstrukční souvrství vozovky (nová KCE)"1570*0,17</t>
  </si>
  <si>
    <t>43</t>
  </si>
  <si>
    <t>56140G</t>
  </si>
  <si>
    <t>SMĚSI Z KAMENIVA STMELENÉ CEMENTEM  SC C 8/10</t>
  </si>
  <si>
    <t>-425230212</t>
  </si>
  <si>
    <t>SMĚSI Z KAMENIVA STMELENÉ CEMENTEM SC C 8/10</t>
  </si>
  <si>
    <t>"konstrukce pojížděné srpovité krajnice"10*0,21</t>
  </si>
  <si>
    <t>"konstr. odláždění HV"2*0,21</t>
  </si>
  <si>
    <t>44</t>
  </si>
  <si>
    <t>56142E</t>
  </si>
  <si>
    <t>SMĚSI Z KAMENIVA STMELENÉ CEMENTEM  SC C 3/4 TL. DO 100MM</t>
  </si>
  <si>
    <t>-390546740</t>
  </si>
  <si>
    <t>SMĚSI Z KAMENIVA STMELENÉ CEMENTEM SC C 3/4 TL. DO 100MM</t>
  </si>
  <si>
    <t>"nové konstrukční souvrství vozovky v místě štětu"4050</t>
  </si>
  <si>
    <t>45</t>
  </si>
  <si>
    <t>56322</t>
  </si>
  <si>
    <t>VOZOVKOVÉ VRSTVY Z VIBROVANÉHO ŠTĚRKU TL. DO 100MM</t>
  </si>
  <si>
    <t>1473266920</t>
  </si>
  <si>
    <t>Poznámka k souboru cen:_x000D_
Položka zahrnuje:_x000D_
- dodání kameniva předepsané kvality a zrnitosti_x000D_
- rozprostření a zhutnění vrstvy v předepsané tloušťce_x000D_
- zřízení vrstvy bez rozlišení šířky, pokládání vrstvy po etapách_x000D_
Položka nezahrnuje:_x000D_
- postřiky, nátěry</t>
  </si>
  <si>
    <t>"eventuélní sanace aktivní zóny  (30% nové KCE) + v místě rozšíření vozovky v místě štětu_zahutnění štěrku 32/63 (mechanická stabilizace)"825</t>
  </si>
  <si>
    <t>46</t>
  </si>
  <si>
    <t>56330</t>
  </si>
  <si>
    <t>VOZOVKOVÉ VRSTVY ZE ŠTĚRKODRTI</t>
  </si>
  <si>
    <t>-2137235040</t>
  </si>
  <si>
    <t>"nové konstrukční souvrství vozovky v místě štětu-Dosypávka štěrkodrti v místě rozšíření vozovky"350*0,19</t>
  </si>
  <si>
    <t>47</t>
  </si>
  <si>
    <t>56333</t>
  </si>
  <si>
    <t>VOZOVKOVÉ VRSTVY ZE ŠTĚRKODRTI TL. DO 150MM</t>
  </si>
  <si>
    <t>417371905</t>
  </si>
  <si>
    <t>"eventuélní sanace aktivní zóny  (30% nové KCE) + v místě rozšíření vozovky v místě štětu_nová ŠDA tl. 150mm 2x"825*2</t>
  </si>
  <si>
    <t>"konstrukční souvrství vjezdu"65</t>
  </si>
  <si>
    <t>48</t>
  </si>
  <si>
    <t>56334</t>
  </si>
  <si>
    <t>VOZOVKOVÉ VRSTVY ZE ŠTĚRKODRTI TL. DO 200MM</t>
  </si>
  <si>
    <t>-1243385695</t>
  </si>
  <si>
    <t>"konstrukce pojížděné srpovité krajnice"10</t>
  </si>
  <si>
    <t>49</t>
  </si>
  <si>
    <t>56962</t>
  </si>
  <si>
    <t>ZPEVNĚNÍ KRAJNIC Z RECYKLOVANÉHO MATERIÁLU TL DO 100MM</t>
  </si>
  <si>
    <t>315948987</t>
  </si>
  <si>
    <t>Poznámka k souboru cen:_x000D_
Položka zahrnuje:_x000D_
- dodání recyklátu předepsané kvality a zrnitosti_x000D_
- očištění podkladu_x000D_
- uložení recyklátu dle předepsaného technologického předpisu, zhutnění vrstvy v předepsané tloušťce_x000D_
- zřízení vrstvy bez rozlišení šířky, pokládání vrstvy po etapách,_x000D_
Položka nezahrnuje:_x000D_
- postřiky, nátěry</t>
  </si>
  <si>
    <t>"nezpevněná krajnice - R-mat. fr. 0/22"120</t>
  </si>
  <si>
    <t>50</t>
  </si>
  <si>
    <t>572123</t>
  </si>
  <si>
    <t>INFILTRAČNÍ POSTŘIK Z EMULZE DO 1,0KG/M2</t>
  </si>
  <si>
    <t>-1635537549</t>
  </si>
  <si>
    <t>Poznámka k souboru cen:_x000D_
Položka zahrnuje:_x000D_
- dodání všech předepsaných materiálů pro postřiky v předepsaném množství_x000D_
- provedení dle předepsaného technologického předpisu_x000D_
- zřízení vrstvy bez rozlišení šířky, pokládání vrstvy po etapách_x000D_
- úpravu napojení, ukončení_x000D_
Položka nezahrnuje:_x000D_
- x</t>
  </si>
  <si>
    <t>"nové konstrukční souvrství vozovky v místě štětu-emulze PI-C 1,0kg/m2"4050</t>
  </si>
  <si>
    <t>"nové konstrukční souvrství vozovky (nová KCE)-emulze PI-C 1,0kg/m2"1570</t>
  </si>
  <si>
    <t>51</t>
  </si>
  <si>
    <t>572214</t>
  </si>
  <si>
    <t>SPOJOVACÍ POSTŘIK Z MODIFIK EMULZE DO 0,5KG/M2</t>
  </si>
  <si>
    <t>1050133230</t>
  </si>
  <si>
    <t>"nové konstrukční souvrství vozovky v místě štětu-emulze PS-CP 0,4kg/m2"4050</t>
  </si>
  <si>
    <t>"nové konstrukční souvrství vozovky (nová KCE)-emulze PS-CP 0,4kg/m2"1570</t>
  </si>
  <si>
    <t>52</t>
  </si>
  <si>
    <t>57475</t>
  </si>
  <si>
    <t>VOZOVKOVÉ VÝZTUŽNÉ VRSTVY Z GEOMŘÍŽOVINY</t>
  </si>
  <si>
    <t>-54306838</t>
  </si>
  <si>
    <t>Poznámka k souboru cen:_x000D_
Položka zahrnuje:_x000D_
- dodání geomříže v požadované kvalitě a v množství včetně přesahů (přesahy započteny v jednotkové ceně)_x000D_
- očištění podkladu_x000D_
- pokládka geomříže dle předepsaného technologického předpisu_x000D_
Položka nezahrnuje:_x000D_
- x</t>
  </si>
  <si>
    <t>Poznámka k položce:_x000D_
monolitická geomříž 3D s pevností MD/TD = 33/29kN/m, s velikostí otvorů min. 50 mm s minimální radiální tuhostí při 0,5% deformaci MD/CMD ≥ 900/600 kN/m (EN ISO 10319) - v místě rozšížení, šířka 1,50m (přesah 0,75m na každou stranu)</t>
  </si>
  <si>
    <t>"nové konstrukční souvrství vozovky v místě štětu"600</t>
  </si>
  <si>
    <t>53</t>
  </si>
  <si>
    <t>574B34</t>
  </si>
  <si>
    <t>ASFALTOVÝ BETON PRO OBRUSNÉ VRSTVY MODIFIK ACO 11+ TL. 40MM</t>
  </si>
  <si>
    <t>-758011744</t>
  </si>
  <si>
    <t>Poznámka k souboru cen:_x000D_
Položka zahrnuje:_x000D_
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Položka nezahrnuje:_x000D_
- postřiky, nátěry_x000D_
- těsnění podél obrubníků, dilatačních zařízení, odvodňovacích proužků, odvodňovačů, vpustí, šachet a pod.</t>
  </si>
  <si>
    <t>"nové konstrukční souvrství vozovky v místě štětu-ACO 11+ 50/70"4050</t>
  </si>
  <si>
    <t>"nové konstrukční souvrství vozovky (nová KCE)-ACO 11+ 50/70"1570</t>
  </si>
  <si>
    <t>54</t>
  </si>
  <si>
    <t>574E56</t>
  </si>
  <si>
    <t>ASFALTOVÝ BETON PRO PODKLADNÍ VRSTVY ACP 16+, 16S TL. 60MM</t>
  </si>
  <si>
    <t>-986665489</t>
  </si>
  <si>
    <t>"nové konstrukční souvrství vozovky v místě štětu-ACP 16S PmB 25/55-60"4050</t>
  </si>
  <si>
    <t>"nové konstrukční souvrství vozovky (nová KCE)-ACP 16S PmB 25/55-60"1570</t>
  </si>
  <si>
    <t>55</t>
  </si>
  <si>
    <t>58212</t>
  </si>
  <si>
    <t>DLÁŽDĚNÉ KRYTY Z VELKÝCH KOSTEK DO LOŽE Z MC</t>
  </si>
  <si>
    <t>-2136221304</t>
  </si>
  <si>
    <t>Poznámka k souboru cen:_x000D_
Položka zahrnuje:_x000D_
- dodání dlažebního materiálu v požadované kvalitě, dodání materiálu pro předepsané lože v tloušťce předepsané dokumentací a pro předepsanou výplň spar_x000D_
- očištění podkladu_x000D_
- uložení dlažby dle předepsaného technologického předpisu včetně předepsané podkladní vrstvy a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</si>
  <si>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Poznámka k položce:_x000D_
Vyspárovat vysoko-pevnostní polymercementovou spárovací maltou (např. GROUTEX pavement). _x000D_
Lože - malta cementová M25 XF4 .</t>
  </si>
  <si>
    <t>"konstrukce pojížděné srpovité krajnice-žulová dlažba 12/12 v kroužkovém kladení"10</t>
  </si>
  <si>
    <t>56</t>
  </si>
  <si>
    <t>58222</t>
  </si>
  <si>
    <t>DLÁŽDĚNÉ KRYTY Z DROBNÝCH KOSTEK DO LOŽE Z MC</t>
  </si>
  <si>
    <t>821078576</t>
  </si>
  <si>
    <t>"konstr. odláždění HV- žulová dlažba 10/10"2</t>
  </si>
  <si>
    <t>57</t>
  </si>
  <si>
    <t>582615</t>
  </si>
  <si>
    <t>KRYTY Z BETON DLAŽDIC SE ZÁMKEM BAREV TL 80MM DO LOŽE Z KAM</t>
  </si>
  <si>
    <t>-476000183</t>
  </si>
  <si>
    <t>Poznámka k položce:_x000D_
dlažba 200x100x80mm, červená</t>
  </si>
  <si>
    <t>58</t>
  </si>
  <si>
    <t>58920</t>
  </si>
  <si>
    <t>VÝPLŇ SPAR MODIFIKOVANÝM ASFALTEM</t>
  </si>
  <si>
    <t>-442797076</t>
  </si>
  <si>
    <t>Poznámka k souboru cen:_x000D_
Položka zahrnuje: _x000D_
- dodávku předepsaného materiálu_x000D_
- vyčištění a výplň spar tímto materiálem_x000D_
Položka nezahrnuje:_x000D_
- x</t>
  </si>
  <si>
    <t>"ošetření styčné spáry asf. zálivkou"85</t>
  </si>
  <si>
    <t>Vedení trubní dálková a přípojná</t>
  </si>
  <si>
    <t>59</t>
  </si>
  <si>
    <t>89911G</t>
  </si>
  <si>
    <t>LITINOVÝ POKLOP D400</t>
  </si>
  <si>
    <t>KUS</t>
  </si>
  <si>
    <t>1600833957</t>
  </si>
  <si>
    <t>Poznámka k souboru cen:_x000D_
Položka zahrnuje:_x000D_
- dodávku a osazení předepsané mříže včetně rámu_x000D_
Položka nezahrnuje:_x000D_
- x</t>
  </si>
  <si>
    <t>"kanalizační"29</t>
  </si>
  <si>
    <t>60</t>
  </si>
  <si>
    <t>89913</t>
  </si>
  <si>
    <t>KRYCÍ HRNCE SAMOSTATNÉ</t>
  </si>
  <si>
    <t>58807017</t>
  </si>
  <si>
    <t>Poznámka k souboru cen:_x000D_
Položka zahrnuje:_x000D_
- dodávku a osazení předepsané hrnce mříže včetně rámu_x000D_
Položka nezahrnuje:_x000D_
- x</t>
  </si>
  <si>
    <t>"vodovodní vč. armatury a nových poklopů"14</t>
  </si>
  <si>
    <t>61</t>
  </si>
  <si>
    <t>89921</t>
  </si>
  <si>
    <t>VÝŠKOVÁ ÚPRAVA POKLOPŮ</t>
  </si>
  <si>
    <t>-2053492446</t>
  </si>
  <si>
    <t>Poznámka k souboru cen:_x000D_
Položka zahrnuje:_x000D_
- všechny nutné práce a materiály pro zvýšení nebo snížení zařízení (včetně nutné úpravy stávajícího povrchu vozovky nebo chodníku)_x000D_
Položka nezahrnuje:_x000D_
- x</t>
  </si>
  <si>
    <t>62</t>
  </si>
  <si>
    <t>89923</t>
  </si>
  <si>
    <t>VÝŠKOVÁ ÚPRAVA KRYCÍCH HRNCŮ</t>
  </si>
  <si>
    <t>2047196216</t>
  </si>
  <si>
    <t>Ostatní konstrukce a práce, bourání</t>
  </si>
  <si>
    <t>63</t>
  </si>
  <si>
    <t>9111A3</t>
  </si>
  <si>
    <t>ZÁBRADLÍ SILNIČNÍ S VODOR MADLY - DEMONTÁŽ S PŘESUNEM</t>
  </si>
  <si>
    <t>-1962881149</t>
  </si>
  <si>
    <t>Poznámka k souboru cen:_x000D_
Položka zahrnuje:_x000D_
- demontáž a odstranění zařízení_x000D_
- jeho odvoz na předepsané místo_x000D_
Položka nezahrnuje:_x000D_
- x</t>
  </si>
  <si>
    <t>64</t>
  </si>
  <si>
    <t>9112B1</t>
  </si>
  <si>
    <t>ZÁBRADLÍ MOSTNÍ SE SVISLOU VÝPLNÍ - DODÁVKA A MONTÁŽ</t>
  </si>
  <si>
    <t>-856311431</t>
  </si>
  <si>
    <t>Poznámka k souboru cen:_x000D_
Položka zahrnuje:_x000D_
- kompletní dodávku všech dílů zábradlí včetně předepsané povrchové úpravy_x000D_
- montáž a osazení zábradlí včetně kotvení dle zadávací dokumentace, t.j. kotevní desky, případné nivelační hmoty pod kotevní desky, kotvy a spojovací materiál, vrty a zálivku_x000D_
Položka nezahrnuje:_x000D_
- x</t>
  </si>
  <si>
    <t>Poznámka k položce:_x000D_
Nové mostní zábradlí z konstrukční oceli S235 JR se svislou výplní, vč. Chemických kotev, šrouby, podlití plastmaltou t.10mm (pouze pod sloupky), protikorozní ochrana dle TKP kap. 19b</t>
  </si>
  <si>
    <t>308</t>
  </si>
  <si>
    <t>65</t>
  </si>
  <si>
    <t>9114B1</t>
  </si>
  <si>
    <t>SVODIDLO OCEL SILNIČ OBOUSTR, ÚROVEŇ ZADRŽ H1 - DODÁVKA A MONTÁŽ</t>
  </si>
  <si>
    <t>-1673111354</t>
  </si>
  <si>
    <t>Poznámka k souboru cen:_x000D_
Položka zahrnuje:_x000D_
- kompletní dodávku všech dílů certifikovaného ocelového svodidla s předepsanou povrchovou úpravou včetně spojovacích prvků_x000D_
- montáž a osazení svodidla, osazení sloupků zaberaněním nebo osazením do betonových bloků (včetně betonových bloků a nutných zemních prací)_x000D_
- výškové náběhy, ukončení zapuštěním do betonových bloků (včetně betonového bloku a nutných zemních prací) nebo koncovkou_x000D_
- přechod na jiný typ svodidla nebo přes mostní závěr_x000D_
- ochranu proti bludným proudům a vývody pro jejich měření_x000D_
Položka nezahrnuje:_x000D_
- odrazky nebo retroreflexní fólie_x000D_
Způsob měření:_x000D_
- vykazuje se délka svodidla v předepsané výšce, délka náběhů se nezapočítává</t>
  </si>
  <si>
    <t>"svodidlo JSHN4/H1 - plná délka"193</t>
  </si>
  <si>
    <t>"Nové svodidlo JSHN4/H1 - krátké náběhy (dl. 4,795m)"4*4,795</t>
  </si>
  <si>
    <t>66</t>
  </si>
  <si>
    <t>9117C1</t>
  </si>
  <si>
    <t>SVOD OCEL ZÁBRADEL ÚROVEŇ ZADRŽ H2 - DODÁVKA A MONTÁŽ</t>
  </si>
  <si>
    <t>1717357237</t>
  </si>
  <si>
    <t>Poznámka k souboru cen:_x000D_
Položka zahrnuje:_x000D_
- kompletní dodávku všech dílů certifikovaného ocelového svodidla s předepsanou povrchovou úpravou včetně spojovacích a dilatačních prvků_x000D_
- montáž a osazení svodidla, včetně kotvení dle zadávací dokumentace, t.j. kotevní desky, případné nivelační hmoty pod kotevní desky, kotvy a spojovací materiál, vrty a zálivku_x000D_
- přechod na jiný typ svodidla nebo přes mostní závěr _x000D_
- ochranu proti bludným proudům a vývody pro jejich měření_x000D_
Položka nezahrnuje:_x000D_
- odrazky nebo retroreflexní fólie_x000D_
Způsob měření:_x000D_
- vykazuje se délka svodidla v předepsané výšce, délka náběhů se nezapočítává</t>
  </si>
  <si>
    <t>"mostní zábradelní svodidlo JSMNH4/H2"32</t>
  </si>
  <si>
    <t>67</t>
  </si>
  <si>
    <t>914111</t>
  </si>
  <si>
    <t>DOPRAVNÍ ZNAČKY ZÁKLADNÍ VELIKOSTI OCELOVÉ NEREFLEXNÍ - DOD A MONTÁŽ</t>
  </si>
  <si>
    <t>699882399</t>
  </si>
  <si>
    <t>Poznámka k souboru cen:_x000D_
Položka zahrnuje:_x000D_
- dodávku a montáž značek v požadovaném provedení_x000D_
Položka nezahrnuje:_x000D_
- x</t>
  </si>
  <si>
    <t>"SDZ IJ4a"2</t>
  </si>
  <si>
    <t>"SDZ P2"5</t>
  </si>
  <si>
    <t>"SDZ A6b"2</t>
  </si>
  <si>
    <t>"SDZ B32"1</t>
  </si>
  <si>
    <t>"SDZ B20a"2</t>
  </si>
  <si>
    <t>"SDZ E13"2</t>
  </si>
  <si>
    <t>68</t>
  </si>
  <si>
    <t>914112</t>
  </si>
  <si>
    <t>DOPRAVNÍ ZNAČKY ZÁKLAD VELIKOSTI OCEL NEREFLEXNÍ - MONTÁŽ S PŘEMÍST</t>
  </si>
  <si>
    <t>-1872710363</t>
  </si>
  <si>
    <t>Poznámka k souboru cen:_x000D_
Položka zahrnuje:_x000D_
- dopravu demontované značky z dočasné skládky_x000D_
- osazení a montáž značky na místě určeném projektem_x000D_
- nutnou opravu poškozených částí_x000D_
Položka nezahrnuje:_x000D_
- dodávku značky</t>
  </si>
  <si>
    <t>69</t>
  </si>
  <si>
    <t>914113</t>
  </si>
  <si>
    <t>DOPRAVNÍ ZNAČKY ZÁKLADNÍ VELIKOSTI OCELOVÉ NEREFLEXNÍ - DEMONTÁŽ</t>
  </si>
  <si>
    <t>-2104418718</t>
  </si>
  <si>
    <t>Poznámka k souboru cen:_x000D_
Položka zahrnuje:_x000D_
- odstranění, demontáž a odklizení materiálu s odvozem na předepsané místo_x000D_
Položka nezahrnuje:_x000D_
- x</t>
  </si>
  <si>
    <t>70</t>
  </si>
  <si>
    <t>914913</t>
  </si>
  <si>
    <t>SLOUPKY A STOJKY DZ Z OCEL TRUBEK ZABETON DEMONTÁŽ</t>
  </si>
  <si>
    <t>516908032</t>
  </si>
  <si>
    <t>71</t>
  </si>
  <si>
    <t>914921</t>
  </si>
  <si>
    <t>SLOUPKY A STOJKY DOPRAVNÍCH ZNAČEK Z OCEL TRUBEK DO PATKY - DODÁVKA A MONTÁŽ</t>
  </si>
  <si>
    <t>-937241089</t>
  </si>
  <si>
    <t>Poznámka k souboru cen:_x000D_
Položka zahrnuje:_x000D_
- sloupky_x000D_
- upevňovací zařízení_x000D_
- osazení (betonová patka, zemní práce)_x000D_
Položka nezahrnuje:_x000D_
- x</t>
  </si>
  <si>
    <t>72</t>
  </si>
  <si>
    <t>915111</t>
  </si>
  <si>
    <t>VODOROVNÉ DOPRAVNÍ ZNAČENÍ BARVOU HLADKÉ - DODÁVKA A POKLÁDKA</t>
  </si>
  <si>
    <t>1799335199</t>
  </si>
  <si>
    <t>Poznámka k souboru cen:_x000D_
Položka zahrnuje:_x000D_
- dodání a pokládku nátěrového materiálu_x000D_
- předznačení a reflexní úpravu_x000D_
Položka nezahrnuje:_x000D_
- x_x000D_
Způsob měření:_x000D_
- měří se pouze natíraná plocha</t>
  </si>
  <si>
    <t>"VDZ V4"35*0,25</t>
  </si>
  <si>
    <t>"VDZ V2b"85*0,25</t>
  </si>
  <si>
    <t>"VDZ V11 (zastávka BUS)- bílá barva"75</t>
  </si>
  <si>
    <t>73</t>
  </si>
  <si>
    <t>915211</t>
  </si>
  <si>
    <t>VODOROVNÉ DOPRAVNÍ ZNAČENÍ PLASTEM HLADKÉ - DODÁVKA A POKLÁDKA</t>
  </si>
  <si>
    <t>-1044260100</t>
  </si>
  <si>
    <t>74</t>
  </si>
  <si>
    <t>91710</t>
  </si>
  <si>
    <t>OBRUBY Z BETONOVÝCH PALISÁD</t>
  </si>
  <si>
    <t>2119484100</t>
  </si>
  <si>
    <t>Poznámka k souboru cen:_x000D_
Položka zahrnuje:_x000D_
- dodání a pokládku betonových palisád o rozměrech předepsaných zadávací dokumentací_x000D_
- betonové lože i boční betonovou opěrku_x000D_
Položka nezahrnuje:_x000D_
- x</t>
  </si>
  <si>
    <t>Poznámka k položce:_x000D_
BEST MASIV</t>
  </si>
  <si>
    <t>"palisády výšky 1,00m"0,1*0,1*3,14*1*35</t>
  </si>
  <si>
    <t>75</t>
  </si>
  <si>
    <t>917223</t>
  </si>
  <si>
    <t>SILNIČNÍ A CHODNÍKOVÉ OBRUBY Z BETONOVÝCH OBRUBNÍKŮ ŠÍŘ 100MM</t>
  </si>
  <si>
    <t>212995523</t>
  </si>
  <si>
    <t>Poznámka k souboru cen:_x000D_
Položka zahrnuje:_x000D_
- dodání a pokládku betonových obrubníků o rozměrech předepsaných zadávací dokumentací_x000D_
- betonové lože i boční betonovou opěrku_x000D_
Položka nezahrnuje:_x000D_
- x</t>
  </si>
  <si>
    <t>"ABO 15-10 - přímá"21</t>
  </si>
  <si>
    <t>76</t>
  </si>
  <si>
    <t>9174R</t>
  </si>
  <si>
    <t>OBRUBY Z KAMENNÝCH KRAJNÍKŮ</t>
  </si>
  <si>
    <t>667618544</t>
  </si>
  <si>
    <t>"KS3- stávající - pouze montáž s betonovým ložem"540</t>
  </si>
  <si>
    <t>77</t>
  </si>
  <si>
    <t>91771</t>
  </si>
  <si>
    <t>OBRUBA Z DLAŽEBNÍCH KOSTEK VELKÝCH</t>
  </si>
  <si>
    <t>1472729817</t>
  </si>
  <si>
    <t>Poznámka k souboru cen:_x000D_
Položka zahrnuje:_x000D_
- dodání a pokládku jedné řady dlažebních kostek o rozměrech předepsaných zadávací dokumentací_x000D_
- betonové lože i boční betonovou opěrku_x000D_
Položka nezahrnuje:_x000D_
- x</t>
  </si>
  <si>
    <t>"žulová kostka 12/12"60</t>
  </si>
  <si>
    <t>78</t>
  </si>
  <si>
    <t>919111</t>
  </si>
  <si>
    <t>ŘEZÁNÍ ASFALTOVÉHO KRYTU VOZOVEK TL DO 50MM</t>
  </si>
  <si>
    <t>327234947</t>
  </si>
  <si>
    <t>Poznámka k souboru cen:_x000D_
Položka zahrnuje:_x000D_
- řezání vozovkové vrstvy v předepsané tloušťce_x000D_
- spotřeba vody_x000D_
Položka nezahrnuje:_x000D_
- x</t>
  </si>
  <si>
    <t>"řez styčné spáry - frézování"65</t>
  </si>
  <si>
    <t>79</t>
  </si>
  <si>
    <t>919112</t>
  </si>
  <si>
    <t>ŘEZÁNÍ ASFALTOVÉHO KRYTU VOZOVEK TL DO 100MM</t>
  </si>
  <si>
    <t>23616043</t>
  </si>
  <si>
    <t>"řez styčné spáry - pokládka"85</t>
  </si>
  <si>
    <t>80</t>
  </si>
  <si>
    <t>935212</t>
  </si>
  <si>
    <t>PŘÍKOPOVÉ ŽLABY Z BETON TVÁRNIC ŠÍŘ DO 600MM DO BETONU TL 100MM</t>
  </si>
  <si>
    <t>791096306</t>
  </si>
  <si>
    <t>Poznámka k souboru cen:_x000D_
Položka zahrnuje:_x000D_
- dodávku a uložení příkopových tvárnic předepsaného rozměru a kvality_x000D_
- dodání a rozprostření lože z předepsaného materiálu v předepsané kvalitěa v předepsané tloušťce_x000D_
- veškerou manipulaci s materiálem, vnitrostaveništní i mimostaveništní dopravu_x000D_
- ukončení, patky, spárování_x000D_
Položka nezahrnuje:_x000D_
- x_x000D_
Způsob měření:_x000D_
- měří se v metrech běžných délky osy žlabu</t>
  </si>
  <si>
    <t>81</t>
  </si>
  <si>
    <t>96686</t>
  </si>
  <si>
    <t>ODSTRANĚNÍ ODRAZNÍKŮ</t>
  </si>
  <si>
    <t>666150551</t>
  </si>
  <si>
    <t>Poznámka k souboru cen:_x000D_
Položka zahrnuje:_x000D_
- kompletní bourací práce včetně nezbytného rozsahu zemních prací,_x000D_
- veškerou manipulaci s vybouranou sutí a hmotami včetně uložení na skládku,_x000D_
- veškeré další práce plynoucí z technologického předpisu a z platných předpisů,_x000D_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</si>
  <si>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"odstranění stáv. betonových patníků - uložení do skladu investora"50</t>
  </si>
  <si>
    <t>PSV</t>
  </si>
  <si>
    <t>Práce a dodávky PSV</t>
  </si>
  <si>
    <t>711</t>
  </si>
  <si>
    <t>Izolace proti vodě, vlhkosti a plynům</t>
  </si>
  <si>
    <t>82</t>
  </si>
  <si>
    <t>711117</t>
  </si>
  <si>
    <t>IZOLACE BĚŽNÝCH KONSTRUKCÍ PROTI ZEMNÍ VLHKOSTI Z PE FÓLIÍ</t>
  </si>
  <si>
    <t>1186623597</t>
  </si>
  <si>
    <t>Poznámka k souboru cen:_x000D_
Položka zahrnuje:_x000D_
- dodání předepsaného izolačního materiálu_x000D_
- očištění a ošetření podkladu, zadávací dokumentace může zahrnout i případné vyspravení_x000D_
- zřízení izolace jako kompletního povlaku, případně komplet. soustavy nebo systému podle příslušného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Položka nezahrnuje:_x000D_
- ochranné vrstvy, např. geotextilii</t>
  </si>
  <si>
    <t>"palisády_nopová folie"20</t>
  </si>
  <si>
    <t>OST</t>
  </si>
  <si>
    <t>Ostatní</t>
  </si>
  <si>
    <t>83</t>
  </si>
  <si>
    <t>014132</t>
  </si>
  <si>
    <t>POPLATKY ZA SKLÁDKU TYP S-NO (NEBEZPEČNÝ ODPAD)</t>
  </si>
  <si>
    <t>T</t>
  </si>
  <si>
    <t>512</t>
  </si>
  <si>
    <t>-1891194120</t>
  </si>
  <si>
    <t>Poznámka k souboru cen:_x000D_
Položka zahrnuje:_x000D_
- veškeré poplatky provozovateli skládky související s uložením odpadu na skládce._x000D_
Položka nezahrnuje:_x000D_
- x</t>
  </si>
  <si>
    <t>Poznámka k položce:_x000D_
stavebního odpadu na skládce (skládkovné) asfaltového s obsahem dehtu zatříděného do Katalogu odpadů pod kódem 17 03 01</t>
  </si>
  <si>
    <t>"nové konstrukční souvrství vozovky v místě štětu-bourací práce vozovka dlažba"750*0,02*0,098</t>
  </si>
  <si>
    <t>"nové konstrukční souvrství vozovky v místě štětu-bourací práce vozovka asfalt"1550*0,1*0,22</t>
  </si>
  <si>
    <t>"nové konstrukční souvrství vozovky (nová KCE)-bourací práce vozovka dlažba"275*0,02*0,098</t>
  </si>
  <si>
    <t>"nové konstrukční souvrství vozovky (nová KCE)-bourací práce vozovka asfalt"650*0,15*0,316</t>
  </si>
  <si>
    <t>"konstrukce pojížděné srpovité krajnice-bourací práce vozovka asfalt"10*0,15*0,316</t>
  </si>
  <si>
    <t>"konstr. zeleně_bourací práce vozovka asfalt"30*0,1*0,22</t>
  </si>
  <si>
    <t>84</t>
  </si>
  <si>
    <t>015111</t>
  </si>
  <si>
    <t>POPLATKY ZA LIKVIDACI ODPADŮ NEKONTAMINOVANÝCH - 17 05 04  VYTĚŽENÉ ZEMINY A HORNINY -  I. TŘÍDA TĚŽITELNOSTI</t>
  </si>
  <si>
    <t>-477334062</t>
  </si>
  <si>
    <t>POPLATKY ZA LIKVIDACI ODPADŮ NEKONTAMINOVANÝCH - 17 05 04 VYTĚŽENÉ ZEMINY A HORNINY - I. TŘÍDA TĚŽITELNOSTI</t>
  </si>
  <si>
    <t>Poznámka k souboru cen:_x000D_
1. Položka obsahuje:_x000D_
 – veškeré poplatky provozovateli skládky, recyklační linky nebo jiného zařízení na zpracování nebo likvidaci odpadů související s převzetím, uložením, zpracováním nebo likvidací odpadu_x000D_
2. Položka neobsahuje:_x000D_
 – náklady spojené s dopravou odpadu z místa stavby na místo převzetí provozovatelem skládky, recyklační linky nebo jiného zařízení na zpracování nebo likvidaci odpadů_x000D_
3. Způsob měření:_x000D_
Tunou se rozumí hmotnost odpadu vytříděného v souladu se zákonem č. 541/2020 Sb., o nakládání s odpady, v platném znění.</t>
  </si>
  <si>
    <t>705,75*1,8 'Přepočtené koeficientem množství</t>
  </si>
  <si>
    <t>85</t>
  </si>
  <si>
    <t>015140</t>
  </si>
  <si>
    <t>POPLATKY ZA LIKVIDACI ODPADŮ NEKONTAMINOVANÝCH - 17 01 01  BETON Z DEMOLIC OBJEKTŮ, ZÁKLADŮ TV</t>
  </si>
  <si>
    <t>-86562058</t>
  </si>
  <si>
    <t>POPLATKY ZA LIKVIDACI ODPADŮ NEKONTAMINOVANÝCH - 17 01 01 BETON Z DEMOLIC OBJEKTŮ, ZÁKLADŮ TV</t>
  </si>
  <si>
    <t>"konstrukční souvrství vjezdu - bourací práce - beton.dlažba"50*0,295</t>
  </si>
  <si>
    <t>"bourací práce - betonové žlabovky"5*0,35</t>
  </si>
  <si>
    <t>"bourací práce - betonové obruby"10*0,29</t>
  </si>
  <si>
    <t>86</t>
  </si>
  <si>
    <t>015330</t>
  </si>
  <si>
    <t>POPLATKY ZA LIKVIDACI ODPADŮ NEKONTAMINOVANÝCH - 17 05 04  KAMENNÁ SUŤ</t>
  </si>
  <si>
    <t>1528806867</t>
  </si>
  <si>
    <t>POPLATKY ZA LIKVIDACI ODPADŮ NEKONTAMINOVANÝCH - 17 05 04 KAMENNÁ SUŤ</t>
  </si>
  <si>
    <t>"nové konstrukční souvrství vozovky v místě štětu-bourací práce vozovka dlažba"2150*0,1*0,17</t>
  </si>
  <si>
    <t>"nové konstrukční souvrství vozovky v místě štětu-bourací práce vozovka asfalt"1550*0,1*0,17</t>
  </si>
  <si>
    <t>"nové konstrukční souvrství vozovky v místě štětu-bourací práce v místě rozšíření vozovky"350*0,39*0,58</t>
  </si>
  <si>
    <t>"nové konstrukční souvrství vozovky (nová KCE)-bourací práce vozovka dlažba"780*0,35*0,58</t>
  </si>
  <si>
    <t>"nové konstrukční souvrství vozovky (nová KCE)-bourací práce vozovka asfalt"650*0,32*0,58</t>
  </si>
  <si>
    <t>"nové konstrukční souvrství vozovky (nová KCE)-bourací práce v místě rozšíření vozovky"140*0,47*0,75</t>
  </si>
  <si>
    <t>"nezpevněná krajnice - bourací práce"120*0,1*0,17</t>
  </si>
  <si>
    <t>"konstrukční souvrství vjezdu - bourací práce - kamenná kostka"15*0,35*0,58</t>
  </si>
  <si>
    <t>"konstrukční souvrství vjezdu - bourací práce - beton.dlažba"50*0,39*0,58</t>
  </si>
  <si>
    <t>"konstrukce pojížděné srpovité krajnice-bourací práce vozovka asfalt"10*0,42*0,75</t>
  </si>
  <si>
    <t>"konstr. zeleně_bourací práce vozovka asfalt"30*0,05*0,17</t>
  </si>
  <si>
    <t>SO 201 - Oprava propustku</t>
  </si>
  <si>
    <t>0 - Všeobecné konstrukce a práce</t>
  </si>
  <si>
    <t>1 - Zemní práce</t>
  </si>
  <si>
    <t>2 - Základy</t>
  </si>
  <si>
    <t>3 - Svislé konstrukce</t>
  </si>
  <si>
    <t>4 - Vodorovné konstrukce</t>
  </si>
  <si>
    <t>7 - Přidružená stavební výroba</t>
  </si>
  <si>
    <t>8 - Potrubí</t>
  </si>
  <si>
    <t>9 - Ostatní konstrukce a práce</t>
  </si>
  <si>
    <t>Všeobecné konstrukce a práce</t>
  </si>
  <si>
    <t>014102</t>
  </si>
  <si>
    <t>POPLATKY ZA SKLÁDKU</t>
  </si>
  <si>
    <t>OTSKP ~ 2025</t>
  </si>
  <si>
    <t>Poznámka k položce:_x000D_
zemina, kámen, vč. vegetace_x000D_
Položka zahrnuje: - veškeré poplatky provozovateli skládky související s uložením odpadu na skládce. Položka nezahrnuje: - x</t>
  </si>
  <si>
    <t>Poznámka k položce:_x000D_
železobeton_x000D_
Položka zahrnuje: - veškeré poplatky provozovateli skládky související s uložením odpadu na skládce. Položka nezahrnuje: - x</t>
  </si>
  <si>
    <t>02730</t>
  </si>
  <si>
    <t>POMOC PRÁCE ZŘÍZ NEBO ZAJIŠŤ OCHRANU INŽENÝRSKÝCH SÍTÍ</t>
  </si>
  <si>
    <t>KPL</t>
  </si>
  <si>
    <t>Poznámka k položce:_x000D_
ochrana stávající kanalizace a vodovodu v ulici Kozohorská během stavby, vytyčení, určení polohy, pasportizace_x000D_
Položka zahrnuje: - veškeré náklady spojené s ochranou inženýrských sítí Položka nezahrnuje: - x</t>
  </si>
  <si>
    <t>029113</t>
  </si>
  <si>
    <t>OSTATNÍ POŽADAVKY - ZEMĚMĚŘICKÉ ZAMĚŘENÍ - CELKY</t>
  </si>
  <si>
    <t>Poznámka k položce:_x000D_
Položka zahrnuje:  - veškeré náklady spojené s objednatelem požadovanými pracemi - položka se využije pro celky 3D charakteru (objekty s vysokou mírou nepravidelnosti vzájemně navazujících částí, technologické a průmyslové celky)  Položka nezahrnuje:  - x</t>
  </si>
  <si>
    <t>12110</t>
  </si>
  <si>
    <t>SEJMUTÍ ORNICE NEBO LESNÍ PŮDY</t>
  </si>
  <si>
    <t>Poznámka k položce:_x000D_
Položka zahrnuje: - sejmutí ornice bez ohledu na tloušťku vrstvy -  její vodorovnou dopravu Položka nezahrnuje: - uložení na trvalou skládku</t>
  </si>
  <si>
    <t>131738</t>
  </si>
  <si>
    <t>HLOUBENÍ JAM ZAPAŽ I NEPAŽ TŘ. I, ODVOZ DO 20KM</t>
  </si>
  <si>
    <t>Poznámka k položce:_x000D_
výkopy pro nový propustek_x000D_
Položka zahrnuje: - vodorovnou a svislou dopravu,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pažení záporového a štětových stěn) - úpravu, ochranu a očištění dna, základové spáry, stěn a svahů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uložení zeminy (na skládku, do násypu) ani poplatky za skládku, vykazují se v položce č.0141**</t>
  </si>
  <si>
    <t>17290</t>
  </si>
  <si>
    <t>ZŘÍZENÍ TĚSNĚNÍ Z JINÝCH MATERIÁLŮ</t>
  </si>
  <si>
    <t>Poznámka k položce:_x000D_
těsnící vrstva v přechodové oblasti - geomembrána_x000D_
Položka zahrnuje: - kompletní provedení zemní konstrukce vč. výběru vhodného materiálu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 Položka nezahrnuje: - x</t>
  </si>
  <si>
    <t>17421</t>
  </si>
  <si>
    <t>ZÁSYP JAM A RÝH ZEMINOU BEZ ZHUTNĚNÍ</t>
  </si>
  <si>
    <t>Poznámka k položce:_x000D_
zásyp nad propustkem v zeleni z původní odkopané zeminy_x000D_
Položka zahrnuje: - kompletní provedení zemní konstrukce vč. výběru vhodného materiálu - úprava  ukládaného  materiálu  vlhčením,  tříděním,  promícháním  nebo  vysoušením,  příp. jiné úpravy za účelem zlepšení jeho  mech. vlastností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 Položka nezahrnuje: - x</t>
  </si>
  <si>
    <t>17482</t>
  </si>
  <si>
    <t>ZÁSYP JAM A RÝH Z NAKUPOVANÉ ZEMINY SE ZHUTNĚNÍM</t>
  </si>
  <si>
    <t>Poznámka k položce:_x000D_
přechodová oblast mimo vozovku_x000D_
Položka zahrnuje: - položka se používá výhradně při nedostatku zemin na stavbě - kompletní provedení zemní konstrukce vč. nákupu a dopravy předepsané kvality zeminy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</si>
  <si>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17581</t>
  </si>
  <si>
    <t>OBSYP POTRUBÍ A OBJEKTŮ Z NAKUPOVANÝCH MATERIÁLŮ</t>
  </si>
  <si>
    <t>Poznámka k položce:_x000D_
hutněný zásyp v kvalitě těsnící vrstvy_x000D_
Položka zahrnuje: - kompletní provedení zemní konstrukce včetně nákupu a dopravy materiálu dle zadávací dokumentace - úprava  ukládaného  materiálu  vlhčením,  tříděním,  promícháním  nebo  vysoušením,  příp. jiné úpravy za účelem zlepšení jeho  mech. vlastností - hutnění i různé míry hutnění 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 pomocné konstrukce umožňující provedení  zemní konstrukce  (příjezdy,  sjezdy,  nájezdy, lešení, podpěrné konstrukce, přemostění, zpevněné plochy, zakrytí a pod.) Položka nezahrnuje: - x  Způsob měření: - zemina vytlačená potrubím o DN 180mm se od kubatury obsypů neodečítá</t>
  </si>
  <si>
    <t>18232</t>
  </si>
  <si>
    <t>ROZPROSTŘENÍ ORNICE V ROVINĚ V TL DO 0,15M</t>
  </si>
  <si>
    <t>Poznámka k položce:_x000D_
Položka zahrnuje: - nutné přemístění ornice z dočasných skládek vzdálených do 50m - rozprostření ornice v předepsané tloušťce v rovině a ve svahu do 1:5 Položka nezahrnuje: - x</t>
  </si>
  <si>
    <t>18242</t>
  </si>
  <si>
    <t>ZALOŽENÍ TRÁVNÍKU HYDROOSEVEM NA ORNICI</t>
  </si>
  <si>
    <t>Poznámka k položce:_x000D_
Položka zahrnuje: - dodání předepsané travní směsi, hydroosev na ornici, zalévání, první pokosení, to vše bez ohledu na sklon terénu Položka nezahrnuje: - x</t>
  </si>
  <si>
    <t>Základy</t>
  </si>
  <si>
    <t>21331</t>
  </si>
  <si>
    <t>DRENÁŽNÍ VRSTVY Z BETONU MEZEROVITÉHO (DRENÁŽNÍHO)</t>
  </si>
  <si>
    <t>Poznámka k položce:_x000D_
obsyp drenáže_x000D_
Položka zahrnuje: - dodávku předepsaného materiálu pro drenážní vrstvu, včetně mimostaveništní a vnitrostaveništní dopravy - provedení drenážní vrstvy předepsaných rozměrů a předepsaného tvaru Položka nezahrnuje: - x</t>
  </si>
  <si>
    <t>21461G</t>
  </si>
  <si>
    <t>SEPARAČNÍ GEOTEXTILIE DO 800G/M2</t>
  </si>
  <si>
    <t>Poznámka k položce:_x000D_
2 vrstvy geotextili jako ochrana geomembrány v přechodové oblasti_x000D_
Položka zahrnuje: - dodávku předepsané geotextilie - úpravu, očištění a ochranu podkladu - přichycení k podkladu, případně zatížení - úpravy spojů a zajištění okrajů - úpravy pro odvodnění - nutné přesahy (nezapočítávají se do výměry) - mimostaveništní a vnitrostaveništní dopravu Položka nezahrnuje: - x</t>
  </si>
  <si>
    <t>272324</t>
  </si>
  <si>
    <t>ZÁKLADY ZE ŽELEZOBETONU DO C25/30</t>
  </si>
  <si>
    <t>Poznámka k položce:_x000D_
ŽB základová deska pod rámy a křídla_x000D_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dodání a osazení výztuže</t>
  </si>
  <si>
    <t>272366</t>
  </si>
  <si>
    <t>VÝZTUŽ ZÁKLADŮ Z KARI SÍTÍ</t>
  </si>
  <si>
    <t>Poznámka k položce:_x000D_
Uvažována svařovaná síť 8x100x100 mm - 7,90 kg/m2_x000D_
Položka: - zahrnuje veškerý materiál, výrobky a polotovary, včetně mimostaveništní a vnitrostaveništní dopravy (rovněž přesuny), včetně naložení a složení, případně s uložením - dodání betonářské výztuže v požadované kvalitě, stříhání, řezání, ohýbání a spojování do všech požadovaných tvarů (vč. armakošů) a uložení s požadovaným zajištěním polohy a krytí výztuže betonem, - veškeré svary nebo jiné spoje výztuže, - pomocné konstrukce a práce pro osazení a upevnění výztuže, - zednické výpomoci pro montáž betonářské výztuže, - úpravy výztuže pro osazení doplňkových konstrukcí, - ochranu výztuže do doby jejího zabetonování, - úpravy výztuže pro zřízení železobetonových kloubů, kotevních prvků, závěsných ok a doplňkových konstrukcí, - veškerá opatření pro zajištění soudržnosti výztuže a betonu, - vodivé propojení výztuže, které je součástí ochrany konstrukce proti vlivům bludných proudů, vyvedení do měřících skříní nebo míst pro měření bludných proudů (vlastní měřící skříně se uvádějí položkami SD 74), - povrchovou antikorozní úpravu výztuže, - separaci výztuže, - osazení měřících zařízení a úpravy pro ně, - osazení měřících skříní nebo míst pro měření bludných proudů Položka nezahrnuje: - x</t>
  </si>
  <si>
    <t>28997E</t>
  </si>
  <si>
    <t>OPLÁŠTĚNÍ (ZPEVNĚNÍ) Z GEOTEXTILIE DO 500G/M2</t>
  </si>
  <si>
    <t>Poznámka k položce:_x000D_
ochrana NAIP_x000D_
Položka zahrnuje: - dodávku předepsané geotextilie - úpravu, očištění a ochranu podkladu - přichycení k podkladu, případně zatížení - úpravy spojů a zajištění okrajů - úpravy pro odvodnění - nutné přesahy - mimostaveništní a vnitrostaveništní dopravu Položka nezahrnuje: - x  Způsob měření: - přesahy se nezapočítávají do výměry</t>
  </si>
  <si>
    <t>Svislé konstrukce</t>
  </si>
  <si>
    <t>317325</t>
  </si>
  <si>
    <t>ŘÍMSY ZE ŽELEZOBETONU DO C30/37 (B37)</t>
  </si>
  <si>
    <t>Poznámka k položce:_x000D_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dodání a osazení výztuže</t>
  </si>
  <si>
    <t>317365</t>
  </si>
  <si>
    <t>VÝZTUŽ ŘÍMS Z OCELI 10505, B500B</t>
  </si>
  <si>
    <t>Poznámka k položce:_x000D_
Odhad vyztužení 175 kg/m3_x000D_
Položka zahrnuje: - veškerý materiál, výrobky a polotovary, včetně mimostaveništní a vnitrostaveništní dopravy (rovněž přesuny), včetně naložení a složení, případně s uložením - dodání betonářské výztuže v požadované kvalitě, stříhání, řezání, ohýbání a spojování do všech požadovaných tvarů (vč. armakošů) a uložení s požadovaným zajištěním polohy a krytí výztuže betonem, - veškeré svary nebo jiné spoje výztuže, - pomocné konstrukce a práce pro osazení a upevnění výztuže, - zednické výpomoci pro montáž betonářské výztuže, - úpravy výztuže pro osazení doplňkových konstrukcí, - ochranu výztuže do doby jejího zabetonování, - úpravy výztuže pro zřízení železobetonových kloubů, kotevních prvků, závěsných ok a doplňkových konstrukcí, - veškerá opatření pro zajištění soudržnosti výztuže a betonu, - vodivé propojení výztuže, které je součástí ochrany konstrukce proti vlivům bludných proudů, vyvedení do měřících skříní nebo míst pro měření bludných proudů (vlastní měřící skříně se uvádějí položkami SD 74), - povrchovou antikorozní úpravu výztuže, - separaci výztuže, - osazení měřících zařízení a úpravy pro ně, - osazení měřících skříní nebo míst pro měření bludných proudů. Položka nezahrnuje: - x</t>
  </si>
  <si>
    <t>389126</t>
  </si>
  <si>
    <t>MOSTNÍ RÁMOVÉ KONSTR Z DÍLCŮ ŽELEZOBET DO C40/50</t>
  </si>
  <si>
    <t>Poznámka k položce:_x000D_
rámové konstrukce NK a křídel na vtoku_x000D_
Položka zahrnuje: - dodání  dílce  požadovaného  tvaru  a  vlastností,  jeho  skladování,  doprava  a  osazení  do  definitivní polohy, včetně komplexní technologie výroby a montáže dílců, ošetření a ochrana dílců, - u dílců železobetonových a předpjatých veškerá výztuž, případně i tuhé kovové prvky a závěsná oka, - úpravy a zařízení pro uložení a transport dílce, - veškeré požadované úpravy dílců, včetně doplňkových konstrukcí a vybavení, - sestavení dílce na stavbě včetně montážních zařízení, plošin a prahů a pod., - výplň, těsnění a tmelení spár a spojů, - očištění a ošetření úložných ploch, - zednické výpomoce pro montáž dílců, - označení dílce výrobním štítkem nebo jiným způsobem, - úpravy dílce pro dodržení požadované přesnosti jeho osazení, včetně případných měření, - veškerá zařízení pro zajištění stability v každém okamžiku, - další práce dané případně specifikací k příslušnému prefabrik. dílci (úprava pohledových ploch, příp. rubových ploch, osazení měřících zařízení, zkoušení a měření dílců a pod.). Položka nezahrnuje: - x</t>
  </si>
  <si>
    <t>451312</t>
  </si>
  <si>
    <t>PODKLADNÍ A VÝPLŇOVÉ VRSTVY Z PROSTÉHO BETONU C12/15</t>
  </si>
  <si>
    <t>Poznámka k položce:_x000D_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</si>
  <si>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Poznámka k položce:_x000D_
podkladní beton pod odláždění_x000D_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</si>
  <si>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45860</t>
  </si>
  <si>
    <t>VÝPLŇ ZA OPĚRAMI A ZDMI Z MEZEROVITÉHO BETONU</t>
  </si>
  <si>
    <t>Poznámka k položce:_x000D_
zásyp v přechodové oblasti pod vozovkou_x000D_
Položka zahrnuje:  - dodávku mezerovitého betonu a jeho uložení se zhutněním - včetně mimostaveništní a vnitrostaveništní dopravy (rovněž přesuny) Položka nezahrnuje: - x</t>
  </si>
  <si>
    <t>46251</t>
  </si>
  <si>
    <t>ZÁHOZ Z LOMOVÉHO KAMENE</t>
  </si>
  <si>
    <t>Poznámka k položce:_x000D_
zához z lomového kamene na vtoku do propustku do původního tvaru z původního kamene_x000D_
Položka zahrnuje: - dodávku a zához lomového kamene předepsané frakce -  včetně mimostaveništní a vnitrostaveništní dopravy - není-li v zadávací dokumentaci uvedeno jinak, jedná se o nakupovaný materiál Položka nezahrnuje: - x</t>
  </si>
  <si>
    <t>465512</t>
  </si>
  <si>
    <t>DLAŽBY Z LOMOVÉHO KAMENE NA MC</t>
  </si>
  <si>
    <t>Poznámka k položce:_x000D_
odláždění uvnitř propustku, na vtoku a na výtoku_x000D_
Položka zahrnuje: - nutné zemní práce (svahování, úpravu pláně a pod.) - zřízení spojovací vrstvy - zřízení lože dlažby z cementové malty předepsané kvality a předepsané tloušťky - dodávku a položení dlažby z lomového kamene do předepsaného tvaru - spárování, těsnění, tmelení a vyplnění spar MC případně s vyklínováním - úprava povrchu pro odvedení srážkové vody Položka nezahrnuje: - podklad pod dlažbu, vykazuje se samostatně položkami SD 45</t>
  </si>
  <si>
    <t>Přidružená stavební výroba</t>
  </si>
  <si>
    <t>711111</t>
  </si>
  <si>
    <t>IZOLACE BĚŽNÝCH KONSTRUKCÍ PROTI ZEMNÍ VLHKOSTI ASFALTOVÝMI NÁTĚRY</t>
  </si>
  <si>
    <t>Poznámka k položce:_x000D_
ALP + 2x ALN_x000D_
Položka zahrnuje: - dodání předepsaného izolačního materiálu - očištění a ošetření podkladu, zadávací dokumentace může zahrnout i případné vyspravení - zřízení izolace jako kompletního povlaku, případně komplet. soustavy nebo systému podle příslušného  technolog. předpisu - zřízení izolace i jednotlivých vrstev po etapách, včetně pracovních spár a spojů - úprava u okrajů, rohů, hran, dilatačních i pracovních spojů, kotev, obrubníků, dilatačních zařízení, odvodnění, otvorů, neizolovaných míst a pod. - zajištění odvodnění povrchu izolace, včetně odvodnění nejnižších míst, pokud dokumentace pro zadání stavby nestanoví jinak - ochrana izolace do doby zřízení definitivní ochranné vrstvy nebo konstrukce - úprava, očištění a ošetření prostoru kolem izolace - provedení požadovaných zkoušek Položka nezahrnuje: - ochranné vrstvy, např. geotextilii</t>
  </si>
  <si>
    <t>711132</t>
  </si>
  <si>
    <t>IZOLACE BĚŽNÝCH KONSTRUKCÍ PROTI VOLNĚ STÉKAJÍCÍ VODĚ ASFALTOVÝMI PÁSY</t>
  </si>
  <si>
    <t>Poznámka k položce:_x000D_
izolace NK z boku_x000D_
Položka zahrnuje: - dodání předepsaného izolačního materiálu - očištění a ošetření podkladu, zadávací dokumentace může zahrnout i případné vyspravení - zřízení izolace jako kompletního povlaku, případně komplet. soustavy nebo systému podle příslušného  technolog. předpisu - zřízení izolace i jednotlivých vrstev po etapách, včetně pracovních spár a spojů - úprava u okrajů, rohů, hran, dilatačních i pracovních spojů, kotev, obrubníků, dilatačních zařízení, odvodnění, otvorů, neizolovaných míst a pod. - zajištění odvodnění povrchu izolace, včetně odvodnění nejnižších míst, pokud dokumentace pro zadání stavby nestanoví jinak - ochrana izolace do doby zřízení definitivní ochranné vrstvy nebo konstrukce - úprava, očištění a ošetření prostoru kolem izolace - provedení požadovaných zkoušek Položka nezahrnuje: - ochranné vrstvy, např. geotextilii</t>
  </si>
  <si>
    <t>711452</t>
  </si>
  <si>
    <t>IZOLACE MOSTOVEK POD VOZOVKOU ASFALTOVÝMI PÁSY S PEČETÍCÍ VRSTVOU</t>
  </si>
  <si>
    <t>Poznámka k položce:_x000D_
izolace shora NK_x000D_
Položka zahrnuje: - izolace rámových konstrukcí (mosty, propusty, kolektory) - dodání předepsaného izolačního materiálu - očištění a ošetření podkladu, zadávací dokumentace může zahrnout i případné vyspravení - zřízení izolace jako kompletního povlaku, případně komplet. soustavy nebo systému podle příslušného  technolog. předpisu - zřízení izolace i jednotlivých vrstev po etapách, včetně pracovních spár a spojů - úprava u okrajů, rohů, hran, dilatačních i pracovních spojů, kotev, obrubníků, dilatačních zařízení, odvodnění, otvorů, neizolovaných míst a pod. - zajištění odvodnění povrchu izolace, včetně odvodnění nejnižších míst, pokud dokumentace pro zadání stavby nestanoví jinak - ochrana izolace do doby zřízení definitivní ochranné vrstvy nebo konstrukce - úprava, očištění a ošetření prostoru kolem izolace - provedení požadovaných zkoušek Položka nezahrnuje: - ochranné vrstvy, např. litý asfalt, asfaltový beton</t>
  </si>
  <si>
    <t>Potrubí</t>
  </si>
  <si>
    <t>87533</t>
  </si>
  <si>
    <t>POTRUBÍ DREN Z TRUB PLAST DN DO 150MM</t>
  </si>
  <si>
    <t>Poznámka k položce:_x000D_
drenážní trubka_x000D_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položky platí pro práce prováděné v prostoru zapaženém i nezapaženém a i v kolektorech, chráničkách - položky zahrnují i práce spojené s nutnými obtoky, převáděním a čerpáním vody Položka nezahrnuje: - x</t>
  </si>
  <si>
    <t>Ostatní konstrukce a práce</t>
  </si>
  <si>
    <t>9111A1</t>
  </si>
  <si>
    <t>ZÁBRADLÍ SILNIČNÍ S VODOR MADLY - DODÁVKA A MONTÁŽ</t>
  </si>
  <si>
    <t>Poznámka k položce:_x000D_
zábradlí na římse na výtoku_x000D_
Položka zahrnuje: - dodání zábradlí včetně předepsané povrchové úpravy - osazení sloupků zaberaněním nebo osazením do betonových bloků (včetně betonových bloků a nutných zemních prací) - případné bednění ( trubku) betonové patky v gabionové zdi Položka nezahrnuje: - x</t>
  </si>
  <si>
    <t>Poznámka k položce:_x000D_
zábradlí na římse na vtoku_x000D_
Položka zahrnuje: - kompletní dodávku všech dílů zábradlí včetně předepsané povrchové úpravy - montáž a osazení zábradlí včetně kotvení dle zadávací dokumentace, t.j. kotevní desky, případné nivelační hmoty pod kotevní desky, kotvy a spojovací materiál, vrty a zálivku Položka nezahrnuje: - x</t>
  </si>
  <si>
    <t>966128</t>
  </si>
  <si>
    <t>BOURÁNÍ KONSTRUKCÍ Z KAMENE NA SUCHO S ODVOZEM DO 20KM</t>
  </si>
  <si>
    <t>Poznámka k položce:_x000D_
bouraný propustek, předpokládaný tvar_x000D_
Položka zahrnuje: - rozbourání konstrukce bez ohledu na použitou technologii - veškeré pomocné konstrukce (lešení a pod.) - veškerou manipulaci s vybouranou sutí a hmotami včetně uložení na skládku - veškeré další práce plynoucí z technologického předpisu a z platných předpisů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</si>
  <si>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966168</t>
  </si>
  <si>
    <t>BOURÁNÍ KONSTRUKCÍ ZE ŽELEZOBETONU S ODVOZEM DO 20KM</t>
  </si>
  <si>
    <t>Poznámka k položce:_x000D_
bourané římsy_x000D_
Položka zahrnuje: - rozbourání konstrukce bez ohledu na použitou technologii - veškeré pomocné konstrukce (lešení a pod.) - veškerou manipulaci s vybouranou sutí a hmotami včetně uložení na skládku - veškeré další práce plynoucí z technologického předpisu a z platných předpisů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</si>
  <si>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SO 202 - Oprava mostní konstrukce 10222-1</t>
  </si>
  <si>
    <t>5 - Komunikace</t>
  </si>
  <si>
    <t>6 - Úpravy povrchů, podlahy, výplně otvorů</t>
  </si>
  <si>
    <t>Poznámka k položce:_x000D_
beton prostý_x000D_
Položka zahrnuje: - veškeré poplatky provozovateli skládky související s uložením odpadu na skládce. Položka nezahrnuje: - x</t>
  </si>
  <si>
    <t>Poznámka k položce:_x000D_
izolace_x000D_
Položka zahrnuje: - veškeré poplatky provozovateli skládky související s uložením odpadu na skládce. Položka nezahrnuje: - x</t>
  </si>
  <si>
    <t>02851</t>
  </si>
  <si>
    <t>PRŮZKUMNÉ PRÁCE DIAGNOSTIKY KONSTRUKCÍ NA POVRCHU</t>
  </si>
  <si>
    <t>Poznámka k položce:_x000D_
provedení stavebně technického průzkumu mostní konstrukce s ověřením průměru výztuže a pevností betonu, podklad pro zpracování výpočtu zatížitelnosti. předpokládaný rozsah: vývrty, 3 sondy k výztuži s ověřením profilu a rozteče, plochy skenování_x000D_
Položka zahrnuje: - veškeré náklady spojené s objednatelem požadovanými pracemi Položka nezahrnuje: - x</t>
  </si>
  <si>
    <t>029412</t>
  </si>
  <si>
    <t>OSTATNÍ POŽADAVKY - VYPRACOVÁNÍ MOSTNÍHO LISTU</t>
  </si>
  <si>
    <t>Poznámka k položce:_x000D_
Položka zahrnuje: - veškeré náklady spojené s objednatelem požadovanými pracemi Položka nezahrnuje: - x</t>
  </si>
  <si>
    <t>02950</t>
  </si>
  <si>
    <t>OSTATNÍ POŽADAVKY - POSUDKY, KONTROLY, REVIZNÍ ZPRÁVY</t>
  </si>
  <si>
    <t>Poznámka k položce:_x000D_
vyhotovení statického posudku zatížitelnosti mostní konstrukce dle ČSN 736222._x000D_
Položka zahrnuje: - veškeré náklady spojené s objednatelem požadovanými pracemi Položka nezahrnuje: - x</t>
  </si>
  <si>
    <t>02953</t>
  </si>
  <si>
    <t>OSTATNÍ POŽADAVKY - HLAVNÍ MOSTNÍ PROHLÍDKA</t>
  </si>
  <si>
    <t>Poznámka k položce:_x000D_
1. HMP_x000D_
Položka zahrnuje : - úkony dle ČSN 73 6221 - provedení hlavní mostní prohlídky oprávněnou fyzickou nebo právnickou osobou - vyhotovení záznamu (protokolu), který jednoznačně definuje stav mostu Položka nezahrnuje: - x</t>
  </si>
  <si>
    <t>Poznámka k položce:_x000D_
Položka zahrnuje: - vodorovnou a svislou dopravu,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pažení záporového a štětových stěn) - úpravu, ochranu a očištění dna, základové spáry, stěn a svahů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uložení zeminy (na skládku, do násypu) ani poplatky za skládku, vykazují se v položce č.0141**</t>
  </si>
  <si>
    <t>17582</t>
  </si>
  <si>
    <t>OBSYP POTRUBÍ  A OBJEKTŮ Z NAKUPOVANÉ ZEMINY SE ZHUTNĚNÍM</t>
  </si>
  <si>
    <t>OBSYP POTRUBÍ A OBJEKTŮ Z NAKUPOVANÉ ZEMINY SE ZHUTNĚNÍM</t>
  </si>
  <si>
    <t>Poznámka k položce:_x000D_
zásyp v přechodové oblasti_x000D_
Položka zahrnuje: - položka se používá výhradně při nedostatku zemin na stavbě - kompletní provedení zemní konstrukce vč. nákupu a dopravy předepsané kvality zeminy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 Způsob měření: - zemina vytlačená potrubím o DN 180mm se od kubatury obsypů neodečítá</t>
  </si>
  <si>
    <t>285392</t>
  </si>
  <si>
    <t>DODATEČNÉ KOTVENÍ VLEPENÍM BETONÁŘSKÉ VÝZTUŽE D DO 16MM DO VRTŮ</t>
  </si>
  <si>
    <t>Poznámka k položce:_x000D_
kotvení říms okolo jímky a spádového betonu na NK_x000D_
Položka zahrnuje: - dodání výztuže předepsaného profilu a předepsané délky (do 600mm) - provedení vrtu předepsaného profilu a předepsané délky (do 300mm) - vsunutí výztuže do vyvrtaného profilu a její zalepení předepsaným pojivem - případně nutné lešení Položka nezahrnuje: - x</t>
  </si>
  <si>
    <t>31717</t>
  </si>
  <si>
    <t>KOVOVÉ KONSTRUKCE PRO KOTVENÍ ŘÍMSY</t>
  </si>
  <si>
    <t>KG</t>
  </si>
  <si>
    <t>Poznámka k položce:_x000D_
kotvy M24 (5,7 kg/ks) á 1,0 m_x000D_
Položka zahrnuje: - dodávku (výrobu) kotevního prvku předepsaného tvaru - jeho osazení do předepsané polohy včetně nezbytných prací (vrty, zálivky apod.) Položka nezahrnuje: - x</t>
  </si>
  <si>
    <t>327212</t>
  </si>
  <si>
    <t>ZDI OPĚRNÉ, ZÁRUBNÍ, NÁBŘEŽNÍ Z LOMOVÉHO KAMENE NA MC</t>
  </si>
  <si>
    <t>Poznámka k položce:_x000D_
dozdění chybějících částí zdi u jímky_x000D_
Položka zahrnuje: - dodání předepsaného lomového kamene, jeho výběr a případnou úpravu - spojovacího materiálu - vyzdění do předepsaného tvaru - včetně mimostaveništní a vnitrostaveništní dopravy Položka nezahrnuje: - x</t>
  </si>
  <si>
    <t>327215</t>
  </si>
  <si>
    <t>PŘEZDĚNÍ ZDÍ Z KAMENNÉHO ZDIVA</t>
  </si>
  <si>
    <t>Poznámka k položce:_x000D_
rozebrané a nově přezděné křídlo pod římsou_x000D_
Položka zahrnuje: - rozebrání stávajícího zdiva - nezbytnou manipulaci s rozebraným materiálem (nakládání, doprava, složení, očištění, odvoz nepoužitelného materiálu a suti) - vyzdění z tohoto materiálu  - včetně dodávky předepsaného materiálu pro výplň spar. Položka nezahrnuje: - dodávku nového materiálu</t>
  </si>
  <si>
    <t>421325</t>
  </si>
  <si>
    <t>MOSTNÍ NOSNÉ DESKOVÉ KONSTRUKCE ZE ŽELEZOBETONU C30/37</t>
  </si>
  <si>
    <t>Poznámka k položce:_x000D_
doplnění části desky NK pod chodníkovou římsou_x000D_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dodání a osazení výztuže</t>
  </si>
  <si>
    <t>421365</t>
  </si>
  <si>
    <t>VÝZTUŽ MOSTNÍ DESKOVÉ KONSTRUKCE Z OCELI 10505</t>
  </si>
  <si>
    <t>Poznámka k položce:_x000D_
odhad 150 kg/m3_x000D_
Položka zahrnuje: - veškerý materiál, výrobky a polotovary, včetně mimostaveništní a vnitrostaveništní dopravy (rovněž přesuny), včetně naložení a složení, případně s uložením - dodání betonářské výztuže v požadované kvalitě, stříhání, řezání, ohýbání a spojování do všech požadovaných tvarů (vč. armakošů) a uložení s požadovaným zajištěním polohy a krytí výztuže betonem, - veškeré svary nebo jiné spoje výztuže, - pomocné konstrukce a práce pro osazení a upevnění výztuže, - zednické výpomoci pro montáž betonářské výztuže, - úpravy výztuže pro osazení doplňkových konstrukcí, - ochranu výztuže do doby jejího zabetonování, - úpravy výztuže pro zřízení železobetonových kloubů, kotevních prvků, závěsných ok a doplňkových konstrukcí, - veškerá opatření pro zajištění soudržnosti výztuže a betonu, - vodivé propojení výztuže, které je součástí ochrany konstrukce proti vlivům bludných proudů, vyvedení do měřících skříní nebo míst pro měření bludných proudů (vlastní měřící skříně se uvádějí položkami SD 74), - povrchovou antikorozní úpravu výztuže, - separaci výztuže, - osazení měřících zařízení a úpravy pro ně, - osazení měřících skříní nebo míst pro měření bludných proudů. Položka nezahrnuje: - x</t>
  </si>
  <si>
    <t>451313</t>
  </si>
  <si>
    <t>PODKLADNÍ A VÝPLŇOVÉ VRSTVY Z PROSTÉHO BETONU C16/20</t>
  </si>
  <si>
    <t>Poznámka k položce:_x000D_
podkladní beton pod izolaci za křídly_x000D_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</si>
  <si>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45131A</t>
  </si>
  <si>
    <t>PODKLADNÍ A VÝPLŇOVÉ VRSTVY Z PROSTÉHO BETONU C20/25</t>
  </si>
  <si>
    <t>Poznámka k položce:_x000D_
podkladní beton pod odláždění podél zdi a v korytě potoka, odláždění svahového kužele a žlabu za římsou_x000D_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</si>
  <si>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457314</t>
  </si>
  <si>
    <t>VYROVNÁVACÍ A SPÁDOVÝ PROSTÝ BETON C25/30</t>
  </si>
  <si>
    <t>Poznámka k položce:_x000D_
Spádová vrstva na NK_x000D_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</si>
  <si>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457366</t>
  </si>
  <si>
    <t>VÝZTUŽ VYROVNÁVACÍHO A SPÁDOVÉHO BETONU Z KARI SÍTÍ</t>
  </si>
  <si>
    <t>Poznámka k položce:_x000D_
Uvažována svařovaná síť 6x100x100 mm - 4,44 kg/m2_x000D_
Položka zahrnuje: - veškerý materiál, výrobky a polotovary, včetně mimostaveništní a vnitrostaveništní dopravy (rovněž přesuny), včetně naložení a složení, případně s uložením - dodání betonářské výztuže v požadované kvalitě, stříhání, řezání, ohýbání a spojování do všech požadovaných tvarů (vč. armakošů) a uložení s požadovaným zajištěním polohy a krytí výztuže betonem, - veškeré svary nebo jiné spoje výztuže, - pomocné konstrukce a práce pro osazení a upevnění výztuže, - zednické výpomoci pro montáž betonářské výztuže, - úpravy výztuže pro osazení doplňkových konstrukcí, - ochranu výztuže do doby jejího zabetonování, - úpravy výztuže pro zřízení železobetonových kloubů, kotevních prvků, závěsných ok a doplňkových konstrukcí, - veškerá opatření pro zajištění soudržnosti výztuže a betonu, - vodivé propojení výztuže, které je součástí ochrany konstrukce proti vlivům bludných proudů, vyvedení do měřících skříní nebo míst pro měření bludných proudů (vlastní měřící skříně se uvádějí položkami SD 74), - povrchovou antikorozní úpravu výztuže, - separaci výztuže, - osazení měřících zařízení a úpravy pro ně, - osazení měřících skříní nebo míst pro měření bludných proudů. Položka nezahrnuje: - x</t>
  </si>
  <si>
    <t>Poznámka k položce:_x000D_
odláždění podél zdi a v korytě potoka, odláždění svahového kužele a žlabu za římsou_x000D_
Položka zahrnuje: - nutné zemní práce (svahování, úpravu pláně a pod.) - zřízení spojovací vrstvy - zřízení lože dlažby z cementové malty předepsané kvality a předepsané tloušťky - dodávku a položení dlažby z lomového kamene do předepsaného tvaru - spárování, těsnění, tmelení a vyplnění spar MC případně s vyklínováním - úprava povrchu pro odvedení srážkové vody Položka nezahrnuje: - podklad pod dlažbu, vykazuje se samostatně položkami SD 45</t>
  </si>
  <si>
    <t>Komunikace</t>
  </si>
  <si>
    <t>575C53</t>
  </si>
  <si>
    <t>LITÝ ASFALT MA IV (OCHRANA MOSTNÍ IZOLACE) 11 TL. 40MM</t>
  </si>
  <si>
    <t>Poznámka k položce:_x000D_
Položka zahrnuje: 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Položka nezahrnuje: - postřiky, nátěry - těsnění podél obrubníků, dilatačních zařízení, odvodňovacích proužků, odvodňovačů, vpustí, šachet a pod.</t>
  </si>
  <si>
    <t>Úpravy povrchů, podlahy, výplně otvorů</t>
  </si>
  <si>
    <t>626111</t>
  </si>
  <si>
    <t>REPROFILACE PODHLEDŮ, SVISLÝCH PLOCH SANAČNÍ MALTOU JEDNOVRST TL 10MM</t>
  </si>
  <si>
    <t>Poznámka k položce:_x000D_
60% ploch_x000D_
Položka zahrnuje: - dodávku veškerého materiálu potřebného pro předepsanou úpravu v předepsané kvalitě - nutné vyspravení podkladu, případně zatření spar zdiva - položení vrstvy v předepsané tloušťce - potřebná lešení a podpěrné konstrukce Položka nezahrnuje: - x</t>
  </si>
  <si>
    <t>626113</t>
  </si>
  <si>
    <t>REPROFILACE PODHLEDŮ, SVISLÝCH PLOCH SANAČNÍ MALTOU JEDNOVRST TL 30MM</t>
  </si>
  <si>
    <t>Poznámka k položce:_x000D_
25% ploch_x000D_
Položka zahrnuje: - dodávku veškerého materiálu potřebného pro předepsanou úpravu v předepsané kvalitě - nutné vyspravení podkladu, případně zatření spar zdiva - položení vrstvy v předepsané tloušťce - potřebná lešení a podpěrné konstrukce Položka nezahrnuje: - x</t>
  </si>
  <si>
    <t>626122</t>
  </si>
  <si>
    <t>REPROFILACE PODHLEDŮ, SVISLÝCH PLOCH SANAČNÍ MALTOU DVOUVRST TL 50MM</t>
  </si>
  <si>
    <t>Poznámka k položce:_x000D_
10% ploch_x000D_
Položka zahrnuje: - dodávku veškerého materiálu potřebného pro předepsanou úpravu v předepsané kvalitě - nutné vyspravení podkladu, případně zatření spar zdiva - položení vrstvy v předepsané tloušťce - potřebná lešení a podpěrné konstrukce Položka nezahrnuje: - x</t>
  </si>
  <si>
    <t>62631</t>
  </si>
  <si>
    <t>SPOJOVACÍ MŮSTEK MEZI STARÝM A NOVÝM BETONEM</t>
  </si>
  <si>
    <t>Poznámka k položce:_x000D_
100% ploch_x000D_
Položka zahrnuje: - dodávku veškerého materiálu potřebného pro předepsanou úpravu v předepsané kvalitě - nutné vyspravení podkladu, případně zatření spar zdiva - položení vrstvy v předepsané tloušťce - potřebná lešení a podpěrné konstrukce Položka nezahrnuje: - x</t>
  </si>
  <si>
    <t>62641</t>
  </si>
  <si>
    <t>SJEDNOCUJÍCÍ STĚRKA JEMNOU MALTOU TL CCA 2MM</t>
  </si>
  <si>
    <t>Poznámka k položce:_x000D_
Položka zahrnuje: - dodávku veškerého materiálu potřebného pro předepsanou úpravu v předepsané kvalitě - nutné vyspravení podkladu, případně zatření spar zdiva - položení vrstvy v předepsané tloušťce - potřebná lešení a podpěrné konstrukce Položka nezahrnuje: - x</t>
  </si>
  <si>
    <t>62652</t>
  </si>
  <si>
    <t>OCHRANA VÝZTUŽE PŘI NEDOSTATEČNÉM KRYTÍ</t>
  </si>
  <si>
    <t>Poznámka k položce:_x000D_
10% ploch_x000D_
Položka zahrnuje: - dodávku veškerého materiálu potřebného pro předepsanou úpravu v předepsané kvalitě - položení vrstvy v předepsané tloušťce - potřebná lešení a podpěrné konstrukce Položka nezahrnuje: - x</t>
  </si>
  <si>
    <t>62745</t>
  </si>
  <si>
    <t>SPÁROVÁNÍ STARÉHO ZDIVA CEMENTOVOU MALTOU</t>
  </si>
  <si>
    <t>Poznámka k položce:_x000D_
Položka zahrnuje: - dodávku veškerého materiálu potřebného pro předepsanou úpravu v předepsané kvalitě - vyčištění spar (vyškrábání), vypláchnutí spar vodou, očištění povrchu - spárování - odklizení suti a přebytečného materiálu - potřebná lešení Položka nezahrnuje: - x</t>
  </si>
  <si>
    <t>Poznámka k položce:_x000D_
Položka zahrnuje: - dodání předepsaného izolačního materiálu - očištění a ošetření podkladu, zadávací dokumentace může zahrnout i případné vyspravení - zřízení izolace jako kompletního povlaku, případně komplet. soustavy nebo systému podle příslušného  technolog. předpisu - zřízení izolace i jednotlivých vrstev po etapách, včetně pracovních spár a spojů - úprava u okrajů, rohů, hran, dilatačních i pracovních spojů, kotev, obrubníků, dilatačních zařízení, odvodnění, otvorů, neizolovaných míst a pod. - zajištění odvodnění povrchu izolace, včetně odvodnění nejnižších míst, pokud dokumentace pro zadání stavby nestanoví jinak - ochrana izolace do doby zřízení definitivní ochranné vrstvy nebo konstrukce - úprava, očištění a ošetření prostoru kolem izolace - provedení požadovaných zkoušek Položka nezahrnuje: - ochranné vrstvy, např. geotextilii</t>
  </si>
  <si>
    <t>Poznámka k položce:_x000D_
Položka zahrnuje: - izolace rámových konstrukcí (mosty, propusty, kolektory) - dodání předepsaného izolačního materiálu - očištění a ošetření podkladu, zadávací dokumentace může zahrnout i případné vyspravení - zřízení izolace jako kompletního povlaku, případně komplet. soustavy nebo systému podle příslušného  technolog. předpisu - zřízení izolace i jednotlivých vrstev po etapách, včetně pracovních spár a spojů - úprava u okrajů, rohů, hran, dilatačních i pracovních spojů, kotev, obrubníků, dilatačních zařízení, odvodnění, otvorů, neizolovaných míst a pod. - zajištění odvodnění povrchu izolace, včetně odvodnění nejnižších míst, pokud dokumentace pro zadání stavby nestanoví jinak - ochrana izolace do doby zřízení definitivní ochranné vrstvy nebo konstrukce - úprava, očištění a ošetření prostoru kolem izolace - provedení požadovaných zkoušek Položka nezahrnuje: - ochranné vrstvy, např. litý asfalt, asfaltový beton</t>
  </si>
  <si>
    <t>78382</t>
  </si>
  <si>
    <t>NÁTĚRY BETON KONSTR TYP S2 (OS-B)</t>
  </si>
  <si>
    <t>Poznámka k položce:_x000D_
sjednocující nátěr sanovaných ploch_x000D_
Položka zahrnuje: - kompletní povlaky (i různobarevné) - úprava podkladu (odmaštění, odstranění starých nátěrů a nečistot) a jeho vyspravení - provedení nátěru předepsaným postupem a splnění všech požadavků daných technologickým předpisem Položka nezahrnuje: - x</t>
  </si>
  <si>
    <t>78383</t>
  </si>
  <si>
    <t>NÁTĚRY BETON KONSTR TYP S4 (OS-C)</t>
  </si>
  <si>
    <t>Poznámka k položce:_x000D_
nátěr obruby římsy, rozvinutá šířka 0,3 m_x000D_
Položka zahrnuje: - kompletní povlaky (i různobarevné) - úprava podkladu (odmaštění, odstranění starých nátěrů a nečistot) a jeho vyspravení - provedení nátěru předepsaným postupem a splnění všech požadavků daných technologickým předpisem Položka nezahrnuje: - x</t>
  </si>
  <si>
    <t>Poznámka k položce:_x000D_
drenážní trubka za opěrami a za opravenou opěrnou zdí_x000D_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položky platí pro práce prováděné v prostoru zapaženém i nezapaženém a i v kolektorech, chráničkách - položky zahrnují i práce spojené s nutnými obtoky, převáděním a čerpáním vody Položka nezahrnuje: - x</t>
  </si>
  <si>
    <t>87627</t>
  </si>
  <si>
    <t>CHRÁNIČKY Z TRUB PLASTOVÝCH DN DO 100MM</t>
  </si>
  <si>
    <t>Poznámka k položce:_x000D_
chráničky v chodníkové římse_x000D_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</si>
  <si>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Poznámka k položce:_x000D_
zábradlí nad vtoku do jímky_x000D_
Položka zahrnuje: - dodání zábradlí včetně předepsané povrchové úpravy - osazení sloupků zaberaněním nebo osazením do betonových bloků (včetně betonových bloků a nutných zemních prací) - případné bednění ( trubku) betonové patky v gabionové zdi Položka nezahrnuje: - x</t>
  </si>
  <si>
    <t>88</t>
  </si>
  <si>
    <t>Poznámka k položce:_x000D_
zábradlí na římse mostu a římsách podél vtokové jímky_x000D_
Položka zahrnuje: - kompletní dodávku všech dílů zábradlí včetně předepsané povrchové úpravy - montáž a osazení zábradlí včetně kotvení dle zadávací dokumentace, t.j. kotevní desky, případné nivelační hmoty pod kotevní desky, kotvy a spojovací materiál, vrty a zálivku Položka nezahrnuje: - x</t>
  </si>
  <si>
    <t>90</t>
  </si>
  <si>
    <t>Poznámka k položce:_x000D_
Svodidlo na římse zdi_x000D_
Položka zahrnuje: - kompletní dodávku všech dílů certifikovaného ocelového svodidla s předepsanou povrchovou úpravou včetně spojovacích a dilatačních prvků - montáž a osazení svodidla, včetně kotvení dle zadávací dokumentace, t.j. kotevní desky, případné nivelační hmoty pod kotevní desky, kotvy a spojovací materiál, vrty a zálivku - přechod na jiný typ svodidla nebo přes mostní závěr   - ochranu proti bludným proudům a vývody pro jejich měření Položka nezahrnuje: - odrazky nebo retroreflexní fólie Způsob měření: - vykazuje se délka svodidla v předepsané výšce, délka náběhů se nezapočítává</t>
  </si>
  <si>
    <t>938444</t>
  </si>
  <si>
    <t>OČIŠTĚNÍ ZDIVA OTRYSKÁNÍM TLAKOVOU VODOU PŘES 1000 BARŮ</t>
  </si>
  <si>
    <t>92</t>
  </si>
  <si>
    <t>Poznámka k položce:_x000D_
Položka zahrnuje: - očištění předepsaným způsobem - odklizení vzniklého odpadu Položka nezahrnuje: - x</t>
  </si>
  <si>
    <t>938541</t>
  </si>
  <si>
    <t>OČIŠTĚNÍ BETON KONSTR OTRYSKÁNÍM TLAK VODOU DO 200 BARŮ</t>
  </si>
  <si>
    <t>94</t>
  </si>
  <si>
    <t>938544</t>
  </si>
  <si>
    <t>OČIŠTĚNÍ BETON KONSTR OTRYSKÁNÍM TLAK VODOU PŘES 1000 BARŮ</t>
  </si>
  <si>
    <t>96</t>
  </si>
  <si>
    <t>98</t>
  </si>
  <si>
    <t>97811</t>
  </si>
  <si>
    <t>OTLUČENÍ OMÍTKY</t>
  </si>
  <si>
    <t>100</t>
  </si>
  <si>
    <t>Poznámka k položce:_x000D_
ruční dočišťení veškerých betonových ploch malou ruční mechanizací, vč. odvozu na skládku_x000D_
Položka zahrnuje: - veškerou manipulaci s vybouranou sutí a hmotami včetně uložení na skládku - veškeré další práce plynoucí z technologického předpisu a z platných předpisů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</si>
  <si>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</si>
  <si>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</si>
  <si>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102</t>
  </si>
  <si>
    <t>Poznámka k položce:_x000D_
včetně odvozu na skládku_x000D_
Položka zahrnuje: - veškeré práce plynoucí z technologického předpisu a z platných předpisů - veškerou manipulaci s vybouranou sutí a hmotami včetně uložení na skládku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</si>
  <si>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SO 203 - Nová opěrná zeď vč. opravy propustků</t>
  </si>
  <si>
    <t>Poznámka k položce:_x000D_
kontaminovaná zemina, skládka_x000D_
Položka zahrnuje: - veškeré poplatky provozovateli skládky související s uložením odpadu na skládce. Položka nezahrnuje: - x</t>
  </si>
  <si>
    <t>Poznámka k položce:_x000D_
ochrana stávající kanalizace a vodovodu z ulice V Jalovčinách do Kozohorské během stavby, vytyčení, určení polohy, pasportizace_x000D_
Položka zahrnuje: - veškeré náklady spojené s ochranou inženýrských sítí Položka nezahrnuje: - x</t>
  </si>
  <si>
    <t>Poznámka k položce:_x000D_
výkopy před zdí - nepřístupný odhadovaný tvar_x000D_
Položka zahrnuje: - vodorovnou a svislou dopravu,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pažení záporového a štětových stěn) - úpravu, ochranu a očištění dna, základové spáry, stěn a svahů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uložení zeminy (na skládku, do násypu) ani poplatky za skládku, vykazují se v položce č.0141**</t>
  </si>
  <si>
    <t>Poznámka k položce:_x000D_
zásyp před zdí_x000D_
Položka zahrnuje: - položka se používá výhradně při nedostatku zemin na stavbě - kompletní provedení zemní konstrukce vč. nákupu a dopravy předepsané kvality zeminy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</si>
  <si>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Poznámka k položce:_x000D_
zemina v přechodové oblasti za zdí, odečteny propustky s mezerovitým betonem_x000D_
Položka zahrnuje: - položka se používá výhradně při nedostatku zemin na stavbě - kompletní provedení zemní konstrukce vč. nákupu a dopravy předepsané kvality zeminy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 Způsob měření: - zemina vytlačená potrubím o DN 180mm se od kubatury obsypů neodečítá</t>
  </si>
  <si>
    <t>18222A</t>
  </si>
  <si>
    <t>ROZPROSTŘENÍ NAKUPOVANÉ ORNICE VE SVAHU V TL. DO 0,15M</t>
  </si>
  <si>
    <t>Poznámka k položce:_x000D_
Položka zahrnuje: - nákup a dopravu ornice - rozprostření ornice v předepsané tloušťce ve svahu přes 1:5 Položka nezahrnuje: - x</t>
  </si>
  <si>
    <t>327325</t>
  </si>
  <si>
    <t>ZDI OPĚRNÉ, ZÁRUBNÍ, NÁBŘEŽNÍ ZE ŽELEZOVÉHO BETONU DO C30/37 (B37)</t>
  </si>
  <si>
    <t>327365</t>
  </si>
  <si>
    <t>VÝZTUŽ ZDÍ OPĚRNÝCH, ZÁRUBNÍCH, NÁBŘEŽNÍCH Z OCELI 10505</t>
  </si>
  <si>
    <t>Poznámka k položce:_x000D_
Odhad vyztužení 150 kg/m3_x000D_
Položka zahrnuje: - veškerý materiál, výrobky a polotovary, včetně mimostaveništní a vnitrostaveništní dopravy (rovněž přesuny), včetně naložení a složení, případně s uložením - dodání betonářské výztuže v požadované kvalitě, stříhání, řezání, ohýbání a spojování do všech požadovaných tvarů (vč. armakošů) a uložení s požadovaným zajištěním polohy a krytí výztuže betonem, - veškeré svary nebo jiné spoje výztuže, - pomocné konstrukce a práce pro osazení a upevnění výztuže, - zednické výpomoci pro montáž betonářské výztuže, - úpravy výztuže pro osazení doplňkových konstrukcí, - ochranu výztuže do doby jejího zabetonování, - úpravy výztuže pro zřízení železobetonových kloubů, kotevních prvků, závěsných ok a doplňkových konstrukcí, - veškerá opatření pro zajištění soudržnosti výztuže a betonu, - vodivé propojení výztuže, které je součástí ochrany konstrukce proti vlivům bludných proudů, vyvedení do měřících skříní nebo míst pro měření bludných proudů (vlastní měřící skříně se uvádějí položkami SD 74), - povrchovou antikorozní úpravu výztuže, - separaci výztuže, - osazení měřících zařízení a úpravy pro ně, - osazení měřících skříní nebo míst pro měření bludných proudů. Položka nezahrnuje: - x</t>
  </si>
  <si>
    <t>Poznámka k položce:_x000D_
podkladní beton pod odláždění žlabů za římsou, vyústění drenáže, žlabů pod zdí, navazujícho koryta vodoteče a nátoků do propustků_x000D_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</si>
  <si>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451366</t>
  </si>
  <si>
    <t>VÝZTUŽ PODKL VRSTEV Z KARI-SÍTÍ</t>
  </si>
  <si>
    <t>Poznámka k položce:_x000D_
Síť podkladního betonu pod zdí: Uvažována svařovaná síť 6x100x100 mm - 4,44 kg/m2_x000D_
Položka zahrnuje: - veškerý materiál, výrobky a polotovary, včetně mimostaveništní a vnitrostaveništní dopravy (rovněž přesuny), včetně naložení a složení, případně s uložením - dodání betonářské výztuže v požadované kvalitě, stříhání, řezání, ohýbání a spojování do všech požadovaných tvarů (vč. armakošů) a uložení s požadovaným zajištěním polohy a krytí výztuže betonem, - veškeré svary nebo jiné spoje výztuže, - pomocné konstrukce a práce pro osazení a upevnění výztuže, - zednické výpomoci pro montáž betonářské výztuže, - úpravy výztuže pro osazení doplňkových konstrukcí, - ochranu výztuže do doby jejího zabetonování, - úpravy výztuže pro zřízení železobetonových kloubů, kotevních prvků, závěsných ok a doplňkových konstrukcí, - veškerá opatření pro zajištění soudržnosti výztuže a betonu, - vodivé propojení výztuže, které je součástí ochrany konstrukce proti vlivům bludných proudů, vyvedení do měřících skříní nebo míst pro měření bludných proudů (vlastní měřící skříně se uvádějí položkami SD 74), - povrchovou antikorozní úpravu výztuže, - separaci výztuže, - osazení měřících zařízení a úpravy pro ně, - osazení měřících skříní nebo míst pro měření bludných proudů. Položka nezahrnuje: - x</t>
  </si>
  <si>
    <t>458312</t>
  </si>
  <si>
    <t>VÝPLŇ ZA OPĚRAMI A ZDMI Z PROST BETONU DO C12/15</t>
  </si>
  <si>
    <t>Poznámka k položce:_x000D_
spádový beton za zdí_x000D_
Položka zahrnuje: - dodání  čerstvého  betonu  (betonové  směsi)  požadované  kvality,  jeho  uložení 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 požadovaných  konstr. (i ztracené) s úpravou  dle požadované  kvality povrchu betonu, včetně odbedňovacích a odskružovacích prostředků, nátěrů zabraňujících soudržnosti betonu a bednění, - podpěrné  konstr. (skruže) a lešení všech druhů pro bednění,  vč. ochranných a bezpečnostních opatření a základů těchto konstrukcí a lešení, - vytvoření kotevních čel, kapes, nálitků a sedel, zřízení  všech  požadovaných  otvorů,  výklenků, prostupů, dutin, drážek a pod., vč. ztížení práce a úprav 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 a tmelení spar a spojů, - opatření  povrchů  betonu  izolací  proti zemní vlhkosti v částech, kde přijdou do styku se zeminou nebo kamenivem, - případné zřízení spojovací vrstvy u základů, - úpravy pro osazení zařízení ochrany konstrukce proti vlivu bludných proudů, Položka nezahrnuje: - x</t>
  </si>
  <si>
    <t>Poznámka k položce:_x000D_
zásyp propustků_x000D_
Položka zahrnuje:  - dodávku mezerovitého betonu a jeho uložení se zhutněním - včetně mimostaveništní a vnitrostaveništní dopravy (rovněž přesuny) Položka nezahrnuje: - x</t>
  </si>
  <si>
    <t>Poznámka k položce:_x000D_
odláždění žlabů za římsou, vyústění drenáže, žlabů pod zdí, navazujícho koryta vodoteče a nátoků do propustků_x000D_
Položka zahrnuje: - nutné zemní práce (svahování, úpravu pláně a pod.) - zřízení spojovací vrstvy - zřízení lože dlažby z cementové malty předepsané kvality a předepsané tloušťky - dodávku a položení dlažby z lomového kamene do předepsaného tvaru - spárování, těsnění, tmelení a vyplnění spar MC případně s vyklínováním - úprava povrchu pro odvedení srážkové vody Položka nezahrnuje: - podklad pod dlažbu, vykazuje se samostatně položkami SD 45</t>
  </si>
  <si>
    <t>Poznámka k položce:_x000D_
drenážní trubka za opěrnou zdí_x000D_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položky platí pro práce prováděné v prostoru zapaženém i nezapaženém a i v kolektorech, chráničkách - položky zahrnují i práce spojené s nutnými obtoky, převáděním a čerpáním vody Položka nezahrnuje: - x</t>
  </si>
  <si>
    <t>Poznámka k položce:_x000D_
Zábradlí u vtoků do propustků_x000D_
Položka zahrnuje: - dodání zábradlí včetně předepsané povrchové úpravy - osazení sloupků zaberaněním nebo osazením do betonových bloků (včetně betonových bloků a nutných zemních prací) - případné bednění ( trubku) betonové patky v gabionové zdi Položka nezahrnuje: - x</t>
  </si>
  <si>
    <t>Poznámka k položce:_x000D_
Svodidlo na římse_x000D_
Položka zahrnuje: - kompletní dodávku všech dílů certifikovaného ocelového svodidla s předepsanou povrchovou úpravou včetně spojovacích a dilatačních prvků - montáž a osazení svodidla, včetně kotvení dle zadávací dokumentace, t.j. kotevní desky, případné nivelační hmoty pod kotevní desky, kotvy a spojovací materiál, vrty a zálivku - přechod na jiný typ svodidla nebo přes mostní závěr   - ochranu proti bludným proudům a vývody pro jejich měření Položka nezahrnuje: - odrazky nebo retroreflexní fólie Způsob měření: - vykazuje se délka svodidla v předepsané výšce, délka náběhů se nezapočítává</t>
  </si>
  <si>
    <t>918346</t>
  </si>
  <si>
    <t>PROPUSTY Z TRUB DN 400MM</t>
  </si>
  <si>
    <t>Poznámka k položce:_x000D_
Položka zahrnuje: - dodání a položení potrubí z trub z dokumentací předepsaného materiálu a předepsaného průměru - případné úpravy trub (zkrácení, šikmé seříznutí) Položka nezahrnuje: - podkladní vrstvy a obetonování</t>
  </si>
  <si>
    <t>918358</t>
  </si>
  <si>
    <t>PROPUSTY Z TRUB DN 600MM</t>
  </si>
  <si>
    <t>936501</t>
  </si>
  <si>
    <t>DROBNÉ DOPLŇK KONSTR KOVOVÉ NEREZ</t>
  </si>
  <si>
    <t>Poznámka k položce:_x000D_
pásek P5x40 z korozivzdorné oceli pro přikotvení izolace pod římsou_x000D_
Položka zahrnuje: - dílenská dokumentace, včetně technologického předpisu spojování - dodání  materiálu  v požadované kvalitě a výroba konstrukce i dílenská (včetně  pomůcek,  přípravků a prostředků pro výrobu) bez ohledu na náročnost a její hmotnost, dílenská montáž - dodání spojovacího materiálu - zřízení  montážních  a  dilatačních  spojů,  spar, včetně potřebných úprav, vložek, opracování, očištění a ošetření - podpěr. konstr. a lešení všech druhů pro montáž konstrukcí i doplňkových, včetně požadovaných otvorů, ochranných a bezpečnostních opatření a základů pro tyto konstrukce a lešení - jakákoliv doprava a manipulace dílců  a  montážních  sestav,  včetně  dopravy konstrukce z výrobny na stavbu - montáž konstrukce na staveništi, včetně montážních prostředků a pomůcek a zednických výpomocí - výplň, těsnění a tmelení spar a spojů - čištění konstrukce a odstranění všech vrubů (vrypy, otlačeniny a pod.) - všechny druhy ocelového kotvení - dílenskou přejímku a montážní prohlídku, včetně požadovaných dokladů - zřízení kotevních otvorů nebo jam, nejsou-li částí jiné konstrukce, jejich úpravy, očištění a ošetření - osazení kotvení nebo přímo částí konstrukce do podpůrné konstrukce nebo do zeminy - výplň kotevních otvorů  (příp.  podlití  patních  desek)  maltou,  betonem  nebo  jinou speciální hmotou, vyplnění jam zeminou - předepsanou protikorozní ochranu a nátěry konstrukcí - osazení měřících zařízení a úpravy pro ně - ochranná opatření před účinky bludných proudů Položka nezahrnuje: - x</t>
  </si>
  <si>
    <t>Poznámka k položce:_x000D_
Položka zahrnuje: - rozbourání konstrukce bez ohledu na použitou technologii - veškeré pomocné konstrukce (lešení a pod.) - veškerou manipulaci s vybouranou sutí a hmotami včetně uložení na skládku - veškeré další práce plynoucí z technologického předpisu a z platných předpisů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</si>
  <si>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966158</t>
  </si>
  <si>
    <t>BOURÁNÍ KONSTRUKCÍ Z PROST BETONU S ODVOZEM DO 20KM</t>
  </si>
  <si>
    <t>Poznámka k položce:_x000D_
čelo propustku, odhadovaný tvar_x000D_
Položka zahrnuje: - rozbourání konstrukce bez ohledu na použitou technologii - veškeré pomocné konstrukce (lešení a pod.) - veškerou manipulaci s vybouranou sutí a hmotami včetně uložení na skládku - veškeré další práce plynoucí z technologického předpisu a z platných předpisů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</si>
  <si>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966357</t>
  </si>
  <si>
    <t>BOURÁNÍ PROPUSTŮ Z TRUB DN DO 500MM</t>
  </si>
  <si>
    <t>Poznámka k položce:_x000D_
čela propustku a vtoková jímka, odhadovaný tvar_x000D_
Položka zahrnuje: - odstranění trub včetně případného obetonování a lože - veškeré pomocné konstrukce (lešení a pod.) - veškerou manipulaci s vybouranou sutí a hmotami včetně uložení na skládku  - veškeré další práce plynoucí z technologického předpisu a z platných předpisů - nezahrnuje bourání čel, vtokových a výtokových jímek, odstranění zábradlí Položka nezahrnuje: - poplatek za skládku, který se vykazuje v položce 0141** (s výjimkou malého množství bouraného materiálu, kde je možné poplatek zahrnout do jednotkové ceny bourání – tento fakt musí být uveden v doplňujícím textu k položce)</t>
  </si>
  <si>
    <t>SO 301 - Objekty odvodnění</t>
  </si>
  <si>
    <t>13273A</t>
  </si>
  <si>
    <t>HLOUBENÍ RÝH ŠÍŘ DO 2M PAŽ I NEPAŽ TŘ. I - BEZ DOPRAVY</t>
  </si>
  <si>
    <t>1310047689</t>
  </si>
  <si>
    <t>Poznámka k souboru cen:_x000D_
Položka zahrnuje:_x000D_
-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vodorovnou dopravu_x000D_
- uložení zeminy (na skládku, do násypu) ani poplatky za skládku, vykazují se v položce č.0141**</t>
  </si>
  <si>
    <t>14,6*1,2*1,6</t>
  </si>
  <si>
    <t>14,4*1,69*1,6</t>
  </si>
  <si>
    <t>32*0,8*1,4</t>
  </si>
  <si>
    <t>32,5*1,1*1,5</t>
  </si>
  <si>
    <t>4,7*0,8*1,2</t>
  </si>
  <si>
    <t>13273B</t>
  </si>
  <si>
    <t>HLOUBENÍ RÝH ŠÍŘ DO 2M PAŽ I NEPAŽ TŘ. I - DOPRAVA</t>
  </si>
  <si>
    <t>-353614249</t>
  </si>
  <si>
    <t>14,6*1,2*1,15</t>
  </si>
  <si>
    <t>14,4*1,69*1,25</t>
  </si>
  <si>
    <t>32*0,8*0,85</t>
  </si>
  <si>
    <t>32,5*1,1*1</t>
  </si>
  <si>
    <t>4,7*0,8*0,6</t>
  </si>
  <si>
    <t>Součet přebytečná zemina obsyp a lože potrubí</t>
  </si>
  <si>
    <t>110,334*30 'Přepočtené koeficientem množství</t>
  </si>
  <si>
    <t>13373A</t>
  </si>
  <si>
    <t>HLOUBENÍ ŠACHET ZAPAŽ I NEPAŽ TŘ. I - BEZ DOPRAVY</t>
  </si>
  <si>
    <t>1537627008</t>
  </si>
  <si>
    <t>"HV1, HV2- sondy v místě křížení se stávajícícm vodovodem"1,5*1,5*1,5*2</t>
  </si>
  <si>
    <t>"km cca 0,895- sondy v místě křížení se stávajícícm vodovodem"1,5*1,5*1,5*2</t>
  </si>
  <si>
    <t>17411</t>
  </si>
  <si>
    <t>ZÁSYP JAM A RÝH ZEMINOU SE ZHUTNĚNÍM</t>
  </si>
  <si>
    <t>-909904191</t>
  </si>
  <si>
    <t>Poznámka k souboru cen:_x000D_
Položka zahrnuje:_x000D_
- kompletní provedení zemní konstrukce vč. výběru vhodného materiálu_x000D_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</si>
  <si>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Mezisoučet výkop celkem</t>
  </si>
  <si>
    <t>-14,6*1,2*1,15</t>
  </si>
  <si>
    <t>-14,4*1,69*1,25</t>
  </si>
  <si>
    <t>-32*0,8*0,85</t>
  </si>
  <si>
    <t>-32,5*1,1*1</t>
  </si>
  <si>
    <t>-4,7*0,8*0,6</t>
  </si>
  <si>
    <t>Mezisoučet odečet obsypu a lože potrubí</t>
  </si>
  <si>
    <t>-1248933476</t>
  </si>
  <si>
    <t>Poznámka k souboru cen:_x000D_
Položka zahrnuje:_x000D_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 _x000D_
Způsob měření:_x000D_
- zemina vytlačená potrubím o DN 180mm se od kubatury obsypů neodečítá</t>
  </si>
  <si>
    <t>14,6*1,2*0,8-14,6*0,25*0,25*3,14/3*2</t>
  </si>
  <si>
    <t>14,4*1,69*0,9-14,4*0,3*0,3*3,14/3</t>
  </si>
  <si>
    <t>32*0,8*0,4</t>
  </si>
  <si>
    <t>32,5*1,1*0,4</t>
  </si>
  <si>
    <t>4,7*0,8*0,5</t>
  </si>
  <si>
    <t>45131</t>
  </si>
  <si>
    <t>PODKL A VÝPLŇ VRSTVY Z PROST BET</t>
  </si>
  <si>
    <t>-1156217074</t>
  </si>
  <si>
    <t>14,6*1,2*0,35-14,6*0,25*0,25*3,14/3</t>
  </si>
  <si>
    <t>14,4*1,69*0,35-14,4*0,3*0,3*3,14/3</t>
  </si>
  <si>
    <t>32*0,8*0,45-32*0,125*0,125*3,14</t>
  </si>
  <si>
    <t>32,5*1,1*0,6-32,5*0,2*0,2*3,14</t>
  </si>
  <si>
    <t>-985919126</t>
  </si>
  <si>
    <t>4,7*0,8*0,1</t>
  </si>
  <si>
    <t>81457</t>
  </si>
  <si>
    <t>POTRUBÍ Z TRUB BETONOVÝCH DN DO 500MM</t>
  </si>
  <si>
    <t>-1305821281</t>
  </si>
  <si>
    <t>Poznámka k souboru cen:_x000D_
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zkoušky vodotěsnosti a televizní prohlídku</t>
  </si>
  <si>
    <t>"UV11 - vyústění"6,8</t>
  </si>
  <si>
    <t>"UV11 - UV12"4,9</t>
  </si>
  <si>
    <t>"UV12 - napojení stáv. potrubí v ulici Na Vyšehradě"2,9</t>
  </si>
  <si>
    <t>81458</t>
  </si>
  <si>
    <t>POTRUBÍ Z TRUB BETONOVÝCH DN DO 600MM</t>
  </si>
  <si>
    <t>823418581</t>
  </si>
  <si>
    <t>"HV2"8,8</t>
  </si>
  <si>
    <t>"RŠ3 - vyúst"5,6</t>
  </si>
  <si>
    <t>83444</t>
  </si>
  <si>
    <t>POTRUBÍ Z TRUB KAMENINOVÝCH DN DO 250MM</t>
  </si>
  <si>
    <t>1664348151</t>
  </si>
  <si>
    <t>"UV14-RŠ3"32</t>
  </si>
  <si>
    <t>83446</t>
  </si>
  <si>
    <t>POTRUBÍ Z TRUB KAMENINOVÝCH DN DO 400MM</t>
  </si>
  <si>
    <t>1099622299</t>
  </si>
  <si>
    <t>"km cca 0,292"7,9</t>
  </si>
  <si>
    <t>"km cca 0,567"3,6</t>
  </si>
  <si>
    <t>"km cca 0,860"5+3,7+12,3</t>
  </si>
  <si>
    <t>87434</t>
  </si>
  <si>
    <t>POTRUBÍ Z TRUB PLASTOVÝCH ODPADNÍCH DN DO 200MM</t>
  </si>
  <si>
    <t>1262033623</t>
  </si>
  <si>
    <t>Poznámka k souboru cen:_x000D_
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tlakové zkoušky ani proplach a dezinfekci</t>
  </si>
  <si>
    <t>"km cca 0,757"4,7</t>
  </si>
  <si>
    <t>893231</t>
  </si>
  <si>
    <t>ŠACHTY ARMATUR ZDĚNÉ PŮDORYS PLOCHY DO 1,5M2</t>
  </si>
  <si>
    <t>-1213418012</t>
  </si>
  <si>
    <t>Poznámka k souboru cen:_x000D_
Položka zahrnuje:_x000D_
- poklopy s rámem, mříže s rámem, stupadla, žebříky, stropy z bet. dílců a pod._x000D_
- zhotovení šachty a veškerý materiál potřebný pro vyzdění, výrobky a polotovary_x000D_
- mimostaveništní a vnitrostaveništní dopravy (rovněž přesuny), včetně naložení a složení, případně s uložením_x000D_
- předepsané podkladní konstrukce_x000D_
Položka nezahrnuje:_x000D_
- x</t>
  </si>
  <si>
    <t>"HV6"1</t>
  </si>
  <si>
    <t>"HV7"1</t>
  </si>
  <si>
    <t>"HV8"1</t>
  </si>
  <si>
    <t>894158</t>
  </si>
  <si>
    <t>ŠACHTY KANALIZAČNÍ Z BETON DÍLCŮ NA POTRUBÍ DN DO 600MM</t>
  </si>
  <si>
    <t>-1510596125</t>
  </si>
  <si>
    <t>Poznámka k souboru cen:_x000D_
Položka zahrnuje:_x000D_
- poklopy s rámem, mříže s rámem, stupadla, žebříky, stropy z bet. dílců a pod._x000D_
- předepsané betonové skruže, prefabrikované nebo monolitické betonové dno_x000D_
- dodání dílce požadovaného tvaru a vlastností, jeho skladování, doprava a osazení do definitivní polohy, včetně komplexní technologie výroby a montáže dílců, ošetření a ochrana dílců,_x000D_
- u dílců železobetonových a předpjatých veškerá výztuž, případně i tuhé kovové prvky a závěsná oka,_x000D_
- úpravy a zařízení pro uložení a transport dílce,_x000D_
- veškeré požadované úpravy dílců, včetně doplňkových konstrukcí a vybavení,_x000D_
- sestavení dílce na stavbě včetně montážních zařízení, plošin a prahů a pod.,_x000D_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okamžiku_x000D_
- předepsané podkladní konstrukce_x000D_
Položka nezahrnuje:_x000D_
- x</t>
  </si>
  <si>
    <t>"RŠ3"1</t>
  </si>
  <si>
    <t>894245</t>
  </si>
  <si>
    <t>ŠACHTY KANALIZAČ ZDĚNÉ NA POTRUBÍ DN DO 300MM</t>
  </si>
  <si>
    <t>487610482</t>
  </si>
  <si>
    <t>"UV14"1</t>
  </si>
  <si>
    <t>"UV4"1</t>
  </si>
  <si>
    <t>894246</t>
  </si>
  <si>
    <t>ŠACHTY KANALIZAČ ZDĚNÉ NA POTRUBÍ DN DO 400MM</t>
  </si>
  <si>
    <t>1345641441</t>
  </si>
  <si>
    <t>"UV3"1</t>
  </si>
  <si>
    <t>"UV15"1</t>
  </si>
  <si>
    <t>"UV9"1</t>
  </si>
  <si>
    <t>"UV10"1</t>
  </si>
  <si>
    <t>894257</t>
  </si>
  <si>
    <t>ŠACHTY KANALIZAČ ZDĚNÉ NA POTRUBÍ DN DO 500MM</t>
  </si>
  <si>
    <t>-657328405</t>
  </si>
  <si>
    <t>Poznámka k položce:_x000D_
V rámci stavby budou obnoveny obě stávající UV na stávajících místech včetně potrubí.</t>
  </si>
  <si>
    <t>"UV11"1</t>
  </si>
  <si>
    <t>"UV12"1</t>
  </si>
  <si>
    <t>894858</t>
  </si>
  <si>
    <t>ŠACHTY KANALIZAČNÍ PLASTOVÉ D 600MM</t>
  </si>
  <si>
    <t>2142957496</t>
  </si>
  <si>
    <t>Poznámka k souboru cen:_x000D_
Položka zahrnuje:_x000D_
- poklopy s rámem z předepsaného materiálu a tvaru_x000D_
- předepsané plastové skruže, dno a není-li uvedeno jinak i podkladní vrstvu (z kameniva nebo betonu)._x000D_
- výplň, těsnění a tmelení spár a spojů,_x000D_
- očištění a ošetření úložných ploch,_x000D_
- předepsané podkladní konstrukce_x000D_
Položka nezahrnuje:_x000D_
- x</t>
  </si>
  <si>
    <t>"RŠ1"1</t>
  </si>
  <si>
    <t>"RŠ2"1</t>
  </si>
  <si>
    <t>89722</t>
  </si>
  <si>
    <t>VPUSŤ KANALIZAČNÍ HORSKÁ KOMPLETNÍ Z BETON DÍLCŮ</t>
  </si>
  <si>
    <t>1565694120</t>
  </si>
  <si>
    <t>Poznámka k souboru cen:_x000D_
Položka zahrnuje:_x000D_
- dodávku a osazení předepsaných dílů včetně mříže_x000D_
- výplň, těsnění a tmelení spar a spojů,_x000D_
- opatření povrchů betonu izolací proti zemní vlhkosti v částech, kde přijdou do styku se zeminou nebo kamenivem,_x000D_
- předepsané podkladní konstrukce_x000D_
Položka nezahrnuje:_x000D_
- x</t>
  </si>
  <si>
    <t>"HV1"1</t>
  </si>
  <si>
    <t>"HV2"1</t>
  </si>
  <si>
    <t>"HV5"1</t>
  </si>
  <si>
    <t>89922</t>
  </si>
  <si>
    <t>VÝŠKOVÁ ÚPRAVA MŘÍŽÍ</t>
  </si>
  <si>
    <t>-1582586826</t>
  </si>
  <si>
    <t>"UV13"1</t>
  </si>
  <si>
    <t>89945</t>
  </si>
  <si>
    <t>VÝŘEZ, VÝSEK, ÚTES NA POTRUBÍ DN DO 300MM</t>
  </si>
  <si>
    <t>1770384695</t>
  </si>
  <si>
    <t>Poznámka k souboru cen:_x000D_
Položka zahrnuje:_x000D_
- zejména náklady na osekání trub na útesy, na vysekání otvorů pro zaústění, na obetonování útesu_x000D_
- u výřezu a výseku náklady na ohlášení uzavírání vody, uzavření a otevření šoupat, vypuštění a napuštění vody, odvzdušnění potrubí a pod_x000D_
Položka nezahrnuje:_x000D_
- x</t>
  </si>
  <si>
    <t>"stávající potrubí PVC DN300 v místě UV4 km cca 0,385"1</t>
  </si>
  <si>
    <t>89952</t>
  </si>
  <si>
    <t>OBETONOVÁNÍ POTRUBÍ Z PROSTÉHO BETONU</t>
  </si>
  <si>
    <t>1278933594</t>
  </si>
  <si>
    <t>Poznámka k souboru cen:_x000D_
Položka zahrnuje:_x000D_
- dodání čerstvého betonu (betonové směsi) požadované kvality, jeho uložení do požadovaného tvaru při jakékoliv hustotě výztuže, konzistenci čerstvého betonu a způsobu hutnění, ošetření a ochranu betonu,_x000D_
- zhotovení nepropustného, mrazuvzdorného betonu a betonu požadované trvanlivosti a vlastností,_x000D_
- užití potřebných přísad a technologií výroby betonu,_x000D_
- zřízení pracovních a dilatačních spar, včetně potřebných úprav, výplně, vložek, opracování, očištění a ošetření,_x000D_
- bednění požadovaných konstr. (i ztracené) s úpravou dle požadované kvality povrchu betonu, včetně odbedňovacích a odskružovacích prostředků,_x000D_
- podpěrné konstr. (skruže) a lešení všech druhů pro bednění, uložení čerstvého betonu, výztuže a doplňkových konstr., vč. požadovaných otvorů, ochranných a bezpečnostních opatření a základů těchto konstrukcí a lešení,_x000D_
- vytvoření kotevních čel, kapes, nálitků, a sedel,_x000D_
- zřízení všech požadovaných otvorů, kapes, výklenků, prostupů, dutin, drážek a pod., vč. ztížení práce a úprav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a tmelení spar a spojů,_x000D_
- opatření povrchů betonu izolací proti zemní vlhkosti v částech, kde přijdou do styku se zeminou nebo kamenivem,_x000D_
- případné zřízení spojovací vrstvy u základů,_x000D_
- úpravy pro osazení zařízení ochrany konstrukce proti vlivu bludných proudů_x000D_
Položka nezahrnuje:_x000D_
- x</t>
  </si>
  <si>
    <t>"km cca 0,657 stávající potrubí DN 500 ponecháno v zemi a zaplněno materiálem"0,25*0,25*3,14*5</t>
  </si>
  <si>
    <t>"km cca 0,690 stávající potrubí DN 200 ponecháno v zemi a zaplněno materiálem"0,1*0,1*3,14*5</t>
  </si>
  <si>
    <t>899642</t>
  </si>
  <si>
    <t>ZKOUŠKA VODOTĚSNOSTI POTRUBÍ DN DO 200MM</t>
  </si>
  <si>
    <t>-884643895</t>
  </si>
  <si>
    <t>Poznámka k souboru cen:_x000D_
Položka zahrnuje:_x000D_
- přísun, montáž, demontáž, odsun zkoušecího čerpadla_x000D_
- napuštění tlakovou vodou, dodání vody pro tlakovou zkoušku_x000D_
- montáž a demontáž dílců pro zabezpečení konce zkoušeného úseku potrubí_x000D_
- montáž a demontáž koncových tvarovek_x000D_
- montáž zaslepovací příruby, zaslepení odboček pro armatury a pro odbočující řady_x000D_
Položka nezahrnuje:_x000D_
- x</t>
  </si>
  <si>
    <t>899662</t>
  </si>
  <si>
    <t>ZKOUŠKA VODOTĚSNOSTI POTRUBÍ DN DO 400MM</t>
  </si>
  <si>
    <t>-2055318838</t>
  </si>
  <si>
    <t>899671</t>
  </si>
  <si>
    <t>TLAKOVÉ ZKOUŠKY POTRUBÍ DN DO 600MM</t>
  </si>
  <si>
    <t>1485357096</t>
  </si>
  <si>
    <t>899901</t>
  </si>
  <si>
    <t>PŘEPOJENÍ PŘÍPOJEK</t>
  </si>
  <si>
    <t>1107070881</t>
  </si>
  <si>
    <t>Poznámka k souboru cen:_x000D_
Položka zahrnuje:_x000D_
- řez na potrubí_x000D_
- dodání a osazení příslušných tvarovek a armatur_x000D_
Položka nezahrnuje:_x000D_
- x</t>
  </si>
  <si>
    <t>96687</t>
  </si>
  <si>
    <t>VYBOURÁNÍ ULIČNÍCH VPUSTÍ KOMPLETNÍCH</t>
  </si>
  <si>
    <t>-681338378</t>
  </si>
  <si>
    <t>"km cca 0,292"1</t>
  </si>
  <si>
    <t>"km cca 0,657"2</t>
  </si>
  <si>
    <t>"km cca 0,690"2</t>
  </si>
  <si>
    <t>"km cca 0,757"1</t>
  </si>
  <si>
    <t>"km cca 0,860"2</t>
  </si>
  <si>
    <t>969246</t>
  </si>
  <si>
    <t>VYBOURÁNÍ POTRUBÍ DN DO 400MM KANALIZAČ</t>
  </si>
  <si>
    <t>1508330220</t>
  </si>
  <si>
    <t>Poznámka k souboru cen:_x000D_
Položka zahrnuje:_x000D_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</si>
  <si>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"km cca 0,860"5</t>
  </si>
  <si>
    <t>-2056895757</t>
  </si>
  <si>
    <t>110,334*1,8 'Přepočtené koeficientem množství</t>
  </si>
  <si>
    <t>-152565381</t>
  </si>
  <si>
    <t>"km cca 0,292 UV"1*0,6</t>
  </si>
  <si>
    <t>"km cca 0,657 UV"2*0,6</t>
  </si>
  <si>
    <t>"km cca 0,690 UV"2*0,6</t>
  </si>
  <si>
    <t>"km cca 0,757 UV"1*0,6</t>
  </si>
  <si>
    <t>"km cca 0,860 UV"2*0,6</t>
  </si>
  <si>
    <t>"km cca 0,860 betonové potrubí DN 400"5*0,7</t>
  </si>
  <si>
    <t>453637382</t>
  </si>
  <si>
    <t>Poznámka k souboru cen:_x000D_
Položka zahrnuje:_x000D_
- veškeré náklady spojené s objednatelem požadovanými pracemi_x000D_
Položka nezahrnuje:_x000D_
- x</t>
  </si>
  <si>
    <t>"kamerový průzkum uličních vpustí"1</t>
  </si>
  <si>
    <t>SO 801 - Vegetační úpravy - KSÚS</t>
  </si>
  <si>
    <t>111208</t>
  </si>
  <si>
    <t>ODSTRANĚNÍ KŘOVIN S ODVOZEM DO 20KM</t>
  </si>
  <si>
    <t>604561708</t>
  </si>
  <si>
    <t>Poznámka k souboru cen:_x000D_
Položka zahrnuje:_x000D_
- odstranění křovin a stromů do průměru 100 mm_x000D_
- dopravu dřevin na předepsanou vzdálenost_x000D_
- spálení na hromadách nebo štěpkování_x000D_
Položka nezahrnuje:_x000D_
- x</t>
  </si>
  <si>
    <t>112018</t>
  </si>
  <si>
    <t>KÁCENÍ STROMŮ D KMENE DO 0,5M S ODSTRANĚNÍM PAŘEZŮ, ODVOZ DO 20KM</t>
  </si>
  <si>
    <t>-1500013591</t>
  </si>
  <si>
    <t>Poznámka k souboru cen:_x000D_
Položka zahrnuje:_x000D_
- poražení stromu a osekání větví_x000D_
- spálení větví na hromadách nebo štěpkování_x000D_
- dopravu a uložení kmenů, případné další práce s nimi dle pokynů zadávací dokumentace_x000D_
- vytrhání nebo vykopání pařezů_x000D_
- veškeré zemní práce spojené s odstraněním pařezů_x000D_
- dopravu a uložení pařezů, případně další práce s nimi dle pokynů zadávací dokumentace_x000D_
- zásyp jam po pařezech_x000D_
Položka nezahrnuje:_x000D_
- x_x000D_
Způsob měření:_x000D_
- kácení stromů se měří v poražených stromů (průměr stromů se měří ve výšce 1,3m nad terénem)</t>
  </si>
  <si>
    <t>"obvod kmene 57 cm"1</t>
  </si>
  <si>
    <t>"obvod kmene 81 cm"1</t>
  </si>
  <si>
    <t>"obvod kmene 38 cm"1</t>
  </si>
  <si>
    <t>"obvod kmene 27 cm"1</t>
  </si>
  <si>
    <t>"obvod kmene 133 cm"1</t>
  </si>
  <si>
    <t>015160</t>
  </si>
  <si>
    <t>POPLATKY ZA LIKVIDACI ODPADŮ NEKONTAMINOVANÝCH - 02 01 03  SMÝCENÉ STROMY A KEŘE</t>
  </si>
  <si>
    <t>-205611372</t>
  </si>
  <si>
    <t>POPLATKY ZA LIKVIDACI ODPADŮ NEKONTAMINOVANÝCH - 02 01 03 SMÝCENÉ STROMY A KEŘE</t>
  </si>
  <si>
    <t>015340</t>
  </si>
  <si>
    <t>POPLATKY ZA LIKVIDACI ODPADŮ NEKONTAMINOVANÝCH - 02 01 03  PAŘEZY</t>
  </si>
  <si>
    <t>-1328717774</t>
  </si>
  <si>
    <t>POPLATKY ZA LIKVIDACI ODPADŮ NEKONTAMINOVANÝCH - 02 01 03 PAŘEZY</t>
  </si>
  <si>
    <t>02620</t>
  </si>
  <si>
    <t>ZKOUŠENÍ KONSTRUKCÍ A PRACÍ NEZÁVISLOU ZKUŠEBNOU</t>
  </si>
  <si>
    <t>-1378511229</t>
  </si>
  <si>
    <t>Poznámka k souboru cen:_x000D_
Položka zahrnuje:_x000D_
- veškeré náklady spojené s objednatelem požadovanými zkouškami_x000D_
Položka nezahrnuje:_x000D_
- x</t>
  </si>
  <si>
    <t>Poznámka k položce:_x000D_
hutnící zkoušky</t>
  </si>
  <si>
    <t>02911</t>
  </si>
  <si>
    <t>OSTATNÍ POŽADAVKY - ZEMĚMĚŘICKÉ ZAMĚŘENÍ</t>
  </si>
  <si>
    <t>-1009518053</t>
  </si>
  <si>
    <t>02943</t>
  </si>
  <si>
    <t>OSTATNÍ POŽADAVKY - VYPRACOVÁNÍ RDS</t>
  </si>
  <si>
    <t>-1914080921</t>
  </si>
  <si>
    <t>02944</t>
  </si>
  <si>
    <t>OSTAT POŽADAVKY - DOKUMENTACE SKUTEČ PROVEDENÍ V DIGIT FORMĚ</t>
  </si>
  <si>
    <t>-64017435</t>
  </si>
  <si>
    <t>Poznámka k souboru cen:_x000D_
Položka zahrnuje: _x000D_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_x000D_
Položka nezahrnuje: _x000D_
- x</t>
  </si>
  <si>
    <t>02946</t>
  </si>
  <si>
    <t>OSTAT POŽADAVKY - FOTODOKUMENTACE</t>
  </si>
  <si>
    <t>1513020760</t>
  </si>
  <si>
    <t>Poznámka k souboru cen:_x000D_
Položka zahrnuje:_x000D_
- fotodokumentaci zadavatelem požadovaného děje a konstrukcí v požadovaných časových intervalech_x000D_
- zadavatelem specifikované výstupy (fotografie v papírovém a digitálním formátu) v požadovaném počtu_x000D_
Položka nezahrnuje:_x000D_
- x</t>
  </si>
  <si>
    <t>Poznámka k položce:_x000D_
Pasportizace objektu před započetím prací._x000D_
Pasportizace objektu po provedení prací.</t>
  </si>
  <si>
    <t>02990</t>
  </si>
  <si>
    <t>OSTATNÍ POŽADAVKY - INFORMAČNÍ TABULE</t>
  </si>
  <si>
    <t>788700495</t>
  </si>
  <si>
    <t>Poznámka k souboru cen:_x000D_
Položka zahrnuje:_x000D_
- dodání a osazení informačních tabulí v předepsaném provedení a množství s obsahem předepsaným zadavatelem_x000D_
- veškeré nosné a upevňovací konstrukce_x000D_
- základové konstrukce včetně nutných zemních prací_x000D_
- demontáž a odvoz po skončení platnosti_x000D_
- případně nutné opravy poškozených čátí během platnosti_x000D_
Položka nezahrnuje:_x000D_
- x</t>
  </si>
  <si>
    <t>03100</t>
  </si>
  <si>
    <t>ZAŘÍZENÍ STAVENIŠTĚ - ZŘÍZENÍ, PROVOZ, DEMONTÁŽ</t>
  </si>
  <si>
    <t>1863850248</t>
  </si>
  <si>
    <t>Poznámka k souboru cen:_x000D_
Položka zahrnuje:_x000D_
 objednatelem povolené náklady na pořízení (event. pronájem), provozování, udržování a likvidaci zhotovitelova zařízení_x000D_
Položka nezahrnuje:_x000D_
- x</t>
  </si>
  <si>
    <t>03350</t>
  </si>
  <si>
    <t>SLUŽBY ZAJIŠŤUJÍCÍ REGUL, PŘEVED A OCHRANU  DOPRAVY</t>
  </si>
  <si>
    <t>1167029012</t>
  </si>
  <si>
    <t>SLUŽBY ZAJIŠŤUJÍCÍ REGUL, PŘEVED A OCHRANU DOPRAVY</t>
  </si>
  <si>
    <t>Poznámka k souboru cen:_x000D_
Položka zahrnuje:_x000D_
- objednatelem povolené náklady na služby pro zhotovitele_x000D_
Položka nezahrnuje:_x000D_
- x</t>
  </si>
  <si>
    <t>Poznámka k položce:_x000D_
Silniční provoz - projednání DIO a zajištění DIR._x000D_
Silniční provoz - zajištění DIO (dopravní značení).</t>
  </si>
  <si>
    <t>03730</t>
  </si>
  <si>
    <t>POMOC PRÁCE ZAJIŠŤ NEBO ZŘÍZ OCHRANU INŽENÝRSKÝCH SÍTÍ</t>
  </si>
  <si>
    <t>1384138571</t>
  </si>
  <si>
    <t>Poznámka k souboru cen:_x000D_
Položka zahrnuje:_x000D_
- objednatelem povolené náklady na požadovaná zařízení zhotovitele_x000D_
Položka nezahrnuje:_x000D_
- x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</si>
  <si>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</si>
  <si>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</si>
  <si>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</si>
  <si>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</si>
  <si>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</si>
  <si>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</si>
  <si>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</si>
  <si>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</si>
  <si>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</si>
  <si>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</si>
  <si>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</si>
  <si>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</si>
  <si>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</si>
  <si>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</si>
  <si>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</si>
  <si>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</si>
  <si>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</si>
  <si>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</si>
  <si>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</si>
  <si>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</si>
  <si>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</si>
  <si>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</si>
  <si>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</si>
  <si>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</si>
  <si>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</si>
  <si>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</si>
  <si>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</si>
  <si>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</si>
  <si>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</si>
  <si>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</si>
  <si>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</si>
  <si>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</si>
  <si>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</si>
  <si>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</si>
  <si>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</si>
  <si>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</si>
  <si>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</si>
  <si>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</si>
  <si>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</si>
  <si>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</si>
  <si>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</si>
  <si>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</si>
  <si>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</si>
  <si>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</si>
  <si>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</si>
  <si>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</si>
  <si>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</si>
  <si>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</si>
  <si>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</si>
  <si>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</si>
  <si>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</si>
  <si>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</si>
  <si>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</si>
  <si>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</si>
  <si>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</si>
  <si>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</si>
  <si>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</si>
  <si>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</si>
  <si>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</si>
  <si>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</si>
  <si>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</si>
  <si>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</si>
  <si>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</si>
  <si>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</si>
  <si>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</si>
  <si>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</si>
  <si>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</si>
  <si>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</si>
  <si>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</si>
  <si>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</si>
  <si>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</si>
  <si>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</si>
  <si>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</si>
  <si>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</si>
  <si>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</si>
  <si>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</si>
  <si>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</si>
  <si>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</si>
  <si>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</si>
  <si>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</si>
  <si>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</si>
  <si>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</si>
  <si>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</si>
  <si>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</si>
  <si>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</si>
  <si>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</si>
  <si>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</si>
  <si>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</si>
  <si>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</si>
  <si>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</si>
  <si>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</si>
  <si>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</si>
  <si>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</si>
  <si>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</si>
  <si>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</si>
  <si>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</si>
  <si>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</si>
  <si>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</si>
  <si>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</si>
  <si>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</si>
  <si>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</si>
  <si>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</si>
  <si>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</si>
  <si>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</si>
  <si>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</si>
  <si>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</si>
  <si>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</si>
  <si>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</si>
  <si>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</si>
  <si>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</si>
  <si>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</si>
  <si>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</si>
  <si>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</si>
  <si>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</si>
  <si>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</si>
  <si>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</si>
  <si>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</si>
  <si>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</si>
  <si>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</si>
  <si>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</si>
  <si>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</si>
  <si>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</si>
  <si>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</si>
  <si>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</si>
  <si>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</si>
  <si>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</si>
  <si>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</si>
  <si>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</si>
  <si>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</si>
  <si>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</si>
  <si>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</si>
  <si>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</si>
  <si>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</si>
  <si>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</si>
  <si>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</si>
  <si>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</si>
  <si>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</si>
  <si>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</si>
  <si>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</si>
  <si>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</si>
  <si>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</si>
  <si>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</si>
  <si>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</si>
  <si>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</si>
  <si>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</si>
  <si>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</si>
  <si>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</si>
  <si>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</si>
  <si>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</si>
  <si>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</si>
  <si>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</si>
  <si>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</si>
  <si>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</si>
  <si>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</si>
  <si>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</si>
  <si>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</si>
  <si>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</si>
  <si>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</si>
  <si>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</si>
  <si>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</si>
  <si>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</si>
  <si>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</si>
  <si>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</si>
  <si>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</si>
  <si>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</si>
  <si>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</si>
  <si>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</si>
  <si>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</si>
  <si>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</si>
  <si>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</si>
  <si>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</si>
  <si>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</si>
  <si>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</si>
  <si>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</si>
  <si>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</si>
  <si>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</si>
  <si>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</si>
  <si>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</si>
  <si>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</si>
  <si>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</si>
  <si>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</si>
  <si>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</si>
  <si>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</si>
  <si>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</si>
  <si>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</si>
  <si>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</si>
  <si>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VRN.1</t>
  </si>
  <si>
    <t>VRN.1 - Vedlejší a ostatní rozpočtové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</si>
</sst>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33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>
      <selection activeCell="C2" sqref="C2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 x14ac:dyDescent="0.2">
      <c r="AR2" s="252" t="s">
        <v>6</v>
      </c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S2" s="17" t="s">
        <v>7</v>
      </c>
      <c r="BT2" s="17" t="s">
        <v>8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 x14ac:dyDescent="0.2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 x14ac:dyDescent="0.2">
      <c r="B5" s="20"/>
      <c r="D5" s="23" t="s">
        <v>13</v>
      </c>
      <c r="K5" s="261" t="s">
        <v>14</v>
      </c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R5" s="20"/>
      <c r="BS5" s="17" t="s">
        <v>7</v>
      </c>
    </row>
    <row r="6" spans="1:74" ht="36.9" customHeight="1" x14ac:dyDescent="0.2">
      <c r="B6" s="20"/>
      <c r="D6" s="25" t="s">
        <v>15</v>
      </c>
      <c r="K6" s="262" t="s">
        <v>16</v>
      </c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R6" s="20"/>
      <c r="BS6" s="17" t="s">
        <v>7</v>
      </c>
    </row>
    <row r="7" spans="1:74" ht="12" customHeight="1" x14ac:dyDescent="0.2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 x14ac:dyDescent="0.2">
      <c r="B8" s="20"/>
      <c r="D8" s="26" t="s">
        <v>19</v>
      </c>
      <c r="K8" s="24" t="s">
        <v>20</v>
      </c>
      <c r="AK8" s="26" t="s">
        <v>21</v>
      </c>
      <c r="AN8" s="24"/>
      <c r="AR8" s="20"/>
      <c r="BS8" s="17" t="s">
        <v>7</v>
      </c>
    </row>
    <row r="9" spans="1:74" ht="14.4" customHeight="1" x14ac:dyDescent="0.2">
      <c r="B9" s="20"/>
      <c r="AR9" s="20"/>
      <c r="BS9" s="17" t="s">
        <v>7</v>
      </c>
    </row>
    <row r="10" spans="1:74" ht="12" customHeight="1" x14ac:dyDescent="0.2">
      <c r="B10" s="20"/>
      <c r="D10" s="26" t="s">
        <v>22</v>
      </c>
      <c r="AK10" s="26" t="s">
        <v>23</v>
      </c>
      <c r="AN10" s="24" t="s">
        <v>3</v>
      </c>
      <c r="AR10" s="20"/>
      <c r="BS10" s="17" t="s">
        <v>7</v>
      </c>
    </row>
    <row r="11" spans="1:74" ht="18.45" customHeight="1" x14ac:dyDescent="0.2">
      <c r="B11" s="20"/>
      <c r="E11" s="24" t="s">
        <v>24</v>
      </c>
      <c r="AK11" s="26" t="s">
        <v>25</v>
      </c>
      <c r="AN11" s="24" t="s">
        <v>3</v>
      </c>
      <c r="AR11" s="20"/>
      <c r="BS11" s="17" t="s">
        <v>7</v>
      </c>
    </row>
    <row r="12" spans="1:74" ht="6.9" customHeight="1" x14ac:dyDescent="0.2">
      <c r="B12" s="20"/>
      <c r="AR12" s="20"/>
      <c r="BS12" s="17" t="s">
        <v>7</v>
      </c>
    </row>
    <row r="13" spans="1:74" ht="12" customHeight="1" x14ac:dyDescent="0.2">
      <c r="B13" s="20"/>
      <c r="D13" s="26" t="s">
        <v>26</v>
      </c>
      <c r="AK13" s="26" t="s">
        <v>23</v>
      </c>
      <c r="AN13" s="24" t="s">
        <v>3</v>
      </c>
      <c r="AR13" s="20"/>
      <c r="BS13" s="17" t="s">
        <v>7</v>
      </c>
    </row>
    <row r="14" spans="1:74" ht="13.2" x14ac:dyDescent="0.2">
      <c r="B14" s="20"/>
      <c r="E14" s="24" t="s">
        <v>27</v>
      </c>
      <c r="AK14" s="26" t="s">
        <v>25</v>
      </c>
      <c r="AN14" s="24" t="s">
        <v>3</v>
      </c>
      <c r="AR14" s="20"/>
      <c r="BS14" s="17" t="s">
        <v>7</v>
      </c>
    </row>
    <row r="15" spans="1:74" ht="6.9" customHeight="1" x14ac:dyDescent="0.2">
      <c r="B15" s="20"/>
      <c r="AR15" s="20"/>
      <c r="BS15" s="17" t="s">
        <v>4</v>
      </c>
    </row>
    <row r="16" spans="1:74" ht="12" customHeight="1" x14ac:dyDescent="0.2">
      <c r="B16" s="20"/>
      <c r="D16" s="26" t="s">
        <v>28</v>
      </c>
      <c r="AK16" s="26" t="s">
        <v>23</v>
      </c>
      <c r="AN16" s="24" t="s">
        <v>29</v>
      </c>
      <c r="AR16" s="20"/>
      <c r="BS16" s="17" t="s">
        <v>4</v>
      </c>
    </row>
    <row r="17" spans="2:71" ht="18.45" customHeight="1" x14ac:dyDescent="0.2">
      <c r="B17" s="20"/>
      <c r="E17" s="24" t="s">
        <v>30</v>
      </c>
      <c r="AK17" s="26" t="s">
        <v>25</v>
      </c>
      <c r="AN17" s="24" t="s">
        <v>3</v>
      </c>
      <c r="AR17" s="20"/>
      <c r="BS17" s="17" t="s">
        <v>31</v>
      </c>
    </row>
    <row r="18" spans="2:71" ht="6.9" customHeight="1" x14ac:dyDescent="0.2">
      <c r="B18" s="20"/>
      <c r="AR18" s="20"/>
      <c r="BS18" s="17" t="s">
        <v>7</v>
      </c>
    </row>
    <row r="19" spans="2:71" ht="12" customHeight="1" x14ac:dyDescent="0.2">
      <c r="B19" s="20"/>
      <c r="D19" s="26" t="s">
        <v>32</v>
      </c>
      <c r="AK19" s="26" t="s">
        <v>23</v>
      </c>
      <c r="AN19" s="24" t="s">
        <v>33</v>
      </c>
      <c r="AR19" s="20"/>
      <c r="BS19" s="17" t="s">
        <v>7</v>
      </c>
    </row>
    <row r="20" spans="2:71" ht="18.45" customHeight="1" x14ac:dyDescent="0.2">
      <c r="B20" s="20"/>
      <c r="E20" s="24"/>
      <c r="AK20" s="26" t="s">
        <v>25</v>
      </c>
      <c r="AN20" s="24" t="s">
        <v>3</v>
      </c>
      <c r="AR20" s="20"/>
      <c r="BS20" s="17" t="s">
        <v>31</v>
      </c>
    </row>
    <row r="21" spans="2:71" ht="6.9" customHeight="1" x14ac:dyDescent="0.2">
      <c r="B21" s="20"/>
      <c r="AR21" s="20"/>
    </row>
    <row r="22" spans="2:71" ht="12" customHeight="1" x14ac:dyDescent="0.2">
      <c r="B22" s="20"/>
      <c r="D22" s="26" t="s">
        <v>34</v>
      </c>
      <c r="AR22" s="20"/>
    </row>
    <row r="23" spans="2:71" ht="47.25" customHeight="1" x14ac:dyDescent="0.2">
      <c r="B23" s="20"/>
      <c r="E23" s="263" t="s">
        <v>35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R23" s="20"/>
    </row>
    <row r="24" spans="2:71" ht="6.9" customHeight="1" x14ac:dyDescent="0.2">
      <c r="B24" s="20"/>
      <c r="AR24" s="20"/>
    </row>
    <row r="25" spans="2:71" ht="6.9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5" customHeight="1" x14ac:dyDescent="0.2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64">
        <f>ROUND(AG54,2)</f>
        <v>0</v>
      </c>
      <c r="AL26" s="265"/>
      <c r="AM26" s="265"/>
      <c r="AN26" s="265"/>
      <c r="AO26" s="265"/>
      <c r="AR26" s="29"/>
    </row>
    <row r="27" spans="2:71" s="1" customFormat="1" ht="6.9" customHeight="1" x14ac:dyDescent="0.2">
      <c r="B27" s="29"/>
      <c r="AR27" s="29"/>
    </row>
    <row r="28" spans="2:71" s="1" customFormat="1" ht="13.2" x14ac:dyDescent="0.2">
      <c r="B28" s="29"/>
      <c r="L28" s="266" t="s">
        <v>37</v>
      </c>
      <c r="M28" s="266"/>
      <c r="N28" s="266"/>
      <c r="O28" s="266"/>
      <c r="P28" s="266"/>
      <c r="W28" s="266" t="s">
        <v>38</v>
      </c>
      <c r="X28" s="266"/>
      <c r="Y28" s="266"/>
      <c r="Z28" s="266"/>
      <c r="AA28" s="266"/>
      <c r="AB28" s="266"/>
      <c r="AC28" s="266"/>
      <c r="AD28" s="266"/>
      <c r="AE28" s="266"/>
      <c r="AK28" s="266" t="s">
        <v>39</v>
      </c>
      <c r="AL28" s="266"/>
      <c r="AM28" s="266"/>
      <c r="AN28" s="266"/>
      <c r="AO28" s="266"/>
      <c r="AR28" s="29"/>
    </row>
    <row r="29" spans="2:71" s="2" customFormat="1" ht="14.4" customHeight="1" x14ac:dyDescent="0.2">
      <c r="B29" s="33"/>
      <c r="D29" s="26" t="s">
        <v>40</v>
      </c>
      <c r="F29" s="26" t="s">
        <v>41</v>
      </c>
      <c r="L29" s="254">
        <v>0.21</v>
      </c>
      <c r="M29" s="255"/>
      <c r="N29" s="255"/>
      <c r="O29" s="255"/>
      <c r="P29" s="255"/>
      <c r="W29" s="256">
        <f>ROUND(AZ54, 2)</f>
        <v>0</v>
      </c>
      <c r="X29" s="255"/>
      <c r="Y29" s="255"/>
      <c r="Z29" s="255"/>
      <c r="AA29" s="255"/>
      <c r="AB29" s="255"/>
      <c r="AC29" s="255"/>
      <c r="AD29" s="255"/>
      <c r="AE29" s="255"/>
      <c r="AK29" s="256">
        <f>ROUND(AV54, 2)</f>
        <v>0</v>
      </c>
      <c r="AL29" s="255"/>
      <c r="AM29" s="255"/>
      <c r="AN29" s="255"/>
      <c r="AO29" s="255"/>
      <c r="AR29" s="33"/>
    </row>
    <row r="30" spans="2:71" s="2" customFormat="1" ht="14.4" customHeight="1" x14ac:dyDescent="0.2">
      <c r="B30" s="33"/>
      <c r="F30" s="26" t="s">
        <v>42</v>
      </c>
      <c r="L30" s="254">
        <v>0.12</v>
      </c>
      <c r="M30" s="255"/>
      <c r="N30" s="255"/>
      <c r="O30" s="255"/>
      <c r="P30" s="255"/>
      <c r="W30" s="256">
        <f>ROUND(BA54, 2)</f>
        <v>0</v>
      </c>
      <c r="X30" s="255"/>
      <c r="Y30" s="255"/>
      <c r="Z30" s="255"/>
      <c r="AA30" s="255"/>
      <c r="AB30" s="255"/>
      <c r="AC30" s="255"/>
      <c r="AD30" s="255"/>
      <c r="AE30" s="255"/>
      <c r="AK30" s="256">
        <f>ROUND(AW54, 2)</f>
        <v>0</v>
      </c>
      <c r="AL30" s="255"/>
      <c r="AM30" s="255"/>
      <c r="AN30" s="255"/>
      <c r="AO30" s="255"/>
      <c r="AR30" s="33"/>
    </row>
    <row r="31" spans="2:71" s="2" customFormat="1" ht="14.4" hidden="1" customHeight="1" x14ac:dyDescent="0.2">
      <c r="B31" s="33"/>
      <c r="F31" s="26" t="s">
        <v>43</v>
      </c>
      <c r="L31" s="254">
        <v>0.21</v>
      </c>
      <c r="M31" s="255"/>
      <c r="N31" s="255"/>
      <c r="O31" s="255"/>
      <c r="P31" s="255"/>
      <c r="W31" s="256">
        <f>ROUND(BB54, 2)</f>
        <v>0</v>
      </c>
      <c r="X31" s="255"/>
      <c r="Y31" s="255"/>
      <c r="Z31" s="255"/>
      <c r="AA31" s="255"/>
      <c r="AB31" s="255"/>
      <c r="AC31" s="255"/>
      <c r="AD31" s="255"/>
      <c r="AE31" s="255"/>
      <c r="AK31" s="256">
        <v>0</v>
      </c>
      <c r="AL31" s="255"/>
      <c r="AM31" s="255"/>
      <c r="AN31" s="255"/>
      <c r="AO31" s="255"/>
      <c r="AR31" s="33"/>
    </row>
    <row r="32" spans="2:71" s="2" customFormat="1" ht="14.4" hidden="1" customHeight="1" x14ac:dyDescent="0.2">
      <c r="B32" s="33"/>
      <c r="F32" s="26" t="s">
        <v>44</v>
      </c>
      <c r="L32" s="254">
        <v>0.12</v>
      </c>
      <c r="M32" s="255"/>
      <c r="N32" s="255"/>
      <c r="O32" s="255"/>
      <c r="P32" s="255"/>
      <c r="W32" s="256">
        <f>ROUND(BC54, 2)</f>
        <v>0</v>
      </c>
      <c r="X32" s="255"/>
      <c r="Y32" s="255"/>
      <c r="Z32" s="255"/>
      <c r="AA32" s="255"/>
      <c r="AB32" s="255"/>
      <c r="AC32" s="255"/>
      <c r="AD32" s="255"/>
      <c r="AE32" s="255"/>
      <c r="AK32" s="256">
        <v>0</v>
      </c>
      <c r="AL32" s="255"/>
      <c r="AM32" s="255"/>
      <c r="AN32" s="255"/>
      <c r="AO32" s="255"/>
      <c r="AR32" s="33"/>
    </row>
    <row r="33" spans="2:44" s="2" customFormat="1" ht="14.4" hidden="1" customHeight="1" x14ac:dyDescent="0.2">
      <c r="B33" s="33"/>
      <c r="F33" s="26" t="s">
        <v>45</v>
      </c>
      <c r="L33" s="254">
        <v>0</v>
      </c>
      <c r="M33" s="255"/>
      <c r="N33" s="255"/>
      <c r="O33" s="255"/>
      <c r="P33" s="255"/>
      <c r="W33" s="256">
        <f>ROUND(BD54, 2)</f>
        <v>0</v>
      </c>
      <c r="X33" s="255"/>
      <c r="Y33" s="255"/>
      <c r="Z33" s="255"/>
      <c r="AA33" s="255"/>
      <c r="AB33" s="255"/>
      <c r="AC33" s="255"/>
      <c r="AD33" s="255"/>
      <c r="AE33" s="255"/>
      <c r="AK33" s="256">
        <v>0</v>
      </c>
      <c r="AL33" s="255"/>
      <c r="AM33" s="255"/>
      <c r="AN33" s="255"/>
      <c r="AO33" s="255"/>
      <c r="AR33" s="33"/>
    </row>
    <row r="34" spans="2:44" s="1" customFormat="1" ht="6.9" customHeight="1" x14ac:dyDescent="0.2">
      <c r="B34" s="29"/>
      <c r="AR34" s="29"/>
    </row>
    <row r="35" spans="2:44" s="1" customFormat="1" ht="25.95" customHeight="1" x14ac:dyDescent="0.2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60" t="s">
        <v>48</v>
      </c>
      <c r="Y35" s="258"/>
      <c r="Z35" s="258"/>
      <c r="AA35" s="258"/>
      <c r="AB35" s="258"/>
      <c r="AC35" s="36"/>
      <c r="AD35" s="36"/>
      <c r="AE35" s="36"/>
      <c r="AF35" s="36"/>
      <c r="AG35" s="36"/>
      <c r="AH35" s="36"/>
      <c r="AI35" s="36"/>
      <c r="AJ35" s="36"/>
      <c r="AK35" s="257">
        <f>SUM(AK26:AK33)</f>
        <v>0</v>
      </c>
      <c r="AL35" s="258"/>
      <c r="AM35" s="258"/>
      <c r="AN35" s="258"/>
      <c r="AO35" s="259"/>
      <c r="AP35" s="34"/>
      <c r="AQ35" s="34"/>
      <c r="AR35" s="29"/>
    </row>
    <row r="36" spans="2:44" s="1" customFormat="1" ht="6.9" customHeight="1" x14ac:dyDescent="0.2">
      <c r="B36" s="29"/>
      <c r="AR36" s="29"/>
    </row>
    <row r="37" spans="2:44" s="1" customFormat="1" ht="6.9" customHeight="1" x14ac:dyDescent="0.2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 x14ac:dyDescent="0.2">
      <c r="B42" s="29"/>
      <c r="C42" s="21" t="s">
        <v>49</v>
      </c>
      <c r="AR42" s="29"/>
    </row>
    <row r="43" spans="2:44" s="1" customFormat="1" ht="6.9" customHeight="1" x14ac:dyDescent="0.2">
      <c r="B43" s="29"/>
      <c r="AR43" s="29"/>
    </row>
    <row r="44" spans="2:44" s="3" customFormat="1" ht="12" customHeight="1" x14ac:dyDescent="0.2">
      <c r="B44" s="42"/>
      <c r="C44" s="26" t="s">
        <v>13</v>
      </c>
      <c r="L44" s="3" t="str">
        <f>K5</f>
        <v>23-027-03</v>
      </c>
      <c r="AR44" s="42"/>
    </row>
    <row r="45" spans="2:44" s="4" customFormat="1" ht="36.9" customHeight="1" x14ac:dyDescent="0.2">
      <c r="B45" s="43"/>
      <c r="C45" s="44" t="s">
        <v>15</v>
      </c>
      <c r="L45" s="276" t="str">
        <f>K6</f>
        <v>III/10222 ul. Kozohorská, Nový Knín - komunikace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R45" s="43"/>
    </row>
    <row r="46" spans="2:44" s="1" customFormat="1" ht="6.9" customHeight="1" x14ac:dyDescent="0.2">
      <c r="B46" s="29"/>
      <c r="AR46" s="29"/>
    </row>
    <row r="47" spans="2:44" s="1" customFormat="1" ht="12" customHeight="1" x14ac:dyDescent="0.2">
      <c r="B47" s="29"/>
      <c r="C47" s="26" t="s">
        <v>19</v>
      </c>
      <c r="L47" s="45" t="str">
        <f>IF(K8="","",K8)</f>
        <v>Nový Knín</v>
      </c>
      <c r="AI47" s="26" t="s">
        <v>21</v>
      </c>
      <c r="AM47" s="278" t="str">
        <f>IF(AN8= "","",AN8)</f>
        <v/>
      </c>
      <c r="AN47" s="278"/>
      <c r="AR47" s="29"/>
    </row>
    <row r="48" spans="2:44" s="1" customFormat="1" ht="6.9" customHeight="1" x14ac:dyDescent="0.2">
      <c r="B48" s="29"/>
      <c r="AR48" s="29"/>
    </row>
    <row r="49" spans="1:91" s="1" customFormat="1" ht="15.15" customHeight="1" x14ac:dyDescent="0.2">
      <c r="B49" s="29"/>
      <c r="C49" s="26" t="s">
        <v>22</v>
      </c>
      <c r="L49" s="3" t="str">
        <f>IF(E11= "","",E11)</f>
        <v>KSÚS Středočeského kraje</v>
      </c>
      <c r="AI49" s="26" t="s">
        <v>28</v>
      </c>
      <c r="AM49" s="279" t="str">
        <f>IF(E17="","",E17)</f>
        <v>DIPRO, spol. sr.o.</v>
      </c>
      <c r="AN49" s="280"/>
      <c r="AO49" s="280"/>
      <c r="AP49" s="280"/>
      <c r="AR49" s="29"/>
      <c r="AS49" s="281" t="s">
        <v>50</v>
      </c>
      <c r="AT49" s="282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 x14ac:dyDescent="0.2">
      <c r="B50" s="29"/>
      <c r="C50" s="26" t="s">
        <v>26</v>
      </c>
      <c r="L50" s="3" t="str">
        <f>IF(E14="","",E14)</f>
        <v xml:space="preserve"> </v>
      </c>
      <c r="AI50" s="26" t="s">
        <v>32</v>
      </c>
      <c r="AM50" s="279" t="str">
        <f>IF(E20="","",E20)</f>
        <v/>
      </c>
      <c r="AN50" s="280"/>
      <c r="AO50" s="280"/>
      <c r="AP50" s="280"/>
      <c r="AR50" s="29"/>
      <c r="AS50" s="283"/>
      <c r="AT50" s="284"/>
      <c r="BD50" s="49"/>
    </row>
    <row r="51" spans="1:91" s="1" customFormat="1" ht="10.95" customHeight="1" x14ac:dyDescent="0.2">
      <c r="B51" s="29"/>
      <c r="AR51" s="29"/>
      <c r="AS51" s="283"/>
      <c r="AT51" s="284"/>
      <c r="BD51" s="49"/>
    </row>
    <row r="52" spans="1:91" s="1" customFormat="1" ht="29.25" customHeight="1" x14ac:dyDescent="0.2">
      <c r="B52" s="29"/>
      <c r="C52" s="270" t="s">
        <v>51</v>
      </c>
      <c r="D52" s="271"/>
      <c r="E52" s="271"/>
      <c r="F52" s="271"/>
      <c r="G52" s="271"/>
      <c r="H52" s="50"/>
      <c r="I52" s="272" t="s">
        <v>52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3" t="s">
        <v>53</v>
      </c>
      <c r="AH52" s="271"/>
      <c r="AI52" s="271"/>
      <c r="AJ52" s="271"/>
      <c r="AK52" s="271"/>
      <c r="AL52" s="271"/>
      <c r="AM52" s="271"/>
      <c r="AN52" s="272" t="s">
        <v>54</v>
      </c>
      <c r="AO52" s="271"/>
      <c r="AP52" s="271"/>
      <c r="AQ52" s="51" t="s">
        <v>55</v>
      </c>
      <c r="AR52" s="29"/>
      <c r="AS52" s="52" t="s">
        <v>56</v>
      </c>
      <c r="AT52" s="53" t="s">
        <v>57</v>
      </c>
      <c r="AU52" s="53" t="s">
        <v>58</v>
      </c>
      <c r="AV52" s="53" t="s">
        <v>59</v>
      </c>
      <c r="AW52" s="53" t="s">
        <v>60</v>
      </c>
      <c r="AX52" s="53" t="s">
        <v>61</v>
      </c>
      <c r="AY52" s="53" t="s">
        <v>62</v>
      </c>
      <c r="AZ52" s="53" t="s">
        <v>63</v>
      </c>
      <c r="BA52" s="53" t="s">
        <v>64</v>
      </c>
      <c r="BB52" s="53" t="s">
        <v>65</v>
      </c>
      <c r="BC52" s="53" t="s">
        <v>66</v>
      </c>
      <c r="BD52" s="54" t="s">
        <v>67</v>
      </c>
    </row>
    <row r="53" spans="1:91" s="1" customFormat="1" ht="10.95" customHeight="1" x14ac:dyDescent="0.2">
      <c r="B53" s="29"/>
      <c r="AR53" s="29"/>
      <c r="AS53" s="55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 x14ac:dyDescent="0.2">
      <c r="B54" s="56"/>
      <c r="C54" s="57" t="s">
        <v>68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74">
        <f>ROUND(SUM(AG55:AG61),2)</f>
        <v>0</v>
      </c>
      <c r="AH54" s="274"/>
      <c r="AI54" s="274"/>
      <c r="AJ54" s="274"/>
      <c r="AK54" s="274"/>
      <c r="AL54" s="274"/>
      <c r="AM54" s="274"/>
      <c r="AN54" s="275">
        <f t="shared" ref="AN54:AN61" si="0">SUM(AG54,AT54)</f>
        <v>0</v>
      </c>
      <c r="AO54" s="275"/>
      <c r="AP54" s="275"/>
      <c r="AQ54" s="60" t="s">
        <v>3</v>
      </c>
      <c r="AR54" s="56"/>
      <c r="AS54" s="61">
        <f>ROUND(SUM(AS55:AS61),2)</f>
        <v>0</v>
      </c>
      <c r="AT54" s="62">
        <f t="shared" ref="AT54:AT61" si="1">ROUND(SUM(AV54:AW54),2)</f>
        <v>0</v>
      </c>
      <c r="AU54" s="63">
        <f>ROUND(SUM(AU55:AU61),5)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ROUND(SUM(AZ55:AZ61),2)</f>
        <v>0</v>
      </c>
      <c r="BA54" s="62">
        <f>ROUND(SUM(BA55:BA61),2)</f>
        <v>0</v>
      </c>
      <c r="BB54" s="62">
        <f>ROUND(SUM(BB55:BB61),2)</f>
        <v>0</v>
      </c>
      <c r="BC54" s="62">
        <f>ROUND(SUM(BC55:BC61),2)</f>
        <v>0</v>
      </c>
      <c r="BD54" s="64">
        <f>ROUND(SUM(BD55:BD61),2)</f>
        <v>0</v>
      </c>
      <c r="BS54" s="65" t="s">
        <v>69</v>
      </c>
      <c r="BT54" s="65" t="s">
        <v>70</v>
      </c>
      <c r="BU54" s="66" t="s">
        <v>71</v>
      </c>
      <c r="BV54" s="65" t="s">
        <v>72</v>
      </c>
      <c r="BW54" s="65" t="s">
        <v>5</v>
      </c>
      <c r="BX54" s="65" t="s">
        <v>73</v>
      </c>
      <c r="CL54" s="65" t="s">
        <v>3</v>
      </c>
    </row>
    <row r="55" spans="1:91" s="6" customFormat="1" ht="16.5" customHeight="1" x14ac:dyDescent="0.2">
      <c r="A55" s="67" t="s">
        <v>74</v>
      </c>
      <c r="B55" s="68"/>
      <c r="C55" s="69"/>
      <c r="D55" s="269" t="s">
        <v>75</v>
      </c>
      <c r="E55" s="269"/>
      <c r="F55" s="269"/>
      <c r="G55" s="269"/>
      <c r="H55" s="269"/>
      <c r="I55" s="70"/>
      <c r="J55" s="269" t="s">
        <v>76</v>
      </c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7">
        <f>'SO 101 - Komunikace - KSÚS'!J30</f>
        <v>0</v>
      </c>
      <c r="AH55" s="268"/>
      <c r="AI55" s="268"/>
      <c r="AJ55" s="268"/>
      <c r="AK55" s="268"/>
      <c r="AL55" s="268"/>
      <c r="AM55" s="268"/>
      <c r="AN55" s="267">
        <f t="shared" si="0"/>
        <v>0</v>
      </c>
      <c r="AO55" s="268"/>
      <c r="AP55" s="268"/>
      <c r="AQ55" s="71" t="s">
        <v>77</v>
      </c>
      <c r="AR55" s="68"/>
      <c r="AS55" s="72">
        <v>0</v>
      </c>
      <c r="AT55" s="73">
        <f t="shared" si="1"/>
        <v>0</v>
      </c>
      <c r="AU55" s="74">
        <f>'SO 101 - Komunikace - KSÚS'!P89</f>
        <v>0</v>
      </c>
      <c r="AV55" s="73">
        <f>'SO 101 - Komunikace - KSÚS'!J33</f>
        <v>0</v>
      </c>
      <c r="AW55" s="73">
        <f>'SO 101 - Komunikace - KSÚS'!J34</f>
        <v>0</v>
      </c>
      <c r="AX55" s="73">
        <f>'SO 101 - Komunikace - KSÚS'!J35</f>
        <v>0</v>
      </c>
      <c r="AY55" s="73">
        <f>'SO 101 - Komunikace - KSÚS'!J36</f>
        <v>0</v>
      </c>
      <c r="AZ55" s="73">
        <f>'SO 101 - Komunikace - KSÚS'!F33</f>
        <v>0</v>
      </c>
      <c r="BA55" s="73">
        <f>'SO 101 - Komunikace - KSÚS'!F34</f>
        <v>0</v>
      </c>
      <c r="BB55" s="73">
        <f>'SO 101 - Komunikace - KSÚS'!F35</f>
        <v>0</v>
      </c>
      <c r="BC55" s="73">
        <f>'SO 101 - Komunikace - KSÚS'!F36</f>
        <v>0</v>
      </c>
      <c r="BD55" s="75">
        <f>'SO 101 - Komunikace - KSÚS'!F37</f>
        <v>0</v>
      </c>
      <c r="BT55" s="76" t="s">
        <v>78</v>
      </c>
      <c r="BV55" s="76" t="s">
        <v>72</v>
      </c>
      <c r="BW55" s="76" t="s">
        <v>79</v>
      </c>
      <c r="BX55" s="76" t="s">
        <v>5</v>
      </c>
      <c r="CL55" s="76" t="s">
        <v>3</v>
      </c>
      <c r="CM55" s="76" t="s">
        <v>80</v>
      </c>
    </row>
    <row r="56" spans="1:91" s="6" customFormat="1" ht="16.5" customHeight="1" x14ac:dyDescent="0.2">
      <c r="A56" s="67" t="s">
        <v>74</v>
      </c>
      <c r="B56" s="68"/>
      <c r="C56" s="69"/>
      <c r="D56" s="269" t="s">
        <v>81</v>
      </c>
      <c r="E56" s="269"/>
      <c r="F56" s="269"/>
      <c r="G56" s="269"/>
      <c r="H56" s="269"/>
      <c r="I56" s="70"/>
      <c r="J56" s="269" t="s">
        <v>82</v>
      </c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7">
        <f>'SO 201 - Oprava propustku'!J30</f>
        <v>0</v>
      </c>
      <c r="AH56" s="268"/>
      <c r="AI56" s="268"/>
      <c r="AJ56" s="268"/>
      <c r="AK56" s="268"/>
      <c r="AL56" s="268"/>
      <c r="AM56" s="268"/>
      <c r="AN56" s="267">
        <f t="shared" si="0"/>
        <v>0</v>
      </c>
      <c r="AO56" s="268"/>
      <c r="AP56" s="268"/>
      <c r="AQ56" s="71" t="s">
        <v>77</v>
      </c>
      <c r="AR56" s="68"/>
      <c r="AS56" s="72">
        <v>0</v>
      </c>
      <c r="AT56" s="73">
        <f t="shared" si="1"/>
        <v>0</v>
      </c>
      <c r="AU56" s="74">
        <f>'SO 201 - Oprava propustku'!P87</f>
        <v>0</v>
      </c>
      <c r="AV56" s="73">
        <f>'SO 201 - Oprava propustku'!J33</f>
        <v>0</v>
      </c>
      <c r="AW56" s="73">
        <f>'SO 201 - Oprava propustku'!J34</f>
        <v>0</v>
      </c>
      <c r="AX56" s="73">
        <f>'SO 201 - Oprava propustku'!J35</f>
        <v>0</v>
      </c>
      <c r="AY56" s="73">
        <f>'SO 201 - Oprava propustku'!J36</f>
        <v>0</v>
      </c>
      <c r="AZ56" s="73">
        <f>'SO 201 - Oprava propustku'!F33</f>
        <v>0</v>
      </c>
      <c r="BA56" s="73">
        <f>'SO 201 - Oprava propustku'!F34</f>
        <v>0</v>
      </c>
      <c r="BB56" s="73">
        <f>'SO 201 - Oprava propustku'!F35</f>
        <v>0</v>
      </c>
      <c r="BC56" s="73">
        <f>'SO 201 - Oprava propustku'!F36</f>
        <v>0</v>
      </c>
      <c r="BD56" s="75">
        <f>'SO 201 - Oprava propustku'!F37</f>
        <v>0</v>
      </c>
      <c r="BT56" s="76" t="s">
        <v>78</v>
      </c>
      <c r="BV56" s="76" t="s">
        <v>72</v>
      </c>
      <c r="BW56" s="76" t="s">
        <v>83</v>
      </c>
      <c r="BX56" s="76" t="s">
        <v>5</v>
      </c>
      <c r="CL56" s="76" t="s">
        <v>3</v>
      </c>
      <c r="CM56" s="76" t="s">
        <v>80</v>
      </c>
    </row>
    <row r="57" spans="1:91" s="6" customFormat="1" ht="16.5" customHeight="1" x14ac:dyDescent="0.2">
      <c r="A57" s="67" t="s">
        <v>74</v>
      </c>
      <c r="B57" s="68"/>
      <c r="C57" s="69"/>
      <c r="D57" s="269" t="s">
        <v>84</v>
      </c>
      <c r="E57" s="269"/>
      <c r="F57" s="269"/>
      <c r="G57" s="269"/>
      <c r="H57" s="269"/>
      <c r="I57" s="70"/>
      <c r="J57" s="269" t="s">
        <v>85</v>
      </c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7">
        <f>'SO 202 - Oprava mostní ko...'!J30</f>
        <v>0</v>
      </c>
      <c r="AH57" s="268"/>
      <c r="AI57" s="268"/>
      <c r="AJ57" s="268"/>
      <c r="AK57" s="268"/>
      <c r="AL57" s="268"/>
      <c r="AM57" s="268"/>
      <c r="AN57" s="267">
        <f t="shared" si="0"/>
        <v>0</v>
      </c>
      <c r="AO57" s="268"/>
      <c r="AP57" s="268"/>
      <c r="AQ57" s="71" t="s">
        <v>77</v>
      </c>
      <c r="AR57" s="68"/>
      <c r="AS57" s="72">
        <v>0</v>
      </c>
      <c r="AT57" s="73">
        <f t="shared" si="1"/>
        <v>0</v>
      </c>
      <c r="AU57" s="74">
        <f>'SO 202 - Oprava mostní ko...'!P89</f>
        <v>0</v>
      </c>
      <c r="AV57" s="73">
        <f>'SO 202 - Oprava mostní ko...'!J33</f>
        <v>0</v>
      </c>
      <c r="AW57" s="73">
        <f>'SO 202 - Oprava mostní ko...'!J34</f>
        <v>0</v>
      </c>
      <c r="AX57" s="73">
        <f>'SO 202 - Oprava mostní ko...'!J35</f>
        <v>0</v>
      </c>
      <c r="AY57" s="73">
        <f>'SO 202 - Oprava mostní ko...'!J36</f>
        <v>0</v>
      </c>
      <c r="AZ57" s="73">
        <f>'SO 202 - Oprava mostní ko...'!F33</f>
        <v>0</v>
      </c>
      <c r="BA57" s="73">
        <f>'SO 202 - Oprava mostní ko...'!F34</f>
        <v>0</v>
      </c>
      <c r="BB57" s="73">
        <f>'SO 202 - Oprava mostní ko...'!F35</f>
        <v>0</v>
      </c>
      <c r="BC57" s="73">
        <f>'SO 202 - Oprava mostní ko...'!F36</f>
        <v>0</v>
      </c>
      <c r="BD57" s="75">
        <f>'SO 202 - Oprava mostní ko...'!F37</f>
        <v>0</v>
      </c>
      <c r="BT57" s="76" t="s">
        <v>78</v>
      </c>
      <c r="BV57" s="76" t="s">
        <v>72</v>
      </c>
      <c r="BW57" s="76" t="s">
        <v>86</v>
      </c>
      <c r="BX57" s="76" t="s">
        <v>5</v>
      </c>
      <c r="CL57" s="76" t="s">
        <v>3</v>
      </c>
      <c r="CM57" s="76" t="s">
        <v>80</v>
      </c>
    </row>
    <row r="58" spans="1:91" s="6" customFormat="1" ht="16.5" customHeight="1" x14ac:dyDescent="0.2">
      <c r="A58" s="67" t="s">
        <v>74</v>
      </c>
      <c r="B58" s="68"/>
      <c r="C58" s="69"/>
      <c r="D58" s="269" t="s">
        <v>87</v>
      </c>
      <c r="E58" s="269"/>
      <c r="F58" s="269"/>
      <c r="G58" s="269"/>
      <c r="H58" s="269"/>
      <c r="I58" s="70"/>
      <c r="J58" s="269" t="s">
        <v>88</v>
      </c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67">
        <f>'SO 203 - Nová opěrná zeď ...'!J30</f>
        <v>0</v>
      </c>
      <c r="AH58" s="268"/>
      <c r="AI58" s="268"/>
      <c r="AJ58" s="268"/>
      <c r="AK58" s="268"/>
      <c r="AL58" s="268"/>
      <c r="AM58" s="268"/>
      <c r="AN58" s="267">
        <f t="shared" si="0"/>
        <v>0</v>
      </c>
      <c r="AO58" s="268"/>
      <c r="AP58" s="268"/>
      <c r="AQ58" s="71" t="s">
        <v>77</v>
      </c>
      <c r="AR58" s="68"/>
      <c r="AS58" s="72">
        <v>0</v>
      </c>
      <c r="AT58" s="73">
        <f t="shared" si="1"/>
        <v>0</v>
      </c>
      <c r="AU58" s="74">
        <f>'SO 203 - Nová opěrná zeď ...'!P87</f>
        <v>0</v>
      </c>
      <c r="AV58" s="73">
        <f>'SO 203 - Nová opěrná zeď ...'!J33</f>
        <v>0</v>
      </c>
      <c r="AW58" s="73">
        <f>'SO 203 - Nová opěrná zeď ...'!J34</f>
        <v>0</v>
      </c>
      <c r="AX58" s="73">
        <f>'SO 203 - Nová opěrná zeď ...'!J35</f>
        <v>0</v>
      </c>
      <c r="AY58" s="73">
        <f>'SO 203 - Nová opěrná zeď ...'!J36</f>
        <v>0</v>
      </c>
      <c r="AZ58" s="73">
        <f>'SO 203 - Nová opěrná zeď ...'!F33</f>
        <v>0</v>
      </c>
      <c r="BA58" s="73">
        <f>'SO 203 - Nová opěrná zeď ...'!F34</f>
        <v>0</v>
      </c>
      <c r="BB58" s="73">
        <f>'SO 203 - Nová opěrná zeď ...'!F35</f>
        <v>0</v>
      </c>
      <c r="BC58" s="73">
        <f>'SO 203 - Nová opěrná zeď ...'!F36</f>
        <v>0</v>
      </c>
      <c r="BD58" s="75">
        <f>'SO 203 - Nová opěrná zeď ...'!F37</f>
        <v>0</v>
      </c>
      <c r="BT58" s="76" t="s">
        <v>78</v>
      </c>
      <c r="BV58" s="76" t="s">
        <v>72</v>
      </c>
      <c r="BW58" s="76" t="s">
        <v>89</v>
      </c>
      <c r="BX58" s="76" t="s">
        <v>5</v>
      </c>
      <c r="CL58" s="76" t="s">
        <v>3</v>
      </c>
      <c r="CM58" s="76" t="s">
        <v>80</v>
      </c>
    </row>
    <row r="59" spans="1:91" s="6" customFormat="1" ht="16.5" customHeight="1" x14ac:dyDescent="0.2">
      <c r="A59" s="67" t="s">
        <v>74</v>
      </c>
      <c r="B59" s="68"/>
      <c r="C59" s="69"/>
      <c r="D59" s="269" t="s">
        <v>90</v>
      </c>
      <c r="E59" s="269"/>
      <c r="F59" s="269"/>
      <c r="G59" s="269"/>
      <c r="H59" s="269"/>
      <c r="I59" s="70"/>
      <c r="J59" s="269" t="s">
        <v>91</v>
      </c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7">
        <f>'SO 301 - Objekty odvodnění'!J30</f>
        <v>0</v>
      </c>
      <c r="AH59" s="268"/>
      <c r="AI59" s="268"/>
      <c r="AJ59" s="268"/>
      <c r="AK59" s="268"/>
      <c r="AL59" s="268"/>
      <c r="AM59" s="268"/>
      <c r="AN59" s="267">
        <f t="shared" si="0"/>
        <v>0</v>
      </c>
      <c r="AO59" s="268"/>
      <c r="AP59" s="268"/>
      <c r="AQ59" s="71" t="s">
        <v>77</v>
      </c>
      <c r="AR59" s="68"/>
      <c r="AS59" s="72">
        <v>0</v>
      </c>
      <c r="AT59" s="73">
        <f t="shared" si="1"/>
        <v>0</v>
      </c>
      <c r="AU59" s="74">
        <f>'SO 301 - Objekty odvodnění'!P85</f>
        <v>0</v>
      </c>
      <c r="AV59" s="73">
        <f>'SO 301 - Objekty odvodnění'!J33</f>
        <v>0</v>
      </c>
      <c r="AW59" s="73">
        <f>'SO 301 - Objekty odvodnění'!J34</f>
        <v>0</v>
      </c>
      <c r="AX59" s="73">
        <f>'SO 301 - Objekty odvodnění'!J35</f>
        <v>0</v>
      </c>
      <c r="AY59" s="73">
        <f>'SO 301 - Objekty odvodnění'!J36</f>
        <v>0</v>
      </c>
      <c r="AZ59" s="73">
        <f>'SO 301 - Objekty odvodnění'!F33</f>
        <v>0</v>
      </c>
      <c r="BA59" s="73">
        <f>'SO 301 - Objekty odvodnění'!F34</f>
        <v>0</v>
      </c>
      <c r="BB59" s="73">
        <f>'SO 301 - Objekty odvodnění'!F35</f>
        <v>0</v>
      </c>
      <c r="BC59" s="73">
        <f>'SO 301 - Objekty odvodnění'!F36</f>
        <v>0</v>
      </c>
      <c r="BD59" s="75">
        <f>'SO 301 - Objekty odvodnění'!F37</f>
        <v>0</v>
      </c>
      <c r="BT59" s="76" t="s">
        <v>78</v>
      </c>
      <c r="BV59" s="76" t="s">
        <v>72</v>
      </c>
      <c r="BW59" s="76" t="s">
        <v>92</v>
      </c>
      <c r="BX59" s="76" t="s">
        <v>5</v>
      </c>
      <c r="CL59" s="76" t="s">
        <v>3</v>
      </c>
      <c r="CM59" s="76" t="s">
        <v>80</v>
      </c>
    </row>
    <row r="60" spans="1:91" s="6" customFormat="1" ht="16.5" customHeight="1" x14ac:dyDescent="0.2">
      <c r="A60" s="67" t="s">
        <v>74</v>
      </c>
      <c r="B60" s="68"/>
      <c r="C60" s="69"/>
      <c r="D60" s="269" t="s">
        <v>93</v>
      </c>
      <c r="E60" s="269"/>
      <c r="F60" s="269"/>
      <c r="G60" s="269"/>
      <c r="H60" s="269"/>
      <c r="I60" s="70"/>
      <c r="J60" s="269" t="s">
        <v>94</v>
      </c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7">
        <f>'SO 801 - Vegetační úpravy...'!J30</f>
        <v>0</v>
      </c>
      <c r="AH60" s="268"/>
      <c r="AI60" s="268"/>
      <c r="AJ60" s="268"/>
      <c r="AK60" s="268"/>
      <c r="AL60" s="268"/>
      <c r="AM60" s="268"/>
      <c r="AN60" s="267">
        <f t="shared" si="0"/>
        <v>0</v>
      </c>
      <c r="AO60" s="268"/>
      <c r="AP60" s="268"/>
      <c r="AQ60" s="71" t="s">
        <v>77</v>
      </c>
      <c r="AR60" s="68"/>
      <c r="AS60" s="72">
        <v>0</v>
      </c>
      <c r="AT60" s="73">
        <f t="shared" si="1"/>
        <v>0</v>
      </c>
      <c r="AU60" s="74">
        <f>'SO 801 - Vegetační úpravy...'!P82</f>
        <v>0</v>
      </c>
      <c r="AV60" s="73">
        <f>'SO 801 - Vegetační úpravy...'!J33</f>
        <v>0</v>
      </c>
      <c r="AW60" s="73">
        <f>'SO 801 - Vegetační úpravy...'!J34</f>
        <v>0</v>
      </c>
      <c r="AX60" s="73">
        <f>'SO 801 - Vegetační úpravy...'!J35</f>
        <v>0</v>
      </c>
      <c r="AY60" s="73">
        <f>'SO 801 - Vegetační úpravy...'!J36</f>
        <v>0</v>
      </c>
      <c r="AZ60" s="73">
        <f>'SO 801 - Vegetační úpravy...'!F33</f>
        <v>0</v>
      </c>
      <c r="BA60" s="73">
        <f>'SO 801 - Vegetační úpravy...'!F34</f>
        <v>0</v>
      </c>
      <c r="BB60" s="73">
        <f>'SO 801 - Vegetační úpravy...'!F35</f>
        <v>0</v>
      </c>
      <c r="BC60" s="73">
        <f>'SO 801 - Vegetační úpravy...'!F36</f>
        <v>0</v>
      </c>
      <c r="BD60" s="75">
        <f>'SO 801 - Vegetační úpravy...'!F37</f>
        <v>0</v>
      </c>
      <c r="BT60" s="76" t="s">
        <v>78</v>
      </c>
      <c r="BV60" s="76" t="s">
        <v>72</v>
      </c>
      <c r="BW60" s="76" t="s">
        <v>95</v>
      </c>
      <c r="BX60" s="76" t="s">
        <v>5</v>
      </c>
      <c r="CL60" s="76" t="s">
        <v>3</v>
      </c>
      <c r="CM60" s="76" t="s">
        <v>80</v>
      </c>
    </row>
    <row r="61" spans="1:91" s="6" customFormat="1" ht="16.5" customHeight="1" x14ac:dyDescent="0.2">
      <c r="A61" s="67" t="s">
        <v>74</v>
      </c>
      <c r="B61" s="68"/>
      <c r="C61" s="69"/>
      <c r="D61" s="269" t="s">
        <v>1384</v>
      </c>
      <c r="E61" s="269"/>
      <c r="F61" s="269"/>
      <c r="G61" s="269"/>
      <c r="H61" s="269"/>
      <c r="I61" s="70"/>
      <c r="J61" s="269" t="s">
        <v>96</v>
      </c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7">
        <f>'VRN - Vedlejší a ostatní ...'!J30</f>
        <v>0</v>
      </c>
      <c r="AH61" s="268"/>
      <c r="AI61" s="268"/>
      <c r="AJ61" s="268"/>
      <c r="AK61" s="268"/>
      <c r="AL61" s="268"/>
      <c r="AM61" s="268"/>
      <c r="AN61" s="267">
        <f t="shared" si="0"/>
        <v>0</v>
      </c>
      <c r="AO61" s="268"/>
      <c r="AP61" s="268"/>
      <c r="AQ61" s="71" t="s">
        <v>77</v>
      </c>
      <c r="AR61" s="68"/>
      <c r="AS61" s="77">
        <v>0</v>
      </c>
      <c r="AT61" s="78">
        <f t="shared" si="1"/>
        <v>0</v>
      </c>
      <c r="AU61" s="79">
        <f>'VRN - Vedlejší a ostatní ...'!P80</f>
        <v>0</v>
      </c>
      <c r="AV61" s="78">
        <f>'VRN - Vedlejší a ostatní ...'!J33</f>
        <v>0</v>
      </c>
      <c r="AW61" s="78">
        <f>'VRN - Vedlejší a ostatní ...'!J34</f>
        <v>0</v>
      </c>
      <c r="AX61" s="78">
        <f>'VRN - Vedlejší a ostatní ...'!J35</f>
        <v>0</v>
      </c>
      <c r="AY61" s="78">
        <f>'VRN - Vedlejší a ostatní ...'!J36</f>
        <v>0</v>
      </c>
      <c r="AZ61" s="78">
        <f>'VRN - Vedlejší a ostatní ...'!F33</f>
        <v>0</v>
      </c>
      <c r="BA61" s="78">
        <f>'VRN - Vedlejší a ostatní ...'!F34</f>
        <v>0</v>
      </c>
      <c r="BB61" s="78">
        <f>'VRN - Vedlejší a ostatní ...'!F35</f>
        <v>0</v>
      </c>
      <c r="BC61" s="78">
        <f>'VRN - Vedlejší a ostatní ...'!F36</f>
        <v>0</v>
      </c>
      <c r="BD61" s="80">
        <f>'VRN - Vedlejší a ostatní ...'!F37</f>
        <v>0</v>
      </c>
      <c r="BT61" s="76" t="s">
        <v>78</v>
      </c>
      <c r="BV61" s="76" t="s">
        <v>72</v>
      </c>
      <c r="BW61" s="76" t="s">
        <v>97</v>
      </c>
      <c r="BX61" s="76" t="s">
        <v>5</v>
      </c>
      <c r="CL61" s="76" t="s">
        <v>3</v>
      </c>
      <c r="CM61" s="76" t="s">
        <v>80</v>
      </c>
    </row>
    <row r="62" spans="1:91" s="1" customFormat="1" ht="30" customHeight="1" x14ac:dyDescent="0.2">
      <c r="B62" s="29"/>
      <c r="AR62" s="29"/>
    </row>
    <row r="63" spans="1:91" s="1" customFormat="1" ht="6.9" customHeight="1" x14ac:dyDescent="0.2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29"/>
    </row>
  </sheetData>
  <mergeCells count="64">
    <mergeCell ref="L45:AO45"/>
    <mergeCell ref="AM47:AN47"/>
    <mergeCell ref="AM49:AP49"/>
    <mergeCell ref="AS49:AT51"/>
    <mergeCell ref="AM50:AP50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AG54:AM54"/>
    <mergeCell ref="AN54:AP54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AN58:AP58"/>
    <mergeCell ref="AG58:AM58"/>
    <mergeCell ref="J58:AF58"/>
    <mergeCell ref="D58:H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55" location="'SO 101 - Komunikace - KSÚS'!C2" display="/" xr:uid="{00000000-0004-0000-0000-000000000000}"/>
    <hyperlink ref="A56" location="'SO 201 - Oprava propustku'!C2" display="/" xr:uid="{00000000-0004-0000-0000-000001000000}"/>
    <hyperlink ref="A57" location="'SO 202 - Oprava mostní ko...'!C2" display="/" xr:uid="{00000000-0004-0000-0000-000002000000}"/>
    <hyperlink ref="A58" location="'SO 203 - Nová opěrná zeď ...'!C2" display="/" xr:uid="{00000000-0004-0000-0000-000003000000}"/>
    <hyperlink ref="A59" location="'SO 301 - Objekty odvodnění'!C2" display="/" xr:uid="{00000000-0004-0000-0000-000004000000}"/>
    <hyperlink ref="A60" location="'SO 801 - Vegetační úpravy...'!C2" display="/" xr:uid="{00000000-0004-0000-0000-000005000000}"/>
    <hyperlink ref="A61" location="'VRN - Vedlejší a ostatní 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63"/>
  <sheetViews>
    <sheetView showGridLines="0" workbookViewId="0">
      <selection activeCell="E2" sqref="E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79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100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">
        <v>3</v>
      </c>
      <c r="L14" s="29"/>
    </row>
    <row r="15" spans="2:46" s="1" customFormat="1" ht="18" customHeight="1" x14ac:dyDescent="0.2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 x14ac:dyDescent="0.2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 x14ac:dyDescent="0.2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ROUND(J89,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ROUND((SUM(BE89:BE562)),  2)</f>
        <v>0</v>
      </c>
      <c r="I33" s="86">
        <v>0.21</v>
      </c>
      <c r="J33" s="85">
        <f>ROUND(((SUM(BE89:BE562))*I33),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ROUND((SUM(BF89:BF562)),  2)</f>
        <v>0</v>
      </c>
      <c r="I34" s="86">
        <v>0.12</v>
      </c>
      <c r="J34" s="85">
        <f>ROUND(((SUM(BF89:BF562))*I34),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ROUND((SUM(BG89:BG562)),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ROUND((SUM(BH89:BH562)),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ROUND((SUM(BI89:BI562)),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SO 101 - Komunikace - KSÚS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>Nový Knín</v>
      </c>
      <c r="I52" s="26" t="s">
        <v>21</v>
      </c>
      <c r="J52" s="46"/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/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J89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105</v>
      </c>
      <c r="E60" s="98"/>
      <c r="F60" s="98"/>
      <c r="G60" s="98"/>
      <c r="H60" s="98"/>
      <c r="I60" s="98"/>
      <c r="J60" s="99">
        <f>J90</f>
        <v>0</v>
      </c>
      <c r="L60" s="96"/>
    </row>
    <row r="61" spans="2:47" s="9" customFormat="1" ht="19.95" customHeight="1" x14ac:dyDescent="0.2">
      <c r="B61" s="100"/>
      <c r="D61" s="101" t="s">
        <v>106</v>
      </c>
      <c r="E61" s="102"/>
      <c r="F61" s="102"/>
      <c r="G61" s="102"/>
      <c r="H61" s="102"/>
      <c r="I61" s="102"/>
      <c r="J61" s="103">
        <f>J91</f>
        <v>0</v>
      </c>
      <c r="L61" s="100"/>
    </row>
    <row r="62" spans="2:47" s="9" customFormat="1" ht="19.95" customHeight="1" x14ac:dyDescent="0.2">
      <c r="B62" s="100"/>
      <c r="D62" s="101" t="s">
        <v>107</v>
      </c>
      <c r="E62" s="102"/>
      <c r="F62" s="102"/>
      <c r="G62" s="102"/>
      <c r="H62" s="102"/>
      <c r="I62" s="102"/>
      <c r="J62" s="103">
        <f>J269</f>
        <v>0</v>
      </c>
      <c r="L62" s="100"/>
    </row>
    <row r="63" spans="2:47" s="9" customFormat="1" ht="19.95" customHeight="1" x14ac:dyDescent="0.2">
      <c r="B63" s="100"/>
      <c r="D63" s="101" t="s">
        <v>108</v>
      </c>
      <c r="E63" s="102"/>
      <c r="F63" s="102"/>
      <c r="G63" s="102"/>
      <c r="H63" s="102"/>
      <c r="I63" s="102"/>
      <c r="J63" s="103">
        <f>J287</f>
        <v>0</v>
      </c>
      <c r="L63" s="100"/>
    </row>
    <row r="64" spans="2:47" s="9" customFormat="1" ht="19.95" customHeight="1" x14ac:dyDescent="0.2">
      <c r="B64" s="100"/>
      <c r="D64" s="101" t="s">
        <v>109</v>
      </c>
      <c r="E64" s="102"/>
      <c r="F64" s="102"/>
      <c r="G64" s="102"/>
      <c r="H64" s="102"/>
      <c r="I64" s="102"/>
      <c r="J64" s="103">
        <f>J322</f>
        <v>0</v>
      </c>
      <c r="L64" s="100"/>
    </row>
    <row r="65" spans="2:12" s="9" customFormat="1" ht="19.95" customHeight="1" x14ac:dyDescent="0.2">
      <c r="B65" s="100"/>
      <c r="D65" s="101" t="s">
        <v>110</v>
      </c>
      <c r="E65" s="102"/>
      <c r="F65" s="102"/>
      <c r="G65" s="102"/>
      <c r="H65" s="102"/>
      <c r="I65" s="102"/>
      <c r="J65" s="103">
        <f>J409</f>
        <v>0</v>
      </c>
      <c r="L65" s="100"/>
    </row>
    <row r="66" spans="2:12" s="9" customFormat="1" ht="19.95" customHeight="1" x14ac:dyDescent="0.2">
      <c r="B66" s="100"/>
      <c r="D66" s="101" t="s">
        <v>111</v>
      </c>
      <c r="E66" s="102"/>
      <c r="F66" s="102"/>
      <c r="G66" s="102"/>
      <c r="H66" s="102"/>
      <c r="I66" s="102"/>
      <c r="J66" s="103">
        <f>J426</f>
        <v>0</v>
      </c>
      <c r="L66" s="100"/>
    </row>
    <row r="67" spans="2:12" s="8" customFormat="1" ht="24.9" customHeight="1" x14ac:dyDescent="0.2">
      <c r="B67" s="96"/>
      <c r="D67" s="97" t="s">
        <v>112</v>
      </c>
      <c r="E67" s="98"/>
      <c r="F67" s="98"/>
      <c r="G67" s="98"/>
      <c r="H67" s="98"/>
      <c r="I67" s="98"/>
      <c r="J67" s="99">
        <f>J512</f>
        <v>0</v>
      </c>
      <c r="L67" s="96"/>
    </row>
    <row r="68" spans="2:12" s="9" customFormat="1" ht="19.95" customHeight="1" x14ac:dyDescent="0.2">
      <c r="B68" s="100"/>
      <c r="D68" s="101" t="s">
        <v>113</v>
      </c>
      <c r="E68" s="102"/>
      <c r="F68" s="102"/>
      <c r="G68" s="102"/>
      <c r="H68" s="102"/>
      <c r="I68" s="102"/>
      <c r="J68" s="103">
        <f>J513</f>
        <v>0</v>
      </c>
      <c r="L68" s="100"/>
    </row>
    <row r="69" spans="2:12" s="8" customFormat="1" ht="24.9" customHeight="1" x14ac:dyDescent="0.2">
      <c r="B69" s="96"/>
      <c r="D69" s="97" t="s">
        <v>114</v>
      </c>
      <c r="E69" s="98"/>
      <c r="F69" s="98"/>
      <c r="G69" s="98"/>
      <c r="H69" s="98"/>
      <c r="I69" s="98"/>
      <c r="J69" s="99">
        <f>J518</f>
        <v>0</v>
      </c>
      <c r="L69" s="96"/>
    </row>
    <row r="70" spans="2:12" s="1" customFormat="1" ht="21.75" customHeight="1" x14ac:dyDescent="0.2">
      <c r="B70" s="29"/>
      <c r="L70" s="29"/>
    </row>
    <row r="71" spans="2:12" s="1" customFormat="1" ht="6.9" customHeight="1" x14ac:dyDescent="0.2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9"/>
    </row>
    <row r="75" spans="2:12" s="1" customFormat="1" ht="6.9" customHeight="1" x14ac:dyDescent="0.2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29"/>
    </row>
    <row r="76" spans="2:12" s="1" customFormat="1" ht="24.9" customHeight="1" x14ac:dyDescent="0.2">
      <c r="B76" s="29"/>
      <c r="C76" s="21" t="s">
        <v>115</v>
      </c>
      <c r="L76" s="29"/>
    </row>
    <row r="77" spans="2:12" s="1" customFormat="1" ht="6.9" customHeight="1" x14ac:dyDescent="0.2">
      <c r="B77" s="29"/>
      <c r="L77" s="29"/>
    </row>
    <row r="78" spans="2:12" s="1" customFormat="1" ht="12" customHeight="1" x14ac:dyDescent="0.2">
      <c r="B78" s="29"/>
      <c r="C78" s="26" t="s">
        <v>15</v>
      </c>
      <c r="L78" s="29"/>
    </row>
    <row r="79" spans="2:12" s="1" customFormat="1" ht="16.5" customHeight="1" x14ac:dyDescent="0.2">
      <c r="B79" s="29"/>
      <c r="E79" s="286" t="str">
        <f>E7</f>
        <v>III/10222 ul. Kozohorská, Nový Knín - komunikace</v>
      </c>
      <c r="F79" s="287"/>
      <c r="G79" s="287"/>
      <c r="H79" s="287"/>
      <c r="L79" s="29"/>
    </row>
    <row r="80" spans="2:12" s="1" customFormat="1" ht="12" customHeight="1" x14ac:dyDescent="0.2">
      <c r="B80" s="29"/>
      <c r="C80" s="26" t="s">
        <v>99</v>
      </c>
      <c r="L80" s="29"/>
    </row>
    <row r="81" spans="2:65" s="1" customFormat="1" ht="16.5" customHeight="1" x14ac:dyDescent="0.2">
      <c r="B81" s="29"/>
      <c r="E81" s="276" t="str">
        <f>E9</f>
        <v>SO 101 - Komunikace - KSÚS</v>
      </c>
      <c r="F81" s="285"/>
      <c r="G81" s="285"/>
      <c r="H81" s="285"/>
      <c r="L81" s="29"/>
    </row>
    <row r="82" spans="2:65" s="1" customFormat="1" ht="6.9" customHeight="1" x14ac:dyDescent="0.2">
      <c r="B82" s="29"/>
      <c r="L82" s="29"/>
    </row>
    <row r="83" spans="2:65" s="1" customFormat="1" ht="12" customHeight="1" x14ac:dyDescent="0.2">
      <c r="B83" s="29"/>
      <c r="C83" s="26" t="s">
        <v>19</v>
      </c>
      <c r="F83" s="24" t="str">
        <f>F12</f>
        <v>Nový Knín</v>
      </c>
      <c r="I83" s="26" t="s">
        <v>21</v>
      </c>
      <c r="J83" s="46" t="str">
        <f>IF(J12="","",J12)</f>
        <v/>
      </c>
      <c r="L83" s="29"/>
    </row>
    <row r="84" spans="2:65" s="1" customFormat="1" ht="6.9" customHeight="1" x14ac:dyDescent="0.2">
      <c r="B84" s="29"/>
      <c r="L84" s="29"/>
    </row>
    <row r="85" spans="2:65" s="1" customFormat="1" ht="15.15" customHeight="1" x14ac:dyDescent="0.2">
      <c r="B85" s="29"/>
      <c r="C85" s="26" t="s">
        <v>22</v>
      </c>
      <c r="F85" s="24" t="str">
        <f>E15</f>
        <v>KSÚS Středočeského kraje</v>
      </c>
      <c r="I85" s="26" t="s">
        <v>28</v>
      </c>
      <c r="J85" s="27" t="str">
        <f>E21</f>
        <v>DIPRO, spol. sr.o.</v>
      </c>
      <c r="L85" s="29"/>
    </row>
    <row r="86" spans="2:65" s="1" customFormat="1" ht="15.15" customHeight="1" x14ac:dyDescent="0.2">
      <c r="B86" s="29"/>
      <c r="C86" s="26" t="s">
        <v>26</v>
      </c>
      <c r="F86" s="24" t="str">
        <f>IF(E18="","",E18)</f>
        <v xml:space="preserve"> </v>
      </c>
      <c r="I86" s="26" t="s">
        <v>32</v>
      </c>
      <c r="J86" s="27">
        <f>E24</f>
        <v>0</v>
      </c>
      <c r="L86" s="29"/>
    </row>
    <row r="87" spans="2:65" s="1" customFormat="1" ht="10.35" customHeight="1" x14ac:dyDescent="0.2">
      <c r="B87" s="29"/>
      <c r="L87" s="29"/>
    </row>
    <row r="88" spans="2:65" s="10" customFormat="1" ht="29.25" customHeight="1" x14ac:dyDescent="0.2">
      <c r="B88" s="104"/>
      <c r="C88" s="105" t="s">
        <v>116</v>
      </c>
      <c r="D88" s="106" t="s">
        <v>55</v>
      </c>
      <c r="E88" s="106" t="s">
        <v>51</v>
      </c>
      <c r="F88" s="106" t="s">
        <v>52</v>
      </c>
      <c r="G88" s="106" t="s">
        <v>117</v>
      </c>
      <c r="H88" s="106" t="s">
        <v>118</v>
      </c>
      <c r="I88" s="106" t="s">
        <v>119</v>
      </c>
      <c r="J88" s="106" t="s">
        <v>103</v>
      </c>
      <c r="K88" s="107" t="s">
        <v>120</v>
      </c>
      <c r="L88" s="104"/>
      <c r="M88" s="52" t="s">
        <v>3</v>
      </c>
      <c r="N88" s="53" t="s">
        <v>40</v>
      </c>
      <c r="O88" s="53" t="s">
        <v>121</v>
      </c>
      <c r="P88" s="53" t="s">
        <v>122</v>
      </c>
      <c r="Q88" s="53" t="s">
        <v>123</v>
      </c>
      <c r="R88" s="53" t="s">
        <v>124</v>
      </c>
      <c r="S88" s="53" t="s">
        <v>125</v>
      </c>
      <c r="T88" s="54" t="s">
        <v>126</v>
      </c>
    </row>
    <row r="89" spans="2:65" s="1" customFormat="1" ht="22.95" customHeight="1" x14ac:dyDescent="0.3">
      <c r="B89" s="29"/>
      <c r="C89" s="57" t="s">
        <v>127</v>
      </c>
      <c r="J89" s="108">
        <f>BK89</f>
        <v>0</v>
      </c>
      <c r="L89" s="29"/>
      <c r="M89" s="55"/>
      <c r="N89" s="47"/>
      <c r="O89" s="47"/>
      <c r="P89" s="109">
        <f>P90+P512+P518</f>
        <v>0</v>
      </c>
      <c r="Q89" s="47"/>
      <c r="R89" s="109">
        <f>R90+R512+R518</f>
        <v>0</v>
      </c>
      <c r="S89" s="47"/>
      <c r="T89" s="110">
        <f>T90+T512+T518</f>
        <v>0</v>
      </c>
      <c r="AT89" s="17" t="s">
        <v>69</v>
      </c>
      <c r="AU89" s="17" t="s">
        <v>104</v>
      </c>
      <c r="BK89" s="111">
        <f>BK90+BK512+BK518</f>
        <v>0</v>
      </c>
    </row>
    <row r="90" spans="2:65" s="11" customFormat="1" ht="25.95" customHeight="1" x14ac:dyDescent="0.25">
      <c r="B90" s="112"/>
      <c r="D90" s="113" t="s">
        <v>69</v>
      </c>
      <c r="E90" s="114" t="s">
        <v>128</v>
      </c>
      <c r="F90" s="114" t="s">
        <v>129</v>
      </c>
      <c r="J90" s="115">
        <f>BK90</f>
        <v>0</v>
      </c>
      <c r="L90" s="112"/>
      <c r="M90" s="116"/>
      <c r="P90" s="117">
        <f>P91+P269+P287+P322+P409+P426</f>
        <v>0</v>
      </c>
      <c r="R90" s="117">
        <f>R91+R269+R287+R322+R409+R426</f>
        <v>0</v>
      </c>
      <c r="T90" s="118">
        <f>T91+T269+T287+T322+T409+T426</f>
        <v>0</v>
      </c>
      <c r="AR90" s="113" t="s">
        <v>78</v>
      </c>
      <c r="AT90" s="119" t="s">
        <v>69</v>
      </c>
      <c r="AU90" s="119" t="s">
        <v>70</v>
      </c>
      <c r="AY90" s="113" t="s">
        <v>130</v>
      </c>
      <c r="BK90" s="120">
        <f>BK91+BK269+BK287+BK322+BK409+BK426</f>
        <v>0</v>
      </c>
    </row>
    <row r="91" spans="2:65" s="11" customFormat="1" ht="22.95" customHeight="1" x14ac:dyDescent="0.25">
      <c r="B91" s="112"/>
      <c r="D91" s="113" t="s">
        <v>69</v>
      </c>
      <c r="E91" s="121" t="s">
        <v>78</v>
      </c>
      <c r="F91" s="121" t="s">
        <v>131</v>
      </c>
      <c r="J91" s="122">
        <f>BK91</f>
        <v>0</v>
      </c>
      <c r="L91" s="112"/>
      <c r="M91" s="116"/>
      <c r="P91" s="117">
        <f>SUM(P92:P268)</f>
        <v>0</v>
      </c>
      <c r="R91" s="117">
        <f>SUM(R92:R268)</f>
        <v>0</v>
      </c>
      <c r="T91" s="118">
        <f>SUM(T92:T268)</f>
        <v>0</v>
      </c>
      <c r="AR91" s="113" t="s">
        <v>78</v>
      </c>
      <c r="AT91" s="119" t="s">
        <v>69</v>
      </c>
      <c r="AU91" s="119" t="s">
        <v>78</v>
      </c>
      <c r="AY91" s="113" t="s">
        <v>130</v>
      </c>
      <c r="BK91" s="120">
        <f>SUM(BK92:BK268)</f>
        <v>0</v>
      </c>
    </row>
    <row r="92" spans="2:65" s="1" customFormat="1" ht="16.5" customHeight="1" x14ac:dyDescent="0.2">
      <c r="B92" s="123"/>
      <c r="C92" s="124" t="s">
        <v>78</v>
      </c>
      <c r="D92" s="124" t="s">
        <v>132</v>
      </c>
      <c r="E92" s="125" t="s">
        <v>133</v>
      </c>
      <c r="F92" s="126" t="s">
        <v>134</v>
      </c>
      <c r="G92" s="127" t="s">
        <v>135</v>
      </c>
      <c r="H92" s="128">
        <v>277.5</v>
      </c>
      <c r="I92" s="129"/>
      <c r="J92" s="129">
        <f>ROUND(I92*H92,2)</f>
        <v>0</v>
      </c>
      <c r="K92" s="126" t="s">
        <v>136</v>
      </c>
      <c r="L92" s="29"/>
      <c r="M92" s="130" t="s">
        <v>3</v>
      </c>
      <c r="N92" s="131" t="s">
        <v>41</v>
      </c>
      <c r="O92" s="132">
        <v>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137</v>
      </c>
      <c r="AT92" s="134" t="s">
        <v>132</v>
      </c>
      <c r="AU92" s="134" t="s">
        <v>80</v>
      </c>
      <c r="AY92" s="17" t="s">
        <v>130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78</v>
      </c>
      <c r="BK92" s="135">
        <f>ROUND(I92*H92,2)</f>
        <v>0</v>
      </c>
      <c r="BL92" s="17" t="s">
        <v>137</v>
      </c>
      <c r="BM92" s="134" t="s">
        <v>138</v>
      </c>
    </row>
    <row r="93" spans="2:65" s="1" customFormat="1" x14ac:dyDescent="0.2">
      <c r="B93" s="29"/>
      <c r="D93" s="136" t="s">
        <v>139</v>
      </c>
      <c r="F93" s="137" t="s">
        <v>134</v>
      </c>
      <c r="L93" s="29"/>
      <c r="M93" s="138"/>
      <c r="T93" s="49"/>
      <c r="AT93" s="17" t="s">
        <v>139</v>
      </c>
      <c r="AU93" s="17" t="s">
        <v>80</v>
      </c>
    </row>
    <row r="94" spans="2:65" s="1" customFormat="1" ht="67.2" x14ac:dyDescent="0.2">
      <c r="B94" s="29"/>
      <c r="D94" s="136" t="s">
        <v>140</v>
      </c>
      <c r="F94" s="139" t="s">
        <v>141</v>
      </c>
      <c r="L94" s="29"/>
      <c r="M94" s="138"/>
      <c r="T94" s="49"/>
      <c r="AT94" s="17" t="s">
        <v>140</v>
      </c>
      <c r="AU94" s="17" t="s">
        <v>80</v>
      </c>
    </row>
    <row r="95" spans="2:65" s="12" customFormat="1" x14ac:dyDescent="0.2">
      <c r="B95" s="140"/>
      <c r="D95" s="136" t="s">
        <v>142</v>
      </c>
      <c r="E95" s="141" t="s">
        <v>3</v>
      </c>
      <c r="F95" s="142" t="s">
        <v>143</v>
      </c>
      <c r="H95" s="143">
        <v>15</v>
      </c>
      <c r="L95" s="140"/>
      <c r="M95" s="144"/>
      <c r="T95" s="145"/>
      <c r="AT95" s="141" t="s">
        <v>142</v>
      </c>
      <c r="AU95" s="141" t="s">
        <v>80</v>
      </c>
      <c r="AV95" s="12" t="s">
        <v>80</v>
      </c>
      <c r="AW95" s="12" t="s">
        <v>31</v>
      </c>
      <c r="AX95" s="12" t="s">
        <v>70</v>
      </c>
      <c r="AY95" s="141" t="s">
        <v>130</v>
      </c>
    </row>
    <row r="96" spans="2:65" s="12" customFormat="1" x14ac:dyDescent="0.2">
      <c r="B96" s="140"/>
      <c r="D96" s="136" t="s">
        <v>142</v>
      </c>
      <c r="E96" s="141" t="s">
        <v>3</v>
      </c>
      <c r="F96" s="142" t="s">
        <v>144</v>
      </c>
      <c r="H96" s="143">
        <v>155</v>
      </c>
      <c r="L96" s="140"/>
      <c r="M96" s="144"/>
      <c r="T96" s="145"/>
      <c r="AT96" s="141" t="s">
        <v>142</v>
      </c>
      <c r="AU96" s="141" t="s">
        <v>80</v>
      </c>
      <c r="AV96" s="12" t="s">
        <v>80</v>
      </c>
      <c r="AW96" s="12" t="s">
        <v>31</v>
      </c>
      <c r="AX96" s="12" t="s">
        <v>70</v>
      </c>
      <c r="AY96" s="141" t="s">
        <v>130</v>
      </c>
    </row>
    <row r="97" spans="2:65" s="12" customFormat="1" x14ac:dyDescent="0.2">
      <c r="B97" s="140"/>
      <c r="D97" s="136" t="s">
        <v>142</v>
      </c>
      <c r="E97" s="141" t="s">
        <v>3</v>
      </c>
      <c r="F97" s="142" t="s">
        <v>145</v>
      </c>
      <c r="H97" s="143">
        <v>5.5</v>
      </c>
      <c r="L97" s="140"/>
      <c r="M97" s="144"/>
      <c r="T97" s="145"/>
      <c r="AT97" s="141" t="s">
        <v>142</v>
      </c>
      <c r="AU97" s="141" t="s">
        <v>80</v>
      </c>
      <c r="AV97" s="12" t="s">
        <v>80</v>
      </c>
      <c r="AW97" s="12" t="s">
        <v>31</v>
      </c>
      <c r="AX97" s="12" t="s">
        <v>70</v>
      </c>
      <c r="AY97" s="141" t="s">
        <v>130</v>
      </c>
    </row>
    <row r="98" spans="2:65" s="12" customFormat="1" x14ac:dyDescent="0.2">
      <c r="B98" s="140"/>
      <c r="D98" s="136" t="s">
        <v>142</v>
      </c>
      <c r="E98" s="141" t="s">
        <v>3</v>
      </c>
      <c r="F98" s="142" t="s">
        <v>146</v>
      </c>
      <c r="H98" s="143">
        <v>97.5</v>
      </c>
      <c r="L98" s="140"/>
      <c r="M98" s="144"/>
      <c r="T98" s="145"/>
      <c r="AT98" s="141" t="s">
        <v>142</v>
      </c>
      <c r="AU98" s="141" t="s">
        <v>80</v>
      </c>
      <c r="AV98" s="12" t="s">
        <v>80</v>
      </c>
      <c r="AW98" s="12" t="s">
        <v>31</v>
      </c>
      <c r="AX98" s="12" t="s">
        <v>70</v>
      </c>
      <c r="AY98" s="141" t="s">
        <v>130</v>
      </c>
    </row>
    <row r="99" spans="2:65" s="12" customFormat="1" x14ac:dyDescent="0.2">
      <c r="B99" s="140"/>
      <c r="D99" s="136" t="s">
        <v>142</v>
      </c>
      <c r="E99" s="141" t="s">
        <v>3</v>
      </c>
      <c r="F99" s="142" t="s">
        <v>147</v>
      </c>
      <c r="H99" s="143">
        <v>1.5</v>
      </c>
      <c r="L99" s="140"/>
      <c r="M99" s="144"/>
      <c r="T99" s="145"/>
      <c r="AT99" s="141" t="s">
        <v>142</v>
      </c>
      <c r="AU99" s="141" t="s">
        <v>80</v>
      </c>
      <c r="AV99" s="12" t="s">
        <v>80</v>
      </c>
      <c r="AW99" s="12" t="s">
        <v>31</v>
      </c>
      <c r="AX99" s="12" t="s">
        <v>70</v>
      </c>
      <c r="AY99" s="141" t="s">
        <v>130</v>
      </c>
    </row>
    <row r="100" spans="2:65" s="12" customFormat="1" x14ac:dyDescent="0.2">
      <c r="B100" s="140"/>
      <c r="D100" s="136" t="s">
        <v>142</v>
      </c>
      <c r="E100" s="141" t="s">
        <v>3</v>
      </c>
      <c r="F100" s="142" t="s">
        <v>148</v>
      </c>
      <c r="H100" s="143">
        <v>3</v>
      </c>
      <c r="L100" s="140"/>
      <c r="M100" s="144"/>
      <c r="T100" s="145"/>
      <c r="AT100" s="141" t="s">
        <v>142</v>
      </c>
      <c r="AU100" s="141" t="s">
        <v>80</v>
      </c>
      <c r="AV100" s="12" t="s">
        <v>80</v>
      </c>
      <c r="AW100" s="12" t="s">
        <v>31</v>
      </c>
      <c r="AX100" s="12" t="s">
        <v>70</v>
      </c>
      <c r="AY100" s="141" t="s">
        <v>130</v>
      </c>
    </row>
    <row r="101" spans="2:65" s="13" customFormat="1" x14ac:dyDescent="0.2">
      <c r="B101" s="146"/>
      <c r="D101" s="136" t="s">
        <v>142</v>
      </c>
      <c r="E101" s="147" t="s">
        <v>3</v>
      </c>
      <c r="F101" s="148" t="s">
        <v>149</v>
      </c>
      <c r="H101" s="149">
        <v>277.5</v>
      </c>
      <c r="L101" s="146"/>
      <c r="M101" s="150"/>
      <c r="T101" s="151"/>
      <c r="AT101" s="147" t="s">
        <v>142</v>
      </c>
      <c r="AU101" s="147" t="s">
        <v>80</v>
      </c>
      <c r="AV101" s="13" t="s">
        <v>137</v>
      </c>
      <c r="AW101" s="13" t="s">
        <v>31</v>
      </c>
      <c r="AX101" s="13" t="s">
        <v>78</v>
      </c>
      <c r="AY101" s="147" t="s">
        <v>130</v>
      </c>
    </row>
    <row r="102" spans="2:65" s="1" customFormat="1" ht="16.5" customHeight="1" x14ac:dyDescent="0.2">
      <c r="B102" s="123"/>
      <c r="C102" s="124" t="s">
        <v>80</v>
      </c>
      <c r="D102" s="124" t="s">
        <v>132</v>
      </c>
      <c r="E102" s="125" t="s">
        <v>150</v>
      </c>
      <c r="F102" s="126" t="s">
        <v>151</v>
      </c>
      <c r="G102" s="127" t="s">
        <v>152</v>
      </c>
      <c r="H102" s="128">
        <v>8325</v>
      </c>
      <c r="I102" s="129"/>
      <c r="J102" s="129">
        <f>ROUND(I102*H102,2)</f>
        <v>0</v>
      </c>
      <c r="K102" s="126" t="s">
        <v>136</v>
      </c>
      <c r="L102" s="29"/>
      <c r="M102" s="130" t="s">
        <v>3</v>
      </c>
      <c r="N102" s="131" t="s">
        <v>41</v>
      </c>
      <c r="O102" s="132">
        <v>0</v>
      </c>
      <c r="P102" s="132">
        <f>O102*H102</f>
        <v>0</v>
      </c>
      <c r="Q102" s="132">
        <v>0</v>
      </c>
      <c r="R102" s="132">
        <f>Q102*H102</f>
        <v>0</v>
      </c>
      <c r="S102" s="132">
        <v>0</v>
      </c>
      <c r="T102" s="133">
        <f>S102*H102</f>
        <v>0</v>
      </c>
      <c r="AR102" s="134" t="s">
        <v>137</v>
      </c>
      <c r="AT102" s="134" t="s">
        <v>132</v>
      </c>
      <c r="AU102" s="134" t="s">
        <v>80</v>
      </c>
      <c r="AY102" s="17" t="s">
        <v>130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7" t="s">
        <v>78</v>
      </c>
      <c r="BK102" s="135">
        <f>ROUND(I102*H102,2)</f>
        <v>0</v>
      </c>
      <c r="BL102" s="17" t="s">
        <v>137</v>
      </c>
      <c r="BM102" s="134" t="s">
        <v>153</v>
      </c>
    </row>
    <row r="103" spans="2:65" s="1" customFormat="1" x14ac:dyDescent="0.2">
      <c r="B103" s="29"/>
      <c r="D103" s="136" t="s">
        <v>139</v>
      </c>
      <c r="F103" s="137" t="s">
        <v>151</v>
      </c>
      <c r="L103" s="29"/>
      <c r="M103" s="138"/>
      <c r="T103" s="49"/>
      <c r="AT103" s="17" t="s">
        <v>139</v>
      </c>
      <c r="AU103" s="17" t="s">
        <v>80</v>
      </c>
    </row>
    <row r="104" spans="2:65" s="1" customFormat="1" ht="67.2" x14ac:dyDescent="0.2">
      <c r="B104" s="29"/>
      <c r="D104" s="136" t="s">
        <v>140</v>
      </c>
      <c r="F104" s="139" t="s">
        <v>154</v>
      </c>
      <c r="L104" s="29"/>
      <c r="M104" s="138"/>
      <c r="T104" s="49"/>
      <c r="AT104" s="17" t="s">
        <v>140</v>
      </c>
      <c r="AU104" s="17" t="s">
        <v>80</v>
      </c>
    </row>
    <row r="105" spans="2:65" s="12" customFormat="1" x14ac:dyDescent="0.2">
      <c r="B105" s="140"/>
      <c r="D105" s="136" t="s">
        <v>142</v>
      </c>
      <c r="E105" s="141" t="s">
        <v>3</v>
      </c>
      <c r="F105" s="142" t="s">
        <v>143</v>
      </c>
      <c r="H105" s="143">
        <v>15</v>
      </c>
      <c r="L105" s="140"/>
      <c r="M105" s="144"/>
      <c r="T105" s="145"/>
      <c r="AT105" s="141" t="s">
        <v>142</v>
      </c>
      <c r="AU105" s="141" t="s">
        <v>80</v>
      </c>
      <c r="AV105" s="12" t="s">
        <v>80</v>
      </c>
      <c r="AW105" s="12" t="s">
        <v>31</v>
      </c>
      <c r="AX105" s="12" t="s">
        <v>70</v>
      </c>
      <c r="AY105" s="141" t="s">
        <v>130</v>
      </c>
    </row>
    <row r="106" spans="2:65" s="12" customFormat="1" x14ac:dyDescent="0.2">
      <c r="B106" s="140"/>
      <c r="D106" s="136" t="s">
        <v>142</v>
      </c>
      <c r="E106" s="141" t="s">
        <v>3</v>
      </c>
      <c r="F106" s="142" t="s">
        <v>144</v>
      </c>
      <c r="H106" s="143">
        <v>155</v>
      </c>
      <c r="L106" s="140"/>
      <c r="M106" s="144"/>
      <c r="T106" s="145"/>
      <c r="AT106" s="141" t="s">
        <v>142</v>
      </c>
      <c r="AU106" s="141" t="s">
        <v>80</v>
      </c>
      <c r="AV106" s="12" t="s">
        <v>80</v>
      </c>
      <c r="AW106" s="12" t="s">
        <v>31</v>
      </c>
      <c r="AX106" s="12" t="s">
        <v>70</v>
      </c>
      <c r="AY106" s="141" t="s">
        <v>130</v>
      </c>
    </row>
    <row r="107" spans="2:65" s="12" customFormat="1" x14ac:dyDescent="0.2">
      <c r="B107" s="140"/>
      <c r="D107" s="136" t="s">
        <v>142</v>
      </c>
      <c r="E107" s="141" t="s">
        <v>3</v>
      </c>
      <c r="F107" s="142" t="s">
        <v>145</v>
      </c>
      <c r="H107" s="143">
        <v>5.5</v>
      </c>
      <c r="L107" s="140"/>
      <c r="M107" s="144"/>
      <c r="T107" s="145"/>
      <c r="AT107" s="141" t="s">
        <v>142</v>
      </c>
      <c r="AU107" s="141" t="s">
        <v>80</v>
      </c>
      <c r="AV107" s="12" t="s">
        <v>80</v>
      </c>
      <c r="AW107" s="12" t="s">
        <v>31</v>
      </c>
      <c r="AX107" s="12" t="s">
        <v>70</v>
      </c>
      <c r="AY107" s="141" t="s">
        <v>130</v>
      </c>
    </row>
    <row r="108" spans="2:65" s="12" customFormat="1" x14ac:dyDescent="0.2">
      <c r="B108" s="140"/>
      <c r="D108" s="136" t="s">
        <v>142</v>
      </c>
      <c r="E108" s="141" t="s">
        <v>3</v>
      </c>
      <c r="F108" s="142" t="s">
        <v>146</v>
      </c>
      <c r="H108" s="143">
        <v>97.5</v>
      </c>
      <c r="L108" s="140"/>
      <c r="M108" s="144"/>
      <c r="T108" s="145"/>
      <c r="AT108" s="141" t="s">
        <v>142</v>
      </c>
      <c r="AU108" s="141" t="s">
        <v>80</v>
      </c>
      <c r="AV108" s="12" t="s">
        <v>80</v>
      </c>
      <c r="AW108" s="12" t="s">
        <v>31</v>
      </c>
      <c r="AX108" s="12" t="s">
        <v>70</v>
      </c>
      <c r="AY108" s="141" t="s">
        <v>130</v>
      </c>
    </row>
    <row r="109" spans="2:65" s="12" customFormat="1" x14ac:dyDescent="0.2">
      <c r="B109" s="140"/>
      <c r="D109" s="136" t="s">
        <v>142</v>
      </c>
      <c r="E109" s="141" t="s">
        <v>3</v>
      </c>
      <c r="F109" s="142" t="s">
        <v>147</v>
      </c>
      <c r="H109" s="143">
        <v>1.5</v>
      </c>
      <c r="L109" s="140"/>
      <c r="M109" s="144"/>
      <c r="T109" s="145"/>
      <c r="AT109" s="141" t="s">
        <v>142</v>
      </c>
      <c r="AU109" s="141" t="s">
        <v>80</v>
      </c>
      <c r="AV109" s="12" t="s">
        <v>80</v>
      </c>
      <c r="AW109" s="12" t="s">
        <v>31</v>
      </c>
      <c r="AX109" s="12" t="s">
        <v>70</v>
      </c>
      <c r="AY109" s="141" t="s">
        <v>130</v>
      </c>
    </row>
    <row r="110" spans="2:65" s="12" customFormat="1" x14ac:dyDescent="0.2">
      <c r="B110" s="140"/>
      <c r="D110" s="136" t="s">
        <v>142</v>
      </c>
      <c r="E110" s="141" t="s">
        <v>3</v>
      </c>
      <c r="F110" s="142" t="s">
        <v>148</v>
      </c>
      <c r="H110" s="143">
        <v>3</v>
      </c>
      <c r="L110" s="140"/>
      <c r="M110" s="144"/>
      <c r="T110" s="145"/>
      <c r="AT110" s="141" t="s">
        <v>142</v>
      </c>
      <c r="AU110" s="141" t="s">
        <v>80</v>
      </c>
      <c r="AV110" s="12" t="s">
        <v>80</v>
      </c>
      <c r="AW110" s="12" t="s">
        <v>31</v>
      </c>
      <c r="AX110" s="12" t="s">
        <v>70</v>
      </c>
      <c r="AY110" s="141" t="s">
        <v>130</v>
      </c>
    </row>
    <row r="111" spans="2:65" s="13" customFormat="1" x14ac:dyDescent="0.2">
      <c r="B111" s="146"/>
      <c r="D111" s="136" t="s">
        <v>142</v>
      </c>
      <c r="E111" s="147" t="s">
        <v>3</v>
      </c>
      <c r="F111" s="148" t="s">
        <v>149</v>
      </c>
      <c r="H111" s="149">
        <v>277.5</v>
      </c>
      <c r="L111" s="146"/>
      <c r="M111" s="150"/>
      <c r="T111" s="151"/>
      <c r="AT111" s="147" t="s">
        <v>142</v>
      </c>
      <c r="AU111" s="147" t="s">
        <v>80</v>
      </c>
      <c r="AV111" s="13" t="s">
        <v>137</v>
      </c>
      <c r="AW111" s="13" t="s">
        <v>31</v>
      </c>
      <c r="AX111" s="13" t="s">
        <v>78</v>
      </c>
      <c r="AY111" s="147" t="s">
        <v>130</v>
      </c>
    </row>
    <row r="112" spans="2:65" s="12" customFormat="1" x14ac:dyDescent="0.2">
      <c r="B112" s="140"/>
      <c r="D112" s="136" t="s">
        <v>142</v>
      </c>
      <c r="F112" s="142" t="s">
        <v>155</v>
      </c>
      <c r="H112" s="143">
        <v>8325</v>
      </c>
      <c r="L112" s="140"/>
      <c r="M112" s="144"/>
      <c r="T112" s="145"/>
      <c r="AT112" s="141" t="s">
        <v>142</v>
      </c>
      <c r="AU112" s="141" t="s">
        <v>80</v>
      </c>
      <c r="AV112" s="12" t="s">
        <v>80</v>
      </c>
      <c r="AW112" s="12" t="s">
        <v>4</v>
      </c>
      <c r="AX112" s="12" t="s">
        <v>78</v>
      </c>
      <c r="AY112" s="141" t="s">
        <v>130</v>
      </c>
    </row>
    <row r="113" spans="2:65" s="1" customFormat="1" ht="16.5" customHeight="1" x14ac:dyDescent="0.2">
      <c r="B113" s="123"/>
      <c r="C113" s="124" t="s">
        <v>156</v>
      </c>
      <c r="D113" s="124" t="s">
        <v>132</v>
      </c>
      <c r="E113" s="125" t="s">
        <v>157</v>
      </c>
      <c r="F113" s="126" t="s">
        <v>158</v>
      </c>
      <c r="G113" s="127" t="s">
        <v>135</v>
      </c>
      <c r="H113" s="128">
        <v>294.8</v>
      </c>
      <c r="I113" s="129"/>
      <c r="J113" s="129">
        <f>ROUND(I113*H113,2)</f>
        <v>0</v>
      </c>
      <c r="K113" s="126" t="s">
        <v>136</v>
      </c>
      <c r="L113" s="29"/>
      <c r="M113" s="130" t="s">
        <v>3</v>
      </c>
      <c r="N113" s="131" t="s">
        <v>41</v>
      </c>
      <c r="O113" s="132">
        <v>0</v>
      </c>
      <c r="P113" s="132">
        <f>O113*H113</f>
        <v>0</v>
      </c>
      <c r="Q113" s="132">
        <v>0</v>
      </c>
      <c r="R113" s="132">
        <f>Q113*H113</f>
        <v>0</v>
      </c>
      <c r="S113" s="132">
        <v>0</v>
      </c>
      <c r="T113" s="133">
        <f>S113*H113</f>
        <v>0</v>
      </c>
      <c r="AR113" s="134" t="s">
        <v>137</v>
      </c>
      <c r="AT113" s="134" t="s">
        <v>132</v>
      </c>
      <c r="AU113" s="134" t="s">
        <v>80</v>
      </c>
      <c r="AY113" s="17" t="s">
        <v>130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7" t="s">
        <v>78</v>
      </c>
      <c r="BK113" s="135">
        <f>ROUND(I113*H113,2)</f>
        <v>0</v>
      </c>
      <c r="BL113" s="17" t="s">
        <v>137</v>
      </c>
      <c r="BM113" s="134" t="s">
        <v>159</v>
      </c>
    </row>
    <row r="114" spans="2:65" s="1" customFormat="1" x14ac:dyDescent="0.2">
      <c r="B114" s="29"/>
      <c r="D114" s="136" t="s">
        <v>139</v>
      </c>
      <c r="F114" s="137" t="s">
        <v>158</v>
      </c>
      <c r="L114" s="29"/>
      <c r="M114" s="138"/>
      <c r="T114" s="49"/>
      <c r="AT114" s="17" t="s">
        <v>139</v>
      </c>
      <c r="AU114" s="17" t="s">
        <v>80</v>
      </c>
    </row>
    <row r="115" spans="2:65" s="1" customFormat="1" ht="67.2" x14ac:dyDescent="0.2">
      <c r="B115" s="29"/>
      <c r="D115" s="136" t="s">
        <v>140</v>
      </c>
      <c r="F115" s="139" t="s">
        <v>141</v>
      </c>
      <c r="L115" s="29"/>
      <c r="M115" s="138"/>
      <c r="T115" s="49"/>
      <c r="AT115" s="17" t="s">
        <v>140</v>
      </c>
      <c r="AU115" s="17" t="s">
        <v>80</v>
      </c>
    </row>
    <row r="116" spans="2:65" s="12" customFormat="1" x14ac:dyDescent="0.2">
      <c r="B116" s="140"/>
      <c r="D116" s="136" t="s">
        <v>142</v>
      </c>
      <c r="E116" s="141" t="s">
        <v>3</v>
      </c>
      <c r="F116" s="142" t="s">
        <v>160</v>
      </c>
      <c r="H116" s="143">
        <v>215</v>
      </c>
      <c r="L116" s="140"/>
      <c r="M116" s="144"/>
      <c r="T116" s="145"/>
      <c r="AT116" s="141" t="s">
        <v>142</v>
      </c>
      <c r="AU116" s="141" t="s">
        <v>80</v>
      </c>
      <c r="AV116" s="12" t="s">
        <v>80</v>
      </c>
      <c r="AW116" s="12" t="s">
        <v>31</v>
      </c>
      <c r="AX116" s="12" t="s">
        <v>70</v>
      </c>
      <c r="AY116" s="141" t="s">
        <v>130</v>
      </c>
    </row>
    <row r="117" spans="2:65" s="12" customFormat="1" x14ac:dyDescent="0.2">
      <c r="B117" s="140"/>
      <c r="D117" s="136" t="s">
        <v>142</v>
      </c>
      <c r="E117" s="141" t="s">
        <v>3</v>
      </c>
      <c r="F117" s="142" t="s">
        <v>161</v>
      </c>
      <c r="H117" s="143">
        <v>78</v>
      </c>
      <c r="L117" s="140"/>
      <c r="M117" s="144"/>
      <c r="T117" s="145"/>
      <c r="AT117" s="141" t="s">
        <v>142</v>
      </c>
      <c r="AU117" s="141" t="s">
        <v>80</v>
      </c>
      <c r="AV117" s="12" t="s">
        <v>80</v>
      </c>
      <c r="AW117" s="12" t="s">
        <v>31</v>
      </c>
      <c r="AX117" s="12" t="s">
        <v>70</v>
      </c>
      <c r="AY117" s="141" t="s">
        <v>130</v>
      </c>
    </row>
    <row r="118" spans="2:65" s="12" customFormat="1" x14ac:dyDescent="0.2">
      <c r="B118" s="140"/>
      <c r="D118" s="136" t="s">
        <v>142</v>
      </c>
      <c r="E118" s="141" t="s">
        <v>3</v>
      </c>
      <c r="F118" s="142" t="s">
        <v>162</v>
      </c>
      <c r="H118" s="143">
        <v>1.8</v>
      </c>
      <c r="L118" s="140"/>
      <c r="M118" s="144"/>
      <c r="T118" s="145"/>
      <c r="AT118" s="141" t="s">
        <v>142</v>
      </c>
      <c r="AU118" s="141" t="s">
        <v>80</v>
      </c>
      <c r="AV118" s="12" t="s">
        <v>80</v>
      </c>
      <c r="AW118" s="12" t="s">
        <v>31</v>
      </c>
      <c r="AX118" s="12" t="s">
        <v>70</v>
      </c>
      <c r="AY118" s="141" t="s">
        <v>130</v>
      </c>
    </row>
    <row r="119" spans="2:65" s="13" customFormat="1" x14ac:dyDescent="0.2">
      <c r="B119" s="146"/>
      <c r="D119" s="136" t="s">
        <v>142</v>
      </c>
      <c r="E119" s="147" t="s">
        <v>3</v>
      </c>
      <c r="F119" s="148" t="s">
        <v>149</v>
      </c>
      <c r="H119" s="149">
        <v>294.8</v>
      </c>
      <c r="L119" s="146"/>
      <c r="M119" s="150"/>
      <c r="T119" s="151"/>
      <c r="AT119" s="147" t="s">
        <v>142</v>
      </c>
      <c r="AU119" s="147" t="s">
        <v>80</v>
      </c>
      <c r="AV119" s="13" t="s">
        <v>137</v>
      </c>
      <c r="AW119" s="13" t="s">
        <v>31</v>
      </c>
      <c r="AX119" s="13" t="s">
        <v>78</v>
      </c>
      <c r="AY119" s="147" t="s">
        <v>130</v>
      </c>
    </row>
    <row r="120" spans="2:65" s="1" customFormat="1" ht="16.5" customHeight="1" x14ac:dyDescent="0.2">
      <c r="B120" s="123"/>
      <c r="C120" s="124" t="s">
        <v>137</v>
      </c>
      <c r="D120" s="124" t="s">
        <v>132</v>
      </c>
      <c r="E120" s="125" t="s">
        <v>163</v>
      </c>
      <c r="F120" s="126" t="s">
        <v>164</v>
      </c>
      <c r="G120" s="127" t="s">
        <v>152</v>
      </c>
      <c r="H120" s="128">
        <v>8844</v>
      </c>
      <c r="I120" s="129"/>
      <c r="J120" s="129">
        <f>ROUND(I120*H120,2)</f>
        <v>0</v>
      </c>
      <c r="K120" s="126" t="s">
        <v>136</v>
      </c>
      <c r="L120" s="29"/>
      <c r="M120" s="130" t="s">
        <v>3</v>
      </c>
      <c r="N120" s="131" t="s">
        <v>41</v>
      </c>
      <c r="O120" s="132">
        <v>0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137</v>
      </c>
      <c r="AT120" s="134" t="s">
        <v>132</v>
      </c>
      <c r="AU120" s="134" t="s">
        <v>80</v>
      </c>
      <c r="AY120" s="17" t="s">
        <v>130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78</v>
      </c>
      <c r="BK120" s="135">
        <f>ROUND(I120*H120,2)</f>
        <v>0</v>
      </c>
      <c r="BL120" s="17" t="s">
        <v>137</v>
      </c>
      <c r="BM120" s="134" t="s">
        <v>165</v>
      </c>
    </row>
    <row r="121" spans="2:65" s="1" customFormat="1" x14ac:dyDescent="0.2">
      <c r="B121" s="29"/>
      <c r="D121" s="136" t="s">
        <v>139</v>
      </c>
      <c r="F121" s="137" t="s">
        <v>164</v>
      </c>
      <c r="L121" s="29"/>
      <c r="M121" s="138"/>
      <c r="T121" s="49"/>
      <c r="AT121" s="17" t="s">
        <v>139</v>
      </c>
      <c r="AU121" s="17" t="s">
        <v>80</v>
      </c>
    </row>
    <row r="122" spans="2:65" s="1" customFormat="1" ht="67.2" x14ac:dyDescent="0.2">
      <c r="B122" s="29"/>
      <c r="D122" s="136" t="s">
        <v>140</v>
      </c>
      <c r="F122" s="139" t="s">
        <v>154</v>
      </c>
      <c r="L122" s="29"/>
      <c r="M122" s="138"/>
      <c r="T122" s="49"/>
      <c r="AT122" s="17" t="s">
        <v>140</v>
      </c>
      <c r="AU122" s="17" t="s">
        <v>80</v>
      </c>
    </row>
    <row r="123" spans="2:65" s="12" customFormat="1" x14ac:dyDescent="0.2">
      <c r="B123" s="140"/>
      <c r="D123" s="136" t="s">
        <v>142</v>
      </c>
      <c r="E123" s="141" t="s">
        <v>3</v>
      </c>
      <c r="F123" s="142" t="s">
        <v>160</v>
      </c>
      <c r="H123" s="143">
        <v>215</v>
      </c>
      <c r="L123" s="140"/>
      <c r="M123" s="144"/>
      <c r="T123" s="145"/>
      <c r="AT123" s="141" t="s">
        <v>142</v>
      </c>
      <c r="AU123" s="141" t="s">
        <v>80</v>
      </c>
      <c r="AV123" s="12" t="s">
        <v>80</v>
      </c>
      <c r="AW123" s="12" t="s">
        <v>31</v>
      </c>
      <c r="AX123" s="12" t="s">
        <v>70</v>
      </c>
      <c r="AY123" s="141" t="s">
        <v>130</v>
      </c>
    </row>
    <row r="124" spans="2:65" s="12" customFormat="1" x14ac:dyDescent="0.2">
      <c r="B124" s="140"/>
      <c r="D124" s="136" t="s">
        <v>142</v>
      </c>
      <c r="E124" s="141" t="s">
        <v>3</v>
      </c>
      <c r="F124" s="142" t="s">
        <v>161</v>
      </c>
      <c r="H124" s="143">
        <v>78</v>
      </c>
      <c r="L124" s="140"/>
      <c r="M124" s="144"/>
      <c r="T124" s="145"/>
      <c r="AT124" s="141" t="s">
        <v>142</v>
      </c>
      <c r="AU124" s="141" t="s">
        <v>80</v>
      </c>
      <c r="AV124" s="12" t="s">
        <v>80</v>
      </c>
      <c r="AW124" s="12" t="s">
        <v>31</v>
      </c>
      <c r="AX124" s="12" t="s">
        <v>70</v>
      </c>
      <c r="AY124" s="141" t="s">
        <v>130</v>
      </c>
    </row>
    <row r="125" spans="2:65" s="12" customFormat="1" x14ac:dyDescent="0.2">
      <c r="B125" s="140"/>
      <c r="D125" s="136" t="s">
        <v>142</v>
      </c>
      <c r="E125" s="141" t="s">
        <v>3</v>
      </c>
      <c r="F125" s="142" t="s">
        <v>162</v>
      </c>
      <c r="H125" s="143">
        <v>1.8</v>
      </c>
      <c r="L125" s="140"/>
      <c r="M125" s="144"/>
      <c r="T125" s="145"/>
      <c r="AT125" s="141" t="s">
        <v>142</v>
      </c>
      <c r="AU125" s="141" t="s">
        <v>80</v>
      </c>
      <c r="AV125" s="12" t="s">
        <v>80</v>
      </c>
      <c r="AW125" s="12" t="s">
        <v>31</v>
      </c>
      <c r="AX125" s="12" t="s">
        <v>70</v>
      </c>
      <c r="AY125" s="141" t="s">
        <v>130</v>
      </c>
    </row>
    <row r="126" spans="2:65" s="13" customFormat="1" x14ac:dyDescent="0.2">
      <c r="B126" s="146"/>
      <c r="D126" s="136" t="s">
        <v>142</v>
      </c>
      <c r="E126" s="147" t="s">
        <v>3</v>
      </c>
      <c r="F126" s="148" t="s">
        <v>166</v>
      </c>
      <c r="H126" s="149">
        <v>294.8</v>
      </c>
      <c r="L126" s="146"/>
      <c r="M126" s="150"/>
      <c r="T126" s="151"/>
      <c r="AT126" s="147" t="s">
        <v>142</v>
      </c>
      <c r="AU126" s="147" t="s">
        <v>80</v>
      </c>
      <c r="AV126" s="13" t="s">
        <v>137</v>
      </c>
      <c r="AW126" s="13" t="s">
        <v>31</v>
      </c>
      <c r="AX126" s="13" t="s">
        <v>78</v>
      </c>
      <c r="AY126" s="147" t="s">
        <v>130</v>
      </c>
    </row>
    <row r="127" spans="2:65" s="12" customFormat="1" x14ac:dyDescent="0.2">
      <c r="B127" s="140"/>
      <c r="D127" s="136" t="s">
        <v>142</v>
      </c>
      <c r="F127" s="142" t="s">
        <v>167</v>
      </c>
      <c r="H127" s="143">
        <v>8844</v>
      </c>
      <c r="L127" s="140"/>
      <c r="M127" s="144"/>
      <c r="T127" s="145"/>
      <c r="AT127" s="141" t="s">
        <v>142</v>
      </c>
      <c r="AU127" s="141" t="s">
        <v>80</v>
      </c>
      <c r="AV127" s="12" t="s">
        <v>80</v>
      </c>
      <c r="AW127" s="12" t="s">
        <v>4</v>
      </c>
      <c r="AX127" s="12" t="s">
        <v>78</v>
      </c>
      <c r="AY127" s="141" t="s">
        <v>130</v>
      </c>
    </row>
    <row r="128" spans="2:65" s="1" customFormat="1" ht="16.5" customHeight="1" x14ac:dyDescent="0.2">
      <c r="B128" s="123"/>
      <c r="C128" s="124" t="s">
        <v>168</v>
      </c>
      <c r="D128" s="124" t="s">
        <v>132</v>
      </c>
      <c r="E128" s="125" t="s">
        <v>169</v>
      </c>
      <c r="F128" s="126" t="s">
        <v>170</v>
      </c>
      <c r="G128" s="127" t="s">
        <v>135</v>
      </c>
      <c r="H128" s="128">
        <v>4</v>
      </c>
      <c r="I128" s="129"/>
      <c r="J128" s="129">
        <f>ROUND(I128*H128,2)</f>
        <v>0</v>
      </c>
      <c r="K128" s="126" t="s">
        <v>136</v>
      </c>
      <c r="L128" s="29"/>
      <c r="M128" s="130" t="s">
        <v>3</v>
      </c>
      <c r="N128" s="131" t="s">
        <v>41</v>
      </c>
      <c r="O128" s="132">
        <v>0</v>
      </c>
      <c r="P128" s="132">
        <f>O128*H128</f>
        <v>0</v>
      </c>
      <c r="Q128" s="132">
        <v>0</v>
      </c>
      <c r="R128" s="132">
        <f>Q128*H128</f>
        <v>0</v>
      </c>
      <c r="S128" s="132">
        <v>0</v>
      </c>
      <c r="T128" s="133">
        <f>S128*H128</f>
        <v>0</v>
      </c>
      <c r="AR128" s="134" t="s">
        <v>137</v>
      </c>
      <c r="AT128" s="134" t="s">
        <v>132</v>
      </c>
      <c r="AU128" s="134" t="s">
        <v>80</v>
      </c>
      <c r="AY128" s="17" t="s">
        <v>130</v>
      </c>
      <c r="BE128" s="135">
        <f>IF(N128="základní",J128,0)</f>
        <v>0</v>
      </c>
      <c r="BF128" s="135">
        <f>IF(N128="snížená",J128,0)</f>
        <v>0</v>
      </c>
      <c r="BG128" s="135">
        <f>IF(N128="zákl. přenesená",J128,0)</f>
        <v>0</v>
      </c>
      <c r="BH128" s="135">
        <f>IF(N128="sníž. přenesená",J128,0)</f>
        <v>0</v>
      </c>
      <c r="BI128" s="135">
        <f>IF(N128="nulová",J128,0)</f>
        <v>0</v>
      </c>
      <c r="BJ128" s="17" t="s">
        <v>78</v>
      </c>
      <c r="BK128" s="135">
        <f>ROUND(I128*H128,2)</f>
        <v>0</v>
      </c>
      <c r="BL128" s="17" t="s">
        <v>137</v>
      </c>
      <c r="BM128" s="134" t="s">
        <v>171</v>
      </c>
    </row>
    <row r="129" spans="2:65" s="1" customFormat="1" x14ac:dyDescent="0.2">
      <c r="B129" s="29"/>
      <c r="D129" s="136" t="s">
        <v>139</v>
      </c>
      <c r="F129" s="137" t="s">
        <v>170</v>
      </c>
      <c r="L129" s="29"/>
      <c r="M129" s="138"/>
      <c r="T129" s="49"/>
      <c r="AT129" s="17" t="s">
        <v>139</v>
      </c>
      <c r="AU129" s="17" t="s">
        <v>80</v>
      </c>
    </row>
    <row r="130" spans="2:65" s="1" customFormat="1" ht="67.2" x14ac:dyDescent="0.2">
      <c r="B130" s="29"/>
      <c r="D130" s="136" t="s">
        <v>140</v>
      </c>
      <c r="F130" s="139" t="s">
        <v>141</v>
      </c>
      <c r="L130" s="29"/>
      <c r="M130" s="138"/>
      <c r="T130" s="49"/>
      <c r="AT130" s="17" t="s">
        <v>140</v>
      </c>
      <c r="AU130" s="17" t="s">
        <v>80</v>
      </c>
    </row>
    <row r="131" spans="2:65" s="12" customFormat="1" x14ac:dyDescent="0.2">
      <c r="B131" s="140"/>
      <c r="D131" s="136" t="s">
        <v>142</v>
      </c>
      <c r="E131" s="141" t="s">
        <v>3</v>
      </c>
      <c r="F131" s="142" t="s">
        <v>172</v>
      </c>
      <c r="H131" s="143">
        <v>4</v>
      </c>
      <c r="L131" s="140"/>
      <c r="M131" s="144"/>
      <c r="T131" s="145"/>
      <c r="AT131" s="141" t="s">
        <v>142</v>
      </c>
      <c r="AU131" s="141" t="s">
        <v>80</v>
      </c>
      <c r="AV131" s="12" t="s">
        <v>80</v>
      </c>
      <c r="AW131" s="12" t="s">
        <v>31</v>
      </c>
      <c r="AX131" s="12" t="s">
        <v>78</v>
      </c>
      <c r="AY131" s="141" t="s">
        <v>130</v>
      </c>
    </row>
    <row r="132" spans="2:65" s="1" customFormat="1" ht="16.5" customHeight="1" x14ac:dyDescent="0.2">
      <c r="B132" s="123"/>
      <c r="C132" s="124" t="s">
        <v>173</v>
      </c>
      <c r="D132" s="124" t="s">
        <v>132</v>
      </c>
      <c r="E132" s="125" t="s">
        <v>174</v>
      </c>
      <c r="F132" s="126" t="s">
        <v>175</v>
      </c>
      <c r="G132" s="127" t="s">
        <v>152</v>
      </c>
      <c r="H132" s="128">
        <v>120</v>
      </c>
      <c r="I132" s="129"/>
      <c r="J132" s="129">
        <f>ROUND(I132*H132,2)</f>
        <v>0</v>
      </c>
      <c r="K132" s="126" t="s">
        <v>136</v>
      </c>
      <c r="L132" s="29"/>
      <c r="M132" s="130" t="s">
        <v>3</v>
      </c>
      <c r="N132" s="131" t="s">
        <v>41</v>
      </c>
      <c r="O132" s="132">
        <v>0</v>
      </c>
      <c r="P132" s="132">
        <f>O132*H132</f>
        <v>0</v>
      </c>
      <c r="Q132" s="132">
        <v>0</v>
      </c>
      <c r="R132" s="132">
        <f>Q132*H132</f>
        <v>0</v>
      </c>
      <c r="S132" s="132">
        <v>0</v>
      </c>
      <c r="T132" s="133">
        <f>S132*H132</f>
        <v>0</v>
      </c>
      <c r="AR132" s="134" t="s">
        <v>137</v>
      </c>
      <c r="AT132" s="134" t="s">
        <v>132</v>
      </c>
      <c r="AU132" s="134" t="s">
        <v>80</v>
      </c>
      <c r="AY132" s="17" t="s">
        <v>130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7" t="s">
        <v>78</v>
      </c>
      <c r="BK132" s="135">
        <f>ROUND(I132*H132,2)</f>
        <v>0</v>
      </c>
      <c r="BL132" s="17" t="s">
        <v>137</v>
      </c>
      <c r="BM132" s="134" t="s">
        <v>176</v>
      </c>
    </row>
    <row r="133" spans="2:65" s="1" customFormat="1" x14ac:dyDescent="0.2">
      <c r="B133" s="29"/>
      <c r="D133" s="136" t="s">
        <v>139</v>
      </c>
      <c r="F133" s="137" t="s">
        <v>175</v>
      </c>
      <c r="L133" s="29"/>
      <c r="M133" s="138"/>
      <c r="T133" s="49"/>
      <c r="AT133" s="17" t="s">
        <v>139</v>
      </c>
      <c r="AU133" s="17" t="s">
        <v>80</v>
      </c>
    </row>
    <row r="134" spans="2:65" s="1" customFormat="1" ht="67.2" x14ac:dyDescent="0.2">
      <c r="B134" s="29"/>
      <c r="D134" s="136" t="s">
        <v>140</v>
      </c>
      <c r="F134" s="139" t="s">
        <v>154</v>
      </c>
      <c r="L134" s="29"/>
      <c r="M134" s="138"/>
      <c r="T134" s="49"/>
      <c r="AT134" s="17" t="s">
        <v>140</v>
      </c>
      <c r="AU134" s="17" t="s">
        <v>80</v>
      </c>
    </row>
    <row r="135" spans="2:65" s="12" customFormat="1" x14ac:dyDescent="0.2">
      <c r="B135" s="140"/>
      <c r="D135" s="136" t="s">
        <v>142</v>
      </c>
      <c r="E135" s="141" t="s">
        <v>3</v>
      </c>
      <c r="F135" s="142" t="s">
        <v>172</v>
      </c>
      <c r="H135" s="143">
        <v>4</v>
      </c>
      <c r="L135" s="140"/>
      <c r="M135" s="144"/>
      <c r="T135" s="145"/>
      <c r="AT135" s="141" t="s">
        <v>142</v>
      </c>
      <c r="AU135" s="141" t="s">
        <v>80</v>
      </c>
      <c r="AV135" s="12" t="s">
        <v>80</v>
      </c>
      <c r="AW135" s="12" t="s">
        <v>31</v>
      </c>
      <c r="AX135" s="12" t="s">
        <v>78</v>
      </c>
      <c r="AY135" s="141" t="s">
        <v>130</v>
      </c>
    </row>
    <row r="136" spans="2:65" s="12" customFormat="1" x14ac:dyDescent="0.2">
      <c r="B136" s="140"/>
      <c r="D136" s="136" t="s">
        <v>142</v>
      </c>
      <c r="F136" s="142" t="s">
        <v>177</v>
      </c>
      <c r="H136" s="143">
        <v>120</v>
      </c>
      <c r="L136" s="140"/>
      <c r="M136" s="144"/>
      <c r="T136" s="145"/>
      <c r="AT136" s="141" t="s">
        <v>142</v>
      </c>
      <c r="AU136" s="141" t="s">
        <v>80</v>
      </c>
      <c r="AV136" s="12" t="s">
        <v>80</v>
      </c>
      <c r="AW136" s="12" t="s">
        <v>4</v>
      </c>
      <c r="AX136" s="12" t="s">
        <v>78</v>
      </c>
      <c r="AY136" s="141" t="s">
        <v>130</v>
      </c>
    </row>
    <row r="137" spans="2:65" s="1" customFormat="1" ht="16.5" customHeight="1" x14ac:dyDescent="0.2">
      <c r="B137" s="123"/>
      <c r="C137" s="124" t="s">
        <v>178</v>
      </c>
      <c r="D137" s="124" t="s">
        <v>132</v>
      </c>
      <c r="E137" s="125" t="s">
        <v>179</v>
      </c>
      <c r="F137" s="126" t="s">
        <v>180</v>
      </c>
      <c r="G137" s="127" t="s">
        <v>181</v>
      </c>
      <c r="H137" s="128">
        <v>4</v>
      </c>
      <c r="I137" s="129"/>
      <c r="J137" s="129">
        <f>ROUND(I137*H137,2)</f>
        <v>0</v>
      </c>
      <c r="K137" s="126" t="s">
        <v>136</v>
      </c>
      <c r="L137" s="29"/>
      <c r="M137" s="130" t="s">
        <v>3</v>
      </c>
      <c r="N137" s="131" t="s">
        <v>41</v>
      </c>
      <c r="O137" s="132">
        <v>0</v>
      </c>
      <c r="P137" s="132">
        <f>O137*H137</f>
        <v>0</v>
      </c>
      <c r="Q137" s="132">
        <v>0</v>
      </c>
      <c r="R137" s="132">
        <f>Q137*H137</f>
        <v>0</v>
      </c>
      <c r="S137" s="132">
        <v>0</v>
      </c>
      <c r="T137" s="133">
        <f>S137*H137</f>
        <v>0</v>
      </c>
      <c r="AR137" s="134" t="s">
        <v>137</v>
      </c>
      <c r="AT137" s="134" t="s">
        <v>132</v>
      </c>
      <c r="AU137" s="134" t="s">
        <v>80</v>
      </c>
      <c r="AY137" s="17" t="s">
        <v>130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78</v>
      </c>
      <c r="BK137" s="135">
        <f>ROUND(I137*H137,2)</f>
        <v>0</v>
      </c>
      <c r="BL137" s="17" t="s">
        <v>137</v>
      </c>
      <c r="BM137" s="134" t="s">
        <v>182</v>
      </c>
    </row>
    <row r="138" spans="2:65" s="1" customFormat="1" x14ac:dyDescent="0.2">
      <c r="B138" s="29"/>
      <c r="D138" s="136" t="s">
        <v>139</v>
      </c>
      <c r="F138" s="137" t="s">
        <v>180</v>
      </c>
      <c r="L138" s="29"/>
      <c r="M138" s="138"/>
      <c r="T138" s="49"/>
      <c r="AT138" s="17" t="s">
        <v>139</v>
      </c>
      <c r="AU138" s="17" t="s">
        <v>80</v>
      </c>
    </row>
    <row r="139" spans="2:65" s="1" customFormat="1" ht="76.8" x14ac:dyDescent="0.2">
      <c r="B139" s="29"/>
      <c r="D139" s="136" t="s">
        <v>140</v>
      </c>
      <c r="F139" s="139" t="s">
        <v>183</v>
      </c>
      <c r="L139" s="29"/>
      <c r="M139" s="138"/>
      <c r="T139" s="49"/>
      <c r="AT139" s="17" t="s">
        <v>140</v>
      </c>
      <c r="AU139" s="17" t="s">
        <v>80</v>
      </c>
    </row>
    <row r="140" spans="2:65" s="12" customFormat="1" x14ac:dyDescent="0.2">
      <c r="B140" s="140"/>
      <c r="D140" s="136" t="s">
        <v>142</v>
      </c>
      <c r="E140" s="141" t="s">
        <v>3</v>
      </c>
      <c r="F140" s="142" t="s">
        <v>184</v>
      </c>
      <c r="H140" s="143">
        <v>4</v>
      </c>
      <c r="L140" s="140"/>
      <c r="M140" s="144"/>
      <c r="T140" s="145"/>
      <c r="AT140" s="141" t="s">
        <v>142</v>
      </c>
      <c r="AU140" s="141" t="s">
        <v>80</v>
      </c>
      <c r="AV140" s="12" t="s">
        <v>80</v>
      </c>
      <c r="AW140" s="12" t="s">
        <v>31</v>
      </c>
      <c r="AX140" s="12" t="s">
        <v>78</v>
      </c>
      <c r="AY140" s="141" t="s">
        <v>130</v>
      </c>
    </row>
    <row r="141" spans="2:65" s="1" customFormat="1" ht="16.5" customHeight="1" x14ac:dyDescent="0.2">
      <c r="B141" s="123"/>
      <c r="C141" s="124" t="s">
        <v>185</v>
      </c>
      <c r="D141" s="124" t="s">
        <v>132</v>
      </c>
      <c r="E141" s="125" t="s">
        <v>186</v>
      </c>
      <c r="F141" s="126" t="s">
        <v>187</v>
      </c>
      <c r="G141" s="127" t="s">
        <v>152</v>
      </c>
      <c r="H141" s="128">
        <v>120</v>
      </c>
      <c r="I141" s="129"/>
      <c r="J141" s="129">
        <f>ROUND(I141*H141,2)</f>
        <v>0</v>
      </c>
      <c r="K141" s="126" t="s">
        <v>136</v>
      </c>
      <c r="L141" s="29"/>
      <c r="M141" s="130" t="s">
        <v>3</v>
      </c>
      <c r="N141" s="131" t="s">
        <v>41</v>
      </c>
      <c r="O141" s="132">
        <v>0</v>
      </c>
      <c r="P141" s="132">
        <f>O141*H141</f>
        <v>0</v>
      </c>
      <c r="Q141" s="132">
        <v>0</v>
      </c>
      <c r="R141" s="132">
        <f>Q141*H141</f>
        <v>0</v>
      </c>
      <c r="S141" s="132">
        <v>0</v>
      </c>
      <c r="T141" s="133">
        <f>S141*H141</f>
        <v>0</v>
      </c>
      <c r="AR141" s="134" t="s">
        <v>137</v>
      </c>
      <c r="AT141" s="134" t="s">
        <v>132</v>
      </c>
      <c r="AU141" s="134" t="s">
        <v>80</v>
      </c>
      <c r="AY141" s="17" t="s">
        <v>130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7" t="s">
        <v>78</v>
      </c>
      <c r="BK141" s="135">
        <f>ROUND(I141*H141,2)</f>
        <v>0</v>
      </c>
      <c r="BL141" s="17" t="s">
        <v>137</v>
      </c>
      <c r="BM141" s="134" t="s">
        <v>188</v>
      </c>
    </row>
    <row r="142" spans="2:65" s="1" customFormat="1" x14ac:dyDescent="0.2">
      <c r="B142" s="29"/>
      <c r="D142" s="136" t="s">
        <v>139</v>
      </c>
      <c r="F142" s="137" t="s">
        <v>187</v>
      </c>
      <c r="L142" s="29"/>
      <c r="M142" s="138"/>
      <c r="T142" s="49"/>
      <c r="AT142" s="17" t="s">
        <v>139</v>
      </c>
      <c r="AU142" s="17" t="s">
        <v>80</v>
      </c>
    </row>
    <row r="143" spans="2:65" s="1" customFormat="1" ht="67.2" x14ac:dyDescent="0.2">
      <c r="B143" s="29"/>
      <c r="D143" s="136" t="s">
        <v>140</v>
      </c>
      <c r="F143" s="139" t="s">
        <v>154</v>
      </c>
      <c r="L143" s="29"/>
      <c r="M143" s="138"/>
      <c r="T143" s="49"/>
      <c r="AT143" s="17" t="s">
        <v>140</v>
      </c>
      <c r="AU143" s="17" t="s">
        <v>80</v>
      </c>
    </row>
    <row r="144" spans="2:65" s="12" customFormat="1" x14ac:dyDescent="0.2">
      <c r="B144" s="140"/>
      <c r="D144" s="136" t="s">
        <v>142</v>
      </c>
      <c r="E144" s="141" t="s">
        <v>3</v>
      </c>
      <c r="F144" s="142" t="s">
        <v>189</v>
      </c>
      <c r="H144" s="143">
        <v>4</v>
      </c>
      <c r="L144" s="140"/>
      <c r="M144" s="144"/>
      <c r="T144" s="145"/>
      <c r="AT144" s="141" t="s">
        <v>142</v>
      </c>
      <c r="AU144" s="141" t="s">
        <v>80</v>
      </c>
      <c r="AV144" s="12" t="s">
        <v>80</v>
      </c>
      <c r="AW144" s="12" t="s">
        <v>31</v>
      </c>
      <c r="AX144" s="12" t="s">
        <v>78</v>
      </c>
      <c r="AY144" s="141" t="s">
        <v>130</v>
      </c>
    </row>
    <row r="145" spans="2:65" s="12" customFormat="1" x14ac:dyDescent="0.2">
      <c r="B145" s="140"/>
      <c r="D145" s="136" t="s">
        <v>142</v>
      </c>
      <c r="F145" s="142" t="s">
        <v>177</v>
      </c>
      <c r="H145" s="143">
        <v>120</v>
      </c>
      <c r="L145" s="140"/>
      <c r="M145" s="144"/>
      <c r="T145" s="145"/>
      <c r="AT145" s="141" t="s">
        <v>142</v>
      </c>
      <c r="AU145" s="141" t="s">
        <v>80</v>
      </c>
      <c r="AV145" s="12" t="s">
        <v>80</v>
      </c>
      <c r="AW145" s="12" t="s">
        <v>4</v>
      </c>
      <c r="AX145" s="12" t="s">
        <v>78</v>
      </c>
      <c r="AY145" s="141" t="s">
        <v>130</v>
      </c>
    </row>
    <row r="146" spans="2:65" s="1" customFormat="1" ht="16.5" customHeight="1" x14ac:dyDescent="0.2">
      <c r="B146" s="123"/>
      <c r="C146" s="124" t="s">
        <v>190</v>
      </c>
      <c r="D146" s="124" t="s">
        <v>132</v>
      </c>
      <c r="E146" s="125" t="s">
        <v>191</v>
      </c>
      <c r="F146" s="126" t="s">
        <v>192</v>
      </c>
      <c r="G146" s="127" t="s">
        <v>135</v>
      </c>
      <c r="H146" s="128">
        <v>1095.75</v>
      </c>
      <c r="I146" s="129"/>
      <c r="J146" s="129">
        <f>ROUND(I146*H146,2)</f>
        <v>0</v>
      </c>
      <c r="K146" s="126" t="s">
        <v>136</v>
      </c>
      <c r="L146" s="29"/>
      <c r="M146" s="130" t="s">
        <v>3</v>
      </c>
      <c r="N146" s="131" t="s">
        <v>41</v>
      </c>
      <c r="O146" s="132">
        <v>0</v>
      </c>
      <c r="P146" s="132">
        <f>O146*H146</f>
        <v>0</v>
      </c>
      <c r="Q146" s="132">
        <v>0</v>
      </c>
      <c r="R146" s="132">
        <f>Q146*H146</f>
        <v>0</v>
      </c>
      <c r="S146" s="132">
        <v>0</v>
      </c>
      <c r="T146" s="133">
        <f>S146*H146</f>
        <v>0</v>
      </c>
      <c r="AR146" s="134" t="s">
        <v>137</v>
      </c>
      <c r="AT146" s="134" t="s">
        <v>132</v>
      </c>
      <c r="AU146" s="134" t="s">
        <v>80</v>
      </c>
      <c r="AY146" s="17" t="s">
        <v>130</v>
      </c>
      <c r="BE146" s="135">
        <f>IF(N146="základní",J146,0)</f>
        <v>0</v>
      </c>
      <c r="BF146" s="135">
        <f>IF(N146="snížená",J146,0)</f>
        <v>0</v>
      </c>
      <c r="BG146" s="135">
        <f>IF(N146="zákl. přenesená",J146,0)</f>
        <v>0</v>
      </c>
      <c r="BH146" s="135">
        <f>IF(N146="sníž. přenesená",J146,0)</f>
        <v>0</v>
      </c>
      <c r="BI146" s="135">
        <f>IF(N146="nulová",J146,0)</f>
        <v>0</v>
      </c>
      <c r="BJ146" s="17" t="s">
        <v>78</v>
      </c>
      <c r="BK146" s="135">
        <f>ROUND(I146*H146,2)</f>
        <v>0</v>
      </c>
      <c r="BL146" s="17" t="s">
        <v>137</v>
      </c>
      <c r="BM146" s="134" t="s">
        <v>193</v>
      </c>
    </row>
    <row r="147" spans="2:65" s="1" customFormat="1" x14ac:dyDescent="0.2">
      <c r="B147" s="29"/>
      <c r="D147" s="136" t="s">
        <v>139</v>
      </c>
      <c r="F147" s="137" t="s">
        <v>192</v>
      </c>
      <c r="L147" s="29"/>
      <c r="M147" s="138"/>
      <c r="T147" s="49"/>
      <c r="AT147" s="17" t="s">
        <v>139</v>
      </c>
      <c r="AU147" s="17" t="s">
        <v>80</v>
      </c>
    </row>
    <row r="148" spans="2:65" s="1" customFormat="1" ht="67.2" x14ac:dyDescent="0.2">
      <c r="B148" s="29"/>
      <c r="D148" s="136" t="s">
        <v>140</v>
      </c>
      <c r="F148" s="139" t="s">
        <v>141</v>
      </c>
      <c r="L148" s="29"/>
      <c r="M148" s="138"/>
      <c r="T148" s="49"/>
      <c r="AT148" s="17" t="s">
        <v>140</v>
      </c>
      <c r="AU148" s="17" t="s">
        <v>80</v>
      </c>
    </row>
    <row r="149" spans="2:65" s="12" customFormat="1" x14ac:dyDescent="0.2">
      <c r="B149" s="140"/>
      <c r="D149" s="136" t="s">
        <v>142</v>
      </c>
      <c r="E149" s="141" t="s">
        <v>3</v>
      </c>
      <c r="F149" s="142" t="s">
        <v>160</v>
      </c>
      <c r="H149" s="143">
        <v>215</v>
      </c>
      <c r="L149" s="140"/>
      <c r="M149" s="144"/>
      <c r="T149" s="145"/>
      <c r="AT149" s="141" t="s">
        <v>142</v>
      </c>
      <c r="AU149" s="141" t="s">
        <v>80</v>
      </c>
      <c r="AV149" s="12" t="s">
        <v>80</v>
      </c>
      <c r="AW149" s="12" t="s">
        <v>31</v>
      </c>
      <c r="AX149" s="12" t="s">
        <v>70</v>
      </c>
      <c r="AY149" s="141" t="s">
        <v>130</v>
      </c>
    </row>
    <row r="150" spans="2:65" s="12" customFormat="1" x14ac:dyDescent="0.2">
      <c r="B150" s="140"/>
      <c r="D150" s="136" t="s">
        <v>142</v>
      </c>
      <c r="E150" s="141" t="s">
        <v>3</v>
      </c>
      <c r="F150" s="142" t="s">
        <v>144</v>
      </c>
      <c r="H150" s="143">
        <v>155</v>
      </c>
      <c r="L150" s="140"/>
      <c r="M150" s="144"/>
      <c r="T150" s="145"/>
      <c r="AT150" s="141" t="s">
        <v>142</v>
      </c>
      <c r="AU150" s="141" t="s">
        <v>80</v>
      </c>
      <c r="AV150" s="12" t="s">
        <v>80</v>
      </c>
      <c r="AW150" s="12" t="s">
        <v>31</v>
      </c>
      <c r="AX150" s="12" t="s">
        <v>70</v>
      </c>
      <c r="AY150" s="141" t="s">
        <v>130</v>
      </c>
    </row>
    <row r="151" spans="2:65" s="12" customFormat="1" x14ac:dyDescent="0.2">
      <c r="B151" s="140"/>
      <c r="D151" s="136" t="s">
        <v>142</v>
      </c>
      <c r="E151" s="141" t="s">
        <v>3</v>
      </c>
      <c r="F151" s="142" t="s">
        <v>194</v>
      </c>
      <c r="H151" s="143">
        <v>136.5</v>
      </c>
      <c r="L151" s="140"/>
      <c r="M151" s="144"/>
      <c r="T151" s="145"/>
      <c r="AT151" s="141" t="s">
        <v>142</v>
      </c>
      <c r="AU151" s="141" t="s">
        <v>80</v>
      </c>
      <c r="AV151" s="12" t="s">
        <v>80</v>
      </c>
      <c r="AW151" s="12" t="s">
        <v>31</v>
      </c>
      <c r="AX151" s="12" t="s">
        <v>70</v>
      </c>
      <c r="AY151" s="141" t="s">
        <v>130</v>
      </c>
    </row>
    <row r="152" spans="2:65" s="12" customFormat="1" x14ac:dyDescent="0.2">
      <c r="B152" s="140"/>
      <c r="D152" s="136" t="s">
        <v>142</v>
      </c>
      <c r="E152" s="141" t="s">
        <v>3</v>
      </c>
      <c r="F152" s="142" t="s">
        <v>195</v>
      </c>
      <c r="H152" s="143">
        <v>273</v>
      </c>
      <c r="L152" s="140"/>
      <c r="M152" s="144"/>
      <c r="T152" s="145"/>
      <c r="AT152" s="141" t="s">
        <v>142</v>
      </c>
      <c r="AU152" s="141" t="s">
        <v>80</v>
      </c>
      <c r="AV152" s="12" t="s">
        <v>80</v>
      </c>
      <c r="AW152" s="12" t="s">
        <v>31</v>
      </c>
      <c r="AX152" s="12" t="s">
        <v>70</v>
      </c>
      <c r="AY152" s="141" t="s">
        <v>130</v>
      </c>
    </row>
    <row r="153" spans="2:65" s="12" customFormat="1" x14ac:dyDescent="0.2">
      <c r="B153" s="140"/>
      <c r="D153" s="136" t="s">
        <v>142</v>
      </c>
      <c r="E153" s="141" t="s">
        <v>3</v>
      </c>
      <c r="F153" s="142" t="s">
        <v>196</v>
      </c>
      <c r="H153" s="143">
        <v>208</v>
      </c>
      <c r="L153" s="140"/>
      <c r="M153" s="144"/>
      <c r="T153" s="145"/>
      <c r="AT153" s="141" t="s">
        <v>142</v>
      </c>
      <c r="AU153" s="141" t="s">
        <v>80</v>
      </c>
      <c r="AV153" s="12" t="s">
        <v>80</v>
      </c>
      <c r="AW153" s="12" t="s">
        <v>31</v>
      </c>
      <c r="AX153" s="12" t="s">
        <v>70</v>
      </c>
      <c r="AY153" s="141" t="s">
        <v>130</v>
      </c>
    </row>
    <row r="154" spans="2:65" s="12" customFormat="1" x14ac:dyDescent="0.2">
      <c r="B154" s="140"/>
      <c r="D154" s="136" t="s">
        <v>142</v>
      </c>
      <c r="E154" s="141" t="s">
        <v>3</v>
      </c>
      <c r="F154" s="142" t="s">
        <v>197</v>
      </c>
      <c r="H154" s="143">
        <v>65.8</v>
      </c>
      <c r="L154" s="140"/>
      <c r="M154" s="144"/>
      <c r="T154" s="145"/>
      <c r="AT154" s="141" t="s">
        <v>142</v>
      </c>
      <c r="AU154" s="141" t="s">
        <v>80</v>
      </c>
      <c r="AV154" s="12" t="s">
        <v>80</v>
      </c>
      <c r="AW154" s="12" t="s">
        <v>31</v>
      </c>
      <c r="AX154" s="12" t="s">
        <v>70</v>
      </c>
      <c r="AY154" s="141" t="s">
        <v>130</v>
      </c>
    </row>
    <row r="155" spans="2:65" s="12" customFormat="1" x14ac:dyDescent="0.2">
      <c r="B155" s="140"/>
      <c r="D155" s="136" t="s">
        <v>142</v>
      </c>
      <c r="E155" s="141" t="s">
        <v>3</v>
      </c>
      <c r="F155" s="142" t="s">
        <v>198</v>
      </c>
      <c r="H155" s="143">
        <v>12</v>
      </c>
      <c r="L155" s="140"/>
      <c r="M155" s="144"/>
      <c r="T155" s="145"/>
      <c r="AT155" s="141" t="s">
        <v>142</v>
      </c>
      <c r="AU155" s="141" t="s">
        <v>80</v>
      </c>
      <c r="AV155" s="12" t="s">
        <v>80</v>
      </c>
      <c r="AW155" s="12" t="s">
        <v>31</v>
      </c>
      <c r="AX155" s="12" t="s">
        <v>70</v>
      </c>
      <c r="AY155" s="141" t="s">
        <v>130</v>
      </c>
    </row>
    <row r="156" spans="2:65" s="12" customFormat="1" x14ac:dyDescent="0.2">
      <c r="B156" s="140"/>
      <c r="D156" s="136" t="s">
        <v>142</v>
      </c>
      <c r="E156" s="141" t="s">
        <v>3</v>
      </c>
      <c r="F156" s="142" t="s">
        <v>199</v>
      </c>
      <c r="H156" s="143">
        <v>5.25</v>
      </c>
      <c r="L156" s="140"/>
      <c r="M156" s="144"/>
      <c r="T156" s="145"/>
      <c r="AT156" s="141" t="s">
        <v>142</v>
      </c>
      <c r="AU156" s="141" t="s">
        <v>80</v>
      </c>
      <c r="AV156" s="12" t="s">
        <v>80</v>
      </c>
      <c r="AW156" s="12" t="s">
        <v>31</v>
      </c>
      <c r="AX156" s="12" t="s">
        <v>70</v>
      </c>
      <c r="AY156" s="141" t="s">
        <v>130</v>
      </c>
    </row>
    <row r="157" spans="2:65" s="12" customFormat="1" x14ac:dyDescent="0.2">
      <c r="B157" s="140"/>
      <c r="D157" s="136" t="s">
        <v>142</v>
      </c>
      <c r="E157" s="141" t="s">
        <v>3</v>
      </c>
      <c r="F157" s="142" t="s">
        <v>200</v>
      </c>
      <c r="H157" s="143">
        <v>19.5</v>
      </c>
      <c r="L157" s="140"/>
      <c r="M157" s="144"/>
      <c r="T157" s="145"/>
      <c r="AT157" s="141" t="s">
        <v>142</v>
      </c>
      <c r="AU157" s="141" t="s">
        <v>80</v>
      </c>
      <c r="AV157" s="12" t="s">
        <v>80</v>
      </c>
      <c r="AW157" s="12" t="s">
        <v>31</v>
      </c>
      <c r="AX157" s="12" t="s">
        <v>70</v>
      </c>
      <c r="AY157" s="141" t="s">
        <v>130</v>
      </c>
    </row>
    <row r="158" spans="2:65" s="12" customFormat="1" x14ac:dyDescent="0.2">
      <c r="B158" s="140"/>
      <c r="D158" s="136" t="s">
        <v>142</v>
      </c>
      <c r="E158" s="141" t="s">
        <v>3</v>
      </c>
      <c r="F158" s="142" t="s">
        <v>201</v>
      </c>
      <c r="H158" s="143">
        <v>4.2</v>
      </c>
      <c r="L158" s="140"/>
      <c r="M158" s="144"/>
      <c r="T158" s="145"/>
      <c r="AT158" s="141" t="s">
        <v>142</v>
      </c>
      <c r="AU158" s="141" t="s">
        <v>80</v>
      </c>
      <c r="AV158" s="12" t="s">
        <v>80</v>
      </c>
      <c r="AW158" s="12" t="s">
        <v>31</v>
      </c>
      <c r="AX158" s="12" t="s">
        <v>70</v>
      </c>
      <c r="AY158" s="141" t="s">
        <v>130</v>
      </c>
    </row>
    <row r="159" spans="2:65" s="12" customFormat="1" x14ac:dyDescent="0.2">
      <c r="B159" s="140"/>
      <c r="D159" s="136" t="s">
        <v>142</v>
      </c>
      <c r="E159" s="141" t="s">
        <v>3</v>
      </c>
      <c r="F159" s="142" t="s">
        <v>202</v>
      </c>
      <c r="H159" s="143">
        <v>1.5</v>
      </c>
      <c r="L159" s="140"/>
      <c r="M159" s="144"/>
      <c r="T159" s="145"/>
      <c r="AT159" s="141" t="s">
        <v>142</v>
      </c>
      <c r="AU159" s="141" t="s">
        <v>80</v>
      </c>
      <c r="AV159" s="12" t="s">
        <v>80</v>
      </c>
      <c r="AW159" s="12" t="s">
        <v>31</v>
      </c>
      <c r="AX159" s="12" t="s">
        <v>70</v>
      </c>
      <c r="AY159" s="141" t="s">
        <v>130</v>
      </c>
    </row>
    <row r="160" spans="2:65" s="13" customFormat="1" x14ac:dyDescent="0.2">
      <c r="B160" s="146"/>
      <c r="D160" s="136" t="s">
        <v>142</v>
      </c>
      <c r="E160" s="147" t="s">
        <v>3</v>
      </c>
      <c r="F160" s="148" t="s">
        <v>149</v>
      </c>
      <c r="H160" s="149">
        <v>1095.75</v>
      </c>
      <c r="L160" s="146"/>
      <c r="M160" s="150"/>
      <c r="T160" s="151"/>
      <c r="AT160" s="147" t="s">
        <v>142</v>
      </c>
      <c r="AU160" s="147" t="s">
        <v>80</v>
      </c>
      <c r="AV160" s="13" t="s">
        <v>137</v>
      </c>
      <c r="AW160" s="13" t="s">
        <v>31</v>
      </c>
      <c r="AX160" s="13" t="s">
        <v>78</v>
      </c>
      <c r="AY160" s="147" t="s">
        <v>130</v>
      </c>
    </row>
    <row r="161" spans="2:65" s="1" customFormat="1" ht="16.5" customHeight="1" x14ac:dyDescent="0.2">
      <c r="B161" s="123"/>
      <c r="C161" s="124" t="s">
        <v>203</v>
      </c>
      <c r="D161" s="124" t="s">
        <v>132</v>
      </c>
      <c r="E161" s="125" t="s">
        <v>204</v>
      </c>
      <c r="F161" s="126" t="s">
        <v>205</v>
      </c>
      <c r="G161" s="127" t="s">
        <v>152</v>
      </c>
      <c r="H161" s="128">
        <v>32872.5</v>
      </c>
      <c r="I161" s="129"/>
      <c r="J161" s="129">
        <f>ROUND(I161*H161,2)</f>
        <v>0</v>
      </c>
      <c r="K161" s="126" t="s">
        <v>136</v>
      </c>
      <c r="L161" s="29"/>
      <c r="M161" s="130" t="s">
        <v>3</v>
      </c>
      <c r="N161" s="131" t="s">
        <v>41</v>
      </c>
      <c r="O161" s="132">
        <v>0</v>
      </c>
      <c r="P161" s="132">
        <f>O161*H161</f>
        <v>0</v>
      </c>
      <c r="Q161" s="132">
        <v>0</v>
      </c>
      <c r="R161" s="132">
        <f>Q161*H161</f>
        <v>0</v>
      </c>
      <c r="S161" s="132">
        <v>0</v>
      </c>
      <c r="T161" s="133">
        <f>S161*H161</f>
        <v>0</v>
      </c>
      <c r="AR161" s="134" t="s">
        <v>137</v>
      </c>
      <c r="AT161" s="134" t="s">
        <v>132</v>
      </c>
      <c r="AU161" s="134" t="s">
        <v>80</v>
      </c>
      <c r="AY161" s="17" t="s">
        <v>130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7" t="s">
        <v>78</v>
      </c>
      <c r="BK161" s="135">
        <f>ROUND(I161*H161,2)</f>
        <v>0</v>
      </c>
      <c r="BL161" s="17" t="s">
        <v>137</v>
      </c>
      <c r="BM161" s="134" t="s">
        <v>206</v>
      </c>
    </row>
    <row r="162" spans="2:65" s="1" customFormat="1" x14ac:dyDescent="0.2">
      <c r="B162" s="29"/>
      <c r="D162" s="136" t="s">
        <v>139</v>
      </c>
      <c r="F162" s="137" t="s">
        <v>205</v>
      </c>
      <c r="L162" s="29"/>
      <c r="M162" s="138"/>
      <c r="T162" s="49"/>
      <c r="AT162" s="17" t="s">
        <v>139</v>
      </c>
      <c r="AU162" s="17" t="s">
        <v>80</v>
      </c>
    </row>
    <row r="163" spans="2:65" s="1" customFormat="1" ht="67.2" x14ac:dyDescent="0.2">
      <c r="B163" s="29"/>
      <c r="D163" s="136" t="s">
        <v>140</v>
      </c>
      <c r="F163" s="139" t="s">
        <v>154</v>
      </c>
      <c r="L163" s="29"/>
      <c r="M163" s="138"/>
      <c r="T163" s="49"/>
      <c r="AT163" s="17" t="s">
        <v>140</v>
      </c>
      <c r="AU163" s="17" t="s">
        <v>80</v>
      </c>
    </row>
    <row r="164" spans="2:65" s="12" customFormat="1" x14ac:dyDescent="0.2">
      <c r="B164" s="140"/>
      <c r="D164" s="136" t="s">
        <v>142</v>
      </c>
      <c r="E164" s="141" t="s">
        <v>3</v>
      </c>
      <c r="F164" s="142" t="s">
        <v>160</v>
      </c>
      <c r="H164" s="143">
        <v>215</v>
      </c>
      <c r="L164" s="140"/>
      <c r="M164" s="144"/>
      <c r="T164" s="145"/>
      <c r="AT164" s="141" t="s">
        <v>142</v>
      </c>
      <c r="AU164" s="141" t="s">
        <v>80</v>
      </c>
      <c r="AV164" s="12" t="s">
        <v>80</v>
      </c>
      <c r="AW164" s="12" t="s">
        <v>31</v>
      </c>
      <c r="AX164" s="12" t="s">
        <v>70</v>
      </c>
      <c r="AY164" s="141" t="s">
        <v>130</v>
      </c>
    </row>
    <row r="165" spans="2:65" s="12" customFormat="1" x14ac:dyDescent="0.2">
      <c r="B165" s="140"/>
      <c r="D165" s="136" t="s">
        <v>142</v>
      </c>
      <c r="E165" s="141" t="s">
        <v>3</v>
      </c>
      <c r="F165" s="142" t="s">
        <v>144</v>
      </c>
      <c r="H165" s="143">
        <v>155</v>
      </c>
      <c r="L165" s="140"/>
      <c r="M165" s="144"/>
      <c r="T165" s="145"/>
      <c r="AT165" s="141" t="s">
        <v>142</v>
      </c>
      <c r="AU165" s="141" t="s">
        <v>80</v>
      </c>
      <c r="AV165" s="12" t="s">
        <v>80</v>
      </c>
      <c r="AW165" s="12" t="s">
        <v>31</v>
      </c>
      <c r="AX165" s="12" t="s">
        <v>70</v>
      </c>
      <c r="AY165" s="141" t="s">
        <v>130</v>
      </c>
    </row>
    <row r="166" spans="2:65" s="12" customFormat="1" x14ac:dyDescent="0.2">
      <c r="B166" s="140"/>
      <c r="D166" s="136" t="s">
        <v>142</v>
      </c>
      <c r="E166" s="141" t="s">
        <v>3</v>
      </c>
      <c r="F166" s="142" t="s">
        <v>194</v>
      </c>
      <c r="H166" s="143">
        <v>136.5</v>
      </c>
      <c r="L166" s="140"/>
      <c r="M166" s="144"/>
      <c r="T166" s="145"/>
      <c r="AT166" s="141" t="s">
        <v>142</v>
      </c>
      <c r="AU166" s="141" t="s">
        <v>80</v>
      </c>
      <c r="AV166" s="12" t="s">
        <v>80</v>
      </c>
      <c r="AW166" s="12" t="s">
        <v>31</v>
      </c>
      <c r="AX166" s="12" t="s">
        <v>70</v>
      </c>
      <c r="AY166" s="141" t="s">
        <v>130</v>
      </c>
    </row>
    <row r="167" spans="2:65" s="12" customFormat="1" x14ac:dyDescent="0.2">
      <c r="B167" s="140"/>
      <c r="D167" s="136" t="s">
        <v>142</v>
      </c>
      <c r="E167" s="141" t="s">
        <v>3</v>
      </c>
      <c r="F167" s="142" t="s">
        <v>195</v>
      </c>
      <c r="H167" s="143">
        <v>273</v>
      </c>
      <c r="L167" s="140"/>
      <c r="M167" s="144"/>
      <c r="T167" s="145"/>
      <c r="AT167" s="141" t="s">
        <v>142</v>
      </c>
      <c r="AU167" s="141" t="s">
        <v>80</v>
      </c>
      <c r="AV167" s="12" t="s">
        <v>80</v>
      </c>
      <c r="AW167" s="12" t="s">
        <v>31</v>
      </c>
      <c r="AX167" s="12" t="s">
        <v>70</v>
      </c>
      <c r="AY167" s="141" t="s">
        <v>130</v>
      </c>
    </row>
    <row r="168" spans="2:65" s="12" customFormat="1" x14ac:dyDescent="0.2">
      <c r="B168" s="140"/>
      <c r="D168" s="136" t="s">
        <v>142</v>
      </c>
      <c r="E168" s="141" t="s">
        <v>3</v>
      </c>
      <c r="F168" s="142" t="s">
        <v>196</v>
      </c>
      <c r="H168" s="143">
        <v>208</v>
      </c>
      <c r="L168" s="140"/>
      <c r="M168" s="144"/>
      <c r="T168" s="145"/>
      <c r="AT168" s="141" t="s">
        <v>142</v>
      </c>
      <c r="AU168" s="141" t="s">
        <v>80</v>
      </c>
      <c r="AV168" s="12" t="s">
        <v>80</v>
      </c>
      <c r="AW168" s="12" t="s">
        <v>31</v>
      </c>
      <c r="AX168" s="12" t="s">
        <v>70</v>
      </c>
      <c r="AY168" s="141" t="s">
        <v>130</v>
      </c>
    </row>
    <row r="169" spans="2:65" s="12" customFormat="1" x14ac:dyDescent="0.2">
      <c r="B169" s="140"/>
      <c r="D169" s="136" t="s">
        <v>142</v>
      </c>
      <c r="E169" s="141" t="s">
        <v>3</v>
      </c>
      <c r="F169" s="142" t="s">
        <v>197</v>
      </c>
      <c r="H169" s="143">
        <v>65.8</v>
      </c>
      <c r="L169" s="140"/>
      <c r="M169" s="144"/>
      <c r="T169" s="145"/>
      <c r="AT169" s="141" t="s">
        <v>142</v>
      </c>
      <c r="AU169" s="141" t="s">
        <v>80</v>
      </c>
      <c r="AV169" s="12" t="s">
        <v>80</v>
      </c>
      <c r="AW169" s="12" t="s">
        <v>31</v>
      </c>
      <c r="AX169" s="12" t="s">
        <v>70</v>
      </c>
      <c r="AY169" s="141" t="s">
        <v>130</v>
      </c>
    </row>
    <row r="170" spans="2:65" s="12" customFormat="1" x14ac:dyDescent="0.2">
      <c r="B170" s="140"/>
      <c r="D170" s="136" t="s">
        <v>142</v>
      </c>
      <c r="E170" s="141" t="s">
        <v>3</v>
      </c>
      <c r="F170" s="142" t="s">
        <v>198</v>
      </c>
      <c r="H170" s="143">
        <v>12</v>
      </c>
      <c r="L170" s="140"/>
      <c r="M170" s="144"/>
      <c r="T170" s="145"/>
      <c r="AT170" s="141" t="s">
        <v>142</v>
      </c>
      <c r="AU170" s="141" t="s">
        <v>80</v>
      </c>
      <c r="AV170" s="12" t="s">
        <v>80</v>
      </c>
      <c r="AW170" s="12" t="s">
        <v>31</v>
      </c>
      <c r="AX170" s="12" t="s">
        <v>70</v>
      </c>
      <c r="AY170" s="141" t="s">
        <v>130</v>
      </c>
    </row>
    <row r="171" spans="2:65" s="12" customFormat="1" x14ac:dyDescent="0.2">
      <c r="B171" s="140"/>
      <c r="D171" s="136" t="s">
        <v>142</v>
      </c>
      <c r="E171" s="141" t="s">
        <v>3</v>
      </c>
      <c r="F171" s="142" t="s">
        <v>199</v>
      </c>
      <c r="H171" s="143">
        <v>5.25</v>
      </c>
      <c r="L171" s="140"/>
      <c r="M171" s="144"/>
      <c r="T171" s="145"/>
      <c r="AT171" s="141" t="s">
        <v>142</v>
      </c>
      <c r="AU171" s="141" t="s">
        <v>80</v>
      </c>
      <c r="AV171" s="12" t="s">
        <v>80</v>
      </c>
      <c r="AW171" s="12" t="s">
        <v>31</v>
      </c>
      <c r="AX171" s="12" t="s">
        <v>70</v>
      </c>
      <c r="AY171" s="141" t="s">
        <v>130</v>
      </c>
    </row>
    <row r="172" spans="2:65" s="12" customFormat="1" x14ac:dyDescent="0.2">
      <c r="B172" s="140"/>
      <c r="D172" s="136" t="s">
        <v>142</v>
      </c>
      <c r="E172" s="141" t="s">
        <v>3</v>
      </c>
      <c r="F172" s="142" t="s">
        <v>200</v>
      </c>
      <c r="H172" s="143">
        <v>19.5</v>
      </c>
      <c r="L172" s="140"/>
      <c r="M172" s="144"/>
      <c r="T172" s="145"/>
      <c r="AT172" s="141" t="s">
        <v>142</v>
      </c>
      <c r="AU172" s="141" t="s">
        <v>80</v>
      </c>
      <c r="AV172" s="12" t="s">
        <v>80</v>
      </c>
      <c r="AW172" s="12" t="s">
        <v>31</v>
      </c>
      <c r="AX172" s="12" t="s">
        <v>70</v>
      </c>
      <c r="AY172" s="141" t="s">
        <v>130</v>
      </c>
    </row>
    <row r="173" spans="2:65" s="12" customFormat="1" x14ac:dyDescent="0.2">
      <c r="B173" s="140"/>
      <c r="D173" s="136" t="s">
        <v>142</v>
      </c>
      <c r="E173" s="141" t="s">
        <v>3</v>
      </c>
      <c r="F173" s="142" t="s">
        <v>201</v>
      </c>
      <c r="H173" s="143">
        <v>4.2</v>
      </c>
      <c r="L173" s="140"/>
      <c r="M173" s="144"/>
      <c r="T173" s="145"/>
      <c r="AT173" s="141" t="s">
        <v>142</v>
      </c>
      <c r="AU173" s="141" t="s">
        <v>80</v>
      </c>
      <c r="AV173" s="12" t="s">
        <v>80</v>
      </c>
      <c r="AW173" s="12" t="s">
        <v>31</v>
      </c>
      <c r="AX173" s="12" t="s">
        <v>70</v>
      </c>
      <c r="AY173" s="141" t="s">
        <v>130</v>
      </c>
    </row>
    <row r="174" spans="2:65" s="12" customFormat="1" x14ac:dyDescent="0.2">
      <c r="B174" s="140"/>
      <c r="D174" s="136" t="s">
        <v>142</v>
      </c>
      <c r="E174" s="141" t="s">
        <v>3</v>
      </c>
      <c r="F174" s="142" t="s">
        <v>202</v>
      </c>
      <c r="H174" s="143">
        <v>1.5</v>
      </c>
      <c r="L174" s="140"/>
      <c r="M174" s="144"/>
      <c r="T174" s="145"/>
      <c r="AT174" s="141" t="s">
        <v>142</v>
      </c>
      <c r="AU174" s="141" t="s">
        <v>80</v>
      </c>
      <c r="AV174" s="12" t="s">
        <v>80</v>
      </c>
      <c r="AW174" s="12" t="s">
        <v>31</v>
      </c>
      <c r="AX174" s="12" t="s">
        <v>70</v>
      </c>
      <c r="AY174" s="141" t="s">
        <v>130</v>
      </c>
    </row>
    <row r="175" spans="2:65" s="13" customFormat="1" x14ac:dyDescent="0.2">
      <c r="B175" s="146"/>
      <c r="D175" s="136" t="s">
        <v>142</v>
      </c>
      <c r="E175" s="147" t="s">
        <v>3</v>
      </c>
      <c r="F175" s="148" t="s">
        <v>149</v>
      </c>
      <c r="H175" s="149">
        <v>1095.75</v>
      </c>
      <c r="L175" s="146"/>
      <c r="M175" s="150"/>
      <c r="T175" s="151"/>
      <c r="AT175" s="147" t="s">
        <v>142</v>
      </c>
      <c r="AU175" s="147" t="s">
        <v>80</v>
      </c>
      <c r="AV175" s="13" t="s">
        <v>137</v>
      </c>
      <c r="AW175" s="13" t="s">
        <v>31</v>
      </c>
      <c r="AX175" s="13" t="s">
        <v>78</v>
      </c>
      <c r="AY175" s="147" t="s">
        <v>130</v>
      </c>
    </row>
    <row r="176" spans="2:65" s="12" customFormat="1" x14ac:dyDescent="0.2">
      <c r="B176" s="140"/>
      <c r="D176" s="136" t="s">
        <v>142</v>
      </c>
      <c r="F176" s="142" t="s">
        <v>207</v>
      </c>
      <c r="H176" s="143">
        <v>32872.5</v>
      </c>
      <c r="L176" s="140"/>
      <c r="M176" s="144"/>
      <c r="T176" s="145"/>
      <c r="AT176" s="141" t="s">
        <v>142</v>
      </c>
      <c r="AU176" s="141" t="s">
        <v>80</v>
      </c>
      <c r="AV176" s="12" t="s">
        <v>80</v>
      </c>
      <c r="AW176" s="12" t="s">
        <v>4</v>
      </c>
      <c r="AX176" s="12" t="s">
        <v>78</v>
      </c>
      <c r="AY176" s="141" t="s">
        <v>130</v>
      </c>
    </row>
    <row r="177" spans="2:65" s="1" customFormat="1" ht="16.5" customHeight="1" x14ac:dyDescent="0.2">
      <c r="B177" s="123"/>
      <c r="C177" s="124" t="s">
        <v>208</v>
      </c>
      <c r="D177" s="124" t="s">
        <v>132</v>
      </c>
      <c r="E177" s="125" t="s">
        <v>209</v>
      </c>
      <c r="F177" s="126" t="s">
        <v>210</v>
      </c>
      <c r="G177" s="127" t="s">
        <v>211</v>
      </c>
      <c r="H177" s="128">
        <v>10</v>
      </c>
      <c r="I177" s="129"/>
      <c r="J177" s="129">
        <f>ROUND(I177*H177,2)</f>
        <v>0</v>
      </c>
      <c r="K177" s="126" t="s">
        <v>136</v>
      </c>
      <c r="L177" s="29"/>
      <c r="M177" s="130" t="s">
        <v>3</v>
      </c>
      <c r="N177" s="131" t="s">
        <v>41</v>
      </c>
      <c r="O177" s="132">
        <v>0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137</v>
      </c>
      <c r="AT177" s="134" t="s">
        <v>132</v>
      </c>
      <c r="AU177" s="134" t="s">
        <v>80</v>
      </c>
      <c r="AY177" s="17" t="s">
        <v>130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7" t="s">
        <v>78</v>
      </c>
      <c r="BK177" s="135">
        <f>ROUND(I177*H177,2)</f>
        <v>0</v>
      </c>
      <c r="BL177" s="17" t="s">
        <v>137</v>
      </c>
      <c r="BM177" s="134" t="s">
        <v>212</v>
      </c>
    </row>
    <row r="178" spans="2:65" s="1" customFormat="1" x14ac:dyDescent="0.2">
      <c r="B178" s="29"/>
      <c r="D178" s="136" t="s">
        <v>139</v>
      </c>
      <c r="F178" s="137" t="s">
        <v>210</v>
      </c>
      <c r="L178" s="29"/>
      <c r="M178" s="138"/>
      <c r="T178" s="49"/>
      <c r="AT178" s="17" t="s">
        <v>139</v>
      </c>
      <c r="AU178" s="17" t="s">
        <v>80</v>
      </c>
    </row>
    <row r="179" spans="2:65" s="1" customFormat="1" ht="67.2" x14ac:dyDescent="0.2">
      <c r="B179" s="29"/>
      <c r="D179" s="136" t="s">
        <v>140</v>
      </c>
      <c r="F179" s="139" t="s">
        <v>141</v>
      </c>
      <c r="L179" s="29"/>
      <c r="M179" s="138"/>
      <c r="T179" s="49"/>
      <c r="AT179" s="17" t="s">
        <v>140</v>
      </c>
      <c r="AU179" s="17" t="s">
        <v>80</v>
      </c>
    </row>
    <row r="180" spans="2:65" s="1" customFormat="1" ht="16.5" customHeight="1" x14ac:dyDescent="0.2">
      <c r="B180" s="123"/>
      <c r="C180" s="124" t="s">
        <v>9</v>
      </c>
      <c r="D180" s="124" t="s">
        <v>132</v>
      </c>
      <c r="E180" s="125" t="s">
        <v>213</v>
      </c>
      <c r="F180" s="126" t="s">
        <v>214</v>
      </c>
      <c r="G180" s="127" t="s">
        <v>152</v>
      </c>
      <c r="H180" s="128">
        <v>300</v>
      </c>
      <c r="I180" s="129"/>
      <c r="J180" s="129">
        <f>ROUND(I180*H180,2)</f>
        <v>0</v>
      </c>
      <c r="K180" s="126" t="s">
        <v>136</v>
      </c>
      <c r="L180" s="29"/>
      <c r="M180" s="130" t="s">
        <v>3</v>
      </c>
      <c r="N180" s="131" t="s">
        <v>41</v>
      </c>
      <c r="O180" s="132">
        <v>0</v>
      </c>
      <c r="P180" s="132">
        <f>O180*H180</f>
        <v>0</v>
      </c>
      <c r="Q180" s="132">
        <v>0</v>
      </c>
      <c r="R180" s="132">
        <f>Q180*H180</f>
        <v>0</v>
      </c>
      <c r="S180" s="132">
        <v>0</v>
      </c>
      <c r="T180" s="133">
        <f>S180*H180</f>
        <v>0</v>
      </c>
      <c r="AR180" s="134" t="s">
        <v>137</v>
      </c>
      <c r="AT180" s="134" t="s">
        <v>132</v>
      </c>
      <c r="AU180" s="134" t="s">
        <v>80</v>
      </c>
      <c r="AY180" s="17" t="s">
        <v>130</v>
      </c>
      <c r="BE180" s="135">
        <f>IF(N180="základní",J180,0)</f>
        <v>0</v>
      </c>
      <c r="BF180" s="135">
        <f>IF(N180="snížená",J180,0)</f>
        <v>0</v>
      </c>
      <c r="BG180" s="135">
        <f>IF(N180="zákl. přenesená",J180,0)</f>
        <v>0</v>
      </c>
      <c r="BH180" s="135">
        <f>IF(N180="sníž. přenesená",J180,0)</f>
        <v>0</v>
      </c>
      <c r="BI180" s="135">
        <f>IF(N180="nulová",J180,0)</f>
        <v>0</v>
      </c>
      <c r="BJ180" s="17" t="s">
        <v>78</v>
      </c>
      <c r="BK180" s="135">
        <f>ROUND(I180*H180,2)</f>
        <v>0</v>
      </c>
      <c r="BL180" s="17" t="s">
        <v>137</v>
      </c>
      <c r="BM180" s="134" t="s">
        <v>215</v>
      </c>
    </row>
    <row r="181" spans="2:65" s="1" customFormat="1" x14ac:dyDescent="0.2">
      <c r="B181" s="29"/>
      <c r="D181" s="136" t="s">
        <v>139</v>
      </c>
      <c r="F181" s="137" t="s">
        <v>214</v>
      </c>
      <c r="L181" s="29"/>
      <c r="M181" s="138"/>
      <c r="T181" s="49"/>
      <c r="AT181" s="17" t="s">
        <v>139</v>
      </c>
      <c r="AU181" s="17" t="s">
        <v>80</v>
      </c>
    </row>
    <row r="182" spans="2:65" s="1" customFormat="1" ht="67.2" x14ac:dyDescent="0.2">
      <c r="B182" s="29"/>
      <c r="D182" s="136" t="s">
        <v>140</v>
      </c>
      <c r="F182" s="139" t="s">
        <v>154</v>
      </c>
      <c r="L182" s="29"/>
      <c r="M182" s="138"/>
      <c r="T182" s="49"/>
      <c r="AT182" s="17" t="s">
        <v>140</v>
      </c>
      <c r="AU182" s="17" t="s">
        <v>80</v>
      </c>
    </row>
    <row r="183" spans="2:65" s="12" customFormat="1" x14ac:dyDescent="0.2">
      <c r="B183" s="140"/>
      <c r="D183" s="136" t="s">
        <v>142</v>
      </c>
      <c r="E183" s="141" t="s">
        <v>3</v>
      </c>
      <c r="F183" s="142" t="s">
        <v>216</v>
      </c>
      <c r="H183" s="143">
        <v>10</v>
      </c>
      <c r="L183" s="140"/>
      <c r="M183" s="144"/>
      <c r="T183" s="145"/>
      <c r="AT183" s="141" t="s">
        <v>142</v>
      </c>
      <c r="AU183" s="141" t="s">
        <v>80</v>
      </c>
      <c r="AV183" s="12" t="s">
        <v>80</v>
      </c>
      <c r="AW183" s="12" t="s">
        <v>31</v>
      </c>
      <c r="AX183" s="12" t="s">
        <v>78</v>
      </c>
      <c r="AY183" s="141" t="s">
        <v>130</v>
      </c>
    </row>
    <row r="184" spans="2:65" s="12" customFormat="1" x14ac:dyDescent="0.2">
      <c r="B184" s="140"/>
      <c r="D184" s="136" t="s">
        <v>142</v>
      </c>
      <c r="F184" s="142" t="s">
        <v>217</v>
      </c>
      <c r="H184" s="143">
        <v>300</v>
      </c>
      <c r="L184" s="140"/>
      <c r="M184" s="144"/>
      <c r="T184" s="145"/>
      <c r="AT184" s="141" t="s">
        <v>142</v>
      </c>
      <c r="AU184" s="141" t="s">
        <v>80</v>
      </c>
      <c r="AV184" s="12" t="s">
        <v>80</v>
      </c>
      <c r="AW184" s="12" t="s">
        <v>4</v>
      </c>
      <c r="AX184" s="12" t="s">
        <v>78</v>
      </c>
      <c r="AY184" s="141" t="s">
        <v>130</v>
      </c>
    </row>
    <row r="185" spans="2:65" s="1" customFormat="1" ht="16.5" customHeight="1" x14ac:dyDescent="0.2">
      <c r="B185" s="123"/>
      <c r="C185" s="124" t="s">
        <v>218</v>
      </c>
      <c r="D185" s="124" t="s">
        <v>132</v>
      </c>
      <c r="E185" s="125" t="s">
        <v>219</v>
      </c>
      <c r="F185" s="126" t="s">
        <v>220</v>
      </c>
      <c r="G185" s="127" t="s">
        <v>211</v>
      </c>
      <c r="H185" s="128">
        <v>1020</v>
      </c>
      <c r="I185" s="129"/>
      <c r="J185" s="129">
        <f>ROUND(I185*H185,2)</f>
        <v>0</v>
      </c>
      <c r="K185" s="126" t="s">
        <v>136</v>
      </c>
      <c r="L185" s="29"/>
      <c r="M185" s="130" t="s">
        <v>3</v>
      </c>
      <c r="N185" s="131" t="s">
        <v>41</v>
      </c>
      <c r="O185" s="132">
        <v>0</v>
      </c>
      <c r="P185" s="132">
        <f>O185*H185</f>
        <v>0</v>
      </c>
      <c r="Q185" s="132">
        <v>0</v>
      </c>
      <c r="R185" s="132">
        <f>Q185*H185</f>
        <v>0</v>
      </c>
      <c r="S185" s="132">
        <v>0</v>
      </c>
      <c r="T185" s="133">
        <f>S185*H185</f>
        <v>0</v>
      </c>
      <c r="AR185" s="134" t="s">
        <v>137</v>
      </c>
      <c r="AT185" s="134" t="s">
        <v>132</v>
      </c>
      <c r="AU185" s="134" t="s">
        <v>80</v>
      </c>
      <c r="AY185" s="17" t="s">
        <v>130</v>
      </c>
      <c r="BE185" s="135">
        <f>IF(N185="základní",J185,0)</f>
        <v>0</v>
      </c>
      <c r="BF185" s="135">
        <f>IF(N185="snížená",J185,0)</f>
        <v>0</v>
      </c>
      <c r="BG185" s="135">
        <f>IF(N185="zákl. přenesená",J185,0)</f>
        <v>0</v>
      </c>
      <c r="BH185" s="135">
        <f>IF(N185="sníž. přenesená",J185,0)</f>
        <v>0</v>
      </c>
      <c r="BI185" s="135">
        <f>IF(N185="nulová",J185,0)</f>
        <v>0</v>
      </c>
      <c r="BJ185" s="17" t="s">
        <v>78</v>
      </c>
      <c r="BK185" s="135">
        <f>ROUND(I185*H185,2)</f>
        <v>0</v>
      </c>
      <c r="BL185" s="17" t="s">
        <v>137</v>
      </c>
      <c r="BM185" s="134" t="s">
        <v>221</v>
      </c>
    </row>
    <row r="186" spans="2:65" s="1" customFormat="1" x14ac:dyDescent="0.2">
      <c r="B186" s="29"/>
      <c r="D186" s="136" t="s">
        <v>139</v>
      </c>
      <c r="F186" s="137" t="s">
        <v>220</v>
      </c>
      <c r="L186" s="29"/>
      <c r="M186" s="138"/>
      <c r="T186" s="49"/>
      <c r="AT186" s="17" t="s">
        <v>139</v>
      </c>
      <c r="AU186" s="17" t="s">
        <v>80</v>
      </c>
    </row>
    <row r="187" spans="2:65" s="1" customFormat="1" ht="67.2" x14ac:dyDescent="0.2">
      <c r="B187" s="29"/>
      <c r="D187" s="136" t="s">
        <v>140</v>
      </c>
      <c r="F187" s="139" t="s">
        <v>141</v>
      </c>
      <c r="L187" s="29"/>
      <c r="M187" s="138"/>
      <c r="T187" s="49"/>
      <c r="AT187" s="17" t="s">
        <v>140</v>
      </c>
      <c r="AU187" s="17" t="s">
        <v>80</v>
      </c>
    </row>
    <row r="188" spans="2:65" s="1" customFormat="1" ht="16.5" customHeight="1" x14ac:dyDescent="0.2">
      <c r="B188" s="123"/>
      <c r="C188" s="124" t="s">
        <v>222</v>
      </c>
      <c r="D188" s="124" t="s">
        <v>132</v>
      </c>
      <c r="E188" s="125" t="s">
        <v>223</v>
      </c>
      <c r="F188" s="126" t="s">
        <v>224</v>
      </c>
      <c r="G188" s="127" t="s">
        <v>152</v>
      </c>
      <c r="H188" s="128">
        <v>46800</v>
      </c>
      <c r="I188" s="129"/>
      <c r="J188" s="129">
        <f>ROUND(I188*H188,2)</f>
        <v>0</v>
      </c>
      <c r="K188" s="126" t="s">
        <v>136</v>
      </c>
      <c r="L188" s="29"/>
      <c r="M188" s="130" t="s">
        <v>3</v>
      </c>
      <c r="N188" s="131" t="s">
        <v>41</v>
      </c>
      <c r="O188" s="132">
        <v>0</v>
      </c>
      <c r="P188" s="132">
        <f>O188*H188</f>
        <v>0</v>
      </c>
      <c r="Q188" s="132">
        <v>0</v>
      </c>
      <c r="R188" s="132">
        <f>Q188*H188</f>
        <v>0</v>
      </c>
      <c r="S188" s="132">
        <v>0</v>
      </c>
      <c r="T188" s="133">
        <f>S188*H188</f>
        <v>0</v>
      </c>
      <c r="AR188" s="134" t="s">
        <v>137</v>
      </c>
      <c r="AT188" s="134" t="s">
        <v>132</v>
      </c>
      <c r="AU188" s="134" t="s">
        <v>80</v>
      </c>
      <c r="AY188" s="17" t="s">
        <v>130</v>
      </c>
      <c r="BE188" s="135">
        <f>IF(N188="základní",J188,0)</f>
        <v>0</v>
      </c>
      <c r="BF188" s="135">
        <f>IF(N188="snížená",J188,0)</f>
        <v>0</v>
      </c>
      <c r="BG188" s="135">
        <f>IF(N188="zákl. přenesená",J188,0)</f>
        <v>0</v>
      </c>
      <c r="BH188" s="135">
        <f>IF(N188="sníž. přenesená",J188,0)</f>
        <v>0</v>
      </c>
      <c r="BI188" s="135">
        <f>IF(N188="nulová",J188,0)</f>
        <v>0</v>
      </c>
      <c r="BJ188" s="17" t="s">
        <v>78</v>
      </c>
      <c r="BK188" s="135">
        <f>ROUND(I188*H188,2)</f>
        <v>0</v>
      </c>
      <c r="BL188" s="17" t="s">
        <v>137</v>
      </c>
      <c r="BM188" s="134" t="s">
        <v>225</v>
      </c>
    </row>
    <row r="189" spans="2:65" s="1" customFormat="1" x14ac:dyDescent="0.2">
      <c r="B189" s="29"/>
      <c r="D189" s="136" t="s">
        <v>139</v>
      </c>
      <c r="F189" s="137" t="s">
        <v>224</v>
      </c>
      <c r="L189" s="29"/>
      <c r="M189" s="138"/>
      <c r="T189" s="49"/>
      <c r="AT189" s="17" t="s">
        <v>139</v>
      </c>
      <c r="AU189" s="17" t="s">
        <v>80</v>
      </c>
    </row>
    <row r="190" spans="2:65" s="1" customFormat="1" ht="67.2" x14ac:dyDescent="0.2">
      <c r="B190" s="29"/>
      <c r="D190" s="136" t="s">
        <v>140</v>
      </c>
      <c r="F190" s="139" t="s">
        <v>154</v>
      </c>
      <c r="L190" s="29"/>
      <c r="M190" s="138"/>
      <c r="T190" s="49"/>
      <c r="AT190" s="17" t="s">
        <v>140</v>
      </c>
      <c r="AU190" s="17" t="s">
        <v>80</v>
      </c>
    </row>
    <row r="191" spans="2:65" s="12" customFormat="1" x14ac:dyDescent="0.2">
      <c r="B191" s="140"/>
      <c r="D191" s="136" t="s">
        <v>142</v>
      </c>
      <c r="E191" s="141" t="s">
        <v>3</v>
      </c>
      <c r="F191" s="142" t="s">
        <v>226</v>
      </c>
      <c r="H191" s="143">
        <v>1020</v>
      </c>
      <c r="L191" s="140"/>
      <c r="M191" s="144"/>
      <c r="T191" s="145"/>
      <c r="AT191" s="141" t="s">
        <v>142</v>
      </c>
      <c r="AU191" s="141" t="s">
        <v>80</v>
      </c>
      <c r="AV191" s="12" t="s">
        <v>80</v>
      </c>
      <c r="AW191" s="12" t="s">
        <v>31</v>
      </c>
      <c r="AX191" s="12" t="s">
        <v>70</v>
      </c>
      <c r="AY191" s="141" t="s">
        <v>130</v>
      </c>
    </row>
    <row r="192" spans="2:65" s="12" customFormat="1" x14ac:dyDescent="0.2">
      <c r="B192" s="140"/>
      <c r="D192" s="136" t="s">
        <v>142</v>
      </c>
      <c r="E192" s="141" t="s">
        <v>3</v>
      </c>
      <c r="F192" s="142" t="s">
        <v>227</v>
      </c>
      <c r="H192" s="143">
        <v>540</v>
      </c>
      <c r="L192" s="140"/>
      <c r="M192" s="144"/>
      <c r="T192" s="145"/>
      <c r="AT192" s="141" t="s">
        <v>142</v>
      </c>
      <c r="AU192" s="141" t="s">
        <v>80</v>
      </c>
      <c r="AV192" s="12" t="s">
        <v>80</v>
      </c>
      <c r="AW192" s="12" t="s">
        <v>31</v>
      </c>
      <c r="AX192" s="12" t="s">
        <v>70</v>
      </c>
      <c r="AY192" s="141" t="s">
        <v>130</v>
      </c>
    </row>
    <row r="193" spans="2:65" s="13" customFormat="1" x14ac:dyDescent="0.2">
      <c r="B193" s="146"/>
      <c r="D193" s="136" t="s">
        <v>142</v>
      </c>
      <c r="E193" s="147" t="s">
        <v>3</v>
      </c>
      <c r="F193" s="148" t="s">
        <v>149</v>
      </c>
      <c r="H193" s="149">
        <v>1560</v>
      </c>
      <c r="L193" s="146"/>
      <c r="M193" s="150"/>
      <c r="T193" s="151"/>
      <c r="AT193" s="147" t="s">
        <v>142</v>
      </c>
      <c r="AU193" s="147" t="s">
        <v>80</v>
      </c>
      <c r="AV193" s="13" t="s">
        <v>137</v>
      </c>
      <c r="AW193" s="13" t="s">
        <v>31</v>
      </c>
      <c r="AX193" s="13" t="s">
        <v>78</v>
      </c>
      <c r="AY193" s="147" t="s">
        <v>130</v>
      </c>
    </row>
    <row r="194" spans="2:65" s="12" customFormat="1" x14ac:dyDescent="0.2">
      <c r="B194" s="140"/>
      <c r="D194" s="136" t="s">
        <v>142</v>
      </c>
      <c r="F194" s="142" t="s">
        <v>228</v>
      </c>
      <c r="H194" s="143">
        <v>46800</v>
      </c>
      <c r="L194" s="140"/>
      <c r="M194" s="144"/>
      <c r="T194" s="145"/>
      <c r="AT194" s="141" t="s">
        <v>142</v>
      </c>
      <c r="AU194" s="141" t="s">
        <v>80</v>
      </c>
      <c r="AV194" s="12" t="s">
        <v>80</v>
      </c>
      <c r="AW194" s="12" t="s">
        <v>4</v>
      </c>
      <c r="AX194" s="12" t="s">
        <v>78</v>
      </c>
      <c r="AY194" s="141" t="s">
        <v>130</v>
      </c>
    </row>
    <row r="195" spans="2:65" s="1" customFormat="1" ht="16.5" customHeight="1" x14ac:dyDescent="0.2">
      <c r="B195" s="123"/>
      <c r="C195" s="124" t="s">
        <v>229</v>
      </c>
      <c r="D195" s="124" t="s">
        <v>132</v>
      </c>
      <c r="E195" s="125" t="s">
        <v>230</v>
      </c>
      <c r="F195" s="126" t="s">
        <v>231</v>
      </c>
      <c r="G195" s="127" t="s">
        <v>232</v>
      </c>
      <c r="H195" s="128">
        <v>336</v>
      </c>
      <c r="I195" s="129"/>
      <c r="J195" s="129">
        <f>ROUND(I195*H195,2)</f>
        <v>0</v>
      </c>
      <c r="K195" s="126" t="s">
        <v>136</v>
      </c>
      <c r="L195" s="29"/>
      <c r="M195" s="130" t="s">
        <v>3</v>
      </c>
      <c r="N195" s="131" t="s">
        <v>41</v>
      </c>
      <c r="O195" s="132">
        <v>0</v>
      </c>
      <c r="P195" s="132">
        <f>O195*H195</f>
        <v>0</v>
      </c>
      <c r="Q195" s="132">
        <v>0</v>
      </c>
      <c r="R195" s="132">
        <f>Q195*H195</f>
        <v>0</v>
      </c>
      <c r="S195" s="132">
        <v>0</v>
      </c>
      <c r="T195" s="133">
        <f>S195*H195</f>
        <v>0</v>
      </c>
      <c r="AR195" s="134" t="s">
        <v>137</v>
      </c>
      <c r="AT195" s="134" t="s">
        <v>132</v>
      </c>
      <c r="AU195" s="134" t="s">
        <v>80</v>
      </c>
      <c r="AY195" s="17" t="s">
        <v>130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7" t="s">
        <v>78</v>
      </c>
      <c r="BK195" s="135">
        <f>ROUND(I195*H195,2)</f>
        <v>0</v>
      </c>
      <c r="BL195" s="17" t="s">
        <v>137</v>
      </c>
      <c r="BM195" s="134" t="s">
        <v>233</v>
      </c>
    </row>
    <row r="196" spans="2:65" s="1" customFormat="1" x14ac:dyDescent="0.2">
      <c r="B196" s="29"/>
      <c r="D196" s="136" t="s">
        <v>139</v>
      </c>
      <c r="F196" s="137" t="s">
        <v>231</v>
      </c>
      <c r="L196" s="29"/>
      <c r="M196" s="138"/>
      <c r="T196" s="49"/>
      <c r="AT196" s="17" t="s">
        <v>139</v>
      </c>
      <c r="AU196" s="17" t="s">
        <v>80</v>
      </c>
    </row>
    <row r="197" spans="2:65" s="1" customFormat="1" ht="86.4" x14ac:dyDescent="0.2">
      <c r="B197" s="29"/>
      <c r="D197" s="136" t="s">
        <v>140</v>
      </c>
      <c r="F197" s="139" t="s">
        <v>234</v>
      </c>
      <c r="L197" s="29"/>
      <c r="M197" s="138"/>
      <c r="T197" s="49"/>
      <c r="AT197" s="17" t="s">
        <v>140</v>
      </c>
      <c r="AU197" s="17" t="s">
        <v>80</v>
      </c>
    </row>
    <row r="198" spans="2:65" s="12" customFormat="1" x14ac:dyDescent="0.2">
      <c r="B198" s="140"/>
      <c r="D198" s="136" t="s">
        <v>142</v>
      </c>
      <c r="E198" s="141" t="s">
        <v>3</v>
      </c>
      <c r="F198" s="142" t="s">
        <v>235</v>
      </c>
      <c r="H198" s="143">
        <v>336</v>
      </c>
      <c r="L198" s="140"/>
      <c r="M198" s="144"/>
      <c r="T198" s="145"/>
      <c r="AT198" s="141" t="s">
        <v>142</v>
      </c>
      <c r="AU198" s="141" t="s">
        <v>80</v>
      </c>
      <c r="AV198" s="12" t="s">
        <v>80</v>
      </c>
      <c r="AW198" s="12" t="s">
        <v>31</v>
      </c>
      <c r="AX198" s="12" t="s">
        <v>78</v>
      </c>
      <c r="AY198" s="141" t="s">
        <v>130</v>
      </c>
    </row>
    <row r="199" spans="2:65" s="1" customFormat="1" ht="16.5" customHeight="1" x14ac:dyDescent="0.2">
      <c r="B199" s="123"/>
      <c r="C199" s="124" t="s">
        <v>236</v>
      </c>
      <c r="D199" s="124" t="s">
        <v>132</v>
      </c>
      <c r="E199" s="125" t="s">
        <v>237</v>
      </c>
      <c r="F199" s="126" t="s">
        <v>238</v>
      </c>
      <c r="G199" s="127" t="s">
        <v>135</v>
      </c>
      <c r="H199" s="128">
        <v>229.5</v>
      </c>
      <c r="I199" s="129"/>
      <c r="J199" s="129">
        <f>ROUND(I199*H199,2)</f>
        <v>0</v>
      </c>
      <c r="K199" s="126" t="s">
        <v>136</v>
      </c>
      <c r="L199" s="29"/>
      <c r="M199" s="130" t="s">
        <v>3</v>
      </c>
      <c r="N199" s="131" t="s">
        <v>41</v>
      </c>
      <c r="O199" s="132">
        <v>0</v>
      </c>
      <c r="P199" s="132">
        <f>O199*H199</f>
        <v>0</v>
      </c>
      <c r="Q199" s="132">
        <v>0</v>
      </c>
      <c r="R199" s="132">
        <f>Q199*H199</f>
        <v>0</v>
      </c>
      <c r="S199" s="132">
        <v>0</v>
      </c>
      <c r="T199" s="133">
        <f>S199*H199</f>
        <v>0</v>
      </c>
      <c r="AR199" s="134" t="s">
        <v>137</v>
      </c>
      <c r="AT199" s="134" t="s">
        <v>132</v>
      </c>
      <c r="AU199" s="134" t="s">
        <v>80</v>
      </c>
      <c r="AY199" s="17" t="s">
        <v>130</v>
      </c>
      <c r="BE199" s="135">
        <f>IF(N199="základní",J199,0)</f>
        <v>0</v>
      </c>
      <c r="BF199" s="135">
        <f>IF(N199="snížená",J199,0)</f>
        <v>0</v>
      </c>
      <c r="BG199" s="135">
        <f>IF(N199="zákl. přenesená",J199,0)</f>
        <v>0</v>
      </c>
      <c r="BH199" s="135">
        <f>IF(N199="sníž. přenesená",J199,0)</f>
        <v>0</v>
      </c>
      <c r="BI199" s="135">
        <f>IF(N199="nulová",J199,0)</f>
        <v>0</v>
      </c>
      <c r="BJ199" s="17" t="s">
        <v>78</v>
      </c>
      <c r="BK199" s="135">
        <f>ROUND(I199*H199,2)</f>
        <v>0</v>
      </c>
      <c r="BL199" s="17" t="s">
        <v>137</v>
      </c>
      <c r="BM199" s="134" t="s">
        <v>239</v>
      </c>
    </row>
    <row r="200" spans="2:65" s="1" customFormat="1" x14ac:dyDescent="0.2">
      <c r="B200" s="29"/>
      <c r="D200" s="136" t="s">
        <v>139</v>
      </c>
      <c r="F200" s="137" t="s">
        <v>238</v>
      </c>
      <c r="L200" s="29"/>
      <c r="M200" s="138"/>
      <c r="T200" s="49"/>
      <c r="AT200" s="17" t="s">
        <v>139</v>
      </c>
      <c r="AU200" s="17" t="s">
        <v>80</v>
      </c>
    </row>
    <row r="201" spans="2:65" s="1" customFormat="1" ht="57.6" x14ac:dyDescent="0.2">
      <c r="B201" s="29"/>
      <c r="D201" s="136" t="s">
        <v>140</v>
      </c>
      <c r="F201" s="139" t="s">
        <v>240</v>
      </c>
      <c r="L201" s="29"/>
      <c r="M201" s="138"/>
      <c r="T201" s="49"/>
      <c r="AT201" s="17" t="s">
        <v>140</v>
      </c>
      <c r="AU201" s="17" t="s">
        <v>80</v>
      </c>
    </row>
    <row r="202" spans="2:65" s="12" customFormat="1" x14ac:dyDescent="0.2">
      <c r="B202" s="140"/>
      <c r="D202" s="136" t="s">
        <v>142</v>
      </c>
      <c r="E202" s="141" t="s">
        <v>3</v>
      </c>
      <c r="F202" s="142" t="s">
        <v>241</v>
      </c>
      <c r="H202" s="143">
        <v>229.5</v>
      </c>
      <c r="L202" s="140"/>
      <c r="M202" s="144"/>
      <c r="T202" s="145"/>
      <c r="AT202" s="141" t="s">
        <v>142</v>
      </c>
      <c r="AU202" s="141" t="s">
        <v>80</v>
      </c>
      <c r="AV202" s="12" t="s">
        <v>80</v>
      </c>
      <c r="AW202" s="12" t="s">
        <v>31</v>
      </c>
      <c r="AX202" s="12" t="s">
        <v>78</v>
      </c>
      <c r="AY202" s="141" t="s">
        <v>130</v>
      </c>
    </row>
    <row r="203" spans="2:65" s="1" customFormat="1" ht="16.5" customHeight="1" x14ac:dyDescent="0.2">
      <c r="B203" s="123"/>
      <c r="C203" s="124" t="s">
        <v>242</v>
      </c>
      <c r="D203" s="124" t="s">
        <v>132</v>
      </c>
      <c r="E203" s="125" t="s">
        <v>243</v>
      </c>
      <c r="F203" s="126" t="s">
        <v>244</v>
      </c>
      <c r="G203" s="127" t="s">
        <v>245</v>
      </c>
      <c r="H203" s="128">
        <v>6885</v>
      </c>
      <c r="I203" s="129"/>
      <c r="J203" s="129">
        <f>ROUND(I203*H203,2)</f>
        <v>0</v>
      </c>
      <c r="K203" s="126" t="s">
        <v>136</v>
      </c>
      <c r="L203" s="29"/>
      <c r="M203" s="130" t="s">
        <v>3</v>
      </c>
      <c r="N203" s="131" t="s">
        <v>41</v>
      </c>
      <c r="O203" s="132">
        <v>0</v>
      </c>
      <c r="P203" s="132">
        <f>O203*H203</f>
        <v>0</v>
      </c>
      <c r="Q203" s="132">
        <v>0</v>
      </c>
      <c r="R203" s="132">
        <f>Q203*H203</f>
        <v>0</v>
      </c>
      <c r="S203" s="132">
        <v>0</v>
      </c>
      <c r="T203" s="133">
        <f>S203*H203</f>
        <v>0</v>
      </c>
      <c r="AR203" s="134" t="s">
        <v>137</v>
      </c>
      <c r="AT203" s="134" t="s">
        <v>132</v>
      </c>
      <c r="AU203" s="134" t="s">
        <v>80</v>
      </c>
      <c r="AY203" s="17" t="s">
        <v>130</v>
      </c>
      <c r="BE203" s="135">
        <f>IF(N203="základní",J203,0)</f>
        <v>0</v>
      </c>
      <c r="BF203" s="135">
        <f>IF(N203="snížená",J203,0)</f>
        <v>0</v>
      </c>
      <c r="BG203" s="135">
        <f>IF(N203="zákl. přenesená",J203,0)</f>
        <v>0</v>
      </c>
      <c r="BH203" s="135">
        <f>IF(N203="sníž. přenesená",J203,0)</f>
        <v>0</v>
      </c>
      <c r="BI203" s="135">
        <f>IF(N203="nulová",J203,0)</f>
        <v>0</v>
      </c>
      <c r="BJ203" s="17" t="s">
        <v>78</v>
      </c>
      <c r="BK203" s="135">
        <f>ROUND(I203*H203,2)</f>
        <v>0</v>
      </c>
      <c r="BL203" s="17" t="s">
        <v>137</v>
      </c>
      <c r="BM203" s="134" t="s">
        <v>246</v>
      </c>
    </row>
    <row r="204" spans="2:65" s="1" customFormat="1" x14ac:dyDescent="0.2">
      <c r="B204" s="29"/>
      <c r="D204" s="136" t="s">
        <v>139</v>
      </c>
      <c r="F204" s="137" t="s">
        <v>244</v>
      </c>
      <c r="L204" s="29"/>
      <c r="M204" s="138"/>
      <c r="T204" s="49"/>
      <c r="AT204" s="17" t="s">
        <v>139</v>
      </c>
      <c r="AU204" s="17" t="s">
        <v>80</v>
      </c>
    </row>
    <row r="205" spans="2:65" s="1" customFormat="1" ht="67.2" x14ac:dyDescent="0.2">
      <c r="B205" s="29"/>
      <c r="D205" s="136" t="s">
        <v>140</v>
      </c>
      <c r="F205" s="139" t="s">
        <v>247</v>
      </c>
      <c r="L205" s="29"/>
      <c r="M205" s="138"/>
      <c r="T205" s="49"/>
      <c r="AT205" s="17" t="s">
        <v>140</v>
      </c>
      <c r="AU205" s="17" t="s">
        <v>80</v>
      </c>
    </row>
    <row r="206" spans="2:65" s="12" customFormat="1" x14ac:dyDescent="0.2">
      <c r="B206" s="140"/>
      <c r="D206" s="136" t="s">
        <v>142</v>
      </c>
      <c r="E206" s="141" t="s">
        <v>3</v>
      </c>
      <c r="F206" s="142" t="s">
        <v>248</v>
      </c>
      <c r="H206" s="143">
        <v>229.5</v>
      </c>
      <c r="L206" s="140"/>
      <c r="M206" s="144"/>
      <c r="T206" s="145"/>
      <c r="AT206" s="141" t="s">
        <v>142</v>
      </c>
      <c r="AU206" s="141" t="s">
        <v>80</v>
      </c>
      <c r="AV206" s="12" t="s">
        <v>80</v>
      </c>
      <c r="AW206" s="12" t="s">
        <v>31</v>
      </c>
      <c r="AX206" s="12" t="s">
        <v>78</v>
      </c>
      <c r="AY206" s="141" t="s">
        <v>130</v>
      </c>
    </row>
    <row r="207" spans="2:65" s="12" customFormat="1" x14ac:dyDescent="0.2">
      <c r="B207" s="140"/>
      <c r="D207" s="136" t="s">
        <v>142</v>
      </c>
      <c r="F207" s="142" t="s">
        <v>249</v>
      </c>
      <c r="H207" s="143">
        <v>6885</v>
      </c>
      <c r="L207" s="140"/>
      <c r="M207" s="144"/>
      <c r="T207" s="145"/>
      <c r="AT207" s="141" t="s">
        <v>142</v>
      </c>
      <c r="AU207" s="141" t="s">
        <v>80</v>
      </c>
      <c r="AV207" s="12" t="s">
        <v>80</v>
      </c>
      <c r="AW207" s="12" t="s">
        <v>4</v>
      </c>
      <c r="AX207" s="12" t="s">
        <v>78</v>
      </c>
      <c r="AY207" s="141" t="s">
        <v>130</v>
      </c>
    </row>
    <row r="208" spans="2:65" s="1" customFormat="1" ht="16.5" customHeight="1" x14ac:dyDescent="0.2">
      <c r="B208" s="123"/>
      <c r="C208" s="124" t="s">
        <v>250</v>
      </c>
      <c r="D208" s="124" t="s">
        <v>132</v>
      </c>
      <c r="E208" s="125" t="s">
        <v>251</v>
      </c>
      <c r="F208" s="126" t="s">
        <v>252</v>
      </c>
      <c r="G208" s="127" t="s">
        <v>135</v>
      </c>
      <c r="H208" s="128">
        <v>357.5</v>
      </c>
      <c r="I208" s="129"/>
      <c r="J208" s="129">
        <f>ROUND(I208*H208,2)</f>
        <v>0</v>
      </c>
      <c r="K208" s="126" t="s">
        <v>136</v>
      </c>
      <c r="L208" s="29"/>
      <c r="M208" s="130" t="s">
        <v>3</v>
      </c>
      <c r="N208" s="131" t="s">
        <v>41</v>
      </c>
      <c r="O208" s="132">
        <v>0</v>
      </c>
      <c r="P208" s="132">
        <f>O208*H208</f>
        <v>0</v>
      </c>
      <c r="Q208" s="132">
        <v>0</v>
      </c>
      <c r="R208" s="132">
        <f>Q208*H208</f>
        <v>0</v>
      </c>
      <c r="S208" s="132">
        <v>0</v>
      </c>
      <c r="T208" s="133">
        <f>S208*H208</f>
        <v>0</v>
      </c>
      <c r="AR208" s="134" t="s">
        <v>137</v>
      </c>
      <c r="AT208" s="134" t="s">
        <v>132</v>
      </c>
      <c r="AU208" s="134" t="s">
        <v>80</v>
      </c>
      <c r="AY208" s="17" t="s">
        <v>130</v>
      </c>
      <c r="BE208" s="135">
        <f>IF(N208="základní",J208,0)</f>
        <v>0</v>
      </c>
      <c r="BF208" s="135">
        <f>IF(N208="snížená",J208,0)</f>
        <v>0</v>
      </c>
      <c r="BG208" s="135">
        <f>IF(N208="zákl. přenesená",J208,0)</f>
        <v>0</v>
      </c>
      <c r="BH208" s="135">
        <f>IF(N208="sníž. přenesená",J208,0)</f>
        <v>0</v>
      </c>
      <c r="BI208" s="135">
        <f>IF(N208="nulová",J208,0)</f>
        <v>0</v>
      </c>
      <c r="BJ208" s="17" t="s">
        <v>78</v>
      </c>
      <c r="BK208" s="135">
        <f>ROUND(I208*H208,2)</f>
        <v>0</v>
      </c>
      <c r="BL208" s="17" t="s">
        <v>137</v>
      </c>
      <c r="BM208" s="134" t="s">
        <v>253</v>
      </c>
    </row>
    <row r="209" spans="2:65" s="1" customFormat="1" x14ac:dyDescent="0.2">
      <c r="B209" s="29"/>
      <c r="D209" s="136" t="s">
        <v>139</v>
      </c>
      <c r="F209" s="137" t="s">
        <v>252</v>
      </c>
      <c r="L209" s="29"/>
      <c r="M209" s="138"/>
      <c r="T209" s="49"/>
      <c r="AT209" s="17" t="s">
        <v>139</v>
      </c>
      <c r="AU209" s="17" t="s">
        <v>80</v>
      </c>
    </row>
    <row r="210" spans="2:65" s="1" customFormat="1" ht="259.2" x14ac:dyDescent="0.2">
      <c r="B210" s="29"/>
      <c r="D210" s="136" t="s">
        <v>140</v>
      </c>
      <c r="F210" s="139" t="s">
        <v>254</v>
      </c>
      <c r="L210" s="29"/>
      <c r="M210" s="138"/>
      <c r="T210" s="49"/>
      <c r="AT210" s="17" t="s">
        <v>140</v>
      </c>
      <c r="AU210" s="17" t="s">
        <v>80</v>
      </c>
    </row>
    <row r="211" spans="2:65" s="12" customFormat="1" x14ac:dyDescent="0.2">
      <c r="B211" s="140"/>
      <c r="D211" s="136" t="s">
        <v>142</v>
      </c>
      <c r="E211" s="141" t="s">
        <v>3</v>
      </c>
      <c r="F211" s="142" t="s">
        <v>255</v>
      </c>
      <c r="H211" s="143">
        <v>247.5</v>
      </c>
      <c r="L211" s="140"/>
      <c r="M211" s="144"/>
      <c r="T211" s="145"/>
      <c r="AT211" s="141" t="s">
        <v>142</v>
      </c>
      <c r="AU211" s="141" t="s">
        <v>80</v>
      </c>
      <c r="AV211" s="12" t="s">
        <v>80</v>
      </c>
      <c r="AW211" s="12" t="s">
        <v>31</v>
      </c>
      <c r="AX211" s="12" t="s">
        <v>70</v>
      </c>
      <c r="AY211" s="141" t="s">
        <v>130</v>
      </c>
    </row>
    <row r="212" spans="2:65" s="12" customFormat="1" x14ac:dyDescent="0.2">
      <c r="B212" s="140"/>
      <c r="D212" s="136" t="s">
        <v>142</v>
      </c>
      <c r="E212" s="141" t="s">
        <v>3</v>
      </c>
      <c r="F212" s="142" t="s">
        <v>256</v>
      </c>
      <c r="H212" s="143">
        <v>30</v>
      </c>
      <c r="L212" s="140"/>
      <c r="M212" s="144"/>
      <c r="T212" s="145"/>
      <c r="AT212" s="141" t="s">
        <v>142</v>
      </c>
      <c r="AU212" s="141" t="s">
        <v>80</v>
      </c>
      <c r="AV212" s="12" t="s">
        <v>80</v>
      </c>
      <c r="AW212" s="12" t="s">
        <v>31</v>
      </c>
      <c r="AX212" s="12" t="s">
        <v>70</v>
      </c>
      <c r="AY212" s="141" t="s">
        <v>130</v>
      </c>
    </row>
    <row r="213" spans="2:65" s="12" customFormat="1" x14ac:dyDescent="0.2">
      <c r="B213" s="140"/>
      <c r="D213" s="136" t="s">
        <v>142</v>
      </c>
      <c r="E213" s="141" t="s">
        <v>3</v>
      </c>
      <c r="F213" s="142" t="s">
        <v>257</v>
      </c>
      <c r="H213" s="143">
        <v>80</v>
      </c>
      <c r="L213" s="140"/>
      <c r="M213" s="144"/>
      <c r="T213" s="145"/>
      <c r="AT213" s="141" t="s">
        <v>142</v>
      </c>
      <c r="AU213" s="141" t="s">
        <v>80</v>
      </c>
      <c r="AV213" s="12" t="s">
        <v>80</v>
      </c>
      <c r="AW213" s="12" t="s">
        <v>31</v>
      </c>
      <c r="AX213" s="12" t="s">
        <v>70</v>
      </c>
      <c r="AY213" s="141" t="s">
        <v>130</v>
      </c>
    </row>
    <row r="214" spans="2:65" s="13" customFormat="1" x14ac:dyDescent="0.2">
      <c r="B214" s="146"/>
      <c r="D214" s="136" t="s">
        <v>142</v>
      </c>
      <c r="E214" s="147" t="s">
        <v>3</v>
      </c>
      <c r="F214" s="148" t="s">
        <v>149</v>
      </c>
      <c r="H214" s="149">
        <v>357.5</v>
      </c>
      <c r="L214" s="146"/>
      <c r="M214" s="150"/>
      <c r="T214" s="151"/>
      <c r="AT214" s="147" t="s">
        <v>142</v>
      </c>
      <c r="AU214" s="147" t="s">
        <v>80</v>
      </c>
      <c r="AV214" s="13" t="s">
        <v>137</v>
      </c>
      <c r="AW214" s="13" t="s">
        <v>31</v>
      </c>
      <c r="AX214" s="13" t="s">
        <v>78</v>
      </c>
      <c r="AY214" s="147" t="s">
        <v>130</v>
      </c>
    </row>
    <row r="215" spans="2:65" s="1" customFormat="1" ht="16.5" customHeight="1" x14ac:dyDescent="0.2">
      <c r="B215" s="123"/>
      <c r="C215" s="124" t="s">
        <v>258</v>
      </c>
      <c r="D215" s="124" t="s">
        <v>132</v>
      </c>
      <c r="E215" s="125" t="s">
        <v>259</v>
      </c>
      <c r="F215" s="126" t="s">
        <v>260</v>
      </c>
      <c r="G215" s="127" t="s">
        <v>245</v>
      </c>
      <c r="H215" s="128">
        <v>10725</v>
      </c>
      <c r="I215" s="129"/>
      <c r="J215" s="129">
        <f>ROUND(I215*H215,2)</f>
        <v>0</v>
      </c>
      <c r="K215" s="126" t="s">
        <v>136</v>
      </c>
      <c r="L215" s="29"/>
      <c r="M215" s="130" t="s">
        <v>3</v>
      </c>
      <c r="N215" s="131" t="s">
        <v>41</v>
      </c>
      <c r="O215" s="132">
        <v>0</v>
      </c>
      <c r="P215" s="132">
        <f>O215*H215</f>
        <v>0</v>
      </c>
      <c r="Q215" s="132">
        <v>0</v>
      </c>
      <c r="R215" s="132">
        <f>Q215*H215</f>
        <v>0</v>
      </c>
      <c r="S215" s="132">
        <v>0</v>
      </c>
      <c r="T215" s="133">
        <f>S215*H215</f>
        <v>0</v>
      </c>
      <c r="AR215" s="134" t="s">
        <v>137</v>
      </c>
      <c r="AT215" s="134" t="s">
        <v>132</v>
      </c>
      <c r="AU215" s="134" t="s">
        <v>80</v>
      </c>
      <c r="AY215" s="17" t="s">
        <v>130</v>
      </c>
      <c r="BE215" s="135">
        <f>IF(N215="základní",J215,0)</f>
        <v>0</v>
      </c>
      <c r="BF215" s="135">
        <f>IF(N215="snížená",J215,0)</f>
        <v>0</v>
      </c>
      <c r="BG215" s="135">
        <f>IF(N215="zákl. přenesená",J215,0)</f>
        <v>0</v>
      </c>
      <c r="BH215" s="135">
        <f>IF(N215="sníž. přenesená",J215,0)</f>
        <v>0</v>
      </c>
      <c r="BI215" s="135">
        <f>IF(N215="nulová",J215,0)</f>
        <v>0</v>
      </c>
      <c r="BJ215" s="17" t="s">
        <v>78</v>
      </c>
      <c r="BK215" s="135">
        <f>ROUND(I215*H215,2)</f>
        <v>0</v>
      </c>
      <c r="BL215" s="17" t="s">
        <v>137</v>
      </c>
      <c r="BM215" s="134" t="s">
        <v>261</v>
      </c>
    </row>
    <row r="216" spans="2:65" s="1" customFormat="1" x14ac:dyDescent="0.2">
      <c r="B216" s="29"/>
      <c r="D216" s="136" t="s">
        <v>139</v>
      </c>
      <c r="F216" s="137" t="s">
        <v>260</v>
      </c>
      <c r="L216" s="29"/>
      <c r="M216" s="138"/>
      <c r="T216" s="49"/>
      <c r="AT216" s="17" t="s">
        <v>139</v>
      </c>
      <c r="AU216" s="17" t="s">
        <v>80</v>
      </c>
    </row>
    <row r="217" spans="2:65" s="1" customFormat="1" ht="67.2" x14ac:dyDescent="0.2">
      <c r="B217" s="29"/>
      <c r="D217" s="136" t="s">
        <v>140</v>
      </c>
      <c r="F217" s="139" t="s">
        <v>247</v>
      </c>
      <c r="L217" s="29"/>
      <c r="M217" s="138"/>
      <c r="T217" s="49"/>
      <c r="AT217" s="17" t="s">
        <v>140</v>
      </c>
      <c r="AU217" s="17" t="s">
        <v>80</v>
      </c>
    </row>
    <row r="218" spans="2:65" s="12" customFormat="1" x14ac:dyDescent="0.2">
      <c r="B218" s="140"/>
      <c r="D218" s="136" t="s">
        <v>142</v>
      </c>
      <c r="E218" s="141" t="s">
        <v>3</v>
      </c>
      <c r="F218" s="142" t="s">
        <v>255</v>
      </c>
      <c r="H218" s="143">
        <v>247.5</v>
      </c>
      <c r="L218" s="140"/>
      <c r="M218" s="144"/>
      <c r="T218" s="145"/>
      <c r="AT218" s="141" t="s">
        <v>142</v>
      </c>
      <c r="AU218" s="141" t="s">
        <v>80</v>
      </c>
      <c r="AV218" s="12" t="s">
        <v>80</v>
      </c>
      <c r="AW218" s="12" t="s">
        <v>31</v>
      </c>
      <c r="AX218" s="12" t="s">
        <v>70</v>
      </c>
      <c r="AY218" s="141" t="s">
        <v>130</v>
      </c>
    </row>
    <row r="219" spans="2:65" s="12" customFormat="1" x14ac:dyDescent="0.2">
      <c r="B219" s="140"/>
      <c r="D219" s="136" t="s">
        <v>142</v>
      </c>
      <c r="E219" s="141" t="s">
        <v>3</v>
      </c>
      <c r="F219" s="142" t="s">
        <v>256</v>
      </c>
      <c r="H219" s="143">
        <v>30</v>
      </c>
      <c r="L219" s="140"/>
      <c r="M219" s="144"/>
      <c r="T219" s="145"/>
      <c r="AT219" s="141" t="s">
        <v>142</v>
      </c>
      <c r="AU219" s="141" t="s">
        <v>80</v>
      </c>
      <c r="AV219" s="12" t="s">
        <v>80</v>
      </c>
      <c r="AW219" s="12" t="s">
        <v>31</v>
      </c>
      <c r="AX219" s="12" t="s">
        <v>70</v>
      </c>
      <c r="AY219" s="141" t="s">
        <v>130</v>
      </c>
    </row>
    <row r="220" spans="2:65" s="12" customFormat="1" x14ac:dyDescent="0.2">
      <c r="B220" s="140"/>
      <c r="D220" s="136" t="s">
        <v>142</v>
      </c>
      <c r="E220" s="141" t="s">
        <v>3</v>
      </c>
      <c r="F220" s="142" t="s">
        <v>257</v>
      </c>
      <c r="H220" s="143">
        <v>80</v>
      </c>
      <c r="L220" s="140"/>
      <c r="M220" s="144"/>
      <c r="T220" s="145"/>
      <c r="AT220" s="141" t="s">
        <v>142</v>
      </c>
      <c r="AU220" s="141" t="s">
        <v>80</v>
      </c>
      <c r="AV220" s="12" t="s">
        <v>80</v>
      </c>
      <c r="AW220" s="12" t="s">
        <v>31</v>
      </c>
      <c r="AX220" s="12" t="s">
        <v>70</v>
      </c>
      <c r="AY220" s="141" t="s">
        <v>130</v>
      </c>
    </row>
    <row r="221" spans="2:65" s="13" customFormat="1" x14ac:dyDescent="0.2">
      <c r="B221" s="146"/>
      <c r="D221" s="136" t="s">
        <v>142</v>
      </c>
      <c r="E221" s="147" t="s">
        <v>3</v>
      </c>
      <c r="F221" s="148" t="s">
        <v>149</v>
      </c>
      <c r="H221" s="149">
        <v>357.5</v>
      </c>
      <c r="L221" s="146"/>
      <c r="M221" s="150"/>
      <c r="T221" s="151"/>
      <c r="AT221" s="147" t="s">
        <v>142</v>
      </c>
      <c r="AU221" s="147" t="s">
        <v>80</v>
      </c>
      <c r="AV221" s="13" t="s">
        <v>137</v>
      </c>
      <c r="AW221" s="13" t="s">
        <v>31</v>
      </c>
      <c r="AX221" s="13" t="s">
        <v>78</v>
      </c>
      <c r="AY221" s="147" t="s">
        <v>130</v>
      </c>
    </row>
    <row r="222" spans="2:65" s="12" customFormat="1" x14ac:dyDescent="0.2">
      <c r="B222" s="140"/>
      <c r="D222" s="136" t="s">
        <v>142</v>
      </c>
      <c r="F222" s="142" t="s">
        <v>262</v>
      </c>
      <c r="H222" s="143">
        <v>10725</v>
      </c>
      <c r="L222" s="140"/>
      <c r="M222" s="144"/>
      <c r="T222" s="145"/>
      <c r="AT222" s="141" t="s">
        <v>142</v>
      </c>
      <c r="AU222" s="141" t="s">
        <v>80</v>
      </c>
      <c r="AV222" s="12" t="s">
        <v>80</v>
      </c>
      <c r="AW222" s="12" t="s">
        <v>4</v>
      </c>
      <c r="AX222" s="12" t="s">
        <v>78</v>
      </c>
      <c r="AY222" s="141" t="s">
        <v>130</v>
      </c>
    </row>
    <row r="223" spans="2:65" s="1" customFormat="1" ht="16.5" customHeight="1" x14ac:dyDescent="0.2">
      <c r="B223" s="123"/>
      <c r="C223" s="124" t="s">
        <v>263</v>
      </c>
      <c r="D223" s="124" t="s">
        <v>132</v>
      </c>
      <c r="E223" s="125" t="s">
        <v>264</v>
      </c>
      <c r="F223" s="126" t="s">
        <v>265</v>
      </c>
      <c r="G223" s="127" t="s">
        <v>135</v>
      </c>
      <c r="H223" s="128">
        <v>118.75</v>
      </c>
      <c r="I223" s="129"/>
      <c r="J223" s="129">
        <f>ROUND(I223*H223,2)</f>
        <v>0</v>
      </c>
      <c r="K223" s="126" t="s">
        <v>136</v>
      </c>
      <c r="L223" s="29"/>
      <c r="M223" s="130" t="s">
        <v>3</v>
      </c>
      <c r="N223" s="131" t="s">
        <v>41</v>
      </c>
      <c r="O223" s="132">
        <v>0</v>
      </c>
      <c r="P223" s="132">
        <f>O223*H223</f>
        <v>0</v>
      </c>
      <c r="Q223" s="132">
        <v>0</v>
      </c>
      <c r="R223" s="132">
        <f>Q223*H223</f>
        <v>0</v>
      </c>
      <c r="S223" s="132">
        <v>0</v>
      </c>
      <c r="T223" s="133">
        <f>S223*H223</f>
        <v>0</v>
      </c>
      <c r="AR223" s="134" t="s">
        <v>137</v>
      </c>
      <c r="AT223" s="134" t="s">
        <v>132</v>
      </c>
      <c r="AU223" s="134" t="s">
        <v>80</v>
      </c>
      <c r="AY223" s="17" t="s">
        <v>130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7" t="s">
        <v>78</v>
      </c>
      <c r="BK223" s="135">
        <f>ROUND(I223*H223,2)</f>
        <v>0</v>
      </c>
      <c r="BL223" s="17" t="s">
        <v>137</v>
      </c>
      <c r="BM223" s="134" t="s">
        <v>266</v>
      </c>
    </row>
    <row r="224" spans="2:65" s="1" customFormat="1" x14ac:dyDescent="0.2">
      <c r="B224" s="29"/>
      <c r="D224" s="136" t="s">
        <v>139</v>
      </c>
      <c r="F224" s="137" t="s">
        <v>265</v>
      </c>
      <c r="L224" s="29"/>
      <c r="M224" s="138"/>
      <c r="T224" s="49"/>
      <c r="AT224" s="17" t="s">
        <v>139</v>
      </c>
      <c r="AU224" s="17" t="s">
        <v>80</v>
      </c>
    </row>
    <row r="225" spans="2:65" s="1" customFormat="1" ht="220.8" x14ac:dyDescent="0.2">
      <c r="B225" s="29"/>
      <c r="D225" s="136" t="s">
        <v>140</v>
      </c>
      <c r="F225" s="139" t="s">
        <v>267</v>
      </c>
      <c r="L225" s="29"/>
      <c r="M225" s="138"/>
      <c r="T225" s="49"/>
      <c r="AT225" s="17" t="s">
        <v>140</v>
      </c>
      <c r="AU225" s="17" t="s">
        <v>80</v>
      </c>
    </row>
    <row r="226" spans="2:65" s="12" customFormat="1" x14ac:dyDescent="0.2">
      <c r="B226" s="140"/>
      <c r="D226" s="136" t="s">
        <v>142</v>
      </c>
      <c r="E226" s="141" t="s">
        <v>3</v>
      </c>
      <c r="F226" s="142" t="s">
        <v>268</v>
      </c>
      <c r="H226" s="143">
        <v>110</v>
      </c>
      <c r="L226" s="140"/>
      <c r="M226" s="144"/>
      <c r="T226" s="145"/>
      <c r="AT226" s="141" t="s">
        <v>142</v>
      </c>
      <c r="AU226" s="141" t="s">
        <v>80</v>
      </c>
      <c r="AV226" s="12" t="s">
        <v>80</v>
      </c>
      <c r="AW226" s="12" t="s">
        <v>31</v>
      </c>
      <c r="AX226" s="12" t="s">
        <v>70</v>
      </c>
      <c r="AY226" s="141" t="s">
        <v>130</v>
      </c>
    </row>
    <row r="227" spans="2:65" s="12" customFormat="1" x14ac:dyDescent="0.2">
      <c r="B227" s="140"/>
      <c r="D227" s="136" t="s">
        <v>142</v>
      </c>
      <c r="E227" s="141" t="s">
        <v>3</v>
      </c>
      <c r="F227" s="142" t="s">
        <v>269</v>
      </c>
      <c r="H227" s="143">
        <v>8.75</v>
      </c>
      <c r="L227" s="140"/>
      <c r="M227" s="144"/>
      <c r="T227" s="145"/>
      <c r="AT227" s="141" t="s">
        <v>142</v>
      </c>
      <c r="AU227" s="141" t="s">
        <v>80</v>
      </c>
      <c r="AV227" s="12" t="s">
        <v>80</v>
      </c>
      <c r="AW227" s="12" t="s">
        <v>31</v>
      </c>
      <c r="AX227" s="12" t="s">
        <v>70</v>
      </c>
      <c r="AY227" s="141" t="s">
        <v>130</v>
      </c>
    </row>
    <row r="228" spans="2:65" s="13" customFormat="1" x14ac:dyDescent="0.2">
      <c r="B228" s="146"/>
      <c r="D228" s="136" t="s">
        <v>142</v>
      </c>
      <c r="E228" s="147" t="s">
        <v>3</v>
      </c>
      <c r="F228" s="148" t="s">
        <v>149</v>
      </c>
      <c r="H228" s="149">
        <v>118.75</v>
      </c>
      <c r="L228" s="146"/>
      <c r="M228" s="150"/>
      <c r="T228" s="151"/>
      <c r="AT228" s="147" t="s">
        <v>142</v>
      </c>
      <c r="AU228" s="147" t="s">
        <v>80</v>
      </c>
      <c r="AV228" s="13" t="s">
        <v>137</v>
      </c>
      <c r="AW228" s="13" t="s">
        <v>31</v>
      </c>
      <c r="AX228" s="13" t="s">
        <v>78</v>
      </c>
      <c r="AY228" s="147" t="s">
        <v>130</v>
      </c>
    </row>
    <row r="229" spans="2:65" s="1" customFormat="1" ht="16.5" customHeight="1" x14ac:dyDescent="0.2">
      <c r="B229" s="123"/>
      <c r="C229" s="124" t="s">
        <v>8</v>
      </c>
      <c r="D229" s="124" t="s">
        <v>132</v>
      </c>
      <c r="E229" s="125" t="s">
        <v>270</v>
      </c>
      <c r="F229" s="126" t="s">
        <v>271</v>
      </c>
      <c r="G229" s="127" t="s">
        <v>245</v>
      </c>
      <c r="H229" s="128">
        <v>3562.5</v>
      </c>
      <c r="I229" s="129"/>
      <c r="J229" s="129">
        <f>ROUND(I229*H229,2)</f>
        <v>0</v>
      </c>
      <c r="K229" s="126" t="s">
        <v>136</v>
      </c>
      <c r="L229" s="29"/>
      <c r="M229" s="130" t="s">
        <v>3</v>
      </c>
      <c r="N229" s="131" t="s">
        <v>41</v>
      </c>
      <c r="O229" s="132">
        <v>0</v>
      </c>
      <c r="P229" s="132">
        <f>O229*H229</f>
        <v>0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137</v>
      </c>
      <c r="AT229" s="134" t="s">
        <v>132</v>
      </c>
      <c r="AU229" s="134" t="s">
        <v>80</v>
      </c>
      <c r="AY229" s="17" t="s">
        <v>130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7" t="s">
        <v>78</v>
      </c>
      <c r="BK229" s="135">
        <f>ROUND(I229*H229,2)</f>
        <v>0</v>
      </c>
      <c r="BL229" s="17" t="s">
        <v>137</v>
      </c>
      <c r="BM229" s="134" t="s">
        <v>272</v>
      </c>
    </row>
    <row r="230" spans="2:65" s="1" customFormat="1" x14ac:dyDescent="0.2">
      <c r="B230" s="29"/>
      <c r="D230" s="136" t="s">
        <v>139</v>
      </c>
      <c r="F230" s="137" t="s">
        <v>271</v>
      </c>
      <c r="L230" s="29"/>
      <c r="M230" s="138"/>
      <c r="T230" s="49"/>
      <c r="AT230" s="17" t="s">
        <v>139</v>
      </c>
      <c r="AU230" s="17" t="s">
        <v>80</v>
      </c>
    </row>
    <row r="231" spans="2:65" s="1" customFormat="1" ht="67.2" x14ac:dyDescent="0.2">
      <c r="B231" s="29"/>
      <c r="D231" s="136" t="s">
        <v>140</v>
      </c>
      <c r="F231" s="139" t="s">
        <v>247</v>
      </c>
      <c r="L231" s="29"/>
      <c r="M231" s="138"/>
      <c r="T231" s="49"/>
      <c r="AT231" s="17" t="s">
        <v>140</v>
      </c>
      <c r="AU231" s="17" t="s">
        <v>80</v>
      </c>
    </row>
    <row r="232" spans="2:65" s="12" customFormat="1" x14ac:dyDescent="0.2">
      <c r="B232" s="140"/>
      <c r="D232" s="136" t="s">
        <v>142</v>
      </c>
      <c r="E232" s="141" t="s">
        <v>3</v>
      </c>
      <c r="F232" s="142" t="s">
        <v>273</v>
      </c>
      <c r="H232" s="143">
        <v>110</v>
      </c>
      <c r="L232" s="140"/>
      <c r="M232" s="144"/>
      <c r="T232" s="145"/>
      <c r="AT232" s="141" t="s">
        <v>142</v>
      </c>
      <c r="AU232" s="141" t="s">
        <v>80</v>
      </c>
      <c r="AV232" s="12" t="s">
        <v>80</v>
      </c>
      <c r="AW232" s="12" t="s">
        <v>31</v>
      </c>
      <c r="AX232" s="12" t="s">
        <v>70</v>
      </c>
      <c r="AY232" s="141" t="s">
        <v>130</v>
      </c>
    </row>
    <row r="233" spans="2:65" s="12" customFormat="1" x14ac:dyDescent="0.2">
      <c r="B233" s="140"/>
      <c r="D233" s="136" t="s">
        <v>142</v>
      </c>
      <c r="E233" s="141" t="s">
        <v>3</v>
      </c>
      <c r="F233" s="142" t="s">
        <v>269</v>
      </c>
      <c r="H233" s="143">
        <v>8.75</v>
      </c>
      <c r="L233" s="140"/>
      <c r="M233" s="144"/>
      <c r="T233" s="145"/>
      <c r="AT233" s="141" t="s">
        <v>142</v>
      </c>
      <c r="AU233" s="141" t="s">
        <v>80</v>
      </c>
      <c r="AV233" s="12" t="s">
        <v>80</v>
      </c>
      <c r="AW233" s="12" t="s">
        <v>31</v>
      </c>
      <c r="AX233" s="12" t="s">
        <v>70</v>
      </c>
      <c r="AY233" s="141" t="s">
        <v>130</v>
      </c>
    </row>
    <row r="234" spans="2:65" s="13" customFormat="1" x14ac:dyDescent="0.2">
      <c r="B234" s="146"/>
      <c r="D234" s="136" t="s">
        <v>142</v>
      </c>
      <c r="E234" s="147" t="s">
        <v>3</v>
      </c>
      <c r="F234" s="148" t="s">
        <v>149</v>
      </c>
      <c r="H234" s="149">
        <v>118.75</v>
      </c>
      <c r="L234" s="146"/>
      <c r="M234" s="150"/>
      <c r="T234" s="151"/>
      <c r="AT234" s="147" t="s">
        <v>142</v>
      </c>
      <c r="AU234" s="147" t="s">
        <v>80</v>
      </c>
      <c r="AV234" s="13" t="s">
        <v>137</v>
      </c>
      <c r="AW234" s="13" t="s">
        <v>31</v>
      </c>
      <c r="AX234" s="13" t="s">
        <v>78</v>
      </c>
      <c r="AY234" s="147" t="s">
        <v>130</v>
      </c>
    </row>
    <row r="235" spans="2:65" s="12" customFormat="1" x14ac:dyDescent="0.2">
      <c r="B235" s="140"/>
      <c r="D235" s="136" t="s">
        <v>142</v>
      </c>
      <c r="F235" s="142" t="s">
        <v>274</v>
      </c>
      <c r="H235" s="143">
        <v>3562.5</v>
      </c>
      <c r="L235" s="140"/>
      <c r="M235" s="144"/>
      <c r="T235" s="145"/>
      <c r="AT235" s="141" t="s">
        <v>142</v>
      </c>
      <c r="AU235" s="141" t="s">
        <v>80</v>
      </c>
      <c r="AV235" s="12" t="s">
        <v>80</v>
      </c>
      <c r="AW235" s="12" t="s">
        <v>4</v>
      </c>
      <c r="AX235" s="12" t="s">
        <v>78</v>
      </c>
      <c r="AY235" s="141" t="s">
        <v>130</v>
      </c>
    </row>
    <row r="236" spans="2:65" s="1" customFormat="1" ht="16.5" customHeight="1" x14ac:dyDescent="0.2">
      <c r="B236" s="123"/>
      <c r="C236" s="124" t="s">
        <v>275</v>
      </c>
      <c r="D236" s="124" t="s">
        <v>132</v>
      </c>
      <c r="E236" s="125" t="s">
        <v>276</v>
      </c>
      <c r="F236" s="126" t="s">
        <v>277</v>
      </c>
      <c r="G236" s="127" t="s">
        <v>135</v>
      </c>
      <c r="H236" s="128">
        <v>8</v>
      </c>
      <c r="I236" s="129"/>
      <c r="J236" s="129">
        <f>ROUND(I236*H236,2)</f>
        <v>0</v>
      </c>
      <c r="K236" s="126" t="s">
        <v>136</v>
      </c>
      <c r="L236" s="29"/>
      <c r="M236" s="130" t="s">
        <v>3</v>
      </c>
      <c r="N236" s="131" t="s">
        <v>41</v>
      </c>
      <c r="O236" s="132">
        <v>0</v>
      </c>
      <c r="P236" s="132">
        <f>O236*H236</f>
        <v>0</v>
      </c>
      <c r="Q236" s="132">
        <v>0</v>
      </c>
      <c r="R236" s="132">
        <f>Q236*H236</f>
        <v>0</v>
      </c>
      <c r="S236" s="132">
        <v>0</v>
      </c>
      <c r="T236" s="133">
        <f>S236*H236</f>
        <v>0</v>
      </c>
      <c r="AR236" s="134" t="s">
        <v>137</v>
      </c>
      <c r="AT236" s="134" t="s">
        <v>132</v>
      </c>
      <c r="AU236" s="134" t="s">
        <v>80</v>
      </c>
      <c r="AY236" s="17" t="s">
        <v>130</v>
      </c>
      <c r="BE236" s="135">
        <f>IF(N236="základní",J236,0)</f>
        <v>0</v>
      </c>
      <c r="BF236" s="135">
        <f>IF(N236="snížená",J236,0)</f>
        <v>0</v>
      </c>
      <c r="BG236" s="135">
        <f>IF(N236="zákl. přenesená",J236,0)</f>
        <v>0</v>
      </c>
      <c r="BH236" s="135">
        <f>IF(N236="sníž. přenesená",J236,0)</f>
        <v>0</v>
      </c>
      <c r="BI236" s="135">
        <f>IF(N236="nulová",J236,0)</f>
        <v>0</v>
      </c>
      <c r="BJ236" s="17" t="s">
        <v>78</v>
      </c>
      <c r="BK236" s="135">
        <f>ROUND(I236*H236,2)</f>
        <v>0</v>
      </c>
      <c r="BL236" s="17" t="s">
        <v>137</v>
      </c>
      <c r="BM236" s="134" t="s">
        <v>278</v>
      </c>
    </row>
    <row r="237" spans="2:65" s="1" customFormat="1" x14ac:dyDescent="0.2">
      <c r="B237" s="29"/>
      <c r="D237" s="136" t="s">
        <v>139</v>
      </c>
      <c r="F237" s="137" t="s">
        <v>277</v>
      </c>
      <c r="L237" s="29"/>
      <c r="M237" s="138"/>
      <c r="T237" s="49"/>
      <c r="AT237" s="17" t="s">
        <v>139</v>
      </c>
      <c r="AU237" s="17" t="s">
        <v>80</v>
      </c>
    </row>
    <row r="238" spans="2:65" s="1" customFormat="1" ht="192" x14ac:dyDescent="0.2">
      <c r="B238" s="29"/>
      <c r="D238" s="136" t="s">
        <v>140</v>
      </c>
      <c r="F238" s="139" t="s">
        <v>279</v>
      </c>
      <c r="L238" s="29"/>
      <c r="M238" s="138"/>
      <c r="T238" s="49"/>
      <c r="AT238" s="17" t="s">
        <v>140</v>
      </c>
      <c r="AU238" s="17" t="s">
        <v>80</v>
      </c>
    </row>
    <row r="239" spans="2:65" s="1" customFormat="1" ht="16.5" customHeight="1" x14ac:dyDescent="0.2">
      <c r="B239" s="123"/>
      <c r="C239" s="124" t="s">
        <v>280</v>
      </c>
      <c r="D239" s="124" t="s">
        <v>132</v>
      </c>
      <c r="E239" s="125" t="s">
        <v>281</v>
      </c>
      <c r="F239" s="126" t="s">
        <v>282</v>
      </c>
      <c r="G239" s="127" t="s">
        <v>135</v>
      </c>
      <c r="H239" s="128">
        <v>11</v>
      </c>
      <c r="I239" s="129"/>
      <c r="J239" s="129">
        <f>ROUND(I239*H239,2)</f>
        <v>0</v>
      </c>
      <c r="K239" s="126" t="s">
        <v>136</v>
      </c>
      <c r="L239" s="29"/>
      <c r="M239" s="130" t="s">
        <v>3</v>
      </c>
      <c r="N239" s="131" t="s">
        <v>41</v>
      </c>
      <c r="O239" s="132">
        <v>0</v>
      </c>
      <c r="P239" s="132">
        <f>O239*H239</f>
        <v>0</v>
      </c>
      <c r="Q239" s="132">
        <v>0</v>
      </c>
      <c r="R239" s="132">
        <f>Q239*H239</f>
        <v>0</v>
      </c>
      <c r="S239" s="132">
        <v>0</v>
      </c>
      <c r="T239" s="133">
        <f>S239*H239</f>
        <v>0</v>
      </c>
      <c r="AR239" s="134" t="s">
        <v>137</v>
      </c>
      <c r="AT239" s="134" t="s">
        <v>132</v>
      </c>
      <c r="AU239" s="134" t="s">
        <v>80</v>
      </c>
      <c r="AY239" s="17" t="s">
        <v>130</v>
      </c>
      <c r="BE239" s="135">
        <f>IF(N239="základní",J239,0)</f>
        <v>0</v>
      </c>
      <c r="BF239" s="135">
        <f>IF(N239="snížená",J239,0)</f>
        <v>0</v>
      </c>
      <c r="BG239" s="135">
        <f>IF(N239="zákl. přenesená",J239,0)</f>
        <v>0</v>
      </c>
      <c r="BH239" s="135">
        <f>IF(N239="sníž. přenesená",J239,0)</f>
        <v>0</v>
      </c>
      <c r="BI239" s="135">
        <f>IF(N239="nulová",J239,0)</f>
        <v>0</v>
      </c>
      <c r="BJ239" s="17" t="s">
        <v>78</v>
      </c>
      <c r="BK239" s="135">
        <f>ROUND(I239*H239,2)</f>
        <v>0</v>
      </c>
      <c r="BL239" s="17" t="s">
        <v>137</v>
      </c>
      <c r="BM239" s="134" t="s">
        <v>283</v>
      </c>
    </row>
    <row r="240" spans="2:65" s="1" customFormat="1" x14ac:dyDescent="0.2">
      <c r="B240" s="29"/>
      <c r="D240" s="136" t="s">
        <v>139</v>
      </c>
      <c r="F240" s="137" t="s">
        <v>282</v>
      </c>
      <c r="L240" s="29"/>
      <c r="M240" s="138"/>
      <c r="T240" s="49"/>
      <c r="AT240" s="17" t="s">
        <v>139</v>
      </c>
      <c r="AU240" s="17" t="s">
        <v>80</v>
      </c>
    </row>
    <row r="241" spans="2:65" s="1" customFormat="1" ht="201.6" x14ac:dyDescent="0.2">
      <c r="B241" s="29"/>
      <c r="D241" s="136" t="s">
        <v>140</v>
      </c>
      <c r="F241" s="139" t="s">
        <v>284</v>
      </c>
      <c r="L241" s="29"/>
      <c r="M241" s="138"/>
      <c r="T241" s="49"/>
      <c r="AT241" s="17" t="s">
        <v>140</v>
      </c>
      <c r="AU241" s="17" t="s">
        <v>80</v>
      </c>
    </row>
    <row r="242" spans="2:65" s="12" customFormat="1" x14ac:dyDescent="0.2">
      <c r="B242" s="140"/>
      <c r="D242" s="136" t="s">
        <v>142</v>
      </c>
      <c r="E242" s="141" t="s">
        <v>3</v>
      </c>
      <c r="F242" s="142" t="s">
        <v>285</v>
      </c>
      <c r="H242" s="143">
        <v>11</v>
      </c>
      <c r="L242" s="140"/>
      <c r="M242" s="144"/>
      <c r="T242" s="145"/>
      <c r="AT242" s="141" t="s">
        <v>142</v>
      </c>
      <c r="AU242" s="141" t="s">
        <v>80</v>
      </c>
      <c r="AV242" s="12" t="s">
        <v>80</v>
      </c>
      <c r="AW242" s="12" t="s">
        <v>31</v>
      </c>
      <c r="AX242" s="12" t="s">
        <v>78</v>
      </c>
      <c r="AY242" s="141" t="s">
        <v>130</v>
      </c>
    </row>
    <row r="243" spans="2:65" s="1" customFormat="1" ht="16.5" customHeight="1" x14ac:dyDescent="0.2">
      <c r="B243" s="123"/>
      <c r="C243" s="124" t="s">
        <v>286</v>
      </c>
      <c r="D243" s="124" t="s">
        <v>132</v>
      </c>
      <c r="E243" s="125" t="s">
        <v>287</v>
      </c>
      <c r="F243" s="126" t="s">
        <v>288</v>
      </c>
      <c r="G243" s="127" t="s">
        <v>135</v>
      </c>
      <c r="H243" s="128">
        <v>8.75</v>
      </c>
      <c r="I243" s="129"/>
      <c r="J243" s="129">
        <f>ROUND(I243*H243,2)</f>
        <v>0</v>
      </c>
      <c r="K243" s="126" t="s">
        <v>136</v>
      </c>
      <c r="L243" s="29"/>
      <c r="M243" s="130" t="s">
        <v>3</v>
      </c>
      <c r="N243" s="131" t="s">
        <v>41</v>
      </c>
      <c r="O243" s="132">
        <v>0</v>
      </c>
      <c r="P243" s="132">
        <f>O243*H243</f>
        <v>0</v>
      </c>
      <c r="Q243" s="132">
        <v>0</v>
      </c>
      <c r="R243" s="132">
        <f>Q243*H243</f>
        <v>0</v>
      </c>
      <c r="S243" s="132">
        <v>0</v>
      </c>
      <c r="T243" s="133">
        <f>S243*H243</f>
        <v>0</v>
      </c>
      <c r="AR243" s="134" t="s">
        <v>137</v>
      </c>
      <c r="AT243" s="134" t="s">
        <v>132</v>
      </c>
      <c r="AU243" s="134" t="s">
        <v>80</v>
      </c>
      <c r="AY243" s="17" t="s">
        <v>130</v>
      </c>
      <c r="BE243" s="135">
        <f>IF(N243="základní",J243,0)</f>
        <v>0</v>
      </c>
      <c r="BF243" s="135">
        <f>IF(N243="snížená",J243,0)</f>
        <v>0</v>
      </c>
      <c r="BG243" s="135">
        <f>IF(N243="zákl. přenesená",J243,0)</f>
        <v>0</v>
      </c>
      <c r="BH243" s="135">
        <f>IF(N243="sníž. přenesená",J243,0)</f>
        <v>0</v>
      </c>
      <c r="BI243" s="135">
        <f>IF(N243="nulová",J243,0)</f>
        <v>0</v>
      </c>
      <c r="BJ243" s="17" t="s">
        <v>78</v>
      </c>
      <c r="BK243" s="135">
        <f>ROUND(I243*H243,2)</f>
        <v>0</v>
      </c>
      <c r="BL243" s="17" t="s">
        <v>137</v>
      </c>
      <c r="BM243" s="134" t="s">
        <v>289</v>
      </c>
    </row>
    <row r="244" spans="2:65" s="1" customFormat="1" x14ac:dyDescent="0.2">
      <c r="B244" s="29"/>
      <c r="D244" s="136" t="s">
        <v>139</v>
      </c>
      <c r="F244" s="137" t="s">
        <v>288</v>
      </c>
      <c r="L244" s="29"/>
      <c r="M244" s="138"/>
      <c r="T244" s="49"/>
      <c r="AT244" s="17" t="s">
        <v>139</v>
      </c>
      <c r="AU244" s="17" t="s">
        <v>80</v>
      </c>
    </row>
    <row r="245" spans="2:65" s="1" customFormat="1" ht="220.8" x14ac:dyDescent="0.2">
      <c r="B245" s="29"/>
      <c r="D245" s="136" t="s">
        <v>140</v>
      </c>
      <c r="F245" s="139" t="s">
        <v>290</v>
      </c>
      <c r="L245" s="29"/>
      <c r="M245" s="138"/>
      <c r="T245" s="49"/>
      <c r="AT245" s="17" t="s">
        <v>140</v>
      </c>
      <c r="AU245" s="17" t="s">
        <v>80</v>
      </c>
    </row>
    <row r="246" spans="2:65" s="12" customFormat="1" x14ac:dyDescent="0.2">
      <c r="B246" s="140"/>
      <c r="D246" s="136" t="s">
        <v>142</v>
      </c>
      <c r="E246" s="141" t="s">
        <v>3</v>
      </c>
      <c r="F246" s="142" t="s">
        <v>269</v>
      </c>
      <c r="H246" s="143">
        <v>8.75</v>
      </c>
      <c r="L246" s="140"/>
      <c r="M246" s="144"/>
      <c r="T246" s="145"/>
      <c r="AT246" s="141" t="s">
        <v>142</v>
      </c>
      <c r="AU246" s="141" t="s">
        <v>80</v>
      </c>
      <c r="AV246" s="12" t="s">
        <v>80</v>
      </c>
      <c r="AW246" s="12" t="s">
        <v>31</v>
      </c>
      <c r="AX246" s="12" t="s">
        <v>78</v>
      </c>
      <c r="AY246" s="141" t="s">
        <v>130</v>
      </c>
    </row>
    <row r="247" spans="2:65" s="1" customFormat="1" ht="16.5" customHeight="1" x14ac:dyDescent="0.2">
      <c r="B247" s="123"/>
      <c r="C247" s="124" t="s">
        <v>291</v>
      </c>
      <c r="D247" s="124" t="s">
        <v>132</v>
      </c>
      <c r="E247" s="125" t="s">
        <v>292</v>
      </c>
      <c r="F247" s="126" t="s">
        <v>293</v>
      </c>
      <c r="G247" s="127" t="s">
        <v>181</v>
      </c>
      <c r="H247" s="128">
        <v>2395</v>
      </c>
      <c r="I247" s="129"/>
      <c r="J247" s="129">
        <f>ROUND(I247*H247,2)</f>
        <v>0</v>
      </c>
      <c r="K247" s="126" t="s">
        <v>136</v>
      </c>
      <c r="L247" s="29"/>
      <c r="M247" s="130" t="s">
        <v>3</v>
      </c>
      <c r="N247" s="131" t="s">
        <v>41</v>
      </c>
      <c r="O247" s="132">
        <v>0</v>
      </c>
      <c r="P247" s="132">
        <f>O247*H247</f>
        <v>0</v>
      </c>
      <c r="Q247" s="132">
        <v>0</v>
      </c>
      <c r="R247" s="132">
        <f>Q247*H247</f>
        <v>0</v>
      </c>
      <c r="S247" s="132">
        <v>0</v>
      </c>
      <c r="T247" s="133">
        <f>S247*H247</f>
        <v>0</v>
      </c>
      <c r="AR247" s="134" t="s">
        <v>137</v>
      </c>
      <c r="AT247" s="134" t="s">
        <v>132</v>
      </c>
      <c r="AU247" s="134" t="s">
        <v>80</v>
      </c>
      <c r="AY247" s="17" t="s">
        <v>130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7" t="s">
        <v>78</v>
      </c>
      <c r="BK247" s="135">
        <f>ROUND(I247*H247,2)</f>
        <v>0</v>
      </c>
      <c r="BL247" s="17" t="s">
        <v>137</v>
      </c>
      <c r="BM247" s="134" t="s">
        <v>294</v>
      </c>
    </row>
    <row r="248" spans="2:65" s="1" customFormat="1" x14ac:dyDescent="0.2">
      <c r="B248" s="29"/>
      <c r="D248" s="136" t="s">
        <v>139</v>
      </c>
      <c r="F248" s="137" t="s">
        <v>293</v>
      </c>
      <c r="L248" s="29"/>
      <c r="M248" s="138"/>
      <c r="T248" s="49"/>
      <c r="AT248" s="17" t="s">
        <v>139</v>
      </c>
      <c r="AU248" s="17" t="s">
        <v>80</v>
      </c>
    </row>
    <row r="249" spans="2:65" s="1" customFormat="1" ht="48" x14ac:dyDescent="0.2">
      <c r="B249" s="29"/>
      <c r="D249" s="136" t="s">
        <v>140</v>
      </c>
      <c r="F249" s="139" t="s">
        <v>295</v>
      </c>
      <c r="L249" s="29"/>
      <c r="M249" s="138"/>
      <c r="T249" s="49"/>
      <c r="AT249" s="17" t="s">
        <v>140</v>
      </c>
      <c r="AU249" s="17" t="s">
        <v>80</v>
      </c>
    </row>
    <row r="250" spans="2:65" s="12" customFormat="1" x14ac:dyDescent="0.2">
      <c r="B250" s="140"/>
      <c r="D250" s="136" t="s">
        <v>142</v>
      </c>
      <c r="E250" s="141" t="s">
        <v>3</v>
      </c>
      <c r="F250" s="142" t="s">
        <v>296</v>
      </c>
      <c r="H250" s="143">
        <v>1570</v>
      </c>
      <c r="L250" s="140"/>
      <c r="M250" s="144"/>
      <c r="T250" s="145"/>
      <c r="AT250" s="141" t="s">
        <v>142</v>
      </c>
      <c r="AU250" s="141" t="s">
        <v>80</v>
      </c>
      <c r="AV250" s="12" t="s">
        <v>80</v>
      </c>
      <c r="AW250" s="12" t="s">
        <v>31</v>
      </c>
      <c r="AX250" s="12" t="s">
        <v>70</v>
      </c>
      <c r="AY250" s="141" t="s">
        <v>130</v>
      </c>
    </row>
    <row r="251" spans="2:65" s="12" customFormat="1" x14ac:dyDescent="0.2">
      <c r="B251" s="140"/>
      <c r="D251" s="136" t="s">
        <v>142</v>
      </c>
      <c r="E251" s="141" t="s">
        <v>3</v>
      </c>
      <c r="F251" s="142" t="s">
        <v>297</v>
      </c>
      <c r="H251" s="143">
        <v>825</v>
      </c>
      <c r="L251" s="140"/>
      <c r="M251" s="144"/>
      <c r="T251" s="145"/>
      <c r="AT251" s="141" t="s">
        <v>142</v>
      </c>
      <c r="AU251" s="141" t="s">
        <v>80</v>
      </c>
      <c r="AV251" s="12" t="s">
        <v>80</v>
      </c>
      <c r="AW251" s="12" t="s">
        <v>31</v>
      </c>
      <c r="AX251" s="12" t="s">
        <v>70</v>
      </c>
      <c r="AY251" s="141" t="s">
        <v>130</v>
      </c>
    </row>
    <row r="252" spans="2:65" s="13" customFormat="1" x14ac:dyDescent="0.2">
      <c r="B252" s="146"/>
      <c r="D252" s="136" t="s">
        <v>142</v>
      </c>
      <c r="E252" s="147" t="s">
        <v>3</v>
      </c>
      <c r="F252" s="148" t="s">
        <v>149</v>
      </c>
      <c r="H252" s="149">
        <v>2395</v>
      </c>
      <c r="L252" s="146"/>
      <c r="M252" s="150"/>
      <c r="T252" s="151"/>
      <c r="AT252" s="147" t="s">
        <v>142</v>
      </c>
      <c r="AU252" s="147" t="s">
        <v>80</v>
      </c>
      <c r="AV252" s="13" t="s">
        <v>137</v>
      </c>
      <c r="AW252" s="13" t="s">
        <v>31</v>
      </c>
      <c r="AX252" s="13" t="s">
        <v>78</v>
      </c>
      <c r="AY252" s="147" t="s">
        <v>130</v>
      </c>
    </row>
    <row r="253" spans="2:65" s="1" customFormat="1" ht="16.5" customHeight="1" x14ac:dyDescent="0.2">
      <c r="B253" s="123"/>
      <c r="C253" s="124" t="s">
        <v>298</v>
      </c>
      <c r="D253" s="124" t="s">
        <v>132</v>
      </c>
      <c r="E253" s="125" t="s">
        <v>299</v>
      </c>
      <c r="F253" s="126" t="s">
        <v>300</v>
      </c>
      <c r="G253" s="127" t="s">
        <v>181</v>
      </c>
      <c r="H253" s="128">
        <v>1550</v>
      </c>
      <c r="I253" s="129"/>
      <c r="J253" s="129">
        <f>ROUND(I253*H253,2)</f>
        <v>0</v>
      </c>
      <c r="K253" s="126" t="s">
        <v>136</v>
      </c>
      <c r="L253" s="29"/>
      <c r="M253" s="130" t="s">
        <v>3</v>
      </c>
      <c r="N253" s="131" t="s">
        <v>41</v>
      </c>
      <c r="O253" s="132">
        <v>0</v>
      </c>
      <c r="P253" s="132">
        <f>O253*H253</f>
        <v>0</v>
      </c>
      <c r="Q253" s="132">
        <v>0</v>
      </c>
      <c r="R253" s="132">
        <f>Q253*H253</f>
        <v>0</v>
      </c>
      <c r="S253" s="132">
        <v>0</v>
      </c>
      <c r="T253" s="133">
        <f>S253*H253</f>
        <v>0</v>
      </c>
      <c r="AR253" s="134" t="s">
        <v>137</v>
      </c>
      <c r="AT253" s="134" t="s">
        <v>132</v>
      </c>
      <c r="AU253" s="134" t="s">
        <v>80</v>
      </c>
      <c r="AY253" s="17" t="s">
        <v>130</v>
      </c>
      <c r="BE253" s="135">
        <f>IF(N253="základní",J253,0)</f>
        <v>0</v>
      </c>
      <c r="BF253" s="135">
        <f>IF(N253="snížená",J253,0)</f>
        <v>0</v>
      </c>
      <c r="BG253" s="135">
        <f>IF(N253="zákl. přenesená",J253,0)</f>
        <v>0</v>
      </c>
      <c r="BH253" s="135">
        <f>IF(N253="sníž. přenesená",J253,0)</f>
        <v>0</v>
      </c>
      <c r="BI253" s="135">
        <f>IF(N253="nulová",J253,0)</f>
        <v>0</v>
      </c>
      <c r="BJ253" s="17" t="s">
        <v>78</v>
      </c>
      <c r="BK253" s="135">
        <f>ROUND(I253*H253,2)</f>
        <v>0</v>
      </c>
      <c r="BL253" s="17" t="s">
        <v>137</v>
      </c>
      <c r="BM253" s="134" t="s">
        <v>301</v>
      </c>
    </row>
    <row r="254" spans="2:65" s="1" customFormat="1" x14ac:dyDescent="0.2">
      <c r="B254" s="29"/>
      <c r="D254" s="136" t="s">
        <v>139</v>
      </c>
      <c r="F254" s="137" t="s">
        <v>300</v>
      </c>
      <c r="L254" s="29"/>
      <c r="M254" s="138"/>
      <c r="T254" s="49"/>
      <c r="AT254" s="17" t="s">
        <v>139</v>
      </c>
      <c r="AU254" s="17" t="s">
        <v>80</v>
      </c>
    </row>
    <row r="255" spans="2:65" s="1" customFormat="1" ht="48" x14ac:dyDescent="0.2">
      <c r="B255" s="29"/>
      <c r="D255" s="136" t="s">
        <v>140</v>
      </c>
      <c r="F255" s="139" t="s">
        <v>302</v>
      </c>
      <c r="L255" s="29"/>
      <c r="M255" s="138"/>
      <c r="T255" s="49"/>
      <c r="AT255" s="17" t="s">
        <v>140</v>
      </c>
      <c r="AU255" s="17" t="s">
        <v>80</v>
      </c>
    </row>
    <row r="256" spans="2:65" s="12" customFormat="1" x14ac:dyDescent="0.2">
      <c r="B256" s="140"/>
      <c r="D256" s="136" t="s">
        <v>142</v>
      </c>
      <c r="E256" s="141" t="s">
        <v>3</v>
      </c>
      <c r="F256" s="142" t="s">
        <v>303</v>
      </c>
      <c r="H256" s="143">
        <v>1550</v>
      </c>
      <c r="L256" s="140"/>
      <c r="M256" s="144"/>
      <c r="T256" s="145"/>
      <c r="AT256" s="141" t="s">
        <v>142</v>
      </c>
      <c r="AU256" s="141" t="s">
        <v>80</v>
      </c>
      <c r="AV256" s="12" t="s">
        <v>80</v>
      </c>
      <c r="AW256" s="12" t="s">
        <v>31</v>
      </c>
      <c r="AX256" s="12" t="s">
        <v>78</v>
      </c>
      <c r="AY256" s="141" t="s">
        <v>130</v>
      </c>
    </row>
    <row r="257" spans="2:65" s="1" customFormat="1" ht="16.5" customHeight="1" x14ac:dyDescent="0.2">
      <c r="B257" s="123"/>
      <c r="C257" s="124" t="s">
        <v>304</v>
      </c>
      <c r="D257" s="124" t="s">
        <v>132</v>
      </c>
      <c r="E257" s="125" t="s">
        <v>305</v>
      </c>
      <c r="F257" s="126" t="s">
        <v>306</v>
      </c>
      <c r="G257" s="127" t="s">
        <v>135</v>
      </c>
      <c r="H257" s="128">
        <v>232.5</v>
      </c>
      <c r="I257" s="129"/>
      <c r="J257" s="129">
        <f>ROUND(I257*H257,2)</f>
        <v>0</v>
      </c>
      <c r="K257" s="126" t="s">
        <v>136</v>
      </c>
      <c r="L257" s="29"/>
      <c r="M257" s="130" t="s">
        <v>3</v>
      </c>
      <c r="N257" s="131" t="s">
        <v>41</v>
      </c>
      <c r="O257" s="132">
        <v>0</v>
      </c>
      <c r="P257" s="132">
        <f>O257*H257</f>
        <v>0</v>
      </c>
      <c r="Q257" s="132">
        <v>0</v>
      </c>
      <c r="R257" s="132">
        <f>Q257*H257</f>
        <v>0</v>
      </c>
      <c r="S257" s="132">
        <v>0</v>
      </c>
      <c r="T257" s="133">
        <f>S257*H257</f>
        <v>0</v>
      </c>
      <c r="AR257" s="134" t="s">
        <v>137</v>
      </c>
      <c r="AT257" s="134" t="s">
        <v>132</v>
      </c>
      <c r="AU257" s="134" t="s">
        <v>80</v>
      </c>
      <c r="AY257" s="17" t="s">
        <v>130</v>
      </c>
      <c r="BE257" s="135">
        <f>IF(N257="základní",J257,0)</f>
        <v>0</v>
      </c>
      <c r="BF257" s="135">
        <f>IF(N257="snížená",J257,0)</f>
        <v>0</v>
      </c>
      <c r="BG257" s="135">
        <f>IF(N257="zákl. přenesená",J257,0)</f>
        <v>0</v>
      </c>
      <c r="BH257" s="135">
        <f>IF(N257="sníž. přenesená",J257,0)</f>
        <v>0</v>
      </c>
      <c r="BI257" s="135">
        <f>IF(N257="nulová",J257,0)</f>
        <v>0</v>
      </c>
      <c r="BJ257" s="17" t="s">
        <v>78</v>
      </c>
      <c r="BK257" s="135">
        <f>ROUND(I257*H257,2)</f>
        <v>0</v>
      </c>
      <c r="BL257" s="17" t="s">
        <v>137</v>
      </c>
      <c r="BM257" s="134" t="s">
        <v>307</v>
      </c>
    </row>
    <row r="258" spans="2:65" s="1" customFormat="1" x14ac:dyDescent="0.2">
      <c r="B258" s="29"/>
      <c r="D258" s="136" t="s">
        <v>139</v>
      </c>
      <c r="F258" s="137" t="s">
        <v>306</v>
      </c>
      <c r="L258" s="29"/>
      <c r="M258" s="138"/>
      <c r="T258" s="49"/>
      <c r="AT258" s="17" t="s">
        <v>139</v>
      </c>
      <c r="AU258" s="17" t="s">
        <v>80</v>
      </c>
    </row>
    <row r="259" spans="2:65" s="1" customFormat="1" ht="57.6" x14ac:dyDescent="0.2">
      <c r="B259" s="29"/>
      <c r="D259" s="136" t="s">
        <v>140</v>
      </c>
      <c r="F259" s="139" t="s">
        <v>308</v>
      </c>
      <c r="L259" s="29"/>
      <c r="M259" s="138"/>
      <c r="T259" s="49"/>
      <c r="AT259" s="17" t="s">
        <v>140</v>
      </c>
      <c r="AU259" s="17" t="s">
        <v>80</v>
      </c>
    </row>
    <row r="260" spans="2:65" s="12" customFormat="1" x14ac:dyDescent="0.2">
      <c r="B260" s="140"/>
      <c r="D260" s="136" t="s">
        <v>142</v>
      </c>
      <c r="E260" s="141" t="s">
        <v>3</v>
      </c>
      <c r="F260" s="142" t="s">
        <v>309</v>
      </c>
      <c r="H260" s="143">
        <v>232.5</v>
      </c>
      <c r="L260" s="140"/>
      <c r="M260" s="144"/>
      <c r="T260" s="145"/>
      <c r="AT260" s="141" t="s">
        <v>142</v>
      </c>
      <c r="AU260" s="141" t="s">
        <v>80</v>
      </c>
      <c r="AV260" s="12" t="s">
        <v>80</v>
      </c>
      <c r="AW260" s="12" t="s">
        <v>31</v>
      </c>
      <c r="AX260" s="12" t="s">
        <v>78</v>
      </c>
      <c r="AY260" s="141" t="s">
        <v>130</v>
      </c>
    </row>
    <row r="261" spans="2:65" s="1" customFormat="1" ht="16.5" customHeight="1" x14ac:dyDescent="0.2">
      <c r="B261" s="123"/>
      <c r="C261" s="124" t="s">
        <v>310</v>
      </c>
      <c r="D261" s="124" t="s">
        <v>132</v>
      </c>
      <c r="E261" s="125" t="s">
        <v>311</v>
      </c>
      <c r="F261" s="126" t="s">
        <v>312</v>
      </c>
      <c r="G261" s="127" t="s">
        <v>181</v>
      </c>
      <c r="H261" s="128">
        <v>1550</v>
      </c>
      <c r="I261" s="129"/>
      <c r="J261" s="129">
        <f>ROUND(I261*H261,2)</f>
        <v>0</v>
      </c>
      <c r="K261" s="126" t="s">
        <v>136</v>
      </c>
      <c r="L261" s="29"/>
      <c r="M261" s="130" t="s">
        <v>3</v>
      </c>
      <c r="N261" s="131" t="s">
        <v>41</v>
      </c>
      <c r="O261" s="132">
        <v>0</v>
      </c>
      <c r="P261" s="132">
        <f>O261*H261</f>
        <v>0</v>
      </c>
      <c r="Q261" s="132">
        <v>0</v>
      </c>
      <c r="R261" s="132">
        <f>Q261*H261</f>
        <v>0</v>
      </c>
      <c r="S261" s="132">
        <v>0</v>
      </c>
      <c r="T261" s="133">
        <f>S261*H261</f>
        <v>0</v>
      </c>
      <c r="AR261" s="134" t="s">
        <v>137</v>
      </c>
      <c r="AT261" s="134" t="s">
        <v>132</v>
      </c>
      <c r="AU261" s="134" t="s">
        <v>80</v>
      </c>
      <c r="AY261" s="17" t="s">
        <v>130</v>
      </c>
      <c r="BE261" s="135">
        <f>IF(N261="základní",J261,0)</f>
        <v>0</v>
      </c>
      <c r="BF261" s="135">
        <f>IF(N261="snížená",J261,0)</f>
        <v>0</v>
      </c>
      <c r="BG261" s="135">
        <f>IF(N261="zákl. přenesená",J261,0)</f>
        <v>0</v>
      </c>
      <c r="BH261" s="135">
        <f>IF(N261="sníž. přenesená",J261,0)</f>
        <v>0</v>
      </c>
      <c r="BI261" s="135">
        <f>IF(N261="nulová",J261,0)</f>
        <v>0</v>
      </c>
      <c r="BJ261" s="17" t="s">
        <v>78</v>
      </c>
      <c r="BK261" s="135">
        <f>ROUND(I261*H261,2)</f>
        <v>0</v>
      </c>
      <c r="BL261" s="17" t="s">
        <v>137</v>
      </c>
      <c r="BM261" s="134" t="s">
        <v>313</v>
      </c>
    </row>
    <row r="262" spans="2:65" s="1" customFormat="1" x14ac:dyDescent="0.2">
      <c r="B262" s="29"/>
      <c r="D262" s="136" t="s">
        <v>139</v>
      </c>
      <c r="F262" s="137" t="s">
        <v>312</v>
      </c>
      <c r="L262" s="29"/>
      <c r="M262" s="138"/>
      <c r="T262" s="49"/>
      <c r="AT262" s="17" t="s">
        <v>139</v>
      </c>
      <c r="AU262" s="17" t="s">
        <v>80</v>
      </c>
    </row>
    <row r="263" spans="2:65" s="1" customFormat="1" ht="48" x14ac:dyDescent="0.2">
      <c r="B263" s="29"/>
      <c r="D263" s="136" t="s">
        <v>140</v>
      </c>
      <c r="F263" s="139" t="s">
        <v>314</v>
      </c>
      <c r="L263" s="29"/>
      <c r="M263" s="138"/>
      <c r="T263" s="49"/>
      <c r="AT263" s="17" t="s">
        <v>140</v>
      </c>
      <c r="AU263" s="17" t="s">
        <v>80</v>
      </c>
    </row>
    <row r="264" spans="2:65" s="12" customFormat="1" x14ac:dyDescent="0.2">
      <c r="B264" s="140"/>
      <c r="D264" s="136" t="s">
        <v>142</v>
      </c>
      <c r="E264" s="141" t="s">
        <v>3</v>
      </c>
      <c r="F264" s="142" t="s">
        <v>303</v>
      </c>
      <c r="H264" s="143">
        <v>1550</v>
      </c>
      <c r="L264" s="140"/>
      <c r="M264" s="144"/>
      <c r="T264" s="145"/>
      <c r="AT264" s="141" t="s">
        <v>142</v>
      </c>
      <c r="AU264" s="141" t="s">
        <v>80</v>
      </c>
      <c r="AV264" s="12" t="s">
        <v>80</v>
      </c>
      <c r="AW264" s="12" t="s">
        <v>31</v>
      </c>
      <c r="AX264" s="12" t="s">
        <v>78</v>
      </c>
      <c r="AY264" s="141" t="s">
        <v>130</v>
      </c>
    </row>
    <row r="265" spans="2:65" s="1" customFormat="1" ht="16.5" customHeight="1" x14ac:dyDescent="0.2">
      <c r="B265" s="123"/>
      <c r="C265" s="124" t="s">
        <v>315</v>
      </c>
      <c r="D265" s="124" t="s">
        <v>132</v>
      </c>
      <c r="E265" s="125" t="s">
        <v>316</v>
      </c>
      <c r="F265" s="126" t="s">
        <v>317</v>
      </c>
      <c r="G265" s="127" t="s">
        <v>181</v>
      </c>
      <c r="H265" s="128">
        <v>1550</v>
      </c>
      <c r="I265" s="129"/>
      <c r="J265" s="129">
        <f>ROUND(I265*H265,2)</f>
        <v>0</v>
      </c>
      <c r="K265" s="126" t="s">
        <v>136</v>
      </c>
      <c r="L265" s="29"/>
      <c r="M265" s="130" t="s">
        <v>3</v>
      </c>
      <c r="N265" s="131" t="s">
        <v>41</v>
      </c>
      <c r="O265" s="132">
        <v>0</v>
      </c>
      <c r="P265" s="132">
        <f>O265*H265</f>
        <v>0</v>
      </c>
      <c r="Q265" s="132">
        <v>0</v>
      </c>
      <c r="R265" s="132">
        <f>Q265*H265</f>
        <v>0</v>
      </c>
      <c r="S265" s="132">
        <v>0</v>
      </c>
      <c r="T265" s="133">
        <f>S265*H265</f>
        <v>0</v>
      </c>
      <c r="AR265" s="134" t="s">
        <v>137</v>
      </c>
      <c r="AT265" s="134" t="s">
        <v>132</v>
      </c>
      <c r="AU265" s="134" t="s">
        <v>80</v>
      </c>
      <c r="AY265" s="17" t="s">
        <v>130</v>
      </c>
      <c r="BE265" s="135">
        <f>IF(N265="základní",J265,0)</f>
        <v>0</v>
      </c>
      <c r="BF265" s="135">
        <f>IF(N265="snížená",J265,0)</f>
        <v>0</v>
      </c>
      <c r="BG265" s="135">
        <f>IF(N265="zákl. přenesená",J265,0)</f>
        <v>0</v>
      </c>
      <c r="BH265" s="135">
        <f>IF(N265="sníž. přenesená",J265,0)</f>
        <v>0</v>
      </c>
      <c r="BI265" s="135">
        <f>IF(N265="nulová",J265,0)</f>
        <v>0</v>
      </c>
      <c r="BJ265" s="17" t="s">
        <v>78</v>
      </c>
      <c r="BK265" s="135">
        <f>ROUND(I265*H265,2)</f>
        <v>0</v>
      </c>
      <c r="BL265" s="17" t="s">
        <v>137</v>
      </c>
      <c r="BM265" s="134" t="s">
        <v>318</v>
      </c>
    </row>
    <row r="266" spans="2:65" s="1" customFormat="1" x14ac:dyDescent="0.2">
      <c r="B266" s="29"/>
      <c r="D266" s="136" t="s">
        <v>139</v>
      </c>
      <c r="F266" s="137" t="s">
        <v>317</v>
      </c>
      <c r="L266" s="29"/>
      <c r="M266" s="138"/>
      <c r="T266" s="49"/>
      <c r="AT266" s="17" t="s">
        <v>139</v>
      </c>
      <c r="AU266" s="17" t="s">
        <v>80</v>
      </c>
    </row>
    <row r="267" spans="2:65" s="1" customFormat="1" ht="67.2" x14ac:dyDescent="0.2">
      <c r="B267" s="29"/>
      <c r="D267" s="136" t="s">
        <v>140</v>
      </c>
      <c r="F267" s="139" t="s">
        <v>319</v>
      </c>
      <c r="L267" s="29"/>
      <c r="M267" s="138"/>
      <c r="T267" s="49"/>
      <c r="AT267" s="17" t="s">
        <v>140</v>
      </c>
      <c r="AU267" s="17" t="s">
        <v>80</v>
      </c>
    </row>
    <row r="268" spans="2:65" s="12" customFormat="1" x14ac:dyDescent="0.2">
      <c r="B268" s="140"/>
      <c r="D268" s="136" t="s">
        <v>142</v>
      </c>
      <c r="E268" s="141" t="s">
        <v>3</v>
      </c>
      <c r="F268" s="142" t="s">
        <v>303</v>
      </c>
      <c r="H268" s="143">
        <v>1550</v>
      </c>
      <c r="L268" s="140"/>
      <c r="M268" s="144"/>
      <c r="T268" s="145"/>
      <c r="AT268" s="141" t="s">
        <v>142</v>
      </c>
      <c r="AU268" s="141" t="s">
        <v>80</v>
      </c>
      <c r="AV268" s="12" t="s">
        <v>80</v>
      </c>
      <c r="AW268" s="12" t="s">
        <v>31</v>
      </c>
      <c r="AX268" s="12" t="s">
        <v>78</v>
      </c>
      <c r="AY268" s="141" t="s">
        <v>130</v>
      </c>
    </row>
    <row r="269" spans="2:65" s="11" customFormat="1" ht="22.95" customHeight="1" x14ac:dyDescent="0.25">
      <c r="B269" s="112"/>
      <c r="D269" s="113" t="s">
        <v>69</v>
      </c>
      <c r="E269" s="121" t="s">
        <v>80</v>
      </c>
      <c r="F269" s="121" t="s">
        <v>320</v>
      </c>
      <c r="J269" s="122">
        <f>BK269</f>
        <v>0</v>
      </c>
      <c r="L269" s="112"/>
      <c r="M269" s="116"/>
      <c r="P269" s="117">
        <f>SUM(P270:P286)</f>
        <v>0</v>
      </c>
      <c r="R269" s="117">
        <f>SUM(R270:R286)</f>
        <v>0</v>
      </c>
      <c r="T269" s="118">
        <f>SUM(T270:T286)</f>
        <v>0</v>
      </c>
      <c r="AR269" s="113" t="s">
        <v>78</v>
      </c>
      <c r="AT269" s="119" t="s">
        <v>69</v>
      </c>
      <c r="AU269" s="119" t="s">
        <v>78</v>
      </c>
      <c r="AY269" s="113" t="s">
        <v>130</v>
      </c>
      <c r="BK269" s="120">
        <f>SUM(BK270:BK286)</f>
        <v>0</v>
      </c>
    </row>
    <row r="270" spans="2:65" s="1" customFormat="1" ht="16.5" customHeight="1" x14ac:dyDescent="0.2">
      <c r="B270" s="123"/>
      <c r="C270" s="124" t="s">
        <v>321</v>
      </c>
      <c r="D270" s="124" t="s">
        <v>132</v>
      </c>
      <c r="E270" s="125" t="s">
        <v>322</v>
      </c>
      <c r="F270" s="126" t="s">
        <v>323</v>
      </c>
      <c r="G270" s="127" t="s">
        <v>211</v>
      </c>
      <c r="H270" s="128">
        <v>40</v>
      </c>
      <c r="I270" s="129"/>
      <c r="J270" s="129">
        <f>ROUND(I270*H270,2)</f>
        <v>0</v>
      </c>
      <c r="K270" s="126" t="s">
        <v>136</v>
      </c>
      <c r="L270" s="29"/>
      <c r="M270" s="130" t="s">
        <v>3</v>
      </c>
      <c r="N270" s="131" t="s">
        <v>41</v>
      </c>
      <c r="O270" s="132">
        <v>0</v>
      </c>
      <c r="P270" s="132">
        <f>O270*H270</f>
        <v>0</v>
      </c>
      <c r="Q270" s="132">
        <v>0</v>
      </c>
      <c r="R270" s="132">
        <f>Q270*H270</f>
        <v>0</v>
      </c>
      <c r="S270" s="132">
        <v>0</v>
      </c>
      <c r="T270" s="133">
        <f>S270*H270</f>
        <v>0</v>
      </c>
      <c r="AR270" s="134" t="s">
        <v>137</v>
      </c>
      <c r="AT270" s="134" t="s">
        <v>132</v>
      </c>
      <c r="AU270" s="134" t="s">
        <v>80</v>
      </c>
      <c r="AY270" s="17" t="s">
        <v>130</v>
      </c>
      <c r="BE270" s="135">
        <f>IF(N270="základní",J270,0)</f>
        <v>0</v>
      </c>
      <c r="BF270" s="135">
        <f>IF(N270="snížená",J270,0)</f>
        <v>0</v>
      </c>
      <c r="BG270" s="135">
        <f>IF(N270="zákl. přenesená",J270,0)</f>
        <v>0</v>
      </c>
      <c r="BH270" s="135">
        <f>IF(N270="sníž. přenesená",J270,0)</f>
        <v>0</v>
      </c>
      <c r="BI270" s="135">
        <f>IF(N270="nulová",J270,0)</f>
        <v>0</v>
      </c>
      <c r="BJ270" s="17" t="s">
        <v>78</v>
      </c>
      <c r="BK270" s="135">
        <f>ROUND(I270*H270,2)</f>
        <v>0</v>
      </c>
      <c r="BL270" s="17" t="s">
        <v>137</v>
      </c>
      <c r="BM270" s="134" t="s">
        <v>324</v>
      </c>
    </row>
    <row r="271" spans="2:65" s="1" customFormat="1" x14ac:dyDescent="0.2">
      <c r="B271" s="29"/>
      <c r="D271" s="136" t="s">
        <v>139</v>
      </c>
      <c r="F271" s="137" t="s">
        <v>323</v>
      </c>
      <c r="L271" s="29"/>
      <c r="M271" s="138"/>
      <c r="T271" s="49"/>
      <c r="AT271" s="17" t="s">
        <v>139</v>
      </c>
      <c r="AU271" s="17" t="s">
        <v>80</v>
      </c>
    </row>
    <row r="272" spans="2:65" s="1" customFormat="1" ht="124.8" x14ac:dyDescent="0.2">
      <c r="B272" s="29"/>
      <c r="D272" s="136" t="s">
        <v>140</v>
      </c>
      <c r="F272" s="139" t="s">
        <v>325</v>
      </c>
      <c r="L272" s="29"/>
      <c r="M272" s="138"/>
      <c r="T272" s="49"/>
      <c r="AT272" s="17" t="s">
        <v>140</v>
      </c>
      <c r="AU272" s="17" t="s">
        <v>80</v>
      </c>
    </row>
    <row r="273" spans="2:65" s="12" customFormat="1" x14ac:dyDescent="0.2">
      <c r="B273" s="140"/>
      <c r="D273" s="136" t="s">
        <v>142</v>
      </c>
      <c r="E273" s="141" t="s">
        <v>3</v>
      </c>
      <c r="F273" s="142" t="s">
        <v>326</v>
      </c>
      <c r="H273" s="143">
        <v>40</v>
      </c>
      <c r="L273" s="140"/>
      <c r="M273" s="144"/>
      <c r="T273" s="145"/>
      <c r="AT273" s="141" t="s">
        <v>142</v>
      </c>
      <c r="AU273" s="141" t="s">
        <v>80</v>
      </c>
      <c r="AV273" s="12" t="s">
        <v>80</v>
      </c>
      <c r="AW273" s="12" t="s">
        <v>31</v>
      </c>
      <c r="AX273" s="12" t="s">
        <v>78</v>
      </c>
      <c r="AY273" s="141" t="s">
        <v>130</v>
      </c>
    </row>
    <row r="274" spans="2:65" s="1" customFormat="1" ht="16.5" customHeight="1" x14ac:dyDescent="0.2">
      <c r="B274" s="123"/>
      <c r="C274" s="124" t="s">
        <v>327</v>
      </c>
      <c r="D274" s="124" t="s">
        <v>132</v>
      </c>
      <c r="E274" s="125" t="s">
        <v>328</v>
      </c>
      <c r="F274" s="126" t="s">
        <v>329</v>
      </c>
      <c r="G274" s="127" t="s">
        <v>211</v>
      </c>
      <c r="H274" s="128">
        <v>940</v>
      </c>
      <c r="I274" s="129"/>
      <c r="J274" s="129">
        <f>ROUND(I274*H274,2)</f>
        <v>0</v>
      </c>
      <c r="K274" s="126" t="s">
        <v>136</v>
      </c>
      <c r="L274" s="29"/>
      <c r="M274" s="130" t="s">
        <v>3</v>
      </c>
      <c r="N274" s="131" t="s">
        <v>41</v>
      </c>
      <c r="O274" s="132">
        <v>0</v>
      </c>
      <c r="P274" s="132">
        <f>O274*H274</f>
        <v>0</v>
      </c>
      <c r="Q274" s="132">
        <v>0</v>
      </c>
      <c r="R274" s="132">
        <f>Q274*H274</f>
        <v>0</v>
      </c>
      <c r="S274" s="132">
        <v>0</v>
      </c>
      <c r="T274" s="133">
        <f>S274*H274</f>
        <v>0</v>
      </c>
      <c r="AR274" s="134" t="s">
        <v>137</v>
      </c>
      <c r="AT274" s="134" t="s">
        <v>132</v>
      </c>
      <c r="AU274" s="134" t="s">
        <v>80</v>
      </c>
      <c r="AY274" s="17" t="s">
        <v>130</v>
      </c>
      <c r="BE274" s="135">
        <f>IF(N274="základní",J274,0)</f>
        <v>0</v>
      </c>
      <c r="BF274" s="135">
        <f>IF(N274="snížená",J274,0)</f>
        <v>0</v>
      </c>
      <c r="BG274" s="135">
        <f>IF(N274="zákl. přenesená",J274,0)</f>
        <v>0</v>
      </c>
      <c r="BH274" s="135">
        <f>IF(N274="sníž. přenesená",J274,0)</f>
        <v>0</v>
      </c>
      <c r="BI274" s="135">
        <f>IF(N274="nulová",J274,0)</f>
        <v>0</v>
      </c>
      <c r="BJ274" s="17" t="s">
        <v>78</v>
      </c>
      <c r="BK274" s="135">
        <f>ROUND(I274*H274,2)</f>
        <v>0</v>
      </c>
      <c r="BL274" s="17" t="s">
        <v>137</v>
      </c>
      <c r="BM274" s="134" t="s">
        <v>330</v>
      </c>
    </row>
    <row r="275" spans="2:65" s="1" customFormat="1" x14ac:dyDescent="0.2">
      <c r="B275" s="29"/>
      <c r="D275" s="136" t="s">
        <v>139</v>
      </c>
      <c r="F275" s="137" t="s">
        <v>331</v>
      </c>
      <c r="L275" s="29"/>
      <c r="M275" s="138"/>
      <c r="T275" s="49"/>
      <c r="AT275" s="17" t="s">
        <v>139</v>
      </c>
      <c r="AU275" s="17" t="s">
        <v>80</v>
      </c>
    </row>
    <row r="276" spans="2:65" s="1" customFormat="1" ht="124.8" x14ac:dyDescent="0.2">
      <c r="B276" s="29"/>
      <c r="D276" s="136" t="s">
        <v>140</v>
      </c>
      <c r="F276" s="139" t="s">
        <v>325</v>
      </c>
      <c r="L276" s="29"/>
      <c r="M276" s="138"/>
      <c r="T276" s="49"/>
      <c r="AT276" s="17" t="s">
        <v>140</v>
      </c>
      <c r="AU276" s="17" t="s">
        <v>80</v>
      </c>
    </row>
    <row r="277" spans="2:65" s="12" customFormat="1" x14ac:dyDescent="0.2">
      <c r="B277" s="140"/>
      <c r="D277" s="136" t="s">
        <v>142</v>
      </c>
      <c r="E277" s="141" t="s">
        <v>3</v>
      </c>
      <c r="F277" s="142" t="s">
        <v>332</v>
      </c>
      <c r="H277" s="143">
        <v>940</v>
      </c>
      <c r="L277" s="140"/>
      <c r="M277" s="144"/>
      <c r="T277" s="145"/>
      <c r="AT277" s="141" t="s">
        <v>142</v>
      </c>
      <c r="AU277" s="141" t="s">
        <v>80</v>
      </c>
      <c r="AV277" s="12" t="s">
        <v>80</v>
      </c>
      <c r="AW277" s="12" t="s">
        <v>31</v>
      </c>
      <c r="AX277" s="12" t="s">
        <v>78</v>
      </c>
      <c r="AY277" s="141" t="s">
        <v>130</v>
      </c>
    </row>
    <row r="278" spans="2:65" s="1" customFormat="1" ht="16.5" customHeight="1" x14ac:dyDescent="0.2">
      <c r="B278" s="123"/>
      <c r="C278" s="124" t="s">
        <v>333</v>
      </c>
      <c r="D278" s="124" t="s">
        <v>132</v>
      </c>
      <c r="E278" s="125" t="s">
        <v>334</v>
      </c>
      <c r="F278" s="126" t="s">
        <v>335</v>
      </c>
      <c r="G278" s="127" t="s">
        <v>181</v>
      </c>
      <c r="H278" s="128">
        <v>1598</v>
      </c>
      <c r="I278" s="129"/>
      <c r="J278" s="129">
        <f>ROUND(I278*H278,2)</f>
        <v>0</v>
      </c>
      <c r="K278" s="126" t="s">
        <v>136</v>
      </c>
      <c r="L278" s="29"/>
      <c r="M278" s="130" t="s">
        <v>3</v>
      </c>
      <c r="N278" s="131" t="s">
        <v>41</v>
      </c>
      <c r="O278" s="132">
        <v>0</v>
      </c>
      <c r="P278" s="132">
        <f>O278*H278</f>
        <v>0</v>
      </c>
      <c r="Q278" s="132">
        <v>0</v>
      </c>
      <c r="R278" s="132">
        <f>Q278*H278</f>
        <v>0</v>
      </c>
      <c r="S278" s="132">
        <v>0</v>
      </c>
      <c r="T278" s="133">
        <f>S278*H278</f>
        <v>0</v>
      </c>
      <c r="AR278" s="134" t="s">
        <v>137</v>
      </c>
      <c r="AT278" s="134" t="s">
        <v>132</v>
      </c>
      <c r="AU278" s="134" t="s">
        <v>80</v>
      </c>
      <c r="AY278" s="17" t="s">
        <v>130</v>
      </c>
      <c r="BE278" s="135">
        <f>IF(N278="základní",J278,0)</f>
        <v>0</v>
      </c>
      <c r="BF278" s="135">
        <f>IF(N278="snížená",J278,0)</f>
        <v>0</v>
      </c>
      <c r="BG278" s="135">
        <f>IF(N278="zákl. přenesená",J278,0)</f>
        <v>0</v>
      </c>
      <c r="BH278" s="135">
        <f>IF(N278="sníž. přenesená",J278,0)</f>
        <v>0</v>
      </c>
      <c r="BI278" s="135">
        <f>IF(N278="nulová",J278,0)</f>
        <v>0</v>
      </c>
      <c r="BJ278" s="17" t="s">
        <v>78</v>
      </c>
      <c r="BK278" s="135">
        <f>ROUND(I278*H278,2)</f>
        <v>0</v>
      </c>
      <c r="BL278" s="17" t="s">
        <v>137</v>
      </c>
      <c r="BM278" s="134" t="s">
        <v>336</v>
      </c>
    </row>
    <row r="279" spans="2:65" s="1" customFormat="1" x14ac:dyDescent="0.2">
      <c r="B279" s="29"/>
      <c r="D279" s="136" t="s">
        <v>139</v>
      </c>
      <c r="F279" s="137" t="s">
        <v>335</v>
      </c>
      <c r="L279" s="29"/>
      <c r="M279" s="138"/>
      <c r="T279" s="49"/>
      <c r="AT279" s="17" t="s">
        <v>139</v>
      </c>
      <c r="AU279" s="17" t="s">
        <v>80</v>
      </c>
    </row>
    <row r="280" spans="2:65" s="1" customFormat="1" ht="105.6" x14ac:dyDescent="0.2">
      <c r="B280" s="29"/>
      <c r="D280" s="136" t="s">
        <v>140</v>
      </c>
      <c r="F280" s="139" t="s">
        <v>337</v>
      </c>
      <c r="L280" s="29"/>
      <c r="M280" s="138"/>
      <c r="T280" s="49"/>
      <c r="AT280" s="17" t="s">
        <v>140</v>
      </c>
      <c r="AU280" s="17" t="s">
        <v>80</v>
      </c>
    </row>
    <row r="281" spans="2:65" s="12" customFormat="1" x14ac:dyDescent="0.2">
      <c r="B281" s="140"/>
      <c r="D281" s="136" t="s">
        <v>142</v>
      </c>
      <c r="E281" s="141" t="s">
        <v>3</v>
      </c>
      <c r="F281" s="142" t="s">
        <v>338</v>
      </c>
      <c r="H281" s="143">
        <v>1598</v>
      </c>
      <c r="L281" s="140"/>
      <c r="M281" s="144"/>
      <c r="T281" s="145"/>
      <c r="AT281" s="141" t="s">
        <v>142</v>
      </c>
      <c r="AU281" s="141" t="s">
        <v>80</v>
      </c>
      <c r="AV281" s="12" t="s">
        <v>80</v>
      </c>
      <c r="AW281" s="12" t="s">
        <v>31</v>
      </c>
      <c r="AX281" s="12" t="s">
        <v>78</v>
      </c>
      <c r="AY281" s="141" t="s">
        <v>130</v>
      </c>
    </row>
    <row r="282" spans="2:65" s="1" customFormat="1" ht="16.5" customHeight="1" x14ac:dyDescent="0.2">
      <c r="B282" s="123"/>
      <c r="C282" s="124" t="s">
        <v>339</v>
      </c>
      <c r="D282" s="124" t="s">
        <v>132</v>
      </c>
      <c r="E282" s="125" t="s">
        <v>340</v>
      </c>
      <c r="F282" s="126" t="s">
        <v>341</v>
      </c>
      <c r="G282" s="127" t="s">
        <v>181</v>
      </c>
      <c r="H282" s="128">
        <v>50</v>
      </c>
      <c r="I282" s="129"/>
      <c r="J282" s="129">
        <f>ROUND(I282*H282,2)</f>
        <v>0</v>
      </c>
      <c r="K282" s="126" t="s">
        <v>136</v>
      </c>
      <c r="L282" s="29"/>
      <c r="M282" s="130" t="s">
        <v>3</v>
      </c>
      <c r="N282" s="131" t="s">
        <v>41</v>
      </c>
      <c r="O282" s="132">
        <v>0</v>
      </c>
      <c r="P282" s="132">
        <f>O282*H282</f>
        <v>0</v>
      </c>
      <c r="Q282" s="132">
        <v>0</v>
      </c>
      <c r="R282" s="132">
        <f>Q282*H282</f>
        <v>0</v>
      </c>
      <c r="S282" s="132">
        <v>0</v>
      </c>
      <c r="T282" s="133">
        <f>S282*H282</f>
        <v>0</v>
      </c>
      <c r="AR282" s="134" t="s">
        <v>137</v>
      </c>
      <c r="AT282" s="134" t="s">
        <v>132</v>
      </c>
      <c r="AU282" s="134" t="s">
        <v>80</v>
      </c>
      <c r="AY282" s="17" t="s">
        <v>130</v>
      </c>
      <c r="BE282" s="135">
        <f>IF(N282="základní",J282,0)</f>
        <v>0</v>
      </c>
      <c r="BF282" s="135">
        <f>IF(N282="snížená",J282,0)</f>
        <v>0</v>
      </c>
      <c r="BG282" s="135">
        <f>IF(N282="zákl. přenesená",J282,0)</f>
        <v>0</v>
      </c>
      <c r="BH282" s="135">
        <f>IF(N282="sníž. přenesená",J282,0)</f>
        <v>0</v>
      </c>
      <c r="BI282" s="135">
        <f>IF(N282="nulová",J282,0)</f>
        <v>0</v>
      </c>
      <c r="BJ282" s="17" t="s">
        <v>78</v>
      </c>
      <c r="BK282" s="135">
        <f>ROUND(I282*H282,2)</f>
        <v>0</v>
      </c>
      <c r="BL282" s="17" t="s">
        <v>137</v>
      </c>
      <c r="BM282" s="134" t="s">
        <v>342</v>
      </c>
    </row>
    <row r="283" spans="2:65" s="1" customFormat="1" x14ac:dyDescent="0.2">
      <c r="B283" s="29"/>
      <c r="D283" s="136" t="s">
        <v>139</v>
      </c>
      <c r="F283" s="137" t="s">
        <v>341</v>
      </c>
      <c r="L283" s="29"/>
      <c r="M283" s="138"/>
      <c r="T283" s="49"/>
      <c r="AT283" s="17" t="s">
        <v>139</v>
      </c>
      <c r="AU283" s="17" t="s">
        <v>80</v>
      </c>
    </row>
    <row r="284" spans="2:65" s="1" customFormat="1" ht="67.2" x14ac:dyDescent="0.2">
      <c r="B284" s="29"/>
      <c r="D284" s="136" t="s">
        <v>140</v>
      </c>
      <c r="F284" s="139" t="s">
        <v>343</v>
      </c>
      <c r="L284" s="29"/>
      <c r="M284" s="138"/>
      <c r="T284" s="49"/>
      <c r="AT284" s="17" t="s">
        <v>140</v>
      </c>
      <c r="AU284" s="17" t="s">
        <v>80</v>
      </c>
    </row>
    <row r="285" spans="2:65" s="1" customFormat="1" ht="48" x14ac:dyDescent="0.2">
      <c r="B285" s="29"/>
      <c r="D285" s="136" t="s">
        <v>344</v>
      </c>
      <c r="F285" s="139" t="s">
        <v>345</v>
      </c>
      <c r="L285" s="29"/>
      <c r="M285" s="138"/>
      <c r="T285" s="49"/>
      <c r="AT285" s="17" t="s">
        <v>344</v>
      </c>
      <c r="AU285" s="17" t="s">
        <v>80</v>
      </c>
    </row>
    <row r="286" spans="2:65" s="12" customFormat="1" x14ac:dyDescent="0.2">
      <c r="B286" s="140"/>
      <c r="D286" s="136" t="s">
        <v>142</v>
      </c>
      <c r="E286" s="141" t="s">
        <v>3</v>
      </c>
      <c r="F286" s="142" t="s">
        <v>346</v>
      </c>
      <c r="H286" s="143">
        <v>50</v>
      </c>
      <c r="L286" s="140"/>
      <c r="M286" s="144"/>
      <c r="T286" s="145"/>
      <c r="AT286" s="141" t="s">
        <v>142</v>
      </c>
      <c r="AU286" s="141" t="s">
        <v>80</v>
      </c>
      <c r="AV286" s="12" t="s">
        <v>80</v>
      </c>
      <c r="AW286" s="12" t="s">
        <v>31</v>
      </c>
      <c r="AX286" s="12" t="s">
        <v>78</v>
      </c>
      <c r="AY286" s="141" t="s">
        <v>130</v>
      </c>
    </row>
    <row r="287" spans="2:65" s="11" customFormat="1" ht="22.95" customHeight="1" x14ac:dyDescent="0.25">
      <c r="B287" s="112"/>
      <c r="D287" s="113" t="s">
        <v>69</v>
      </c>
      <c r="E287" s="121" t="s">
        <v>137</v>
      </c>
      <c r="F287" s="121" t="s">
        <v>347</v>
      </c>
      <c r="J287" s="122">
        <f>BK287</f>
        <v>0</v>
      </c>
      <c r="L287" s="112"/>
      <c r="M287" s="116"/>
      <c r="P287" s="117">
        <f>SUM(P288:P321)</f>
        <v>0</v>
      </c>
      <c r="R287" s="117">
        <f>SUM(R288:R321)</f>
        <v>0</v>
      </c>
      <c r="T287" s="118">
        <f>SUM(T288:T321)</f>
        <v>0</v>
      </c>
      <c r="AR287" s="113" t="s">
        <v>78</v>
      </c>
      <c r="AT287" s="119" t="s">
        <v>69</v>
      </c>
      <c r="AU287" s="119" t="s">
        <v>78</v>
      </c>
      <c r="AY287" s="113" t="s">
        <v>130</v>
      </c>
      <c r="BK287" s="120">
        <f>SUM(BK288:BK321)</f>
        <v>0</v>
      </c>
    </row>
    <row r="288" spans="2:65" s="1" customFormat="1" ht="16.5" customHeight="1" x14ac:dyDescent="0.2">
      <c r="B288" s="123"/>
      <c r="C288" s="124" t="s">
        <v>348</v>
      </c>
      <c r="D288" s="124" t="s">
        <v>132</v>
      </c>
      <c r="E288" s="125" t="s">
        <v>349</v>
      </c>
      <c r="F288" s="126" t="s">
        <v>350</v>
      </c>
      <c r="G288" s="127" t="s">
        <v>135</v>
      </c>
      <c r="H288" s="128">
        <v>24</v>
      </c>
      <c r="I288" s="129"/>
      <c r="J288" s="129">
        <f>ROUND(I288*H288,2)</f>
        <v>0</v>
      </c>
      <c r="K288" s="126" t="s">
        <v>136</v>
      </c>
      <c r="L288" s="29"/>
      <c r="M288" s="130" t="s">
        <v>3</v>
      </c>
      <c r="N288" s="131" t="s">
        <v>41</v>
      </c>
      <c r="O288" s="132">
        <v>0</v>
      </c>
      <c r="P288" s="132">
        <f>O288*H288</f>
        <v>0</v>
      </c>
      <c r="Q288" s="132">
        <v>0</v>
      </c>
      <c r="R288" s="132">
        <f>Q288*H288</f>
        <v>0</v>
      </c>
      <c r="S288" s="132">
        <v>0</v>
      </c>
      <c r="T288" s="133">
        <f>S288*H288</f>
        <v>0</v>
      </c>
      <c r="AR288" s="134" t="s">
        <v>137</v>
      </c>
      <c r="AT288" s="134" t="s">
        <v>132</v>
      </c>
      <c r="AU288" s="134" t="s">
        <v>80</v>
      </c>
      <c r="AY288" s="17" t="s">
        <v>130</v>
      </c>
      <c r="BE288" s="135">
        <f>IF(N288="základní",J288,0)</f>
        <v>0</v>
      </c>
      <c r="BF288" s="135">
        <f>IF(N288="snížená",J288,0)</f>
        <v>0</v>
      </c>
      <c r="BG288" s="135">
        <f>IF(N288="zákl. přenesená",J288,0)</f>
        <v>0</v>
      </c>
      <c r="BH288" s="135">
        <f>IF(N288="sníž. přenesená",J288,0)</f>
        <v>0</v>
      </c>
      <c r="BI288" s="135">
        <f>IF(N288="nulová",J288,0)</f>
        <v>0</v>
      </c>
      <c r="BJ288" s="17" t="s">
        <v>78</v>
      </c>
      <c r="BK288" s="135">
        <f>ROUND(I288*H288,2)</f>
        <v>0</v>
      </c>
      <c r="BL288" s="17" t="s">
        <v>137</v>
      </c>
      <c r="BM288" s="134" t="s">
        <v>351</v>
      </c>
    </row>
    <row r="289" spans="2:65" s="1" customFormat="1" x14ac:dyDescent="0.2">
      <c r="B289" s="29"/>
      <c r="D289" s="136" t="s">
        <v>139</v>
      </c>
      <c r="F289" s="137" t="s">
        <v>350</v>
      </c>
      <c r="L289" s="29"/>
      <c r="M289" s="138"/>
      <c r="T289" s="49"/>
      <c r="AT289" s="17" t="s">
        <v>139</v>
      </c>
      <c r="AU289" s="17" t="s">
        <v>80</v>
      </c>
    </row>
    <row r="290" spans="2:65" s="1" customFormat="1" ht="230.4" x14ac:dyDescent="0.2">
      <c r="B290" s="29"/>
      <c r="D290" s="136" t="s">
        <v>140</v>
      </c>
      <c r="F290" s="139" t="s">
        <v>352</v>
      </c>
      <c r="L290" s="29"/>
      <c r="M290" s="138"/>
      <c r="T290" s="49"/>
      <c r="AT290" s="17" t="s">
        <v>140</v>
      </c>
      <c r="AU290" s="17" t="s">
        <v>80</v>
      </c>
    </row>
    <row r="291" spans="2:65" s="12" customFormat="1" x14ac:dyDescent="0.2">
      <c r="B291" s="140"/>
      <c r="D291" s="136" t="s">
        <v>142</v>
      </c>
      <c r="E291" s="141" t="s">
        <v>3</v>
      </c>
      <c r="F291" s="142" t="s">
        <v>353</v>
      </c>
      <c r="H291" s="143">
        <v>24</v>
      </c>
      <c r="L291" s="140"/>
      <c r="M291" s="144"/>
      <c r="T291" s="145"/>
      <c r="AT291" s="141" t="s">
        <v>142</v>
      </c>
      <c r="AU291" s="141" t="s">
        <v>80</v>
      </c>
      <c r="AV291" s="12" t="s">
        <v>80</v>
      </c>
      <c r="AW291" s="12" t="s">
        <v>31</v>
      </c>
      <c r="AX291" s="12" t="s">
        <v>78</v>
      </c>
      <c r="AY291" s="141" t="s">
        <v>130</v>
      </c>
    </row>
    <row r="292" spans="2:65" s="1" customFormat="1" ht="16.5" customHeight="1" x14ac:dyDescent="0.2">
      <c r="B292" s="123"/>
      <c r="C292" s="124" t="s">
        <v>354</v>
      </c>
      <c r="D292" s="124" t="s">
        <v>132</v>
      </c>
      <c r="E292" s="125" t="s">
        <v>355</v>
      </c>
      <c r="F292" s="126" t="s">
        <v>356</v>
      </c>
      <c r="G292" s="127" t="s">
        <v>135</v>
      </c>
      <c r="H292" s="128">
        <v>50</v>
      </c>
      <c r="I292" s="129"/>
      <c r="J292" s="129">
        <f>ROUND(I292*H292,2)</f>
        <v>0</v>
      </c>
      <c r="K292" s="126" t="s">
        <v>136</v>
      </c>
      <c r="L292" s="29"/>
      <c r="M292" s="130" t="s">
        <v>3</v>
      </c>
      <c r="N292" s="131" t="s">
        <v>41</v>
      </c>
      <c r="O292" s="132">
        <v>0</v>
      </c>
      <c r="P292" s="132">
        <f>O292*H292</f>
        <v>0</v>
      </c>
      <c r="Q292" s="132">
        <v>0</v>
      </c>
      <c r="R292" s="132">
        <f>Q292*H292</f>
        <v>0</v>
      </c>
      <c r="S292" s="132">
        <v>0</v>
      </c>
      <c r="T292" s="133">
        <f>S292*H292</f>
        <v>0</v>
      </c>
      <c r="AR292" s="134" t="s">
        <v>137</v>
      </c>
      <c r="AT292" s="134" t="s">
        <v>132</v>
      </c>
      <c r="AU292" s="134" t="s">
        <v>80</v>
      </c>
      <c r="AY292" s="17" t="s">
        <v>130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7" t="s">
        <v>78</v>
      </c>
      <c r="BK292" s="135">
        <f>ROUND(I292*H292,2)</f>
        <v>0</v>
      </c>
      <c r="BL292" s="17" t="s">
        <v>137</v>
      </c>
      <c r="BM292" s="134" t="s">
        <v>357</v>
      </c>
    </row>
    <row r="293" spans="2:65" s="1" customFormat="1" x14ac:dyDescent="0.2">
      <c r="B293" s="29"/>
      <c r="D293" s="136" t="s">
        <v>139</v>
      </c>
      <c r="F293" s="137" t="s">
        <v>356</v>
      </c>
      <c r="L293" s="29"/>
      <c r="M293" s="138"/>
      <c r="T293" s="49"/>
      <c r="AT293" s="17" t="s">
        <v>139</v>
      </c>
      <c r="AU293" s="17" t="s">
        <v>80</v>
      </c>
    </row>
    <row r="294" spans="2:65" s="1" customFormat="1" ht="67.2" x14ac:dyDescent="0.2">
      <c r="B294" s="29"/>
      <c r="D294" s="136" t="s">
        <v>140</v>
      </c>
      <c r="F294" s="139" t="s">
        <v>358</v>
      </c>
      <c r="L294" s="29"/>
      <c r="M294" s="138"/>
      <c r="T294" s="49"/>
      <c r="AT294" s="17" t="s">
        <v>140</v>
      </c>
      <c r="AU294" s="17" t="s">
        <v>80</v>
      </c>
    </row>
    <row r="295" spans="2:65" s="12" customFormat="1" x14ac:dyDescent="0.2">
      <c r="B295" s="140"/>
      <c r="D295" s="136" t="s">
        <v>142</v>
      </c>
      <c r="E295" s="141" t="s">
        <v>3</v>
      </c>
      <c r="F295" s="142" t="s">
        <v>359</v>
      </c>
      <c r="H295" s="143">
        <v>50</v>
      </c>
      <c r="L295" s="140"/>
      <c r="M295" s="144"/>
      <c r="T295" s="145"/>
      <c r="AT295" s="141" t="s">
        <v>142</v>
      </c>
      <c r="AU295" s="141" t="s">
        <v>80</v>
      </c>
      <c r="AV295" s="12" t="s">
        <v>80</v>
      </c>
      <c r="AW295" s="12" t="s">
        <v>31</v>
      </c>
      <c r="AX295" s="12" t="s">
        <v>78</v>
      </c>
      <c r="AY295" s="141" t="s">
        <v>130</v>
      </c>
    </row>
    <row r="296" spans="2:65" s="1" customFormat="1" ht="16.5" customHeight="1" x14ac:dyDescent="0.2">
      <c r="B296" s="123"/>
      <c r="C296" s="124" t="s">
        <v>360</v>
      </c>
      <c r="D296" s="124" t="s">
        <v>132</v>
      </c>
      <c r="E296" s="125" t="s">
        <v>361</v>
      </c>
      <c r="F296" s="126" t="s">
        <v>362</v>
      </c>
      <c r="G296" s="127" t="s">
        <v>135</v>
      </c>
      <c r="H296" s="128">
        <v>23.5</v>
      </c>
      <c r="I296" s="129"/>
      <c r="J296" s="129">
        <f>ROUND(I296*H296,2)</f>
        <v>0</v>
      </c>
      <c r="K296" s="126" t="s">
        <v>136</v>
      </c>
      <c r="L296" s="29"/>
      <c r="M296" s="130" t="s">
        <v>3</v>
      </c>
      <c r="N296" s="131" t="s">
        <v>41</v>
      </c>
      <c r="O296" s="132">
        <v>0</v>
      </c>
      <c r="P296" s="132">
        <f>O296*H296</f>
        <v>0</v>
      </c>
      <c r="Q296" s="132">
        <v>0</v>
      </c>
      <c r="R296" s="132">
        <f>Q296*H296</f>
        <v>0</v>
      </c>
      <c r="S296" s="132">
        <v>0</v>
      </c>
      <c r="T296" s="133">
        <f>S296*H296</f>
        <v>0</v>
      </c>
      <c r="AR296" s="134" t="s">
        <v>137</v>
      </c>
      <c r="AT296" s="134" t="s">
        <v>132</v>
      </c>
      <c r="AU296" s="134" t="s">
        <v>80</v>
      </c>
      <c r="AY296" s="17" t="s">
        <v>130</v>
      </c>
      <c r="BE296" s="135">
        <f>IF(N296="základní",J296,0)</f>
        <v>0</v>
      </c>
      <c r="BF296" s="135">
        <f>IF(N296="snížená",J296,0)</f>
        <v>0</v>
      </c>
      <c r="BG296" s="135">
        <f>IF(N296="zákl. přenesená",J296,0)</f>
        <v>0</v>
      </c>
      <c r="BH296" s="135">
        <f>IF(N296="sníž. přenesená",J296,0)</f>
        <v>0</v>
      </c>
      <c r="BI296" s="135">
        <f>IF(N296="nulová",J296,0)</f>
        <v>0</v>
      </c>
      <c r="BJ296" s="17" t="s">
        <v>78</v>
      </c>
      <c r="BK296" s="135">
        <f>ROUND(I296*H296,2)</f>
        <v>0</v>
      </c>
      <c r="BL296" s="17" t="s">
        <v>137</v>
      </c>
      <c r="BM296" s="134" t="s">
        <v>363</v>
      </c>
    </row>
    <row r="297" spans="2:65" s="1" customFormat="1" x14ac:dyDescent="0.2">
      <c r="B297" s="29"/>
      <c r="D297" s="136" t="s">
        <v>139</v>
      </c>
      <c r="F297" s="137" t="s">
        <v>362</v>
      </c>
      <c r="L297" s="29"/>
      <c r="M297" s="138"/>
      <c r="T297" s="49"/>
      <c r="AT297" s="17" t="s">
        <v>139</v>
      </c>
      <c r="AU297" s="17" t="s">
        <v>80</v>
      </c>
    </row>
    <row r="298" spans="2:65" s="1" customFormat="1" ht="67.2" x14ac:dyDescent="0.2">
      <c r="B298" s="29"/>
      <c r="D298" s="136" t="s">
        <v>140</v>
      </c>
      <c r="F298" s="139" t="s">
        <v>358</v>
      </c>
      <c r="L298" s="29"/>
      <c r="M298" s="138"/>
      <c r="T298" s="49"/>
      <c r="AT298" s="17" t="s">
        <v>140</v>
      </c>
      <c r="AU298" s="17" t="s">
        <v>80</v>
      </c>
    </row>
    <row r="299" spans="2:65" s="12" customFormat="1" x14ac:dyDescent="0.2">
      <c r="B299" s="140"/>
      <c r="D299" s="136" t="s">
        <v>142</v>
      </c>
      <c r="E299" s="141" t="s">
        <v>3</v>
      </c>
      <c r="F299" s="142" t="s">
        <v>364</v>
      </c>
      <c r="H299" s="143">
        <v>11.5</v>
      </c>
      <c r="L299" s="140"/>
      <c r="M299" s="144"/>
      <c r="T299" s="145"/>
      <c r="AT299" s="141" t="s">
        <v>142</v>
      </c>
      <c r="AU299" s="141" t="s">
        <v>80</v>
      </c>
      <c r="AV299" s="12" t="s">
        <v>80</v>
      </c>
      <c r="AW299" s="12" t="s">
        <v>31</v>
      </c>
      <c r="AX299" s="12" t="s">
        <v>70</v>
      </c>
      <c r="AY299" s="141" t="s">
        <v>130</v>
      </c>
    </row>
    <row r="300" spans="2:65" s="12" customFormat="1" x14ac:dyDescent="0.2">
      <c r="B300" s="140"/>
      <c r="D300" s="136" t="s">
        <v>142</v>
      </c>
      <c r="E300" s="141" t="s">
        <v>3</v>
      </c>
      <c r="F300" s="142" t="s">
        <v>365</v>
      </c>
      <c r="H300" s="143">
        <v>12</v>
      </c>
      <c r="L300" s="140"/>
      <c r="M300" s="144"/>
      <c r="T300" s="145"/>
      <c r="AT300" s="141" t="s">
        <v>142</v>
      </c>
      <c r="AU300" s="141" t="s">
        <v>80</v>
      </c>
      <c r="AV300" s="12" t="s">
        <v>80</v>
      </c>
      <c r="AW300" s="12" t="s">
        <v>31</v>
      </c>
      <c r="AX300" s="12" t="s">
        <v>70</v>
      </c>
      <c r="AY300" s="141" t="s">
        <v>130</v>
      </c>
    </row>
    <row r="301" spans="2:65" s="13" customFormat="1" x14ac:dyDescent="0.2">
      <c r="B301" s="146"/>
      <c r="D301" s="136" t="s">
        <v>142</v>
      </c>
      <c r="E301" s="147" t="s">
        <v>3</v>
      </c>
      <c r="F301" s="148" t="s">
        <v>149</v>
      </c>
      <c r="H301" s="149">
        <v>23.5</v>
      </c>
      <c r="L301" s="146"/>
      <c r="M301" s="150"/>
      <c r="T301" s="151"/>
      <c r="AT301" s="147" t="s">
        <v>142</v>
      </c>
      <c r="AU301" s="147" t="s">
        <v>80</v>
      </c>
      <c r="AV301" s="13" t="s">
        <v>137</v>
      </c>
      <c r="AW301" s="13" t="s">
        <v>31</v>
      </c>
      <c r="AX301" s="13" t="s">
        <v>78</v>
      </c>
      <c r="AY301" s="147" t="s">
        <v>130</v>
      </c>
    </row>
    <row r="302" spans="2:65" s="1" customFormat="1" ht="16.5" customHeight="1" x14ac:dyDescent="0.2">
      <c r="B302" s="123"/>
      <c r="C302" s="124" t="s">
        <v>366</v>
      </c>
      <c r="D302" s="124" t="s">
        <v>132</v>
      </c>
      <c r="E302" s="125" t="s">
        <v>367</v>
      </c>
      <c r="F302" s="126" t="s">
        <v>368</v>
      </c>
      <c r="G302" s="127" t="s">
        <v>135</v>
      </c>
      <c r="H302" s="128">
        <v>30</v>
      </c>
      <c r="I302" s="129"/>
      <c r="J302" s="129">
        <f>ROUND(I302*H302,2)</f>
        <v>0</v>
      </c>
      <c r="K302" s="126" t="s">
        <v>136</v>
      </c>
      <c r="L302" s="29"/>
      <c r="M302" s="130" t="s">
        <v>3</v>
      </c>
      <c r="N302" s="131" t="s">
        <v>41</v>
      </c>
      <c r="O302" s="132">
        <v>0</v>
      </c>
      <c r="P302" s="132">
        <f>O302*H302</f>
        <v>0</v>
      </c>
      <c r="Q302" s="132">
        <v>0</v>
      </c>
      <c r="R302" s="132">
        <f>Q302*H302</f>
        <v>0</v>
      </c>
      <c r="S302" s="132">
        <v>0</v>
      </c>
      <c r="T302" s="133">
        <f>S302*H302</f>
        <v>0</v>
      </c>
      <c r="AR302" s="134" t="s">
        <v>137</v>
      </c>
      <c r="AT302" s="134" t="s">
        <v>132</v>
      </c>
      <c r="AU302" s="134" t="s">
        <v>80</v>
      </c>
      <c r="AY302" s="17" t="s">
        <v>130</v>
      </c>
      <c r="BE302" s="135">
        <f>IF(N302="základní",J302,0)</f>
        <v>0</v>
      </c>
      <c r="BF302" s="135">
        <f>IF(N302="snížená",J302,0)</f>
        <v>0</v>
      </c>
      <c r="BG302" s="135">
        <f>IF(N302="zákl. přenesená",J302,0)</f>
        <v>0</v>
      </c>
      <c r="BH302" s="135">
        <f>IF(N302="sníž. přenesená",J302,0)</f>
        <v>0</v>
      </c>
      <c r="BI302" s="135">
        <f>IF(N302="nulová",J302,0)</f>
        <v>0</v>
      </c>
      <c r="BJ302" s="17" t="s">
        <v>78</v>
      </c>
      <c r="BK302" s="135">
        <f>ROUND(I302*H302,2)</f>
        <v>0</v>
      </c>
      <c r="BL302" s="17" t="s">
        <v>137</v>
      </c>
      <c r="BM302" s="134" t="s">
        <v>369</v>
      </c>
    </row>
    <row r="303" spans="2:65" s="1" customFormat="1" x14ac:dyDescent="0.2">
      <c r="B303" s="29"/>
      <c r="D303" s="136" t="s">
        <v>139</v>
      </c>
      <c r="F303" s="137" t="s">
        <v>368</v>
      </c>
      <c r="L303" s="29"/>
      <c r="M303" s="138"/>
      <c r="T303" s="49"/>
      <c r="AT303" s="17" t="s">
        <v>139</v>
      </c>
      <c r="AU303" s="17" t="s">
        <v>80</v>
      </c>
    </row>
    <row r="304" spans="2:65" s="1" customFormat="1" ht="67.2" x14ac:dyDescent="0.2">
      <c r="B304" s="29"/>
      <c r="D304" s="136" t="s">
        <v>140</v>
      </c>
      <c r="F304" s="139" t="s">
        <v>370</v>
      </c>
      <c r="L304" s="29"/>
      <c r="M304" s="138"/>
      <c r="T304" s="49"/>
      <c r="AT304" s="17" t="s">
        <v>140</v>
      </c>
      <c r="AU304" s="17" t="s">
        <v>80</v>
      </c>
    </row>
    <row r="305" spans="2:65" s="12" customFormat="1" x14ac:dyDescent="0.2">
      <c r="B305" s="140"/>
      <c r="D305" s="136" t="s">
        <v>142</v>
      </c>
      <c r="E305" s="141" t="s">
        <v>3</v>
      </c>
      <c r="F305" s="142" t="s">
        <v>371</v>
      </c>
      <c r="H305" s="143">
        <v>30</v>
      </c>
      <c r="L305" s="140"/>
      <c r="M305" s="144"/>
      <c r="T305" s="145"/>
      <c r="AT305" s="141" t="s">
        <v>142</v>
      </c>
      <c r="AU305" s="141" t="s">
        <v>80</v>
      </c>
      <c r="AV305" s="12" t="s">
        <v>80</v>
      </c>
      <c r="AW305" s="12" t="s">
        <v>31</v>
      </c>
      <c r="AX305" s="12" t="s">
        <v>78</v>
      </c>
      <c r="AY305" s="141" t="s">
        <v>130</v>
      </c>
    </row>
    <row r="306" spans="2:65" s="1" customFormat="1" ht="16.5" customHeight="1" x14ac:dyDescent="0.2">
      <c r="B306" s="123"/>
      <c r="C306" s="124" t="s">
        <v>372</v>
      </c>
      <c r="D306" s="124" t="s">
        <v>132</v>
      </c>
      <c r="E306" s="125" t="s">
        <v>373</v>
      </c>
      <c r="F306" s="126" t="s">
        <v>374</v>
      </c>
      <c r="G306" s="127" t="s">
        <v>135</v>
      </c>
      <c r="H306" s="128">
        <v>5</v>
      </c>
      <c r="I306" s="129"/>
      <c r="J306" s="129">
        <f>ROUND(I306*H306,2)</f>
        <v>0</v>
      </c>
      <c r="K306" s="126" t="s">
        <v>136</v>
      </c>
      <c r="L306" s="29"/>
      <c r="M306" s="130" t="s">
        <v>3</v>
      </c>
      <c r="N306" s="131" t="s">
        <v>41</v>
      </c>
      <c r="O306" s="132">
        <v>0</v>
      </c>
      <c r="P306" s="132">
        <f>O306*H306</f>
        <v>0</v>
      </c>
      <c r="Q306" s="132">
        <v>0</v>
      </c>
      <c r="R306" s="132">
        <f>Q306*H306</f>
        <v>0</v>
      </c>
      <c r="S306" s="132">
        <v>0</v>
      </c>
      <c r="T306" s="133">
        <f>S306*H306</f>
        <v>0</v>
      </c>
      <c r="AR306" s="134" t="s">
        <v>137</v>
      </c>
      <c r="AT306" s="134" t="s">
        <v>132</v>
      </c>
      <c r="AU306" s="134" t="s">
        <v>80</v>
      </c>
      <c r="AY306" s="17" t="s">
        <v>130</v>
      </c>
      <c r="BE306" s="135">
        <f>IF(N306="základní",J306,0)</f>
        <v>0</v>
      </c>
      <c r="BF306" s="135">
        <f>IF(N306="snížená",J306,0)</f>
        <v>0</v>
      </c>
      <c r="BG306" s="135">
        <f>IF(N306="zákl. přenesená",J306,0)</f>
        <v>0</v>
      </c>
      <c r="BH306" s="135">
        <f>IF(N306="sníž. přenesená",J306,0)</f>
        <v>0</v>
      </c>
      <c r="BI306" s="135">
        <f>IF(N306="nulová",J306,0)</f>
        <v>0</v>
      </c>
      <c r="BJ306" s="17" t="s">
        <v>78</v>
      </c>
      <c r="BK306" s="135">
        <f>ROUND(I306*H306,2)</f>
        <v>0</v>
      </c>
      <c r="BL306" s="17" t="s">
        <v>137</v>
      </c>
      <c r="BM306" s="134" t="s">
        <v>375</v>
      </c>
    </row>
    <row r="307" spans="2:65" s="1" customFormat="1" x14ac:dyDescent="0.2">
      <c r="B307" s="29"/>
      <c r="D307" s="136" t="s">
        <v>139</v>
      </c>
      <c r="F307" s="137" t="s">
        <v>374</v>
      </c>
      <c r="L307" s="29"/>
      <c r="M307" s="138"/>
      <c r="T307" s="49"/>
      <c r="AT307" s="17" t="s">
        <v>139</v>
      </c>
      <c r="AU307" s="17" t="s">
        <v>80</v>
      </c>
    </row>
    <row r="308" spans="2:65" s="1" customFormat="1" ht="57.6" x14ac:dyDescent="0.2">
      <c r="B308" s="29"/>
      <c r="D308" s="136" t="s">
        <v>140</v>
      </c>
      <c r="F308" s="139" t="s">
        <v>376</v>
      </c>
      <c r="L308" s="29"/>
      <c r="M308" s="138"/>
      <c r="T308" s="49"/>
      <c r="AT308" s="17" t="s">
        <v>140</v>
      </c>
      <c r="AU308" s="17" t="s">
        <v>80</v>
      </c>
    </row>
    <row r="309" spans="2:65" s="12" customFormat="1" x14ac:dyDescent="0.2">
      <c r="B309" s="140"/>
      <c r="D309" s="136" t="s">
        <v>142</v>
      </c>
      <c r="E309" s="141" t="s">
        <v>3</v>
      </c>
      <c r="F309" s="142" t="s">
        <v>377</v>
      </c>
      <c r="H309" s="143">
        <v>5</v>
      </c>
      <c r="L309" s="140"/>
      <c r="M309" s="144"/>
      <c r="T309" s="145"/>
      <c r="AT309" s="141" t="s">
        <v>142</v>
      </c>
      <c r="AU309" s="141" t="s">
        <v>80</v>
      </c>
      <c r="AV309" s="12" t="s">
        <v>80</v>
      </c>
      <c r="AW309" s="12" t="s">
        <v>31</v>
      </c>
      <c r="AX309" s="12" t="s">
        <v>78</v>
      </c>
      <c r="AY309" s="141" t="s">
        <v>130</v>
      </c>
    </row>
    <row r="310" spans="2:65" s="1" customFormat="1" ht="16.5" customHeight="1" x14ac:dyDescent="0.2">
      <c r="B310" s="123"/>
      <c r="C310" s="124" t="s">
        <v>378</v>
      </c>
      <c r="D310" s="124" t="s">
        <v>132</v>
      </c>
      <c r="E310" s="125" t="s">
        <v>379</v>
      </c>
      <c r="F310" s="126" t="s">
        <v>380</v>
      </c>
      <c r="G310" s="127" t="s">
        <v>135</v>
      </c>
      <c r="H310" s="128">
        <v>39</v>
      </c>
      <c r="I310" s="129"/>
      <c r="J310" s="129">
        <f>ROUND(I310*H310,2)</f>
        <v>0</v>
      </c>
      <c r="K310" s="126" t="s">
        <v>136</v>
      </c>
      <c r="L310" s="29"/>
      <c r="M310" s="130" t="s">
        <v>3</v>
      </c>
      <c r="N310" s="131" t="s">
        <v>41</v>
      </c>
      <c r="O310" s="132">
        <v>0</v>
      </c>
      <c r="P310" s="132">
        <f>O310*H310</f>
        <v>0</v>
      </c>
      <c r="Q310" s="132">
        <v>0</v>
      </c>
      <c r="R310" s="132">
        <f>Q310*H310</f>
        <v>0</v>
      </c>
      <c r="S310" s="132">
        <v>0</v>
      </c>
      <c r="T310" s="133">
        <f>S310*H310</f>
        <v>0</v>
      </c>
      <c r="AR310" s="134" t="s">
        <v>137</v>
      </c>
      <c r="AT310" s="134" t="s">
        <v>132</v>
      </c>
      <c r="AU310" s="134" t="s">
        <v>80</v>
      </c>
      <c r="AY310" s="17" t="s">
        <v>130</v>
      </c>
      <c r="BE310" s="135">
        <f>IF(N310="základní",J310,0)</f>
        <v>0</v>
      </c>
      <c r="BF310" s="135">
        <f>IF(N310="snížená",J310,0)</f>
        <v>0</v>
      </c>
      <c r="BG310" s="135">
        <f>IF(N310="zákl. přenesená",J310,0)</f>
        <v>0</v>
      </c>
      <c r="BH310" s="135">
        <f>IF(N310="sníž. přenesená",J310,0)</f>
        <v>0</v>
      </c>
      <c r="BI310" s="135">
        <f>IF(N310="nulová",J310,0)</f>
        <v>0</v>
      </c>
      <c r="BJ310" s="17" t="s">
        <v>78</v>
      </c>
      <c r="BK310" s="135">
        <f>ROUND(I310*H310,2)</f>
        <v>0</v>
      </c>
      <c r="BL310" s="17" t="s">
        <v>137</v>
      </c>
      <c r="BM310" s="134" t="s">
        <v>381</v>
      </c>
    </row>
    <row r="311" spans="2:65" s="1" customFormat="1" x14ac:dyDescent="0.2">
      <c r="B311" s="29"/>
      <c r="D311" s="136" t="s">
        <v>139</v>
      </c>
      <c r="F311" s="137" t="s">
        <v>380</v>
      </c>
      <c r="L311" s="29"/>
      <c r="M311" s="138"/>
      <c r="T311" s="49"/>
      <c r="AT311" s="17" t="s">
        <v>139</v>
      </c>
      <c r="AU311" s="17" t="s">
        <v>80</v>
      </c>
    </row>
    <row r="312" spans="2:65" s="1" customFormat="1" ht="67.2" x14ac:dyDescent="0.2">
      <c r="B312" s="29"/>
      <c r="D312" s="136" t="s">
        <v>140</v>
      </c>
      <c r="F312" s="139" t="s">
        <v>382</v>
      </c>
      <c r="L312" s="29"/>
      <c r="M312" s="138"/>
      <c r="T312" s="49"/>
      <c r="AT312" s="17" t="s">
        <v>140</v>
      </c>
      <c r="AU312" s="17" t="s">
        <v>80</v>
      </c>
    </row>
    <row r="313" spans="2:65" s="12" customFormat="1" x14ac:dyDescent="0.2">
      <c r="B313" s="140"/>
      <c r="D313" s="136" t="s">
        <v>142</v>
      </c>
      <c r="E313" s="141" t="s">
        <v>3</v>
      </c>
      <c r="F313" s="142" t="s">
        <v>383</v>
      </c>
      <c r="H313" s="143">
        <v>39</v>
      </c>
      <c r="L313" s="140"/>
      <c r="M313" s="144"/>
      <c r="T313" s="145"/>
      <c r="AT313" s="141" t="s">
        <v>142</v>
      </c>
      <c r="AU313" s="141" t="s">
        <v>80</v>
      </c>
      <c r="AV313" s="12" t="s">
        <v>80</v>
      </c>
      <c r="AW313" s="12" t="s">
        <v>31</v>
      </c>
      <c r="AX313" s="12" t="s">
        <v>78</v>
      </c>
      <c r="AY313" s="141" t="s">
        <v>130</v>
      </c>
    </row>
    <row r="314" spans="2:65" s="1" customFormat="1" ht="16.5" customHeight="1" x14ac:dyDescent="0.2">
      <c r="B314" s="123"/>
      <c r="C314" s="124" t="s">
        <v>384</v>
      </c>
      <c r="D314" s="124" t="s">
        <v>132</v>
      </c>
      <c r="E314" s="125" t="s">
        <v>385</v>
      </c>
      <c r="F314" s="126" t="s">
        <v>386</v>
      </c>
      <c r="G314" s="127" t="s">
        <v>181</v>
      </c>
      <c r="H314" s="128">
        <v>75</v>
      </c>
      <c r="I314" s="129"/>
      <c r="J314" s="129">
        <f>ROUND(I314*H314,2)</f>
        <v>0</v>
      </c>
      <c r="K314" s="126" t="s">
        <v>136</v>
      </c>
      <c r="L314" s="29"/>
      <c r="M314" s="130" t="s">
        <v>3</v>
      </c>
      <c r="N314" s="131" t="s">
        <v>41</v>
      </c>
      <c r="O314" s="132">
        <v>0</v>
      </c>
      <c r="P314" s="132">
        <f>O314*H314</f>
        <v>0</v>
      </c>
      <c r="Q314" s="132">
        <v>0</v>
      </c>
      <c r="R314" s="132">
        <f>Q314*H314</f>
        <v>0</v>
      </c>
      <c r="S314" s="132">
        <v>0</v>
      </c>
      <c r="T314" s="133">
        <f>S314*H314</f>
        <v>0</v>
      </c>
      <c r="AR314" s="134" t="s">
        <v>137</v>
      </c>
      <c r="AT314" s="134" t="s">
        <v>132</v>
      </c>
      <c r="AU314" s="134" t="s">
        <v>80</v>
      </c>
      <c r="AY314" s="17" t="s">
        <v>130</v>
      </c>
      <c r="BE314" s="135">
        <f>IF(N314="základní",J314,0)</f>
        <v>0</v>
      </c>
      <c r="BF314" s="135">
        <f>IF(N314="snížená",J314,0)</f>
        <v>0</v>
      </c>
      <c r="BG314" s="135">
        <f>IF(N314="zákl. přenesená",J314,0)</f>
        <v>0</v>
      </c>
      <c r="BH314" s="135">
        <f>IF(N314="sníž. přenesená",J314,0)</f>
        <v>0</v>
      </c>
      <c r="BI314" s="135">
        <f>IF(N314="nulová",J314,0)</f>
        <v>0</v>
      </c>
      <c r="BJ314" s="17" t="s">
        <v>78</v>
      </c>
      <c r="BK314" s="135">
        <f>ROUND(I314*H314,2)</f>
        <v>0</v>
      </c>
      <c r="BL314" s="17" t="s">
        <v>137</v>
      </c>
      <c r="BM314" s="134" t="s">
        <v>387</v>
      </c>
    </row>
    <row r="315" spans="2:65" s="1" customFormat="1" x14ac:dyDescent="0.2">
      <c r="B315" s="29"/>
      <c r="D315" s="136" t="s">
        <v>139</v>
      </c>
      <c r="F315" s="137" t="s">
        <v>386</v>
      </c>
      <c r="L315" s="29"/>
      <c r="M315" s="138"/>
      <c r="T315" s="49"/>
      <c r="AT315" s="17" t="s">
        <v>139</v>
      </c>
      <c r="AU315" s="17" t="s">
        <v>80</v>
      </c>
    </row>
    <row r="316" spans="2:65" s="1" customFormat="1" ht="124.8" x14ac:dyDescent="0.2">
      <c r="B316" s="29"/>
      <c r="D316" s="136" t="s">
        <v>140</v>
      </c>
      <c r="F316" s="139" t="s">
        <v>388</v>
      </c>
      <c r="L316" s="29"/>
      <c r="M316" s="138"/>
      <c r="T316" s="49"/>
      <c r="AT316" s="17" t="s">
        <v>140</v>
      </c>
      <c r="AU316" s="17" t="s">
        <v>80</v>
      </c>
    </row>
    <row r="317" spans="2:65" s="12" customFormat="1" x14ac:dyDescent="0.2">
      <c r="B317" s="140"/>
      <c r="D317" s="136" t="s">
        <v>142</v>
      </c>
      <c r="E317" s="141" t="s">
        <v>3</v>
      </c>
      <c r="F317" s="142" t="s">
        <v>389</v>
      </c>
      <c r="H317" s="143">
        <v>75</v>
      </c>
      <c r="L317" s="140"/>
      <c r="M317" s="144"/>
      <c r="T317" s="145"/>
      <c r="AT317" s="141" t="s">
        <v>142</v>
      </c>
      <c r="AU317" s="141" t="s">
        <v>80</v>
      </c>
      <c r="AV317" s="12" t="s">
        <v>80</v>
      </c>
      <c r="AW317" s="12" t="s">
        <v>31</v>
      </c>
      <c r="AX317" s="12" t="s">
        <v>78</v>
      </c>
      <c r="AY317" s="141" t="s">
        <v>130</v>
      </c>
    </row>
    <row r="318" spans="2:65" s="1" customFormat="1" ht="16.5" customHeight="1" x14ac:dyDescent="0.2">
      <c r="B318" s="123"/>
      <c r="C318" s="124" t="s">
        <v>390</v>
      </c>
      <c r="D318" s="124" t="s">
        <v>132</v>
      </c>
      <c r="E318" s="125" t="s">
        <v>391</v>
      </c>
      <c r="F318" s="126" t="s">
        <v>392</v>
      </c>
      <c r="G318" s="127" t="s">
        <v>135</v>
      </c>
      <c r="H318" s="128">
        <v>24</v>
      </c>
      <c r="I318" s="129"/>
      <c r="J318" s="129">
        <f>ROUND(I318*H318,2)</f>
        <v>0</v>
      </c>
      <c r="K318" s="126" t="s">
        <v>136</v>
      </c>
      <c r="L318" s="29"/>
      <c r="M318" s="130" t="s">
        <v>3</v>
      </c>
      <c r="N318" s="131" t="s">
        <v>41</v>
      </c>
      <c r="O318" s="132">
        <v>0</v>
      </c>
      <c r="P318" s="132">
        <f>O318*H318</f>
        <v>0</v>
      </c>
      <c r="Q318" s="132">
        <v>0</v>
      </c>
      <c r="R318" s="132">
        <f>Q318*H318</f>
        <v>0</v>
      </c>
      <c r="S318" s="132">
        <v>0</v>
      </c>
      <c r="T318" s="133">
        <f>S318*H318</f>
        <v>0</v>
      </c>
      <c r="AR318" s="134" t="s">
        <v>137</v>
      </c>
      <c r="AT318" s="134" t="s">
        <v>132</v>
      </c>
      <c r="AU318" s="134" t="s">
        <v>80</v>
      </c>
      <c r="AY318" s="17" t="s">
        <v>130</v>
      </c>
      <c r="BE318" s="135">
        <f>IF(N318="základní",J318,0)</f>
        <v>0</v>
      </c>
      <c r="BF318" s="135">
        <f>IF(N318="snížená",J318,0)</f>
        <v>0</v>
      </c>
      <c r="BG318" s="135">
        <f>IF(N318="zákl. přenesená",J318,0)</f>
        <v>0</v>
      </c>
      <c r="BH318" s="135">
        <f>IF(N318="sníž. přenesená",J318,0)</f>
        <v>0</v>
      </c>
      <c r="BI318" s="135">
        <f>IF(N318="nulová",J318,0)</f>
        <v>0</v>
      </c>
      <c r="BJ318" s="17" t="s">
        <v>78</v>
      </c>
      <c r="BK318" s="135">
        <f>ROUND(I318*H318,2)</f>
        <v>0</v>
      </c>
      <c r="BL318" s="17" t="s">
        <v>137</v>
      </c>
      <c r="BM318" s="134" t="s">
        <v>393</v>
      </c>
    </row>
    <row r="319" spans="2:65" s="1" customFormat="1" x14ac:dyDescent="0.2">
      <c r="B319" s="29"/>
      <c r="D319" s="136" t="s">
        <v>139</v>
      </c>
      <c r="F319" s="137" t="s">
        <v>392</v>
      </c>
      <c r="L319" s="29"/>
      <c r="M319" s="138"/>
      <c r="T319" s="49"/>
      <c r="AT319" s="17" t="s">
        <v>139</v>
      </c>
      <c r="AU319" s="17" t="s">
        <v>80</v>
      </c>
    </row>
    <row r="320" spans="2:65" s="1" customFormat="1" ht="67.2" x14ac:dyDescent="0.2">
      <c r="B320" s="29"/>
      <c r="D320" s="136" t="s">
        <v>140</v>
      </c>
      <c r="F320" s="139" t="s">
        <v>394</v>
      </c>
      <c r="L320" s="29"/>
      <c r="M320" s="138"/>
      <c r="T320" s="49"/>
      <c r="AT320" s="17" t="s">
        <v>140</v>
      </c>
      <c r="AU320" s="17" t="s">
        <v>80</v>
      </c>
    </row>
    <row r="321" spans="2:65" s="12" customFormat="1" x14ac:dyDescent="0.2">
      <c r="B321" s="140"/>
      <c r="D321" s="136" t="s">
        <v>142</v>
      </c>
      <c r="E321" s="141" t="s">
        <v>3</v>
      </c>
      <c r="F321" s="142" t="s">
        <v>395</v>
      </c>
      <c r="H321" s="143">
        <v>24</v>
      </c>
      <c r="L321" s="140"/>
      <c r="M321" s="144"/>
      <c r="T321" s="145"/>
      <c r="AT321" s="141" t="s">
        <v>142</v>
      </c>
      <c r="AU321" s="141" t="s">
        <v>80</v>
      </c>
      <c r="AV321" s="12" t="s">
        <v>80</v>
      </c>
      <c r="AW321" s="12" t="s">
        <v>31</v>
      </c>
      <c r="AX321" s="12" t="s">
        <v>78</v>
      </c>
      <c r="AY321" s="141" t="s">
        <v>130</v>
      </c>
    </row>
    <row r="322" spans="2:65" s="11" customFormat="1" ht="22.95" customHeight="1" x14ac:dyDescent="0.25">
      <c r="B322" s="112"/>
      <c r="D322" s="113" t="s">
        <v>69</v>
      </c>
      <c r="E322" s="121" t="s">
        <v>168</v>
      </c>
      <c r="F322" s="121" t="s">
        <v>396</v>
      </c>
      <c r="J322" s="122">
        <f>BK322</f>
        <v>0</v>
      </c>
      <c r="L322" s="112"/>
      <c r="M322" s="116"/>
      <c r="P322" s="117">
        <f>SUM(P323:P408)</f>
        <v>0</v>
      </c>
      <c r="R322" s="117">
        <f>SUM(R323:R408)</f>
        <v>0</v>
      </c>
      <c r="T322" s="118">
        <f>SUM(T323:T408)</f>
        <v>0</v>
      </c>
      <c r="AR322" s="113" t="s">
        <v>78</v>
      </c>
      <c r="AT322" s="119" t="s">
        <v>69</v>
      </c>
      <c r="AU322" s="119" t="s">
        <v>78</v>
      </c>
      <c r="AY322" s="113" t="s">
        <v>130</v>
      </c>
      <c r="BK322" s="120">
        <f>SUM(BK323:BK408)</f>
        <v>0</v>
      </c>
    </row>
    <row r="323" spans="2:65" s="1" customFormat="1" ht="16.5" customHeight="1" x14ac:dyDescent="0.2">
      <c r="B323" s="123"/>
      <c r="C323" s="124" t="s">
        <v>397</v>
      </c>
      <c r="D323" s="124" t="s">
        <v>132</v>
      </c>
      <c r="E323" s="125" t="s">
        <v>398</v>
      </c>
      <c r="F323" s="126" t="s">
        <v>399</v>
      </c>
      <c r="G323" s="127" t="s">
        <v>135</v>
      </c>
      <c r="H323" s="128">
        <v>266.89999999999998</v>
      </c>
      <c r="I323" s="129"/>
      <c r="J323" s="129">
        <f>ROUND(I323*H323,2)</f>
        <v>0</v>
      </c>
      <c r="K323" s="126" t="s">
        <v>136</v>
      </c>
      <c r="L323" s="29"/>
      <c r="M323" s="130" t="s">
        <v>3</v>
      </c>
      <c r="N323" s="131" t="s">
        <v>41</v>
      </c>
      <c r="O323" s="132">
        <v>0</v>
      </c>
      <c r="P323" s="132">
        <f>O323*H323</f>
        <v>0</v>
      </c>
      <c r="Q323" s="132">
        <v>0</v>
      </c>
      <c r="R323" s="132">
        <f>Q323*H323</f>
        <v>0</v>
      </c>
      <c r="S323" s="132">
        <v>0</v>
      </c>
      <c r="T323" s="133">
        <f>S323*H323</f>
        <v>0</v>
      </c>
      <c r="AR323" s="134" t="s">
        <v>137</v>
      </c>
      <c r="AT323" s="134" t="s">
        <v>132</v>
      </c>
      <c r="AU323" s="134" t="s">
        <v>80</v>
      </c>
      <c r="AY323" s="17" t="s">
        <v>130</v>
      </c>
      <c r="BE323" s="135">
        <f>IF(N323="základní",J323,0)</f>
        <v>0</v>
      </c>
      <c r="BF323" s="135">
        <f>IF(N323="snížená",J323,0)</f>
        <v>0</v>
      </c>
      <c r="BG323" s="135">
        <f>IF(N323="zákl. přenesená",J323,0)</f>
        <v>0</v>
      </c>
      <c r="BH323" s="135">
        <f>IF(N323="sníž. přenesená",J323,0)</f>
        <v>0</v>
      </c>
      <c r="BI323" s="135">
        <f>IF(N323="nulová",J323,0)</f>
        <v>0</v>
      </c>
      <c r="BJ323" s="17" t="s">
        <v>78</v>
      </c>
      <c r="BK323" s="135">
        <f>ROUND(I323*H323,2)</f>
        <v>0</v>
      </c>
      <c r="BL323" s="17" t="s">
        <v>137</v>
      </c>
      <c r="BM323" s="134" t="s">
        <v>400</v>
      </c>
    </row>
    <row r="324" spans="2:65" s="1" customFormat="1" x14ac:dyDescent="0.2">
      <c r="B324" s="29"/>
      <c r="D324" s="136" t="s">
        <v>139</v>
      </c>
      <c r="F324" s="137" t="s">
        <v>401</v>
      </c>
      <c r="L324" s="29"/>
      <c r="M324" s="138"/>
      <c r="T324" s="49"/>
      <c r="AT324" s="17" t="s">
        <v>139</v>
      </c>
      <c r="AU324" s="17" t="s">
        <v>80</v>
      </c>
    </row>
    <row r="325" spans="2:65" s="1" customFormat="1" ht="96" x14ac:dyDescent="0.2">
      <c r="B325" s="29"/>
      <c r="D325" s="136" t="s">
        <v>140</v>
      </c>
      <c r="F325" s="139" t="s">
        <v>402</v>
      </c>
      <c r="L325" s="29"/>
      <c r="M325" s="138"/>
      <c r="T325" s="49"/>
      <c r="AT325" s="17" t="s">
        <v>140</v>
      </c>
      <c r="AU325" s="17" t="s">
        <v>80</v>
      </c>
    </row>
    <row r="326" spans="2:65" s="12" customFormat="1" x14ac:dyDescent="0.2">
      <c r="B326" s="140"/>
      <c r="D326" s="136" t="s">
        <v>142</v>
      </c>
      <c r="E326" s="141" t="s">
        <v>3</v>
      </c>
      <c r="F326" s="142" t="s">
        <v>403</v>
      </c>
      <c r="H326" s="143">
        <v>266.89999999999998</v>
      </c>
      <c r="L326" s="140"/>
      <c r="M326" s="144"/>
      <c r="T326" s="145"/>
      <c r="AT326" s="141" t="s">
        <v>142</v>
      </c>
      <c r="AU326" s="141" t="s">
        <v>80</v>
      </c>
      <c r="AV326" s="12" t="s">
        <v>80</v>
      </c>
      <c r="AW326" s="12" t="s">
        <v>31</v>
      </c>
      <c r="AX326" s="12" t="s">
        <v>78</v>
      </c>
      <c r="AY326" s="141" t="s">
        <v>130</v>
      </c>
    </row>
    <row r="327" spans="2:65" s="1" customFormat="1" ht="16.5" customHeight="1" x14ac:dyDescent="0.2">
      <c r="B327" s="123"/>
      <c r="C327" s="124" t="s">
        <v>404</v>
      </c>
      <c r="D327" s="124" t="s">
        <v>132</v>
      </c>
      <c r="E327" s="125" t="s">
        <v>405</v>
      </c>
      <c r="F327" s="126" t="s">
        <v>406</v>
      </c>
      <c r="G327" s="127" t="s">
        <v>135</v>
      </c>
      <c r="H327" s="128">
        <v>2.52</v>
      </c>
      <c r="I327" s="129"/>
      <c r="J327" s="129">
        <f>ROUND(I327*H327,2)</f>
        <v>0</v>
      </c>
      <c r="K327" s="126" t="s">
        <v>136</v>
      </c>
      <c r="L327" s="29"/>
      <c r="M327" s="130" t="s">
        <v>3</v>
      </c>
      <c r="N327" s="131" t="s">
        <v>41</v>
      </c>
      <c r="O327" s="132">
        <v>0</v>
      </c>
      <c r="P327" s="132">
        <f>O327*H327</f>
        <v>0</v>
      </c>
      <c r="Q327" s="132">
        <v>0</v>
      </c>
      <c r="R327" s="132">
        <f>Q327*H327</f>
        <v>0</v>
      </c>
      <c r="S327" s="132">
        <v>0</v>
      </c>
      <c r="T327" s="133">
        <f>S327*H327</f>
        <v>0</v>
      </c>
      <c r="AR327" s="134" t="s">
        <v>137</v>
      </c>
      <c r="AT327" s="134" t="s">
        <v>132</v>
      </c>
      <c r="AU327" s="134" t="s">
        <v>80</v>
      </c>
      <c r="AY327" s="17" t="s">
        <v>130</v>
      </c>
      <c r="BE327" s="135">
        <f>IF(N327="základní",J327,0)</f>
        <v>0</v>
      </c>
      <c r="BF327" s="135">
        <f>IF(N327="snížená",J327,0)</f>
        <v>0</v>
      </c>
      <c r="BG327" s="135">
        <f>IF(N327="zákl. přenesená",J327,0)</f>
        <v>0</v>
      </c>
      <c r="BH327" s="135">
        <f>IF(N327="sníž. přenesená",J327,0)</f>
        <v>0</v>
      </c>
      <c r="BI327" s="135">
        <f>IF(N327="nulová",J327,0)</f>
        <v>0</v>
      </c>
      <c r="BJ327" s="17" t="s">
        <v>78</v>
      </c>
      <c r="BK327" s="135">
        <f>ROUND(I327*H327,2)</f>
        <v>0</v>
      </c>
      <c r="BL327" s="17" t="s">
        <v>137</v>
      </c>
      <c r="BM327" s="134" t="s">
        <v>407</v>
      </c>
    </row>
    <row r="328" spans="2:65" s="1" customFormat="1" x14ac:dyDescent="0.2">
      <c r="B328" s="29"/>
      <c r="D328" s="136" t="s">
        <v>139</v>
      </c>
      <c r="F328" s="137" t="s">
        <v>408</v>
      </c>
      <c r="L328" s="29"/>
      <c r="M328" s="138"/>
      <c r="T328" s="49"/>
      <c r="AT328" s="17" t="s">
        <v>139</v>
      </c>
      <c r="AU328" s="17" t="s">
        <v>80</v>
      </c>
    </row>
    <row r="329" spans="2:65" s="1" customFormat="1" ht="96" x14ac:dyDescent="0.2">
      <c r="B329" s="29"/>
      <c r="D329" s="136" t="s">
        <v>140</v>
      </c>
      <c r="F329" s="139" t="s">
        <v>402</v>
      </c>
      <c r="L329" s="29"/>
      <c r="M329" s="138"/>
      <c r="T329" s="49"/>
      <c r="AT329" s="17" t="s">
        <v>140</v>
      </c>
      <c r="AU329" s="17" t="s">
        <v>80</v>
      </c>
    </row>
    <row r="330" spans="2:65" s="12" customFormat="1" x14ac:dyDescent="0.2">
      <c r="B330" s="140"/>
      <c r="D330" s="136" t="s">
        <v>142</v>
      </c>
      <c r="E330" s="141" t="s">
        <v>3</v>
      </c>
      <c r="F330" s="142" t="s">
        <v>409</v>
      </c>
      <c r="H330" s="143">
        <v>2.1</v>
      </c>
      <c r="L330" s="140"/>
      <c r="M330" s="144"/>
      <c r="T330" s="145"/>
      <c r="AT330" s="141" t="s">
        <v>142</v>
      </c>
      <c r="AU330" s="141" t="s">
        <v>80</v>
      </c>
      <c r="AV330" s="12" t="s">
        <v>80</v>
      </c>
      <c r="AW330" s="12" t="s">
        <v>31</v>
      </c>
      <c r="AX330" s="12" t="s">
        <v>70</v>
      </c>
      <c r="AY330" s="141" t="s">
        <v>130</v>
      </c>
    </row>
    <row r="331" spans="2:65" s="12" customFormat="1" x14ac:dyDescent="0.2">
      <c r="B331" s="140"/>
      <c r="D331" s="136" t="s">
        <v>142</v>
      </c>
      <c r="E331" s="141" t="s">
        <v>3</v>
      </c>
      <c r="F331" s="142" t="s">
        <v>410</v>
      </c>
      <c r="H331" s="143">
        <v>0.42</v>
      </c>
      <c r="L331" s="140"/>
      <c r="M331" s="144"/>
      <c r="T331" s="145"/>
      <c r="AT331" s="141" t="s">
        <v>142</v>
      </c>
      <c r="AU331" s="141" t="s">
        <v>80</v>
      </c>
      <c r="AV331" s="12" t="s">
        <v>80</v>
      </c>
      <c r="AW331" s="12" t="s">
        <v>31</v>
      </c>
      <c r="AX331" s="12" t="s">
        <v>70</v>
      </c>
      <c r="AY331" s="141" t="s">
        <v>130</v>
      </c>
    </row>
    <row r="332" spans="2:65" s="13" customFormat="1" x14ac:dyDescent="0.2">
      <c r="B332" s="146"/>
      <c r="D332" s="136" t="s">
        <v>142</v>
      </c>
      <c r="E332" s="147" t="s">
        <v>3</v>
      </c>
      <c r="F332" s="148" t="s">
        <v>149</v>
      </c>
      <c r="H332" s="149">
        <v>2.52</v>
      </c>
      <c r="L332" s="146"/>
      <c r="M332" s="150"/>
      <c r="T332" s="151"/>
      <c r="AT332" s="147" t="s">
        <v>142</v>
      </c>
      <c r="AU332" s="147" t="s">
        <v>80</v>
      </c>
      <c r="AV332" s="13" t="s">
        <v>137</v>
      </c>
      <c r="AW332" s="13" t="s">
        <v>31</v>
      </c>
      <c r="AX332" s="13" t="s">
        <v>78</v>
      </c>
      <c r="AY332" s="147" t="s">
        <v>130</v>
      </c>
    </row>
    <row r="333" spans="2:65" s="1" customFormat="1" ht="16.5" customHeight="1" x14ac:dyDescent="0.2">
      <c r="B333" s="123"/>
      <c r="C333" s="124" t="s">
        <v>411</v>
      </c>
      <c r="D333" s="124" t="s">
        <v>132</v>
      </c>
      <c r="E333" s="125" t="s">
        <v>412</v>
      </c>
      <c r="F333" s="126" t="s">
        <v>413</v>
      </c>
      <c r="G333" s="127" t="s">
        <v>181</v>
      </c>
      <c r="H333" s="128">
        <v>4050</v>
      </c>
      <c r="I333" s="129"/>
      <c r="J333" s="129">
        <f>ROUND(I333*H333,2)</f>
        <v>0</v>
      </c>
      <c r="K333" s="126" t="s">
        <v>136</v>
      </c>
      <c r="L333" s="29"/>
      <c r="M333" s="130" t="s">
        <v>3</v>
      </c>
      <c r="N333" s="131" t="s">
        <v>41</v>
      </c>
      <c r="O333" s="132">
        <v>0</v>
      </c>
      <c r="P333" s="132">
        <f>O333*H333</f>
        <v>0</v>
      </c>
      <c r="Q333" s="132">
        <v>0</v>
      </c>
      <c r="R333" s="132">
        <f>Q333*H333</f>
        <v>0</v>
      </c>
      <c r="S333" s="132">
        <v>0</v>
      </c>
      <c r="T333" s="133">
        <f>S333*H333</f>
        <v>0</v>
      </c>
      <c r="AR333" s="134" t="s">
        <v>137</v>
      </c>
      <c r="AT333" s="134" t="s">
        <v>132</v>
      </c>
      <c r="AU333" s="134" t="s">
        <v>80</v>
      </c>
      <c r="AY333" s="17" t="s">
        <v>130</v>
      </c>
      <c r="BE333" s="135">
        <f>IF(N333="základní",J333,0)</f>
        <v>0</v>
      </c>
      <c r="BF333" s="135">
        <f>IF(N333="snížená",J333,0)</f>
        <v>0</v>
      </c>
      <c r="BG333" s="135">
        <f>IF(N333="zákl. přenesená",J333,0)</f>
        <v>0</v>
      </c>
      <c r="BH333" s="135">
        <f>IF(N333="sníž. přenesená",J333,0)</f>
        <v>0</v>
      </c>
      <c r="BI333" s="135">
        <f>IF(N333="nulová",J333,0)</f>
        <v>0</v>
      </c>
      <c r="BJ333" s="17" t="s">
        <v>78</v>
      </c>
      <c r="BK333" s="135">
        <f>ROUND(I333*H333,2)</f>
        <v>0</v>
      </c>
      <c r="BL333" s="17" t="s">
        <v>137</v>
      </c>
      <c r="BM333" s="134" t="s">
        <v>414</v>
      </c>
    </row>
    <row r="334" spans="2:65" s="1" customFormat="1" x14ac:dyDescent="0.2">
      <c r="B334" s="29"/>
      <c r="D334" s="136" t="s">
        <v>139</v>
      </c>
      <c r="F334" s="137" t="s">
        <v>415</v>
      </c>
      <c r="L334" s="29"/>
      <c r="M334" s="138"/>
      <c r="T334" s="49"/>
      <c r="AT334" s="17" t="s">
        <v>139</v>
      </c>
      <c r="AU334" s="17" t="s">
        <v>80</v>
      </c>
    </row>
    <row r="335" spans="2:65" s="1" customFormat="1" ht="96" x14ac:dyDescent="0.2">
      <c r="B335" s="29"/>
      <c r="D335" s="136" t="s">
        <v>140</v>
      </c>
      <c r="F335" s="139" t="s">
        <v>402</v>
      </c>
      <c r="L335" s="29"/>
      <c r="M335" s="138"/>
      <c r="T335" s="49"/>
      <c r="AT335" s="17" t="s">
        <v>140</v>
      </c>
      <c r="AU335" s="17" t="s">
        <v>80</v>
      </c>
    </row>
    <row r="336" spans="2:65" s="12" customFormat="1" x14ac:dyDescent="0.2">
      <c r="B336" s="140"/>
      <c r="D336" s="136" t="s">
        <v>142</v>
      </c>
      <c r="E336" s="141" t="s">
        <v>3</v>
      </c>
      <c r="F336" s="142" t="s">
        <v>416</v>
      </c>
      <c r="H336" s="143">
        <v>4050</v>
      </c>
      <c r="L336" s="140"/>
      <c r="M336" s="144"/>
      <c r="T336" s="145"/>
      <c r="AT336" s="141" t="s">
        <v>142</v>
      </c>
      <c r="AU336" s="141" t="s">
        <v>80</v>
      </c>
      <c r="AV336" s="12" t="s">
        <v>80</v>
      </c>
      <c r="AW336" s="12" t="s">
        <v>31</v>
      </c>
      <c r="AX336" s="12" t="s">
        <v>78</v>
      </c>
      <c r="AY336" s="141" t="s">
        <v>130</v>
      </c>
    </row>
    <row r="337" spans="2:65" s="1" customFormat="1" ht="16.5" customHeight="1" x14ac:dyDescent="0.2">
      <c r="B337" s="123"/>
      <c r="C337" s="124" t="s">
        <v>417</v>
      </c>
      <c r="D337" s="124" t="s">
        <v>132</v>
      </c>
      <c r="E337" s="125" t="s">
        <v>418</v>
      </c>
      <c r="F337" s="126" t="s">
        <v>419</v>
      </c>
      <c r="G337" s="127" t="s">
        <v>181</v>
      </c>
      <c r="H337" s="128">
        <v>825</v>
      </c>
      <c r="I337" s="129"/>
      <c r="J337" s="129">
        <f>ROUND(I337*H337,2)</f>
        <v>0</v>
      </c>
      <c r="K337" s="126" t="s">
        <v>136</v>
      </c>
      <c r="L337" s="29"/>
      <c r="M337" s="130" t="s">
        <v>3</v>
      </c>
      <c r="N337" s="131" t="s">
        <v>41</v>
      </c>
      <c r="O337" s="132">
        <v>0</v>
      </c>
      <c r="P337" s="132">
        <f>O337*H337</f>
        <v>0</v>
      </c>
      <c r="Q337" s="132">
        <v>0</v>
      </c>
      <c r="R337" s="132">
        <f>Q337*H337</f>
        <v>0</v>
      </c>
      <c r="S337" s="132">
        <v>0</v>
      </c>
      <c r="T337" s="133">
        <f>S337*H337</f>
        <v>0</v>
      </c>
      <c r="AR337" s="134" t="s">
        <v>137</v>
      </c>
      <c r="AT337" s="134" t="s">
        <v>132</v>
      </c>
      <c r="AU337" s="134" t="s">
        <v>80</v>
      </c>
      <c r="AY337" s="17" t="s">
        <v>130</v>
      </c>
      <c r="BE337" s="135">
        <f>IF(N337="základní",J337,0)</f>
        <v>0</v>
      </c>
      <c r="BF337" s="135">
        <f>IF(N337="snížená",J337,0)</f>
        <v>0</v>
      </c>
      <c r="BG337" s="135">
        <f>IF(N337="zákl. přenesená",J337,0)</f>
        <v>0</v>
      </c>
      <c r="BH337" s="135">
        <f>IF(N337="sníž. přenesená",J337,0)</f>
        <v>0</v>
      </c>
      <c r="BI337" s="135">
        <f>IF(N337="nulová",J337,0)</f>
        <v>0</v>
      </c>
      <c r="BJ337" s="17" t="s">
        <v>78</v>
      </c>
      <c r="BK337" s="135">
        <f>ROUND(I337*H337,2)</f>
        <v>0</v>
      </c>
      <c r="BL337" s="17" t="s">
        <v>137</v>
      </c>
      <c r="BM337" s="134" t="s">
        <v>420</v>
      </c>
    </row>
    <row r="338" spans="2:65" s="1" customFormat="1" x14ac:dyDescent="0.2">
      <c r="B338" s="29"/>
      <c r="D338" s="136" t="s">
        <v>139</v>
      </c>
      <c r="F338" s="137" t="s">
        <v>419</v>
      </c>
      <c r="L338" s="29"/>
      <c r="M338" s="138"/>
      <c r="T338" s="49"/>
      <c r="AT338" s="17" t="s">
        <v>139</v>
      </c>
      <c r="AU338" s="17" t="s">
        <v>80</v>
      </c>
    </row>
    <row r="339" spans="2:65" s="1" customFormat="1" ht="67.2" x14ac:dyDescent="0.2">
      <c r="B339" s="29"/>
      <c r="D339" s="136" t="s">
        <v>140</v>
      </c>
      <c r="F339" s="139" t="s">
        <v>421</v>
      </c>
      <c r="L339" s="29"/>
      <c r="M339" s="138"/>
      <c r="T339" s="49"/>
      <c r="AT339" s="17" t="s">
        <v>140</v>
      </c>
      <c r="AU339" s="17" t="s">
        <v>80</v>
      </c>
    </row>
    <row r="340" spans="2:65" s="12" customFormat="1" ht="20.399999999999999" x14ac:dyDescent="0.2">
      <c r="B340" s="140"/>
      <c r="D340" s="136" t="s">
        <v>142</v>
      </c>
      <c r="E340" s="141" t="s">
        <v>3</v>
      </c>
      <c r="F340" s="142" t="s">
        <v>422</v>
      </c>
      <c r="H340" s="143">
        <v>825</v>
      </c>
      <c r="L340" s="140"/>
      <c r="M340" s="144"/>
      <c r="T340" s="145"/>
      <c r="AT340" s="141" t="s">
        <v>142</v>
      </c>
      <c r="AU340" s="141" t="s">
        <v>80</v>
      </c>
      <c r="AV340" s="12" t="s">
        <v>80</v>
      </c>
      <c r="AW340" s="12" t="s">
        <v>31</v>
      </c>
      <c r="AX340" s="12" t="s">
        <v>78</v>
      </c>
      <c r="AY340" s="141" t="s">
        <v>130</v>
      </c>
    </row>
    <row r="341" spans="2:65" s="1" customFormat="1" ht="16.5" customHeight="1" x14ac:dyDescent="0.2">
      <c r="B341" s="123"/>
      <c r="C341" s="124" t="s">
        <v>423</v>
      </c>
      <c r="D341" s="124" t="s">
        <v>132</v>
      </c>
      <c r="E341" s="125" t="s">
        <v>424</v>
      </c>
      <c r="F341" s="126" t="s">
        <v>425</v>
      </c>
      <c r="G341" s="127" t="s">
        <v>135</v>
      </c>
      <c r="H341" s="128">
        <v>66.5</v>
      </c>
      <c r="I341" s="129"/>
      <c r="J341" s="129">
        <f>ROUND(I341*H341,2)</f>
        <v>0</v>
      </c>
      <c r="K341" s="126" t="s">
        <v>136</v>
      </c>
      <c r="L341" s="29"/>
      <c r="M341" s="130" t="s">
        <v>3</v>
      </c>
      <c r="N341" s="131" t="s">
        <v>41</v>
      </c>
      <c r="O341" s="132">
        <v>0</v>
      </c>
      <c r="P341" s="132">
        <f>O341*H341</f>
        <v>0</v>
      </c>
      <c r="Q341" s="132">
        <v>0</v>
      </c>
      <c r="R341" s="132">
        <f>Q341*H341</f>
        <v>0</v>
      </c>
      <c r="S341" s="132">
        <v>0</v>
      </c>
      <c r="T341" s="133">
        <f>S341*H341</f>
        <v>0</v>
      </c>
      <c r="AR341" s="134" t="s">
        <v>137</v>
      </c>
      <c r="AT341" s="134" t="s">
        <v>132</v>
      </c>
      <c r="AU341" s="134" t="s">
        <v>80</v>
      </c>
      <c r="AY341" s="17" t="s">
        <v>130</v>
      </c>
      <c r="BE341" s="135">
        <f>IF(N341="základní",J341,0)</f>
        <v>0</v>
      </c>
      <c r="BF341" s="135">
        <f>IF(N341="snížená",J341,0)</f>
        <v>0</v>
      </c>
      <c r="BG341" s="135">
        <f>IF(N341="zákl. přenesená",J341,0)</f>
        <v>0</v>
      </c>
      <c r="BH341" s="135">
        <f>IF(N341="sníž. přenesená",J341,0)</f>
        <v>0</v>
      </c>
      <c r="BI341" s="135">
        <f>IF(N341="nulová",J341,0)</f>
        <v>0</v>
      </c>
      <c r="BJ341" s="17" t="s">
        <v>78</v>
      </c>
      <c r="BK341" s="135">
        <f>ROUND(I341*H341,2)</f>
        <v>0</v>
      </c>
      <c r="BL341" s="17" t="s">
        <v>137</v>
      </c>
      <c r="BM341" s="134" t="s">
        <v>426</v>
      </c>
    </row>
    <row r="342" spans="2:65" s="1" customFormat="1" x14ac:dyDescent="0.2">
      <c r="B342" s="29"/>
      <c r="D342" s="136" t="s">
        <v>139</v>
      </c>
      <c r="F342" s="137" t="s">
        <v>425</v>
      </c>
      <c r="L342" s="29"/>
      <c r="M342" s="138"/>
      <c r="T342" s="49"/>
      <c r="AT342" s="17" t="s">
        <v>139</v>
      </c>
      <c r="AU342" s="17" t="s">
        <v>80</v>
      </c>
    </row>
    <row r="343" spans="2:65" s="1" customFormat="1" ht="67.2" x14ac:dyDescent="0.2">
      <c r="B343" s="29"/>
      <c r="D343" s="136" t="s">
        <v>140</v>
      </c>
      <c r="F343" s="139" t="s">
        <v>421</v>
      </c>
      <c r="L343" s="29"/>
      <c r="M343" s="138"/>
      <c r="T343" s="49"/>
      <c r="AT343" s="17" t="s">
        <v>140</v>
      </c>
      <c r="AU343" s="17" t="s">
        <v>80</v>
      </c>
    </row>
    <row r="344" spans="2:65" s="12" customFormat="1" x14ac:dyDescent="0.2">
      <c r="B344" s="140"/>
      <c r="D344" s="136" t="s">
        <v>142</v>
      </c>
      <c r="E344" s="141" t="s">
        <v>3</v>
      </c>
      <c r="F344" s="142" t="s">
        <v>427</v>
      </c>
      <c r="H344" s="143">
        <v>66.5</v>
      </c>
      <c r="L344" s="140"/>
      <c r="M344" s="144"/>
      <c r="T344" s="145"/>
      <c r="AT344" s="141" t="s">
        <v>142</v>
      </c>
      <c r="AU344" s="141" t="s">
        <v>80</v>
      </c>
      <c r="AV344" s="12" t="s">
        <v>80</v>
      </c>
      <c r="AW344" s="12" t="s">
        <v>31</v>
      </c>
      <c r="AX344" s="12" t="s">
        <v>78</v>
      </c>
      <c r="AY344" s="141" t="s">
        <v>130</v>
      </c>
    </row>
    <row r="345" spans="2:65" s="1" customFormat="1" ht="16.5" customHeight="1" x14ac:dyDescent="0.2">
      <c r="B345" s="123"/>
      <c r="C345" s="124" t="s">
        <v>428</v>
      </c>
      <c r="D345" s="124" t="s">
        <v>132</v>
      </c>
      <c r="E345" s="125" t="s">
        <v>429</v>
      </c>
      <c r="F345" s="126" t="s">
        <v>430</v>
      </c>
      <c r="G345" s="127" t="s">
        <v>181</v>
      </c>
      <c r="H345" s="128">
        <v>1715</v>
      </c>
      <c r="I345" s="129"/>
      <c r="J345" s="129">
        <f>ROUND(I345*H345,2)</f>
        <v>0</v>
      </c>
      <c r="K345" s="126" t="s">
        <v>136</v>
      </c>
      <c r="L345" s="29"/>
      <c r="M345" s="130" t="s">
        <v>3</v>
      </c>
      <c r="N345" s="131" t="s">
        <v>41</v>
      </c>
      <c r="O345" s="132">
        <v>0</v>
      </c>
      <c r="P345" s="132">
        <f>O345*H345</f>
        <v>0</v>
      </c>
      <c r="Q345" s="132">
        <v>0</v>
      </c>
      <c r="R345" s="132">
        <f>Q345*H345</f>
        <v>0</v>
      </c>
      <c r="S345" s="132">
        <v>0</v>
      </c>
      <c r="T345" s="133">
        <f>S345*H345</f>
        <v>0</v>
      </c>
      <c r="AR345" s="134" t="s">
        <v>137</v>
      </c>
      <c r="AT345" s="134" t="s">
        <v>132</v>
      </c>
      <c r="AU345" s="134" t="s">
        <v>80</v>
      </c>
      <c r="AY345" s="17" t="s">
        <v>130</v>
      </c>
      <c r="BE345" s="135">
        <f>IF(N345="základní",J345,0)</f>
        <v>0</v>
      </c>
      <c r="BF345" s="135">
        <f>IF(N345="snížená",J345,0)</f>
        <v>0</v>
      </c>
      <c r="BG345" s="135">
        <f>IF(N345="zákl. přenesená",J345,0)</f>
        <v>0</v>
      </c>
      <c r="BH345" s="135">
        <f>IF(N345="sníž. přenesená",J345,0)</f>
        <v>0</v>
      </c>
      <c r="BI345" s="135">
        <f>IF(N345="nulová",J345,0)</f>
        <v>0</v>
      </c>
      <c r="BJ345" s="17" t="s">
        <v>78</v>
      </c>
      <c r="BK345" s="135">
        <f>ROUND(I345*H345,2)</f>
        <v>0</v>
      </c>
      <c r="BL345" s="17" t="s">
        <v>137</v>
      </c>
      <c r="BM345" s="134" t="s">
        <v>431</v>
      </c>
    </row>
    <row r="346" spans="2:65" s="1" customFormat="1" x14ac:dyDescent="0.2">
      <c r="B346" s="29"/>
      <c r="D346" s="136" t="s">
        <v>139</v>
      </c>
      <c r="F346" s="137" t="s">
        <v>430</v>
      </c>
      <c r="L346" s="29"/>
      <c r="M346" s="138"/>
      <c r="T346" s="49"/>
      <c r="AT346" s="17" t="s">
        <v>139</v>
      </c>
      <c r="AU346" s="17" t="s">
        <v>80</v>
      </c>
    </row>
    <row r="347" spans="2:65" s="1" customFormat="1" ht="67.2" x14ac:dyDescent="0.2">
      <c r="B347" s="29"/>
      <c r="D347" s="136" t="s">
        <v>140</v>
      </c>
      <c r="F347" s="139" t="s">
        <v>421</v>
      </c>
      <c r="L347" s="29"/>
      <c r="M347" s="138"/>
      <c r="T347" s="49"/>
      <c r="AT347" s="17" t="s">
        <v>140</v>
      </c>
      <c r="AU347" s="17" t="s">
        <v>80</v>
      </c>
    </row>
    <row r="348" spans="2:65" s="12" customFormat="1" ht="20.399999999999999" x14ac:dyDescent="0.2">
      <c r="B348" s="140"/>
      <c r="D348" s="136" t="s">
        <v>142</v>
      </c>
      <c r="E348" s="141" t="s">
        <v>3</v>
      </c>
      <c r="F348" s="142" t="s">
        <v>432</v>
      </c>
      <c r="H348" s="143">
        <v>1650</v>
      </c>
      <c r="L348" s="140"/>
      <c r="M348" s="144"/>
      <c r="T348" s="145"/>
      <c r="AT348" s="141" t="s">
        <v>142</v>
      </c>
      <c r="AU348" s="141" t="s">
        <v>80</v>
      </c>
      <c r="AV348" s="12" t="s">
        <v>80</v>
      </c>
      <c r="AW348" s="12" t="s">
        <v>31</v>
      </c>
      <c r="AX348" s="12" t="s">
        <v>70</v>
      </c>
      <c r="AY348" s="141" t="s">
        <v>130</v>
      </c>
    </row>
    <row r="349" spans="2:65" s="12" customFormat="1" x14ac:dyDescent="0.2">
      <c r="B349" s="140"/>
      <c r="D349" s="136" t="s">
        <v>142</v>
      </c>
      <c r="E349" s="141" t="s">
        <v>3</v>
      </c>
      <c r="F349" s="142" t="s">
        <v>433</v>
      </c>
      <c r="H349" s="143">
        <v>65</v>
      </c>
      <c r="L349" s="140"/>
      <c r="M349" s="144"/>
      <c r="T349" s="145"/>
      <c r="AT349" s="141" t="s">
        <v>142</v>
      </c>
      <c r="AU349" s="141" t="s">
        <v>80</v>
      </c>
      <c r="AV349" s="12" t="s">
        <v>80</v>
      </c>
      <c r="AW349" s="12" t="s">
        <v>31</v>
      </c>
      <c r="AX349" s="12" t="s">
        <v>70</v>
      </c>
      <c r="AY349" s="141" t="s">
        <v>130</v>
      </c>
    </row>
    <row r="350" spans="2:65" s="13" customFormat="1" x14ac:dyDescent="0.2">
      <c r="B350" s="146"/>
      <c r="D350" s="136" t="s">
        <v>142</v>
      </c>
      <c r="E350" s="147" t="s">
        <v>3</v>
      </c>
      <c r="F350" s="148" t="s">
        <v>149</v>
      </c>
      <c r="H350" s="149">
        <v>1715</v>
      </c>
      <c r="L350" s="146"/>
      <c r="M350" s="150"/>
      <c r="T350" s="151"/>
      <c r="AT350" s="147" t="s">
        <v>142</v>
      </c>
      <c r="AU350" s="147" t="s">
        <v>80</v>
      </c>
      <c r="AV350" s="13" t="s">
        <v>137</v>
      </c>
      <c r="AW350" s="13" t="s">
        <v>31</v>
      </c>
      <c r="AX350" s="13" t="s">
        <v>78</v>
      </c>
      <c r="AY350" s="147" t="s">
        <v>130</v>
      </c>
    </row>
    <row r="351" spans="2:65" s="1" customFormat="1" ht="16.5" customHeight="1" x14ac:dyDescent="0.2">
      <c r="B351" s="123"/>
      <c r="C351" s="124" t="s">
        <v>434</v>
      </c>
      <c r="D351" s="124" t="s">
        <v>132</v>
      </c>
      <c r="E351" s="125" t="s">
        <v>435</v>
      </c>
      <c r="F351" s="126" t="s">
        <v>436</v>
      </c>
      <c r="G351" s="127" t="s">
        <v>181</v>
      </c>
      <c r="H351" s="128">
        <v>1645</v>
      </c>
      <c r="I351" s="129"/>
      <c r="J351" s="129">
        <f>ROUND(I351*H351,2)</f>
        <v>0</v>
      </c>
      <c r="K351" s="126" t="s">
        <v>136</v>
      </c>
      <c r="L351" s="29"/>
      <c r="M351" s="130" t="s">
        <v>3</v>
      </c>
      <c r="N351" s="131" t="s">
        <v>41</v>
      </c>
      <c r="O351" s="132">
        <v>0</v>
      </c>
      <c r="P351" s="132">
        <f>O351*H351</f>
        <v>0</v>
      </c>
      <c r="Q351" s="132">
        <v>0</v>
      </c>
      <c r="R351" s="132">
        <f>Q351*H351</f>
        <v>0</v>
      </c>
      <c r="S351" s="132">
        <v>0</v>
      </c>
      <c r="T351" s="133">
        <f>S351*H351</f>
        <v>0</v>
      </c>
      <c r="AR351" s="134" t="s">
        <v>137</v>
      </c>
      <c r="AT351" s="134" t="s">
        <v>132</v>
      </c>
      <c r="AU351" s="134" t="s">
        <v>80</v>
      </c>
      <c r="AY351" s="17" t="s">
        <v>130</v>
      </c>
      <c r="BE351" s="135">
        <f>IF(N351="základní",J351,0)</f>
        <v>0</v>
      </c>
      <c r="BF351" s="135">
        <f>IF(N351="snížená",J351,0)</f>
        <v>0</v>
      </c>
      <c r="BG351" s="135">
        <f>IF(N351="zákl. přenesená",J351,0)</f>
        <v>0</v>
      </c>
      <c r="BH351" s="135">
        <f>IF(N351="sníž. přenesená",J351,0)</f>
        <v>0</v>
      </c>
      <c r="BI351" s="135">
        <f>IF(N351="nulová",J351,0)</f>
        <v>0</v>
      </c>
      <c r="BJ351" s="17" t="s">
        <v>78</v>
      </c>
      <c r="BK351" s="135">
        <f>ROUND(I351*H351,2)</f>
        <v>0</v>
      </c>
      <c r="BL351" s="17" t="s">
        <v>137</v>
      </c>
      <c r="BM351" s="134" t="s">
        <v>437</v>
      </c>
    </row>
    <row r="352" spans="2:65" s="1" customFormat="1" x14ac:dyDescent="0.2">
      <c r="B352" s="29"/>
      <c r="D352" s="136" t="s">
        <v>139</v>
      </c>
      <c r="F352" s="137" t="s">
        <v>436</v>
      </c>
      <c r="L352" s="29"/>
      <c r="M352" s="138"/>
      <c r="T352" s="49"/>
      <c r="AT352" s="17" t="s">
        <v>139</v>
      </c>
      <c r="AU352" s="17" t="s">
        <v>80</v>
      </c>
    </row>
    <row r="353" spans="2:65" s="1" customFormat="1" ht="67.2" x14ac:dyDescent="0.2">
      <c r="B353" s="29"/>
      <c r="D353" s="136" t="s">
        <v>140</v>
      </c>
      <c r="F353" s="139" t="s">
        <v>421</v>
      </c>
      <c r="L353" s="29"/>
      <c r="M353" s="138"/>
      <c r="T353" s="49"/>
      <c r="AT353" s="17" t="s">
        <v>140</v>
      </c>
      <c r="AU353" s="17" t="s">
        <v>80</v>
      </c>
    </row>
    <row r="354" spans="2:65" s="12" customFormat="1" x14ac:dyDescent="0.2">
      <c r="B354" s="140"/>
      <c r="D354" s="136" t="s">
        <v>142</v>
      </c>
      <c r="E354" s="141" t="s">
        <v>3</v>
      </c>
      <c r="F354" s="142" t="s">
        <v>296</v>
      </c>
      <c r="H354" s="143">
        <v>1570</v>
      </c>
      <c r="L354" s="140"/>
      <c r="M354" s="144"/>
      <c r="T354" s="145"/>
      <c r="AT354" s="141" t="s">
        <v>142</v>
      </c>
      <c r="AU354" s="141" t="s">
        <v>80</v>
      </c>
      <c r="AV354" s="12" t="s">
        <v>80</v>
      </c>
      <c r="AW354" s="12" t="s">
        <v>31</v>
      </c>
      <c r="AX354" s="12" t="s">
        <v>70</v>
      </c>
      <c r="AY354" s="141" t="s">
        <v>130</v>
      </c>
    </row>
    <row r="355" spans="2:65" s="12" customFormat="1" x14ac:dyDescent="0.2">
      <c r="B355" s="140"/>
      <c r="D355" s="136" t="s">
        <v>142</v>
      </c>
      <c r="E355" s="141" t="s">
        <v>3</v>
      </c>
      <c r="F355" s="142" t="s">
        <v>433</v>
      </c>
      <c r="H355" s="143">
        <v>65</v>
      </c>
      <c r="L355" s="140"/>
      <c r="M355" s="144"/>
      <c r="T355" s="145"/>
      <c r="AT355" s="141" t="s">
        <v>142</v>
      </c>
      <c r="AU355" s="141" t="s">
        <v>80</v>
      </c>
      <c r="AV355" s="12" t="s">
        <v>80</v>
      </c>
      <c r="AW355" s="12" t="s">
        <v>31</v>
      </c>
      <c r="AX355" s="12" t="s">
        <v>70</v>
      </c>
      <c r="AY355" s="141" t="s">
        <v>130</v>
      </c>
    </row>
    <row r="356" spans="2:65" s="12" customFormat="1" x14ac:dyDescent="0.2">
      <c r="B356" s="140"/>
      <c r="D356" s="136" t="s">
        <v>142</v>
      </c>
      <c r="E356" s="141" t="s">
        <v>3</v>
      </c>
      <c r="F356" s="142" t="s">
        <v>438</v>
      </c>
      <c r="H356" s="143">
        <v>10</v>
      </c>
      <c r="L356" s="140"/>
      <c r="M356" s="144"/>
      <c r="T356" s="145"/>
      <c r="AT356" s="141" t="s">
        <v>142</v>
      </c>
      <c r="AU356" s="141" t="s">
        <v>80</v>
      </c>
      <c r="AV356" s="12" t="s">
        <v>80</v>
      </c>
      <c r="AW356" s="12" t="s">
        <v>31</v>
      </c>
      <c r="AX356" s="12" t="s">
        <v>70</v>
      </c>
      <c r="AY356" s="141" t="s">
        <v>130</v>
      </c>
    </row>
    <row r="357" spans="2:65" s="13" customFormat="1" x14ac:dyDescent="0.2">
      <c r="B357" s="146"/>
      <c r="D357" s="136" t="s">
        <v>142</v>
      </c>
      <c r="E357" s="147" t="s">
        <v>3</v>
      </c>
      <c r="F357" s="148" t="s">
        <v>149</v>
      </c>
      <c r="H357" s="149">
        <v>1645</v>
      </c>
      <c r="L357" s="146"/>
      <c r="M357" s="150"/>
      <c r="T357" s="151"/>
      <c r="AT357" s="147" t="s">
        <v>142</v>
      </c>
      <c r="AU357" s="147" t="s">
        <v>80</v>
      </c>
      <c r="AV357" s="13" t="s">
        <v>137</v>
      </c>
      <c r="AW357" s="13" t="s">
        <v>31</v>
      </c>
      <c r="AX357" s="13" t="s">
        <v>78</v>
      </c>
      <c r="AY357" s="147" t="s">
        <v>130</v>
      </c>
    </row>
    <row r="358" spans="2:65" s="1" customFormat="1" ht="16.5" customHeight="1" x14ac:dyDescent="0.2">
      <c r="B358" s="123"/>
      <c r="C358" s="124" t="s">
        <v>439</v>
      </c>
      <c r="D358" s="124" t="s">
        <v>132</v>
      </c>
      <c r="E358" s="125" t="s">
        <v>440</v>
      </c>
      <c r="F358" s="126" t="s">
        <v>441</v>
      </c>
      <c r="G358" s="127" t="s">
        <v>181</v>
      </c>
      <c r="H358" s="128">
        <v>120</v>
      </c>
      <c r="I358" s="129"/>
      <c r="J358" s="129">
        <f>ROUND(I358*H358,2)</f>
        <v>0</v>
      </c>
      <c r="K358" s="126" t="s">
        <v>136</v>
      </c>
      <c r="L358" s="29"/>
      <c r="M358" s="130" t="s">
        <v>3</v>
      </c>
      <c r="N358" s="131" t="s">
        <v>41</v>
      </c>
      <c r="O358" s="132">
        <v>0</v>
      </c>
      <c r="P358" s="132">
        <f>O358*H358</f>
        <v>0</v>
      </c>
      <c r="Q358" s="132">
        <v>0</v>
      </c>
      <c r="R358" s="132">
        <f>Q358*H358</f>
        <v>0</v>
      </c>
      <c r="S358" s="132">
        <v>0</v>
      </c>
      <c r="T358" s="133">
        <f>S358*H358</f>
        <v>0</v>
      </c>
      <c r="AR358" s="134" t="s">
        <v>137</v>
      </c>
      <c r="AT358" s="134" t="s">
        <v>132</v>
      </c>
      <c r="AU358" s="134" t="s">
        <v>80</v>
      </c>
      <c r="AY358" s="17" t="s">
        <v>130</v>
      </c>
      <c r="BE358" s="135">
        <f>IF(N358="základní",J358,0)</f>
        <v>0</v>
      </c>
      <c r="BF358" s="135">
        <f>IF(N358="snížená",J358,0)</f>
        <v>0</v>
      </c>
      <c r="BG358" s="135">
        <f>IF(N358="zákl. přenesená",J358,0)</f>
        <v>0</v>
      </c>
      <c r="BH358" s="135">
        <f>IF(N358="sníž. přenesená",J358,0)</f>
        <v>0</v>
      </c>
      <c r="BI358" s="135">
        <f>IF(N358="nulová",J358,0)</f>
        <v>0</v>
      </c>
      <c r="BJ358" s="17" t="s">
        <v>78</v>
      </c>
      <c r="BK358" s="135">
        <f>ROUND(I358*H358,2)</f>
        <v>0</v>
      </c>
      <c r="BL358" s="17" t="s">
        <v>137</v>
      </c>
      <c r="BM358" s="134" t="s">
        <v>442</v>
      </c>
    </row>
    <row r="359" spans="2:65" s="1" customFormat="1" x14ac:dyDescent="0.2">
      <c r="B359" s="29"/>
      <c r="D359" s="136" t="s">
        <v>139</v>
      </c>
      <c r="F359" s="137" t="s">
        <v>441</v>
      </c>
      <c r="L359" s="29"/>
      <c r="M359" s="138"/>
      <c r="T359" s="49"/>
      <c r="AT359" s="17" t="s">
        <v>139</v>
      </c>
      <c r="AU359" s="17" t="s">
        <v>80</v>
      </c>
    </row>
    <row r="360" spans="2:65" s="1" customFormat="1" ht="76.8" x14ac:dyDescent="0.2">
      <c r="B360" s="29"/>
      <c r="D360" s="136" t="s">
        <v>140</v>
      </c>
      <c r="F360" s="139" t="s">
        <v>443</v>
      </c>
      <c r="L360" s="29"/>
      <c r="M360" s="138"/>
      <c r="T360" s="49"/>
      <c r="AT360" s="17" t="s">
        <v>140</v>
      </c>
      <c r="AU360" s="17" t="s">
        <v>80</v>
      </c>
    </row>
    <row r="361" spans="2:65" s="12" customFormat="1" x14ac:dyDescent="0.2">
      <c r="B361" s="140"/>
      <c r="D361" s="136" t="s">
        <v>142</v>
      </c>
      <c r="E361" s="141" t="s">
        <v>3</v>
      </c>
      <c r="F361" s="142" t="s">
        <v>444</v>
      </c>
      <c r="H361" s="143">
        <v>120</v>
      </c>
      <c r="L361" s="140"/>
      <c r="M361" s="144"/>
      <c r="T361" s="145"/>
      <c r="AT361" s="141" t="s">
        <v>142</v>
      </c>
      <c r="AU361" s="141" t="s">
        <v>80</v>
      </c>
      <c r="AV361" s="12" t="s">
        <v>80</v>
      </c>
      <c r="AW361" s="12" t="s">
        <v>31</v>
      </c>
      <c r="AX361" s="12" t="s">
        <v>78</v>
      </c>
      <c r="AY361" s="141" t="s">
        <v>130</v>
      </c>
    </row>
    <row r="362" spans="2:65" s="1" customFormat="1" ht="16.5" customHeight="1" x14ac:dyDescent="0.2">
      <c r="B362" s="123"/>
      <c r="C362" s="124" t="s">
        <v>445</v>
      </c>
      <c r="D362" s="124" t="s">
        <v>132</v>
      </c>
      <c r="E362" s="125" t="s">
        <v>446</v>
      </c>
      <c r="F362" s="126" t="s">
        <v>447</v>
      </c>
      <c r="G362" s="127" t="s">
        <v>181</v>
      </c>
      <c r="H362" s="128">
        <v>5620</v>
      </c>
      <c r="I362" s="129"/>
      <c r="J362" s="129">
        <f>ROUND(I362*H362,2)</f>
        <v>0</v>
      </c>
      <c r="K362" s="126" t="s">
        <v>136</v>
      </c>
      <c r="L362" s="29"/>
      <c r="M362" s="130" t="s">
        <v>3</v>
      </c>
      <c r="N362" s="131" t="s">
        <v>41</v>
      </c>
      <c r="O362" s="132">
        <v>0</v>
      </c>
      <c r="P362" s="132">
        <f>O362*H362</f>
        <v>0</v>
      </c>
      <c r="Q362" s="132">
        <v>0</v>
      </c>
      <c r="R362" s="132">
        <f>Q362*H362</f>
        <v>0</v>
      </c>
      <c r="S362" s="132">
        <v>0</v>
      </c>
      <c r="T362" s="133">
        <f>S362*H362</f>
        <v>0</v>
      </c>
      <c r="AR362" s="134" t="s">
        <v>137</v>
      </c>
      <c r="AT362" s="134" t="s">
        <v>132</v>
      </c>
      <c r="AU362" s="134" t="s">
        <v>80</v>
      </c>
      <c r="AY362" s="17" t="s">
        <v>130</v>
      </c>
      <c r="BE362" s="135">
        <f>IF(N362="základní",J362,0)</f>
        <v>0</v>
      </c>
      <c r="BF362" s="135">
        <f>IF(N362="snížená",J362,0)</f>
        <v>0</v>
      </c>
      <c r="BG362" s="135">
        <f>IF(N362="zákl. přenesená",J362,0)</f>
        <v>0</v>
      </c>
      <c r="BH362" s="135">
        <f>IF(N362="sníž. přenesená",J362,0)</f>
        <v>0</v>
      </c>
      <c r="BI362" s="135">
        <f>IF(N362="nulová",J362,0)</f>
        <v>0</v>
      </c>
      <c r="BJ362" s="17" t="s">
        <v>78</v>
      </c>
      <c r="BK362" s="135">
        <f>ROUND(I362*H362,2)</f>
        <v>0</v>
      </c>
      <c r="BL362" s="17" t="s">
        <v>137</v>
      </c>
      <c r="BM362" s="134" t="s">
        <v>448</v>
      </c>
    </row>
    <row r="363" spans="2:65" s="1" customFormat="1" x14ac:dyDescent="0.2">
      <c r="B363" s="29"/>
      <c r="D363" s="136" t="s">
        <v>139</v>
      </c>
      <c r="F363" s="137" t="s">
        <v>447</v>
      </c>
      <c r="L363" s="29"/>
      <c r="M363" s="138"/>
      <c r="T363" s="49"/>
      <c r="AT363" s="17" t="s">
        <v>139</v>
      </c>
      <c r="AU363" s="17" t="s">
        <v>80</v>
      </c>
    </row>
    <row r="364" spans="2:65" s="1" customFormat="1" ht="76.8" x14ac:dyDescent="0.2">
      <c r="B364" s="29"/>
      <c r="D364" s="136" t="s">
        <v>140</v>
      </c>
      <c r="F364" s="139" t="s">
        <v>449</v>
      </c>
      <c r="L364" s="29"/>
      <c r="M364" s="138"/>
      <c r="T364" s="49"/>
      <c r="AT364" s="17" t="s">
        <v>140</v>
      </c>
      <c r="AU364" s="17" t="s">
        <v>80</v>
      </c>
    </row>
    <row r="365" spans="2:65" s="12" customFormat="1" x14ac:dyDescent="0.2">
      <c r="B365" s="140"/>
      <c r="D365" s="136" t="s">
        <v>142</v>
      </c>
      <c r="E365" s="141" t="s">
        <v>3</v>
      </c>
      <c r="F365" s="142" t="s">
        <v>450</v>
      </c>
      <c r="H365" s="143">
        <v>4050</v>
      </c>
      <c r="L365" s="140"/>
      <c r="M365" s="144"/>
      <c r="T365" s="145"/>
      <c r="AT365" s="141" t="s">
        <v>142</v>
      </c>
      <c r="AU365" s="141" t="s">
        <v>80</v>
      </c>
      <c r="AV365" s="12" t="s">
        <v>80</v>
      </c>
      <c r="AW365" s="12" t="s">
        <v>31</v>
      </c>
      <c r="AX365" s="12" t="s">
        <v>70</v>
      </c>
      <c r="AY365" s="141" t="s">
        <v>130</v>
      </c>
    </row>
    <row r="366" spans="2:65" s="12" customFormat="1" x14ac:dyDescent="0.2">
      <c r="B366" s="140"/>
      <c r="D366" s="136" t="s">
        <v>142</v>
      </c>
      <c r="E366" s="141" t="s">
        <v>3</v>
      </c>
      <c r="F366" s="142" t="s">
        <v>451</v>
      </c>
      <c r="H366" s="143">
        <v>1570</v>
      </c>
      <c r="L366" s="140"/>
      <c r="M366" s="144"/>
      <c r="T366" s="145"/>
      <c r="AT366" s="141" t="s">
        <v>142</v>
      </c>
      <c r="AU366" s="141" t="s">
        <v>80</v>
      </c>
      <c r="AV366" s="12" t="s">
        <v>80</v>
      </c>
      <c r="AW366" s="12" t="s">
        <v>31</v>
      </c>
      <c r="AX366" s="12" t="s">
        <v>70</v>
      </c>
      <c r="AY366" s="141" t="s">
        <v>130</v>
      </c>
    </row>
    <row r="367" spans="2:65" s="13" customFormat="1" x14ac:dyDescent="0.2">
      <c r="B367" s="146"/>
      <c r="D367" s="136" t="s">
        <v>142</v>
      </c>
      <c r="E367" s="147" t="s">
        <v>3</v>
      </c>
      <c r="F367" s="148" t="s">
        <v>149</v>
      </c>
      <c r="H367" s="149">
        <v>5620</v>
      </c>
      <c r="L367" s="146"/>
      <c r="M367" s="150"/>
      <c r="T367" s="151"/>
      <c r="AT367" s="147" t="s">
        <v>142</v>
      </c>
      <c r="AU367" s="147" t="s">
        <v>80</v>
      </c>
      <c r="AV367" s="13" t="s">
        <v>137</v>
      </c>
      <c r="AW367" s="13" t="s">
        <v>31</v>
      </c>
      <c r="AX367" s="13" t="s">
        <v>78</v>
      </c>
      <c r="AY367" s="147" t="s">
        <v>130</v>
      </c>
    </row>
    <row r="368" spans="2:65" s="1" customFormat="1" ht="16.5" customHeight="1" x14ac:dyDescent="0.2">
      <c r="B368" s="123"/>
      <c r="C368" s="124" t="s">
        <v>452</v>
      </c>
      <c r="D368" s="124" t="s">
        <v>132</v>
      </c>
      <c r="E368" s="125" t="s">
        <v>453</v>
      </c>
      <c r="F368" s="126" t="s">
        <v>454</v>
      </c>
      <c r="G368" s="127" t="s">
        <v>181</v>
      </c>
      <c r="H368" s="128">
        <v>5620</v>
      </c>
      <c r="I368" s="129"/>
      <c r="J368" s="129">
        <f>ROUND(I368*H368,2)</f>
        <v>0</v>
      </c>
      <c r="K368" s="126" t="s">
        <v>136</v>
      </c>
      <c r="L368" s="29"/>
      <c r="M368" s="130" t="s">
        <v>3</v>
      </c>
      <c r="N368" s="131" t="s">
        <v>41</v>
      </c>
      <c r="O368" s="132">
        <v>0</v>
      </c>
      <c r="P368" s="132">
        <f>O368*H368</f>
        <v>0</v>
      </c>
      <c r="Q368" s="132">
        <v>0</v>
      </c>
      <c r="R368" s="132">
        <f>Q368*H368</f>
        <v>0</v>
      </c>
      <c r="S368" s="132">
        <v>0</v>
      </c>
      <c r="T368" s="133">
        <f>S368*H368</f>
        <v>0</v>
      </c>
      <c r="AR368" s="134" t="s">
        <v>137</v>
      </c>
      <c r="AT368" s="134" t="s">
        <v>132</v>
      </c>
      <c r="AU368" s="134" t="s">
        <v>80</v>
      </c>
      <c r="AY368" s="17" t="s">
        <v>130</v>
      </c>
      <c r="BE368" s="135">
        <f>IF(N368="základní",J368,0)</f>
        <v>0</v>
      </c>
      <c r="BF368" s="135">
        <f>IF(N368="snížená",J368,0)</f>
        <v>0</v>
      </c>
      <c r="BG368" s="135">
        <f>IF(N368="zákl. přenesená",J368,0)</f>
        <v>0</v>
      </c>
      <c r="BH368" s="135">
        <f>IF(N368="sníž. přenesená",J368,0)</f>
        <v>0</v>
      </c>
      <c r="BI368" s="135">
        <f>IF(N368="nulová",J368,0)</f>
        <v>0</v>
      </c>
      <c r="BJ368" s="17" t="s">
        <v>78</v>
      </c>
      <c r="BK368" s="135">
        <f>ROUND(I368*H368,2)</f>
        <v>0</v>
      </c>
      <c r="BL368" s="17" t="s">
        <v>137</v>
      </c>
      <c r="BM368" s="134" t="s">
        <v>455</v>
      </c>
    </row>
    <row r="369" spans="2:65" s="1" customFormat="1" x14ac:dyDescent="0.2">
      <c r="B369" s="29"/>
      <c r="D369" s="136" t="s">
        <v>139</v>
      </c>
      <c r="F369" s="137" t="s">
        <v>454</v>
      </c>
      <c r="L369" s="29"/>
      <c r="M369" s="138"/>
      <c r="T369" s="49"/>
      <c r="AT369" s="17" t="s">
        <v>139</v>
      </c>
      <c r="AU369" s="17" t="s">
        <v>80</v>
      </c>
    </row>
    <row r="370" spans="2:65" s="1" customFormat="1" ht="76.8" x14ac:dyDescent="0.2">
      <c r="B370" s="29"/>
      <c r="D370" s="136" t="s">
        <v>140</v>
      </c>
      <c r="F370" s="139" t="s">
        <v>449</v>
      </c>
      <c r="L370" s="29"/>
      <c r="M370" s="138"/>
      <c r="T370" s="49"/>
      <c r="AT370" s="17" t="s">
        <v>140</v>
      </c>
      <c r="AU370" s="17" t="s">
        <v>80</v>
      </c>
    </row>
    <row r="371" spans="2:65" s="12" customFormat="1" x14ac:dyDescent="0.2">
      <c r="B371" s="140"/>
      <c r="D371" s="136" t="s">
        <v>142</v>
      </c>
      <c r="E371" s="141" t="s">
        <v>3</v>
      </c>
      <c r="F371" s="142" t="s">
        <v>456</v>
      </c>
      <c r="H371" s="143">
        <v>4050</v>
      </c>
      <c r="L371" s="140"/>
      <c r="M371" s="144"/>
      <c r="T371" s="145"/>
      <c r="AT371" s="141" t="s">
        <v>142</v>
      </c>
      <c r="AU371" s="141" t="s">
        <v>80</v>
      </c>
      <c r="AV371" s="12" t="s">
        <v>80</v>
      </c>
      <c r="AW371" s="12" t="s">
        <v>31</v>
      </c>
      <c r="AX371" s="12" t="s">
        <v>70</v>
      </c>
      <c r="AY371" s="141" t="s">
        <v>130</v>
      </c>
    </row>
    <row r="372" spans="2:65" s="12" customFormat="1" x14ac:dyDescent="0.2">
      <c r="B372" s="140"/>
      <c r="D372" s="136" t="s">
        <v>142</v>
      </c>
      <c r="E372" s="141" t="s">
        <v>3</v>
      </c>
      <c r="F372" s="142" t="s">
        <v>457</v>
      </c>
      <c r="H372" s="143">
        <v>1570</v>
      </c>
      <c r="L372" s="140"/>
      <c r="M372" s="144"/>
      <c r="T372" s="145"/>
      <c r="AT372" s="141" t="s">
        <v>142</v>
      </c>
      <c r="AU372" s="141" t="s">
        <v>80</v>
      </c>
      <c r="AV372" s="12" t="s">
        <v>80</v>
      </c>
      <c r="AW372" s="12" t="s">
        <v>31</v>
      </c>
      <c r="AX372" s="12" t="s">
        <v>70</v>
      </c>
      <c r="AY372" s="141" t="s">
        <v>130</v>
      </c>
    </row>
    <row r="373" spans="2:65" s="13" customFormat="1" x14ac:dyDescent="0.2">
      <c r="B373" s="146"/>
      <c r="D373" s="136" t="s">
        <v>142</v>
      </c>
      <c r="E373" s="147" t="s">
        <v>3</v>
      </c>
      <c r="F373" s="148" t="s">
        <v>149</v>
      </c>
      <c r="H373" s="149">
        <v>5620</v>
      </c>
      <c r="L373" s="146"/>
      <c r="M373" s="150"/>
      <c r="T373" s="151"/>
      <c r="AT373" s="147" t="s">
        <v>142</v>
      </c>
      <c r="AU373" s="147" t="s">
        <v>80</v>
      </c>
      <c r="AV373" s="13" t="s">
        <v>137</v>
      </c>
      <c r="AW373" s="13" t="s">
        <v>31</v>
      </c>
      <c r="AX373" s="13" t="s">
        <v>78</v>
      </c>
      <c r="AY373" s="147" t="s">
        <v>130</v>
      </c>
    </row>
    <row r="374" spans="2:65" s="1" customFormat="1" ht="16.5" customHeight="1" x14ac:dyDescent="0.2">
      <c r="B374" s="123"/>
      <c r="C374" s="124" t="s">
        <v>458</v>
      </c>
      <c r="D374" s="124" t="s">
        <v>132</v>
      </c>
      <c r="E374" s="125" t="s">
        <v>459</v>
      </c>
      <c r="F374" s="126" t="s">
        <v>460</v>
      </c>
      <c r="G374" s="127" t="s">
        <v>181</v>
      </c>
      <c r="H374" s="128">
        <v>600</v>
      </c>
      <c r="I374" s="129"/>
      <c r="J374" s="129">
        <f>ROUND(I374*H374,2)</f>
        <v>0</v>
      </c>
      <c r="K374" s="126" t="s">
        <v>136</v>
      </c>
      <c r="L374" s="29"/>
      <c r="M374" s="130" t="s">
        <v>3</v>
      </c>
      <c r="N374" s="131" t="s">
        <v>41</v>
      </c>
      <c r="O374" s="132">
        <v>0</v>
      </c>
      <c r="P374" s="132">
        <f>O374*H374</f>
        <v>0</v>
      </c>
      <c r="Q374" s="132">
        <v>0</v>
      </c>
      <c r="R374" s="132">
        <f>Q374*H374</f>
        <v>0</v>
      </c>
      <c r="S374" s="132">
        <v>0</v>
      </c>
      <c r="T374" s="133">
        <f>S374*H374</f>
        <v>0</v>
      </c>
      <c r="AR374" s="134" t="s">
        <v>137</v>
      </c>
      <c r="AT374" s="134" t="s">
        <v>132</v>
      </c>
      <c r="AU374" s="134" t="s">
        <v>80</v>
      </c>
      <c r="AY374" s="17" t="s">
        <v>130</v>
      </c>
      <c r="BE374" s="135">
        <f>IF(N374="základní",J374,0)</f>
        <v>0</v>
      </c>
      <c r="BF374" s="135">
        <f>IF(N374="snížená",J374,0)</f>
        <v>0</v>
      </c>
      <c r="BG374" s="135">
        <f>IF(N374="zákl. přenesená",J374,0)</f>
        <v>0</v>
      </c>
      <c r="BH374" s="135">
        <f>IF(N374="sníž. přenesená",J374,0)</f>
        <v>0</v>
      </c>
      <c r="BI374" s="135">
        <f>IF(N374="nulová",J374,0)</f>
        <v>0</v>
      </c>
      <c r="BJ374" s="17" t="s">
        <v>78</v>
      </c>
      <c r="BK374" s="135">
        <f>ROUND(I374*H374,2)</f>
        <v>0</v>
      </c>
      <c r="BL374" s="17" t="s">
        <v>137</v>
      </c>
      <c r="BM374" s="134" t="s">
        <v>461</v>
      </c>
    </row>
    <row r="375" spans="2:65" s="1" customFormat="1" x14ac:dyDescent="0.2">
      <c r="B375" s="29"/>
      <c r="D375" s="136" t="s">
        <v>139</v>
      </c>
      <c r="F375" s="137" t="s">
        <v>460</v>
      </c>
      <c r="L375" s="29"/>
      <c r="M375" s="138"/>
      <c r="T375" s="49"/>
      <c r="AT375" s="17" t="s">
        <v>139</v>
      </c>
      <c r="AU375" s="17" t="s">
        <v>80</v>
      </c>
    </row>
    <row r="376" spans="2:65" s="1" customFormat="1" ht="67.2" x14ac:dyDescent="0.2">
      <c r="B376" s="29"/>
      <c r="D376" s="136" t="s">
        <v>140</v>
      </c>
      <c r="F376" s="139" t="s">
        <v>462</v>
      </c>
      <c r="L376" s="29"/>
      <c r="M376" s="138"/>
      <c r="T376" s="49"/>
      <c r="AT376" s="17" t="s">
        <v>140</v>
      </c>
      <c r="AU376" s="17" t="s">
        <v>80</v>
      </c>
    </row>
    <row r="377" spans="2:65" s="1" customFormat="1" ht="28.8" x14ac:dyDescent="0.2">
      <c r="B377" s="29"/>
      <c r="D377" s="136" t="s">
        <v>344</v>
      </c>
      <c r="F377" s="139" t="s">
        <v>463</v>
      </c>
      <c r="L377" s="29"/>
      <c r="M377" s="138"/>
      <c r="T377" s="49"/>
      <c r="AT377" s="17" t="s">
        <v>344</v>
      </c>
      <c r="AU377" s="17" t="s">
        <v>80</v>
      </c>
    </row>
    <row r="378" spans="2:65" s="12" customFormat="1" x14ac:dyDescent="0.2">
      <c r="B378" s="140"/>
      <c r="D378" s="136" t="s">
        <v>142</v>
      </c>
      <c r="E378" s="141" t="s">
        <v>3</v>
      </c>
      <c r="F378" s="142" t="s">
        <v>464</v>
      </c>
      <c r="H378" s="143">
        <v>600</v>
      </c>
      <c r="L378" s="140"/>
      <c r="M378" s="144"/>
      <c r="T378" s="145"/>
      <c r="AT378" s="141" t="s">
        <v>142</v>
      </c>
      <c r="AU378" s="141" t="s">
        <v>80</v>
      </c>
      <c r="AV378" s="12" t="s">
        <v>80</v>
      </c>
      <c r="AW378" s="12" t="s">
        <v>31</v>
      </c>
      <c r="AX378" s="12" t="s">
        <v>78</v>
      </c>
      <c r="AY378" s="141" t="s">
        <v>130</v>
      </c>
    </row>
    <row r="379" spans="2:65" s="1" customFormat="1" ht="16.5" customHeight="1" x14ac:dyDescent="0.2">
      <c r="B379" s="123"/>
      <c r="C379" s="124" t="s">
        <v>465</v>
      </c>
      <c r="D379" s="124" t="s">
        <v>132</v>
      </c>
      <c r="E379" s="125" t="s">
        <v>466</v>
      </c>
      <c r="F379" s="126" t="s">
        <v>467</v>
      </c>
      <c r="G379" s="127" t="s">
        <v>181</v>
      </c>
      <c r="H379" s="128">
        <v>5620</v>
      </c>
      <c r="I379" s="129"/>
      <c r="J379" s="129">
        <f>ROUND(I379*H379,2)</f>
        <v>0</v>
      </c>
      <c r="K379" s="126" t="s">
        <v>136</v>
      </c>
      <c r="L379" s="29"/>
      <c r="M379" s="130" t="s">
        <v>3</v>
      </c>
      <c r="N379" s="131" t="s">
        <v>41</v>
      </c>
      <c r="O379" s="132">
        <v>0</v>
      </c>
      <c r="P379" s="132">
        <f>O379*H379</f>
        <v>0</v>
      </c>
      <c r="Q379" s="132">
        <v>0</v>
      </c>
      <c r="R379" s="132">
        <f>Q379*H379</f>
        <v>0</v>
      </c>
      <c r="S379" s="132">
        <v>0</v>
      </c>
      <c r="T379" s="133">
        <f>S379*H379</f>
        <v>0</v>
      </c>
      <c r="AR379" s="134" t="s">
        <v>137</v>
      </c>
      <c r="AT379" s="134" t="s">
        <v>132</v>
      </c>
      <c r="AU379" s="134" t="s">
        <v>80</v>
      </c>
      <c r="AY379" s="17" t="s">
        <v>130</v>
      </c>
      <c r="BE379" s="135">
        <f>IF(N379="základní",J379,0)</f>
        <v>0</v>
      </c>
      <c r="BF379" s="135">
        <f>IF(N379="snížená",J379,0)</f>
        <v>0</v>
      </c>
      <c r="BG379" s="135">
        <f>IF(N379="zákl. přenesená",J379,0)</f>
        <v>0</v>
      </c>
      <c r="BH379" s="135">
        <f>IF(N379="sníž. přenesená",J379,0)</f>
        <v>0</v>
      </c>
      <c r="BI379" s="135">
        <f>IF(N379="nulová",J379,0)</f>
        <v>0</v>
      </c>
      <c r="BJ379" s="17" t="s">
        <v>78</v>
      </c>
      <c r="BK379" s="135">
        <f>ROUND(I379*H379,2)</f>
        <v>0</v>
      </c>
      <c r="BL379" s="17" t="s">
        <v>137</v>
      </c>
      <c r="BM379" s="134" t="s">
        <v>468</v>
      </c>
    </row>
    <row r="380" spans="2:65" s="1" customFormat="1" x14ac:dyDescent="0.2">
      <c r="B380" s="29"/>
      <c r="D380" s="136" t="s">
        <v>139</v>
      </c>
      <c r="F380" s="137" t="s">
        <v>467</v>
      </c>
      <c r="L380" s="29"/>
      <c r="M380" s="138"/>
      <c r="T380" s="49"/>
      <c r="AT380" s="17" t="s">
        <v>139</v>
      </c>
      <c r="AU380" s="17" t="s">
        <v>80</v>
      </c>
    </row>
    <row r="381" spans="2:65" s="1" customFormat="1" ht="105.6" x14ac:dyDescent="0.2">
      <c r="B381" s="29"/>
      <c r="D381" s="136" t="s">
        <v>140</v>
      </c>
      <c r="F381" s="139" t="s">
        <v>469</v>
      </c>
      <c r="L381" s="29"/>
      <c r="M381" s="138"/>
      <c r="T381" s="49"/>
      <c r="AT381" s="17" t="s">
        <v>140</v>
      </c>
      <c r="AU381" s="17" t="s">
        <v>80</v>
      </c>
    </row>
    <row r="382" spans="2:65" s="12" customFormat="1" x14ac:dyDescent="0.2">
      <c r="B382" s="140"/>
      <c r="D382" s="136" t="s">
        <v>142</v>
      </c>
      <c r="E382" s="141" t="s">
        <v>3</v>
      </c>
      <c r="F382" s="142" t="s">
        <v>470</v>
      </c>
      <c r="H382" s="143">
        <v>4050</v>
      </c>
      <c r="L382" s="140"/>
      <c r="M382" s="144"/>
      <c r="T382" s="145"/>
      <c r="AT382" s="141" t="s">
        <v>142</v>
      </c>
      <c r="AU382" s="141" t="s">
        <v>80</v>
      </c>
      <c r="AV382" s="12" t="s">
        <v>80</v>
      </c>
      <c r="AW382" s="12" t="s">
        <v>31</v>
      </c>
      <c r="AX382" s="12" t="s">
        <v>70</v>
      </c>
      <c r="AY382" s="141" t="s">
        <v>130</v>
      </c>
    </row>
    <row r="383" spans="2:65" s="12" customFormat="1" x14ac:dyDescent="0.2">
      <c r="B383" s="140"/>
      <c r="D383" s="136" t="s">
        <v>142</v>
      </c>
      <c r="E383" s="141" t="s">
        <v>3</v>
      </c>
      <c r="F383" s="142" t="s">
        <v>471</v>
      </c>
      <c r="H383" s="143">
        <v>1570</v>
      </c>
      <c r="L383" s="140"/>
      <c r="M383" s="144"/>
      <c r="T383" s="145"/>
      <c r="AT383" s="141" t="s">
        <v>142</v>
      </c>
      <c r="AU383" s="141" t="s">
        <v>80</v>
      </c>
      <c r="AV383" s="12" t="s">
        <v>80</v>
      </c>
      <c r="AW383" s="12" t="s">
        <v>31</v>
      </c>
      <c r="AX383" s="12" t="s">
        <v>70</v>
      </c>
      <c r="AY383" s="141" t="s">
        <v>130</v>
      </c>
    </row>
    <row r="384" spans="2:65" s="13" customFormat="1" x14ac:dyDescent="0.2">
      <c r="B384" s="146"/>
      <c r="D384" s="136" t="s">
        <v>142</v>
      </c>
      <c r="E384" s="147" t="s">
        <v>3</v>
      </c>
      <c r="F384" s="148" t="s">
        <v>149</v>
      </c>
      <c r="H384" s="149">
        <v>5620</v>
      </c>
      <c r="L384" s="146"/>
      <c r="M384" s="150"/>
      <c r="T384" s="151"/>
      <c r="AT384" s="147" t="s">
        <v>142</v>
      </c>
      <c r="AU384" s="147" t="s">
        <v>80</v>
      </c>
      <c r="AV384" s="13" t="s">
        <v>137</v>
      </c>
      <c r="AW384" s="13" t="s">
        <v>31</v>
      </c>
      <c r="AX384" s="13" t="s">
        <v>78</v>
      </c>
      <c r="AY384" s="147" t="s">
        <v>130</v>
      </c>
    </row>
    <row r="385" spans="2:65" s="1" customFormat="1" ht="16.5" customHeight="1" x14ac:dyDescent="0.2">
      <c r="B385" s="123"/>
      <c r="C385" s="124" t="s">
        <v>472</v>
      </c>
      <c r="D385" s="124" t="s">
        <v>132</v>
      </c>
      <c r="E385" s="125" t="s">
        <v>473</v>
      </c>
      <c r="F385" s="126" t="s">
        <v>474</v>
      </c>
      <c r="G385" s="127" t="s">
        <v>181</v>
      </c>
      <c r="H385" s="128">
        <v>5620</v>
      </c>
      <c r="I385" s="129"/>
      <c r="J385" s="129">
        <f>ROUND(I385*H385,2)</f>
        <v>0</v>
      </c>
      <c r="K385" s="126" t="s">
        <v>136</v>
      </c>
      <c r="L385" s="29"/>
      <c r="M385" s="130" t="s">
        <v>3</v>
      </c>
      <c r="N385" s="131" t="s">
        <v>41</v>
      </c>
      <c r="O385" s="132">
        <v>0</v>
      </c>
      <c r="P385" s="132">
        <f>O385*H385</f>
        <v>0</v>
      </c>
      <c r="Q385" s="132">
        <v>0</v>
      </c>
      <c r="R385" s="132">
        <f>Q385*H385</f>
        <v>0</v>
      </c>
      <c r="S385" s="132">
        <v>0</v>
      </c>
      <c r="T385" s="133">
        <f>S385*H385</f>
        <v>0</v>
      </c>
      <c r="AR385" s="134" t="s">
        <v>137</v>
      </c>
      <c r="AT385" s="134" t="s">
        <v>132</v>
      </c>
      <c r="AU385" s="134" t="s">
        <v>80</v>
      </c>
      <c r="AY385" s="17" t="s">
        <v>130</v>
      </c>
      <c r="BE385" s="135">
        <f>IF(N385="základní",J385,0)</f>
        <v>0</v>
      </c>
      <c r="BF385" s="135">
        <f>IF(N385="snížená",J385,0)</f>
        <v>0</v>
      </c>
      <c r="BG385" s="135">
        <f>IF(N385="zákl. přenesená",J385,0)</f>
        <v>0</v>
      </c>
      <c r="BH385" s="135">
        <f>IF(N385="sníž. přenesená",J385,0)</f>
        <v>0</v>
      </c>
      <c r="BI385" s="135">
        <f>IF(N385="nulová",J385,0)</f>
        <v>0</v>
      </c>
      <c r="BJ385" s="17" t="s">
        <v>78</v>
      </c>
      <c r="BK385" s="135">
        <f>ROUND(I385*H385,2)</f>
        <v>0</v>
      </c>
      <c r="BL385" s="17" t="s">
        <v>137</v>
      </c>
      <c r="BM385" s="134" t="s">
        <v>475</v>
      </c>
    </row>
    <row r="386" spans="2:65" s="1" customFormat="1" x14ac:dyDescent="0.2">
      <c r="B386" s="29"/>
      <c r="D386" s="136" t="s">
        <v>139</v>
      </c>
      <c r="F386" s="137" t="s">
        <v>474</v>
      </c>
      <c r="L386" s="29"/>
      <c r="M386" s="138"/>
      <c r="T386" s="49"/>
      <c r="AT386" s="17" t="s">
        <v>139</v>
      </c>
      <c r="AU386" s="17" t="s">
        <v>80</v>
      </c>
    </row>
    <row r="387" spans="2:65" s="1" customFormat="1" ht="105.6" x14ac:dyDescent="0.2">
      <c r="B387" s="29"/>
      <c r="D387" s="136" t="s">
        <v>140</v>
      </c>
      <c r="F387" s="139" t="s">
        <v>469</v>
      </c>
      <c r="L387" s="29"/>
      <c r="M387" s="138"/>
      <c r="T387" s="49"/>
      <c r="AT387" s="17" t="s">
        <v>140</v>
      </c>
      <c r="AU387" s="17" t="s">
        <v>80</v>
      </c>
    </row>
    <row r="388" spans="2:65" s="12" customFormat="1" x14ac:dyDescent="0.2">
      <c r="B388" s="140"/>
      <c r="D388" s="136" t="s">
        <v>142</v>
      </c>
      <c r="E388" s="141" t="s">
        <v>3</v>
      </c>
      <c r="F388" s="142" t="s">
        <v>476</v>
      </c>
      <c r="H388" s="143">
        <v>4050</v>
      </c>
      <c r="L388" s="140"/>
      <c r="M388" s="144"/>
      <c r="T388" s="145"/>
      <c r="AT388" s="141" t="s">
        <v>142</v>
      </c>
      <c r="AU388" s="141" t="s">
        <v>80</v>
      </c>
      <c r="AV388" s="12" t="s">
        <v>80</v>
      </c>
      <c r="AW388" s="12" t="s">
        <v>31</v>
      </c>
      <c r="AX388" s="12" t="s">
        <v>70</v>
      </c>
      <c r="AY388" s="141" t="s">
        <v>130</v>
      </c>
    </row>
    <row r="389" spans="2:65" s="12" customFormat="1" x14ac:dyDescent="0.2">
      <c r="B389" s="140"/>
      <c r="D389" s="136" t="s">
        <v>142</v>
      </c>
      <c r="E389" s="141" t="s">
        <v>3</v>
      </c>
      <c r="F389" s="142" t="s">
        <v>477</v>
      </c>
      <c r="H389" s="143">
        <v>1570</v>
      </c>
      <c r="L389" s="140"/>
      <c r="M389" s="144"/>
      <c r="T389" s="145"/>
      <c r="AT389" s="141" t="s">
        <v>142</v>
      </c>
      <c r="AU389" s="141" t="s">
        <v>80</v>
      </c>
      <c r="AV389" s="12" t="s">
        <v>80</v>
      </c>
      <c r="AW389" s="12" t="s">
        <v>31</v>
      </c>
      <c r="AX389" s="12" t="s">
        <v>70</v>
      </c>
      <c r="AY389" s="141" t="s">
        <v>130</v>
      </c>
    </row>
    <row r="390" spans="2:65" s="13" customFormat="1" x14ac:dyDescent="0.2">
      <c r="B390" s="146"/>
      <c r="D390" s="136" t="s">
        <v>142</v>
      </c>
      <c r="E390" s="147" t="s">
        <v>3</v>
      </c>
      <c r="F390" s="148" t="s">
        <v>149</v>
      </c>
      <c r="H390" s="149">
        <v>5620</v>
      </c>
      <c r="L390" s="146"/>
      <c r="M390" s="150"/>
      <c r="T390" s="151"/>
      <c r="AT390" s="147" t="s">
        <v>142</v>
      </c>
      <c r="AU390" s="147" t="s">
        <v>80</v>
      </c>
      <c r="AV390" s="13" t="s">
        <v>137</v>
      </c>
      <c r="AW390" s="13" t="s">
        <v>31</v>
      </c>
      <c r="AX390" s="13" t="s">
        <v>78</v>
      </c>
      <c r="AY390" s="147" t="s">
        <v>130</v>
      </c>
    </row>
    <row r="391" spans="2:65" s="1" customFormat="1" ht="16.5" customHeight="1" x14ac:dyDescent="0.2">
      <c r="B391" s="123"/>
      <c r="C391" s="124" t="s">
        <v>478</v>
      </c>
      <c r="D391" s="124" t="s">
        <v>132</v>
      </c>
      <c r="E391" s="125" t="s">
        <v>479</v>
      </c>
      <c r="F391" s="126" t="s">
        <v>480</v>
      </c>
      <c r="G391" s="127" t="s">
        <v>181</v>
      </c>
      <c r="H391" s="128">
        <v>10</v>
      </c>
      <c r="I391" s="129"/>
      <c r="J391" s="129">
        <f>ROUND(I391*H391,2)</f>
        <v>0</v>
      </c>
      <c r="K391" s="126" t="s">
        <v>136</v>
      </c>
      <c r="L391" s="29"/>
      <c r="M391" s="130" t="s">
        <v>3</v>
      </c>
      <c r="N391" s="131" t="s">
        <v>41</v>
      </c>
      <c r="O391" s="132">
        <v>0</v>
      </c>
      <c r="P391" s="132">
        <f>O391*H391</f>
        <v>0</v>
      </c>
      <c r="Q391" s="132">
        <v>0</v>
      </c>
      <c r="R391" s="132">
        <f>Q391*H391</f>
        <v>0</v>
      </c>
      <c r="S391" s="132">
        <v>0</v>
      </c>
      <c r="T391" s="133">
        <f>S391*H391</f>
        <v>0</v>
      </c>
      <c r="AR391" s="134" t="s">
        <v>137</v>
      </c>
      <c r="AT391" s="134" t="s">
        <v>132</v>
      </c>
      <c r="AU391" s="134" t="s">
        <v>80</v>
      </c>
      <c r="AY391" s="17" t="s">
        <v>130</v>
      </c>
      <c r="BE391" s="135">
        <f>IF(N391="základní",J391,0)</f>
        <v>0</v>
      </c>
      <c r="BF391" s="135">
        <f>IF(N391="snížená",J391,0)</f>
        <v>0</v>
      </c>
      <c r="BG391" s="135">
        <f>IF(N391="zákl. přenesená",J391,0)</f>
        <v>0</v>
      </c>
      <c r="BH391" s="135">
        <f>IF(N391="sníž. přenesená",J391,0)</f>
        <v>0</v>
      </c>
      <c r="BI391" s="135">
        <f>IF(N391="nulová",J391,0)</f>
        <v>0</v>
      </c>
      <c r="BJ391" s="17" t="s">
        <v>78</v>
      </c>
      <c r="BK391" s="135">
        <f>ROUND(I391*H391,2)</f>
        <v>0</v>
      </c>
      <c r="BL391" s="17" t="s">
        <v>137</v>
      </c>
      <c r="BM391" s="134" t="s">
        <v>481</v>
      </c>
    </row>
    <row r="392" spans="2:65" s="1" customFormat="1" x14ac:dyDescent="0.2">
      <c r="B392" s="29"/>
      <c r="D392" s="136" t="s">
        <v>139</v>
      </c>
      <c r="F392" s="137" t="s">
        <v>480</v>
      </c>
      <c r="L392" s="29"/>
      <c r="M392" s="138"/>
      <c r="T392" s="49"/>
      <c r="AT392" s="17" t="s">
        <v>139</v>
      </c>
      <c r="AU392" s="17" t="s">
        <v>80</v>
      </c>
    </row>
    <row r="393" spans="2:65" s="1" customFormat="1" ht="124.8" x14ac:dyDescent="0.2">
      <c r="B393" s="29"/>
      <c r="D393" s="136" t="s">
        <v>140</v>
      </c>
      <c r="F393" s="139" t="s">
        <v>482</v>
      </c>
      <c r="L393" s="29"/>
      <c r="M393" s="138"/>
      <c r="T393" s="49"/>
      <c r="AT393" s="17" t="s">
        <v>140</v>
      </c>
      <c r="AU393" s="17" t="s">
        <v>80</v>
      </c>
    </row>
    <row r="394" spans="2:65" s="1" customFormat="1" ht="28.8" x14ac:dyDescent="0.2">
      <c r="B394" s="29"/>
      <c r="D394" s="136" t="s">
        <v>344</v>
      </c>
      <c r="F394" s="139" t="s">
        <v>483</v>
      </c>
      <c r="L394" s="29"/>
      <c r="M394" s="138"/>
      <c r="T394" s="49"/>
      <c r="AT394" s="17" t="s">
        <v>344</v>
      </c>
      <c r="AU394" s="17" t="s">
        <v>80</v>
      </c>
    </row>
    <row r="395" spans="2:65" s="12" customFormat="1" x14ac:dyDescent="0.2">
      <c r="B395" s="140"/>
      <c r="D395" s="136" t="s">
        <v>142</v>
      </c>
      <c r="E395" s="141" t="s">
        <v>3</v>
      </c>
      <c r="F395" s="142" t="s">
        <v>484</v>
      </c>
      <c r="H395" s="143">
        <v>10</v>
      </c>
      <c r="L395" s="140"/>
      <c r="M395" s="144"/>
      <c r="T395" s="145"/>
      <c r="AT395" s="141" t="s">
        <v>142</v>
      </c>
      <c r="AU395" s="141" t="s">
        <v>80</v>
      </c>
      <c r="AV395" s="12" t="s">
        <v>80</v>
      </c>
      <c r="AW395" s="12" t="s">
        <v>31</v>
      </c>
      <c r="AX395" s="12" t="s">
        <v>78</v>
      </c>
      <c r="AY395" s="141" t="s">
        <v>130</v>
      </c>
    </row>
    <row r="396" spans="2:65" s="1" customFormat="1" ht="16.5" customHeight="1" x14ac:dyDescent="0.2">
      <c r="B396" s="123"/>
      <c r="C396" s="124" t="s">
        <v>485</v>
      </c>
      <c r="D396" s="124" t="s">
        <v>132</v>
      </c>
      <c r="E396" s="125" t="s">
        <v>486</v>
      </c>
      <c r="F396" s="126" t="s">
        <v>487</v>
      </c>
      <c r="G396" s="127" t="s">
        <v>181</v>
      </c>
      <c r="H396" s="128">
        <v>2</v>
      </c>
      <c r="I396" s="129"/>
      <c r="J396" s="129">
        <f>ROUND(I396*H396,2)</f>
        <v>0</v>
      </c>
      <c r="K396" s="126" t="s">
        <v>136</v>
      </c>
      <c r="L396" s="29"/>
      <c r="M396" s="130" t="s">
        <v>3</v>
      </c>
      <c r="N396" s="131" t="s">
        <v>41</v>
      </c>
      <c r="O396" s="132">
        <v>0</v>
      </c>
      <c r="P396" s="132">
        <f>O396*H396</f>
        <v>0</v>
      </c>
      <c r="Q396" s="132">
        <v>0</v>
      </c>
      <c r="R396" s="132">
        <f>Q396*H396</f>
        <v>0</v>
      </c>
      <c r="S396" s="132">
        <v>0</v>
      </c>
      <c r="T396" s="133">
        <f>S396*H396</f>
        <v>0</v>
      </c>
      <c r="AR396" s="134" t="s">
        <v>137</v>
      </c>
      <c r="AT396" s="134" t="s">
        <v>132</v>
      </c>
      <c r="AU396" s="134" t="s">
        <v>80</v>
      </c>
      <c r="AY396" s="17" t="s">
        <v>130</v>
      </c>
      <c r="BE396" s="135">
        <f>IF(N396="základní",J396,0)</f>
        <v>0</v>
      </c>
      <c r="BF396" s="135">
        <f>IF(N396="snížená",J396,0)</f>
        <v>0</v>
      </c>
      <c r="BG396" s="135">
        <f>IF(N396="zákl. přenesená",J396,0)</f>
        <v>0</v>
      </c>
      <c r="BH396" s="135">
        <f>IF(N396="sníž. přenesená",J396,0)</f>
        <v>0</v>
      </c>
      <c r="BI396" s="135">
        <f>IF(N396="nulová",J396,0)</f>
        <v>0</v>
      </c>
      <c r="BJ396" s="17" t="s">
        <v>78</v>
      </c>
      <c r="BK396" s="135">
        <f>ROUND(I396*H396,2)</f>
        <v>0</v>
      </c>
      <c r="BL396" s="17" t="s">
        <v>137</v>
      </c>
      <c r="BM396" s="134" t="s">
        <v>488</v>
      </c>
    </row>
    <row r="397" spans="2:65" s="1" customFormat="1" x14ac:dyDescent="0.2">
      <c r="B397" s="29"/>
      <c r="D397" s="136" t="s">
        <v>139</v>
      </c>
      <c r="F397" s="137" t="s">
        <v>487</v>
      </c>
      <c r="L397" s="29"/>
      <c r="M397" s="138"/>
      <c r="T397" s="49"/>
      <c r="AT397" s="17" t="s">
        <v>139</v>
      </c>
      <c r="AU397" s="17" t="s">
        <v>80</v>
      </c>
    </row>
    <row r="398" spans="2:65" s="1" customFormat="1" ht="124.8" x14ac:dyDescent="0.2">
      <c r="B398" s="29"/>
      <c r="D398" s="136" t="s">
        <v>140</v>
      </c>
      <c r="F398" s="139" t="s">
        <v>482</v>
      </c>
      <c r="L398" s="29"/>
      <c r="M398" s="138"/>
      <c r="T398" s="49"/>
      <c r="AT398" s="17" t="s">
        <v>140</v>
      </c>
      <c r="AU398" s="17" t="s">
        <v>80</v>
      </c>
    </row>
    <row r="399" spans="2:65" s="12" customFormat="1" x14ac:dyDescent="0.2">
      <c r="B399" s="140"/>
      <c r="D399" s="136" t="s">
        <v>142</v>
      </c>
      <c r="E399" s="141" t="s">
        <v>3</v>
      </c>
      <c r="F399" s="142" t="s">
        <v>489</v>
      </c>
      <c r="H399" s="143">
        <v>2</v>
      </c>
      <c r="L399" s="140"/>
      <c r="M399" s="144"/>
      <c r="T399" s="145"/>
      <c r="AT399" s="141" t="s">
        <v>142</v>
      </c>
      <c r="AU399" s="141" t="s">
        <v>80</v>
      </c>
      <c r="AV399" s="12" t="s">
        <v>80</v>
      </c>
      <c r="AW399" s="12" t="s">
        <v>31</v>
      </c>
      <c r="AX399" s="12" t="s">
        <v>78</v>
      </c>
      <c r="AY399" s="141" t="s">
        <v>130</v>
      </c>
    </row>
    <row r="400" spans="2:65" s="1" customFormat="1" ht="16.5" customHeight="1" x14ac:dyDescent="0.2">
      <c r="B400" s="123"/>
      <c r="C400" s="124" t="s">
        <v>490</v>
      </c>
      <c r="D400" s="124" t="s">
        <v>132</v>
      </c>
      <c r="E400" s="125" t="s">
        <v>491</v>
      </c>
      <c r="F400" s="126" t="s">
        <v>492</v>
      </c>
      <c r="G400" s="127" t="s">
        <v>181</v>
      </c>
      <c r="H400" s="128">
        <v>65</v>
      </c>
      <c r="I400" s="129"/>
      <c r="J400" s="129">
        <f>ROUND(I400*H400,2)</f>
        <v>0</v>
      </c>
      <c r="K400" s="126" t="s">
        <v>136</v>
      </c>
      <c r="L400" s="29"/>
      <c r="M400" s="130" t="s">
        <v>3</v>
      </c>
      <c r="N400" s="131" t="s">
        <v>41</v>
      </c>
      <c r="O400" s="132">
        <v>0</v>
      </c>
      <c r="P400" s="132">
        <f>O400*H400</f>
        <v>0</v>
      </c>
      <c r="Q400" s="132">
        <v>0</v>
      </c>
      <c r="R400" s="132">
        <f>Q400*H400</f>
        <v>0</v>
      </c>
      <c r="S400" s="132">
        <v>0</v>
      </c>
      <c r="T400" s="133">
        <f>S400*H400</f>
        <v>0</v>
      </c>
      <c r="AR400" s="134" t="s">
        <v>137</v>
      </c>
      <c r="AT400" s="134" t="s">
        <v>132</v>
      </c>
      <c r="AU400" s="134" t="s">
        <v>80</v>
      </c>
      <c r="AY400" s="17" t="s">
        <v>130</v>
      </c>
      <c r="BE400" s="135">
        <f>IF(N400="základní",J400,0)</f>
        <v>0</v>
      </c>
      <c r="BF400" s="135">
        <f>IF(N400="snížená",J400,0)</f>
        <v>0</v>
      </c>
      <c r="BG400" s="135">
        <f>IF(N400="zákl. přenesená",J400,0)</f>
        <v>0</v>
      </c>
      <c r="BH400" s="135">
        <f>IF(N400="sníž. přenesená",J400,0)</f>
        <v>0</v>
      </c>
      <c r="BI400" s="135">
        <f>IF(N400="nulová",J400,0)</f>
        <v>0</v>
      </c>
      <c r="BJ400" s="17" t="s">
        <v>78</v>
      </c>
      <c r="BK400" s="135">
        <f>ROUND(I400*H400,2)</f>
        <v>0</v>
      </c>
      <c r="BL400" s="17" t="s">
        <v>137</v>
      </c>
      <c r="BM400" s="134" t="s">
        <v>493</v>
      </c>
    </row>
    <row r="401" spans="2:65" s="1" customFormat="1" x14ac:dyDescent="0.2">
      <c r="B401" s="29"/>
      <c r="D401" s="136" t="s">
        <v>139</v>
      </c>
      <c r="F401" s="137" t="s">
        <v>492</v>
      </c>
      <c r="L401" s="29"/>
      <c r="M401" s="138"/>
      <c r="T401" s="49"/>
      <c r="AT401" s="17" t="s">
        <v>139</v>
      </c>
      <c r="AU401" s="17" t="s">
        <v>80</v>
      </c>
    </row>
    <row r="402" spans="2:65" s="1" customFormat="1" ht="124.8" x14ac:dyDescent="0.2">
      <c r="B402" s="29"/>
      <c r="D402" s="136" t="s">
        <v>140</v>
      </c>
      <c r="F402" s="139" t="s">
        <v>482</v>
      </c>
      <c r="L402" s="29"/>
      <c r="M402" s="138"/>
      <c r="T402" s="49"/>
      <c r="AT402" s="17" t="s">
        <v>140</v>
      </c>
      <c r="AU402" s="17" t="s">
        <v>80</v>
      </c>
    </row>
    <row r="403" spans="2:65" s="1" customFormat="1" ht="19.2" x14ac:dyDescent="0.2">
      <c r="B403" s="29"/>
      <c r="D403" s="136" t="s">
        <v>344</v>
      </c>
      <c r="F403" s="139" t="s">
        <v>494</v>
      </c>
      <c r="L403" s="29"/>
      <c r="M403" s="138"/>
      <c r="T403" s="49"/>
      <c r="AT403" s="17" t="s">
        <v>344</v>
      </c>
      <c r="AU403" s="17" t="s">
        <v>80</v>
      </c>
    </row>
    <row r="404" spans="2:65" s="12" customFormat="1" x14ac:dyDescent="0.2">
      <c r="B404" s="140"/>
      <c r="D404" s="136" t="s">
        <v>142</v>
      </c>
      <c r="E404" s="141" t="s">
        <v>3</v>
      </c>
      <c r="F404" s="142" t="s">
        <v>433</v>
      </c>
      <c r="H404" s="143">
        <v>65</v>
      </c>
      <c r="L404" s="140"/>
      <c r="M404" s="144"/>
      <c r="T404" s="145"/>
      <c r="AT404" s="141" t="s">
        <v>142</v>
      </c>
      <c r="AU404" s="141" t="s">
        <v>80</v>
      </c>
      <c r="AV404" s="12" t="s">
        <v>80</v>
      </c>
      <c r="AW404" s="12" t="s">
        <v>31</v>
      </c>
      <c r="AX404" s="12" t="s">
        <v>78</v>
      </c>
      <c r="AY404" s="141" t="s">
        <v>130</v>
      </c>
    </row>
    <row r="405" spans="2:65" s="1" customFormat="1" ht="16.5" customHeight="1" x14ac:dyDescent="0.2">
      <c r="B405" s="123"/>
      <c r="C405" s="124" t="s">
        <v>495</v>
      </c>
      <c r="D405" s="124" t="s">
        <v>132</v>
      </c>
      <c r="E405" s="125" t="s">
        <v>496</v>
      </c>
      <c r="F405" s="126" t="s">
        <v>497</v>
      </c>
      <c r="G405" s="127" t="s">
        <v>211</v>
      </c>
      <c r="H405" s="128">
        <v>85</v>
      </c>
      <c r="I405" s="129"/>
      <c r="J405" s="129">
        <f>ROUND(I405*H405,2)</f>
        <v>0</v>
      </c>
      <c r="K405" s="126" t="s">
        <v>136</v>
      </c>
      <c r="L405" s="29"/>
      <c r="M405" s="130" t="s">
        <v>3</v>
      </c>
      <c r="N405" s="131" t="s">
        <v>41</v>
      </c>
      <c r="O405" s="132">
        <v>0</v>
      </c>
      <c r="P405" s="132">
        <f>O405*H405</f>
        <v>0</v>
      </c>
      <c r="Q405" s="132">
        <v>0</v>
      </c>
      <c r="R405" s="132">
        <f>Q405*H405</f>
        <v>0</v>
      </c>
      <c r="S405" s="132">
        <v>0</v>
      </c>
      <c r="T405" s="133">
        <f>S405*H405</f>
        <v>0</v>
      </c>
      <c r="AR405" s="134" t="s">
        <v>137</v>
      </c>
      <c r="AT405" s="134" t="s">
        <v>132</v>
      </c>
      <c r="AU405" s="134" t="s">
        <v>80</v>
      </c>
      <c r="AY405" s="17" t="s">
        <v>130</v>
      </c>
      <c r="BE405" s="135">
        <f>IF(N405="základní",J405,0)</f>
        <v>0</v>
      </c>
      <c r="BF405" s="135">
        <f>IF(N405="snížená",J405,0)</f>
        <v>0</v>
      </c>
      <c r="BG405" s="135">
        <f>IF(N405="zákl. přenesená",J405,0)</f>
        <v>0</v>
      </c>
      <c r="BH405" s="135">
        <f>IF(N405="sníž. přenesená",J405,0)</f>
        <v>0</v>
      </c>
      <c r="BI405" s="135">
        <f>IF(N405="nulová",J405,0)</f>
        <v>0</v>
      </c>
      <c r="BJ405" s="17" t="s">
        <v>78</v>
      </c>
      <c r="BK405" s="135">
        <f>ROUND(I405*H405,2)</f>
        <v>0</v>
      </c>
      <c r="BL405" s="17" t="s">
        <v>137</v>
      </c>
      <c r="BM405" s="134" t="s">
        <v>498</v>
      </c>
    </row>
    <row r="406" spans="2:65" s="1" customFormat="1" x14ac:dyDescent="0.2">
      <c r="B406" s="29"/>
      <c r="D406" s="136" t="s">
        <v>139</v>
      </c>
      <c r="F406" s="137" t="s">
        <v>497</v>
      </c>
      <c r="L406" s="29"/>
      <c r="M406" s="138"/>
      <c r="T406" s="49"/>
      <c r="AT406" s="17" t="s">
        <v>139</v>
      </c>
      <c r="AU406" s="17" t="s">
        <v>80</v>
      </c>
    </row>
    <row r="407" spans="2:65" s="1" customFormat="1" ht="57.6" x14ac:dyDescent="0.2">
      <c r="B407" s="29"/>
      <c r="D407" s="136" t="s">
        <v>140</v>
      </c>
      <c r="F407" s="139" t="s">
        <v>499</v>
      </c>
      <c r="L407" s="29"/>
      <c r="M407" s="138"/>
      <c r="T407" s="49"/>
      <c r="AT407" s="17" t="s">
        <v>140</v>
      </c>
      <c r="AU407" s="17" t="s">
        <v>80</v>
      </c>
    </row>
    <row r="408" spans="2:65" s="12" customFormat="1" x14ac:dyDescent="0.2">
      <c r="B408" s="140"/>
      <c r="D408" s="136" t="s">
        <v>142</v>
      </c>
      <c r="E408" s="141" t="s">
        <v>3</v>
      </c>
      <c r="F408" s="142" t="s">
        <v>500</v>
      </c>
      <c r="H408" s="143">
        <v>85</v>
      </c>
      <c r="L408" s="140"/>
      <c r="M408" s="144"/>
      <c r="T408" s="145"/>
      <c r="AT408" s="141" t="s">
        <v>142</v>
      </c>
      <c r="AU408" s="141" t="s">
        <v>80</v>
      </c>
      <c r="AV408" s="12" t="s">
        <v>80</v>
      </c>
      <c r="AW408" s="12" t="s">
        <v>31</v>
      </c>
      <c r="AX408" s="12" t="s">
        <v>78</v>
      </c>
      <c r="AY408" s="141" t="s">
        <v>130</v>
      </c>
    </row>
    <row r="409" spans="2:65" s="11" customFormat="1" ht="22.95" customHeight="1" x14ac:dyDescent="0.25">
      <c r="B409" s="112"/>
      <c r="D409" s="113" t="s">
        <v>69</v>
      </c>
      <c r="E409" s="121" t="s">
        <v>185</v>
      </c>
      <c r="F409" s="121" t="s">
        <v>501</v>
      </c>
      <c r="J409" s="122">
        <f>BK409</f>
        <v>0</v>
      </c>
      <c r="L409" s="112"/>
      <c r="M409" s="116"/>
      <c r="P409" s="117">
        <f>SUM(P410:P425)</f>
        <v>0</v>
      </c>
      <c r="R409" s="117">
        <f>SUM(R410:R425)</f>
        <v>0</v>
      </c>
      <c r="T409" s="118">
        <f>SUM(T410:T425)</f>
        <v>0</v>
      </c>
      <c r="AR409" s="113" t="s">
        <v>78</v>
      </c>
      <c r="AT409" s="119" t="s">
        <v>69</v>
      </c>
      <c r="AU409" s="119" t="s">
        <v>78</v>
      </c>
      <c r="AY409" s="113" t="s">
        <v>130</v>
      </c>
      <c r="BK409" s="120">
        <f>SUM(BK410:BK425)</f>
        <v>0</v>
      </c>
    </row>
    <row r="410" spans="2:65" s="1" customFormat="1" ht="16.5" customHeight="1" x14ac:dyDescent="0.2">
      <c r="B410" s="123"/>
      <c r="C410" s="124" t="s">
        <v>502</v>
      </c>
      <c r="D410" s="124" t="s">
        <v>132</v>
      </c>
      <c r="E410" s="125" t="s">
        <v>503</v>
      </c>
      <c r="F410" s="126" t="s">
        <v>504</v>
      </c>
      <c r="G410" s="127" t="s">
        <v>505</v>
      </c>
      <c r="H410" s="128">
        <v>29</v>
      </c>
      <c r="I410" s="129"/>
      <c r="J410" s="129">
        <f>ROUND(I410*H410,2)</f>
        <v>0</v>
      </c>
      <c r="K410" s="126" t="s">
        <v>136</v>
      </c>
      <c r="L410" s="29"/>
      <c r="M410" s="130" t="s">
        <v>3</v>
      </c>
      <c r="N410" s="131" t="s">
        <v>41</v>
      </c>
      <c r="O410" s="132">
        <v>0</v>
      </c>
      <c r="P410" s="132">
        <f>O410*H410</f>
        <v>0</v>
      </c>
      <c r="Q410" s="132">
        <v>0</v>
      </c>
      <c r="R410" s="132">
        <f>Q410*H410</f>
        <v>0</v>
      </c>
      <c r="S410" s="132">
        <v>0</v>
      </c>
      <c r="T410" s="133">
        <f>S410*H410</f>
        <v>0</v>
      </c>
      <c r="AR410" s="134" t="s">
        <v>137</v>
      </c>
      <c r="AT410" s="134" t="s">
        <v>132</v>
      </c>
      <c r="AU410" s="134" t="s">
        <v>80</v>
      </c>
      <c r="AY410" s="17" t="s">
        <v>130</v>
      </c>
      <c r="BE410" s="135">
        <f>IF(N410="základní",J410,0)</f>
        <v>0</v>
      </c>
      <c r="BF410" s="135">
        <f>IF(N410="snížená",J410,0)</f>
        <v>0</v>
      </c>
      <c r="BG410" s="135">
        <f>IF(N410="zákl. přenesená",J410,0)</f>
        <v>0</v>
      </c>
      <c r="BH410" s="135">
        <f>IF(N410="sníž. přenesená",J410,0)</f>
        <v>0</v>
      </c>
      <c r="BI410" s="135">
        <f>IF(N410="nulová",J410,0)</f>
        <v>0</v>
      </c>
      <c r="BJ410" s="17" t="s">
        <v>78</v>
      </c>
      <c r="BK410" s="135">
        <f>ROUND(I410*H410,2)</f>
        <v>0</v>
      </c>
      <c r="BL410" s="17" t="s">
        <v>137</v>
      </c>
      <c r="BM410" s="134" t="s">
        <v>506</v>
      </c>
    </row>
    <row r="411" spans="2:65" s="1" customFormat="1" x14ac:dyDescent="0.2">
      <c r="B411" s="29"/>
      <c r="D411" s="136" t="s">
        <v>139</v>
      </c>
      <c r="F411" s="137" t="s">
        <v>504</v>
      </c>
      <c r="L411" s="29"/>
      <c r="M411" s="138"/>
      <c r="T411" s="49"/>
      <c r="AT411" s="17" t="s">
        <v>139</v>
      </c>
      <c r="AU411" s="17" t="s">
        <v>80</v>
      </c>
    </row>
    <row r="412" spans="2:65" s="1" customFormat="1" ht="48" x14ac:dyDescent="0.2">
      <c r="B412" s="29"/>
      <c r="D412" s="136" t="s">
        <v>140</v>
      </c>
      <c r="F412" s="139" t="s">
        <v>507</v>
      </c>
      <c r="L412" s="29"/>
      <c r="M412" s="138"/>
      <c r="T412" s="49"/>
      <c r="AT412" s="17" t="s">
        <v>140</v>
      </c>
      <c r="AU412" s="17" t="s">
        <v>80</v>
      </c>
    </row>
    <row r="413" spans="2:65" s="12" customFormat="1" x14ac:dyDescent="0.2">
      <c r="B413" s="140"/>
      <c r="D413" s="136" t="s">
        <v>142</v>
      </c>
      <c r="E413" s="141" t="s">
        <v>3</v>
      </c>
      <c r="F413" s="142" t="s">
        <v>508</v>
      </c>
      <c r="H413" s="143">
        <v>29</v>
      </c>
      <c r="L413" s="140"/>
      <c r="M413" s="144"/>
      <c r="T413" s="145"/>
      <c r="AT413" s="141" t="s">
        <v>142</v>
      </c>
      <c r="AU413" s="141" t="s">
        <v>80</v>
      </c>
      <c r="AV413" s="12" t="s">
        <v>80</v>
      </c>
      <c r="AW413" s="12" t="s">
        <v>31</v>
      </c>
      <c r="AX413" s="12" t="s">
        <v>78</v>
      </c>
      <c r="AY413" s="141" t="s">
        <v>130</v>
      </c>
    </row>
    <row r="414" spans="2:65" s="1" customFormat="1" ht="16.5" customHeight="1" x14ac:dyDescent="0.2">
      <c r="B414" s="123"/>
      <c r="C414" s="124" t="s">
        <v>509</v>
      </c>
      <c r="D414" s="124" t="s">
        <v>132</v>
      </c>
      <c r="E414" s="125" t="s">
        <v>510</v>
      </c>
      <c r="F414" s="126" t="s">
        <v>511</v>
      </c>
      <c r="G414" s="127" t="s">
        <v>505</v>
      </c>
      <c r="H414" s="128">
        <v>14</v>
      </c>
      <c r="I414" s="129"/>
      <c r="J414" s="129">
        <f>ROUND(I414*H414,2)</f>
        <v>0</v>
      </c>
      <c r="K414" s="126" t="s">
        <v>136</v>
      </c>
      <c r="L414" s="29"/>
      <c r="M414" s="130" t="s">
        <v>3</v>
      </c>
      <c r="N414" s="131" t="s">
        <v>41</v>
      </c>
      <c r="O414" s="132">
        <v>0</v>
      </c>
      <c r="P414" s="132">
        <f>O414*H414</f>
        <v>0</v>
      </c>
      <c r="Q414" s="132">
        <v>0</v>
      </c>
      <c r="R414" s="132">
        <f>Q414*H414</f>
        <v>0</v>
      </c>
      <c r="S414" s="132">
        <v>0</v>
      </c>
      <c r="T414" s="133">
        <f>S414*H414</f>
        <v>0</v>
      </c>
      <c r="AR414" s="134" t="s">
        <v>137</v>
      </c>
      <c r="AT414" s="134" t="s">
        <v>132</v>
      </c>
      <c r="AU414" s="134" t="s">
        <v>80</v>
      </c>
      <c r="AY414" s="17" t="s">
        <v>130</v>
      </c>
      <c r="BE414" s="135">
        <f>IF(N414="základní",J414,0)</f>
        <v>0</v>
      </c>
      <c r="BF414" s="135">
        <f>IF(N414="snížená",J414,0)</f>
        <v>0</v>
      </c>
      <c r="BG414" s="135">
        <f>IF(N414="zákl. přenesená",J414,0)</f>
        <v>0</v>
      </c>
      <c r="BH414" s="135">
        <f>IF(N414="sníž. přenesená",J414,0)</f>
        <v>0</v>
      </c>
      <c r="BI414" s="135">
        <f>IF(N414="nulová",J414,0)</f>
        <v>0</v>
      </c>
      <c r="BJ414" s="17" t="s">
        <v>78</v>
      </c>
      <c r="BK414" s="135">
        <f>ROUND(I414*H414,2)</f>
        <v>0</v>
      </c>
      <c r="BL414" s="17" t="s">
        <v>137</v>
      </c>
      <c r="BM414" s="134" t="s">
        <v>512</v>
      </c>
    </row>
    <row r="415" spans="2:65" s="1" customFormat="1" x14ac:dyDescent="0.2">
      <c r="B415" s="29"/>
      <c r="D415" s="136" t="s">
        <v>139</v>
      </c>
      <c r="F415" s="137" t="s">
        <v>511</v>
      </c>
      <c r="L415" s="29"/>
      <c r="M415" s="138"/>
      <c r="T415" s="49"/>
      <c r="AT415" s="17" t="s">
        <v>139</v>
      </c>
      <c r="AU415" s="17" t="s">
        <v>80</v>
      </c>
    </row>
    <row r="416" spans="2:65" s="1" customFormat="1" ht="48" x14ac:dyDescent="0.2">
      <c r="B416" s="29"/>
      <c r="D416" s="136" t="s">
        <v>140</v>
      </c>
      <c r="F416" s="139" t="s">
        <v>513</v>
      </c>
      <c r="L416" s="29"/>
      <c r="M416" s="138"/>
      <c r="T416" s="49"/>
      <c r="AT416" s="17" t="s">
        <v>140</v>
      </c>
      <c r="AU416" s="17" t="s">
        <v>80</v>
      </c>
    </row>
    <row r="417" spans="2:65" s="12" customFormat="1" x14ac:dyDescent="0.2">
      <c r="B417" s="140"/>
      <c r="D417" s="136" t="s">
        <v>142</v>
      </c>
      <c r="E417" s="141" t="s">
        <v>3</v>
      </c>
      <c r="F417" s="142" t="s">
        <v>514</v>
      </c>
      <c r="H417" s="143">
        <v>14</v>
      </c>
      <c r="L417" s="140"/>
      <c r="M417" s="144"/>
      <c r="T417" s="145"/>
      <c r="AT417" s="141" t="s">
        <v>142</v>
      </c>
      <c r="AU417" s="141" t="s">
        <v>80</v>
      </c>
      <c r="AV417" s="12" t="s">
        <v>80</v>
      </c>
      <c r="AW417" s="12" t="s">
        <v>31</v>
      </c>
      <c r="AX417" s="12" t="s">
        <v>78</v>
      </c>
      <c r="AY417" s="141" t="s">
        <v>130</v>
      </c>
    </row>
    <row r="418" spans="2:65" s="1" customFormat="1" ht="16.5" customHeight="1" x14ac:dyDescent="0.2">
      <c r="B418" s="123"/>
      <c r="C418" s="124" t="s">
        <v>515</v>
      </c>
      <c r="D418" s="124" t="s">
        <v>132</v>
      </c>
      <c r="E418" s="125" t="s">
        <v>516</v>
      </c>
      <c r="F418" s="126" t="s">
        <v>517</v>
      </c>
      <c r="G418" s="127" t="s">
        <v>505</v>
      </c>
      <c r="H418" s="128">
        <v>29</v>
      </c>
      <c r="I418" s="129"/>
      <c r="J418" s="129">
        <f>ROUND(I418*H418,2)</f>
        <v>0</v>
      </c>
      <c r="K418" s="126" t="s">
        <v>136</v>
      </c>
      <c r="L418" s="29"/>
      <c r="M418" s="130" t="s">
        <v>3</v>
      </c>
      <c r="N418" s="131" t="s">
        <v>41</v>
      </c>
      <c r="O418" s="132">
        <v>0</v>
      </c>
      <c r="P418" s="132">
        <f>O418*H418</f>
        <v>0</v>
      </c>
      <c r="Q418" s="132">
        <v>0</v>
      </c>
      <c r="R418" s="132">
        <f>Q418*H418</f>
        <v>0</v>
      </c>
      <c r="S418" s="132">
        <v>0</v>
      </c>
      <c r="T418" s="133">
        <f>S418*H418</f>
        <v>0</v>
      </c>
      <c r="AR418" s="134" t="s">
        <v>137</v>
      </c>
      <c r="AT418" s="134" t="s">
        <v>132</v>
      </c>
      <c r="AU418" s="134" t="s">
        <v>80</v>
      </c>
      <c r="AY418" s="17" t="s">
        <v>130</v>
      </c>
      <c r="BE418" s="135">
        <f>IF(N418="základní",J418,0)</f>
        <v>0</v>
      </c>
      <c r="BF418" s="135">
        <f>IF(N418="snížená",J418,0)</f>
        <v>0</v>
      </c>
      <c r="BG418" s="135">
        <f>IF(N418="zákl. přenesená",J418,0)</f>
        <v>0</v>
      </c>
      <c r="BH418" s="135">
        <f>IF(N418="sníž. přenesená",J418,0)</f>
        <v>0</v>
      </c>
      <c r="BI418" s="135">
        <f>IF(N418="nulová",J418,0)</f>
        <v>0</v>
      </c>
      <c r="BJ418" s="17" t="s">
        <v>78</v>
      </c>
      <c r="BK418" s="135">
        <f>ROUND(I418*H418,2)</f>
        <v>0</v>
      </c>
      <c r="BL418" s="17" t="s">
        <v>137</v>
      </c>
      <c r="BM418" s="134" t="s">
        <v>518</v>
      </c>
    </row>
    <row r="419" spans="2:65" s="1" customFormat="1" x14ac:dyDescent="0.2">
      <c r="B419" s="29"/>
      <c r="D419" s="136" t="s">
        <v>139</v>
      </c>
      <c r="F419" s="137" t="s">
        <v>517</v>
      </c>
      <c r="L419" s="29"/>
      <c r="M419" s="138"/>
      <c r="T419" s="49"/>
      <c r="AT419" s="17" t="s">
        <v>139</v>
      </c>
      <c r="AU419" s="17" t="s">
        <v>80</v>
      </c>
    </row>
    <row r="420" spans="2:65" s="1" customFormat="1" ht="57.6" x14ac:dyDescent="0.2">
      <c r="B420" s="29"/>
      <c r="D420" s="136" t="s">
        <v>140</v>
      </c>
      <c r="F420" s="139" t="s">
        <v>519</v>
      </c>
      <c r="L420" s="29"/>
      <c r="M420" s="138"/>
      <c r="T420" s="49"/>
      <c r="AT420" s="17" t="s">
        <v>140</v>
      </c>
      <c r="AU420" s="17" t="s">
        <v>80</v>
      </c>
    </row>
    <row r="421" spans="2:65" s="12" customFormat="1" x14ac:dyDescent="0.2">
      <c r="B421" s="140"/>
      <c r="D421" s="136" t="s">
        <v>142</v>
      </c>
      <c r="E421" s="141" t="s">
        <v>3</v>
      </c>
      <c r="F421" s="142" t="s">
        <v>508</v>
      </c>
      <c r="H421" s="143">
        <v>29</v>
      </c>
      <c r="L421" s="140"/>
      <c r="M421" s="144"/>
      <c r="T421" s="145"/>
      <c r="AT421" s="141" t="s">
        <v>142</v>
      </c>
      <c r="AU421" s="141" t="s">
        <v>80</v>
      </c>
      <c r="AV421" s="12" t="s">
        <v>80</v>
      </c>
      <c r="AW421" s="12" t="s">
        <v>31</v>
      </c>
      <c r="AX421" s="12" t="s">
        <v>78</v>
      </c>
      <c r="AY421" s="141" t="s">
        <v>130</v>
      </c>
    </row>
    <row r="422" spans="2:65" s="1" customFormat="1" ht="16.5" customHeight="1" x14ac:dyDescent="0.2">
      <c r="B422" s="123"/>
      <c r="C422" s="124" t="s">
        <v>520</v>
      </c>
      <c r="D422" s="124" t="s">
        <v>132</v>
      </c>
      <c r="E422" s="125" t="s">
        <v>521</v>
      </c>
      <c r="F422" s="126" t="s">
        <v>522</v>
      </c>
      <c r="G422" s="127" t="s">
        <v>505</v>
      </c>
      <c r="H422" s="128">
        <v>14</v>
      </c>
      <c r="I422" s="129"/>
      <c r="J422" s="129">
        <f>ROUND(I422*H422,2)</f>
        <v>0</v>
      </c>
      <c r="K422" s="126" t="s">
        <v>136</v>
      </c>
      <c r="L422" s="29"/>
      <c r="M422" s="130" t="s">
        <v>3</v>
      </c>
      <c r="N422" s="131" t="s">
        <v>41</v>
      </c>
      <c r="O422" s="132">
        <v>0</v>
      </c>
      <c r="P422" s="132">
        <f>O422*H422</f>
        <v>0</v>
      </c>
      <c r="Q422" s="132">
        <v>0</v>
      </c>
      <c r="R422" s="132">
        <f>Q422*H422</f>
        <v>0</v>
      </c>
      <c r="S422" s="132">
        <v>0</v>
      </c>
      <c r="T422" s="133">
        <f>S422*H422</f>
        <v>0</v>
      </c>
      <c r="AR422" s="134" t="s">
        <v>137</v>
      </c>
      <c r="AT422" s="134" t="s">
        <v>132</v>
      </c>
      <c r="AU422" s="134" t="s">
        <v>80</v>
      </c>
      <c r="AY422" s="17" t="s">
        <v>130</v>
      </c>
      <c r="BE422" s="135">
        <f>IF(N422="základní",J422,0)</f>
        <v>0</v>
      </c>
      <c r="BF422" s="135">
        <f>IF(N422="snížená",J422,0)</f>
        <v>0</v>
      </c>
      <c r="BG422" s="135">
        <f>IF(N422="zákl. přenesená",J422,0)</f>
        <v>0</v>
      </c>
      <c r="BH422" s="135">
        <f>IF(N422="sníž. přenesená",J422,0)</f>
        <v>0</v>
      </c>
      <c r="BI422" s="135">
        <f>IF(N422="nulová",J422,0)</f>
        <v>0</v>
      </c>
      <c r="BJ422" s="17" t="s">
        <v>78</v>
      </c>
      <c r="BK422" s="135">
        <f>ROUND(I422*H422,2)</f>
        <v>0</v>
      </c>
      <c r="BL422" s="17" t="s">
        <v>137</v>
      </c>
      <c r="BM422" s="134" t="s">
        <v>523</v>
      </c>
    </row>
    <row r="423" spans="2:65" s="1" customFormat="1" x14ac:dyDescent="0.2">
      <c r="B423" s="29"/>
      <c r="D423" s="136" t="s">
        <v>139</v>
      </c>
      <c r="F423" s="137" t="s">
        <v>522</v>
      </c>
      <c r="L423" s="29"/>
      <c r="M423" s="138"/>
      <c r="T423" s="49"/>
      <c r="AT423" s="17" t="s">
        <v>139</v>
      </c>
      <c r="AU423" s="17" t="s">
        <v>80</v>
      </c>
    </row>
    <row r="424" spans="2:65" s="1" customFormat="1" ht="57.6" x14ac:dyDescent="0.2">
      <c r="B424" s="29"/>
      <c r="D424" s="136" t="s">
        <v>140</v>
      </c>
      <c r="F424" s="139" t="s">
        <v>519</v>
      </c>
      <c r="L424" s="29"/>
      <c r="M424" s="138"/>
      <c r="T424" s="49"/>
      <c r="AT424" s="17" t="s">
        <v>140</v>
      </c>
      <c r="AU424" s="17" t="s">
        <v>80</v>
      </c>
    </row>
    <row r="425" spans="2:65" s="12" customFormat="1" x14ac:dyDescent="0.2">
      <c r="B425" s="140"/>
      <c r="D425" s="136" t="s">
        <v>142</v>
      </c>
      <c r="E425" s="141" t="s">
        <v>3</v>
      </c>
      <c r="F425" s="142" t="s">
        <v>514</v>
      </c>
      <c r="H425" s="143">
        <v>14</v>
      </c>
      <c r="L425" s="140"/>
      <c r="M425" s="144"/>
      <c r="T425" s="145"/>
      <c r="AT425" s="141" t="s">
        <v>142</v>
      </c>
      <c r="AU425" s="141" t="s">
        <v>80</v>
      </c>
      <c r="AV425" s="12" t="s">
        <v>80</v>
      </c>
      <c r="AW425" s="12" t="s">
        <v>31</v>
      </c>
      <c r="AX425" s="12" t="s">
        <v>78</v>
      </c>
      <c r="AY425" s="141" t="s">
        <v>130</v>
      </c>
    </row>
    <row r="426" spans="2:65" s="11" customFormat="1" ht="22.95" customHeight="1" x14ac:dyDescent="0.25">
      <c r="B426" s="112"/>
      <c r="D426" s="113" t="s">
        <v>69</v>
      </c>
      <c r="E426" s="121" t="s">
        <v>190</v>
      </c>
      <c r="F426" s="121" t="s">
        <v>524</v>
      </c>
      <c r="J426" s="122">
        <f>BK426</f>
        <v>0</v>
      </c>
      <c r="L426" s="112"/>
      <c r="M426" s="116"/>
      <c r="P426" s="117">
        <f>SUM(P427:P511)</f>
        <v>0</v>
      </c>
      <c r="R426" s="117">
        <f>SUM(R427:R511)</f>
        <v>0</v>
      </c>
      <c r="T426" s="118">
        <f>SUM(T427:T511)</f>
        <v>0</v>
      </c>
      <c r="AR426" s="113" t="s">
        <v>78</v>
      </c>
      <c r="AT426" s="119" t="s">
        <v>69</v>
      </c>
      <c r="AU426" s="119" t="s">
        <v>78</v>
      </c>
      <c r="AY426" s="113" t="s">
        <v>130</v>
      </c>
      <c r="BK426" s="120">
        <f>SUM(BK427:BK511)</f>
        <v>0</v>
      </c>
    </row>
    <row r="427" spans="2:65" s="1" customFormat="1" ht="16.5" customHeight="1" x14ac:dyDescent="0.2">
      <c r="B427" s="123"/>
      <c r="C427" s="124" t="s">
        <v>525</v>
      </c>
      <c r="D427" s="124" t="s">
        <v>132</v>
      </c>
      <c r="E427" s="125" t="s">
        <v>526</v>
      </c>
      <c r="F427" s="126" t="s">
        <v>527</v>
      </c>
      <c r="G427" s="127" t="s">
        <v>211</v>
      </c>
      <c r="H427" s="128">
        <v>365</v>
      </c>
      <c r="I427" s="129"/>
      <c r="J427" s="129">
        <f>ROUND(I427*H427,2)</f>
        <v>0</v>
      </c>
      <c r="K427" s="126" t="s">
        <v>136</v>
      </c>
      <c r="L427" s="29"/>
      <c r="M427" s="130" t="s">
        <v>3</v>
      </c>
      <c r="N427" s="131" t="s">
        <v>41</v>
      </c>
      <c r="O427" s="132">
        <v>0</v>
      </c>
      <c r="P427" s="132">
        <f>O427*H427</f>
        <v>0</v>
      </c>
      <c r="Q427" s="132">
        <v>0</v>
      </c>
      <c r="R427" s="132">
        <f>Q427*H427</f>
        <v>0</v>
      </c>
      <c r="S427" s="132">
        <v>0</v>
      </c>
      <c r="T427" s="133">
        <f>S427*H427</f>
        <v>0</v>
      </c>
      <c r="AR427" s="134" t="s">
        <v>137</v>
      </c>
      <c r="AT427" s="134" t="s">
        <v>132</v>
      </c>
      <c r="AU427" s="134" t="s">
        <v>80</v>
      </c>
      <c r="AY427" s="17" t="s">
        <v>130</v>
      </c>
      <c r="BE427" s="135">
        <f>IF(N427="základní",J427,0)</f>
        <v>0</v>
      </c>
      <c r="BF427" s="135">
        <f>IF(N427="snížená",J427,0)</f>
        <v>0</v>
      </c>
      <c r="BG427" s="135">
        <f>IF(N427="zákl. přenesená",J427,0)</f>
        <v>0</v>
      </c>
      <c r="BH427" s="135">
        <f>IF(N427="sníž. přenesená",J427,0)</f>
        <v>0</v>
      </c>
      <c r="BI427" s="135">
        <f>IF(N427="nulová",J427,0)</f>
        <v>0</v>
      </c>
      <c r="BJ427" s="17" t="s">
        <v>78</v>
      </c>
      <c r="BK427" s="135">
        <f>ROUND(I427*H427,2)</f>
        <v>0</v>
      </c>
      <c r="BL427" s="17" t="s">
        <v>137</v>
      </c>
      <c r="BM427" s="134" t="s">
        <v>528</v>
      </c>
    </row>
    <row r="428" spans="2:65" s="1" customFormat="1" x14ac:dyDescent="0.2">
      <c r="B428" s="29"/>
      <c r="D428" s="136" t="s">
        <v>139</v>
      </c>
      <c r="F428" s="137" t="s">
        <v>527</v>
      </c>
      <c r="L428" s="29"/>
      <c r="M428" s="138"/>
      <c r="T428" s="49"/>
      <c r="AT428" s="17" t="s">
        <v>139</v>
      </c>
      <c r="AU428" s="17" t="s">
        <v>80</v>
      </c>
    </row>
    <row r="429" spans="2:65" s="1" customFormat="1" ht="57.6" x14ac:dyDescent="0.2">
      <c r="B429" s="29"/>
      <c r="D429" s="136" t="s">
        <v>140</v>
      </c>
      <c r="F429" s="139" t="s">
        <v>529</v>
      </c>
      <c r="L429" s="29"/>
      <c r="M429" s="138"/>
      <c r="T429" s="49"/>
      <c r="AT429" s="17" t="s">
        <v>140</v>
      </c>
      <c r="AU429" s="17" t="s">
        <v>80</v>
      </c>
    </row>
    <row r="430" spans="2:65" s="1" customFormat="1" ht="16.5" customHeight="1" x14ac:dyDescent="0.2">
      <c r="B430" s="123"/>
      <c r="C430" s="124" t="s">
        <v>530</v>
      </c>
      <c r="D430" s="124" t="s">
        <v>132</v>
      </c>
      <c r="E430" s="125" t="s">
        <v>531</v>
      </c>
      <c r="F430" s="126" t="s">
        <v>532</v>
      </c>
      <c r="G430" s="127" t="s">
        <v>211</v>
      </c>
      <c r="H430" s="128">
        <v>308</v>
      </c>
      <c r="I430" s="129"/>
      <c r="J430" s="129">
        <f>ROUND(I430*H430,2)</f>
        <v>0</v>
      </c>
      <c r="K430" s="126" t="s">
        <v>136</v>
      </c>
      <c r="L430" s="29"/>
      <c r="M430" s="130" t="s">
        <v>3</v>
      </c>
      <c r="N430" s="131" t="s">
        <v>41</v>
      </c>
      <c r="O430" s="132">
        <v>0</v>
      </c>
      <c r="P430" s="132">
        <f>O430*H430</f>
        <v>0</v>
      </c>
      <c r="Q430" s="132">
        <v>0</v>
      </c>
      <c r="R430" s="132">
        <f>Q430*H430</f>
        <v>0</v>
      </c>
      <c r="S430" s="132">
        <v>0</v>
      </c>
      <c r="T430" s="133">
        <f>S430*H430</f>
        <v>0</v>
      </c>
      <c r="AR430" s="134" t="s">
        <v>137</v>
      </c>
      <c r="AT430" s="134" t="s">
        <v>132</v>
      </c>
      <c r="AU430" s="134" t="s">
        <v>80</v>
      </c>
      <c r="AY430" s="17" t="s">
        <v>130</v>
      </c>
      <c r="BE430" s="135">
        <f>IF(N430="základní",J430,0)</f>
        <v>0</v>
      </c>
      <c r="BF430" s="135">
        <f>IF(N430="snížená",J430,0)</f>
        <v>0</v>
      </c>
      <c r="BG430" s="135">
        <f>IF(N430="zákl. přenesená",J430,0)</f>
        <v>0</v>
      </c>
      <c r="BH430" s="135">
        <f>IF(N430="sníž. přenesená",J430,0)</f>
        <v>0</v>
      </c>
      <c r="BI430" s="135">
        <f>IF(N430="nulová",J430,0)</f>
        <v>0</v>
      </c>
      <c r="BJ430" s="17" t="s">
        <v>78</v>
      </c>
      <c r="BK430" s="135">
        <f>ROUND(I430*H430,2)</f>
        <v>0</v>
      </c>
      <c r="BL430" s="17" t="s">
        <v>137</v>
      </c>
      <c r="BM430" s="134" t="s">
        <v>533</v>
      </c>
    </row>
    <row r="431" spans="2:65" s="1" customFormat="1" x14ac:dyDescent="0.2">
      <c r="B431" s="29"/>
      <c r="D431" s="136" t="s">
        <v>139</v>
      </c>
      <c r="F431" s="137" t="s">
        <v>532</v>
      </c>
      <c r="L431" s="29"/>
      <c r="M431" s="138"/>
      <c r="T431" s="49"/>
      <c r="AT431" s="17" t="s">
        <v>139</v>
      </c>
      <c r="AU431" s="17" t="s">
        <v>80</v>
      </c>
    </row>
    <row r="432" spans="2:65" s="1" customFormat="1" ht="67.2" x14ac:dyDescent="0.2">
      <c r="B432" s="29"/>
      <c r="D432" s="136" t="s">
        <v>140</v>
      </c>
      <c r="F432" s="139" t="s">
        <v>534</v>
      </c>
      <c r="L432" s="29"/>
      <c r="M432" s="138"/>
      <c r="T432" s="49"/>
      <c r="AT432" s="17" t="s">
        <v>140</v>
      </c>
      <c r="AU432" s="17" t="s">
        <v>80</v>
      </c>
    </row>
    <row r="433" spans="2:65" s="1" customFormat="1" ht="28.8" x14ac:dyDescent="0.2">
      <c r="B433" s="29"/>
      <c r="D433" s="136" t="s">
        <v>344</v>
      </c>
      <c r="F433" s="139" t="s">
        <v>535</v>
      </c>
      <c r="L433" s="29"/>
      <c r="M433" s="138"/>
      <c r="T433" s="49"/>
      <c r="AT433" s="17" t="s">
        <v>344</v>
      </c>
      <c r="AU433" s="17" t="s">
        <v>80</v>
      </c>
    </row>
    <row r="434" spans="2:65" s="12" customFormat="1" x14ac:dyDescent="0.2">
      <c r="B434" s="140"/>
      <c r="D434" s="136" t="s">
        <v>142</v>
      </c>
      <c r="E434" s="141" t="s">
        <v>3</v>
      </c>
      <c r="F434" s="142" t="s">
        <v>536</v>
      </c>
      <c r="H434" s="143">
        <v>308</v>
      </c>
      <c r="L434" s="140"/>
      <c r="M434" s="144"/>
      <c r="T434" s="145"/>
      <c r="AT434" s="141" t="s">
        <v>142</v>
      </c>
      <c r="AU434" s="141" t="s">
        <v>80</v>
      </c>
      <c r="AV434" s="12" t="s">
        <v>80</v>
      </c>
      <c r="AW434" s="12" t="s">
        <v>31</v>
      </c>
      <c r="AX434" s="12" t="s">
        <v>78</v>
      </c>
      <c r="AY434" s="141" t="s">
        <v>130</v>
      </c>
    </row>
    <row r="435" spans="2:65" s="1" customFormat="1" ht="16.5" customHeight="1" x14ac:dyDescent="0.2">
      <c r="B435" s="123"/>
      <c r="C435" s="124" t="s">
        <v>537</v>
      </c>
      <c r="D435" s="124" t="s">
        <v>132</v>
      </c>
      <c r="E435" s="125" t="s">
        <v>538</v>
      </c>
      <c r="F435" s="126" t="s">
        <v>539</v>
      </c>
      <c r="G435" s="127" t="s">
        <v>211</v>
      </c>
      <c r="H435" s="128">
        <v>212.18</v>
      </c>
      <c r="I435" s="129"/>
      <c r="J435" s="129">
        <f>ROUND(I435*H435,2)</f>
        <v>0</v>
      </c>
      <c r="K435" s="126" t="s">
        <v>136</v>
      </c>
      <c r="L435" s="29"/>
      <c r="M435" s="130" t="s">
        <v>3</v>
      </c>
      <c r="N435" s="131" t="s">
        <v>41</v>
      </c>
      <c r="O435" s="132">
        <v>0</v>
      </c>
      <c r="P435" s="132">
        <f>O435*H435</f>
        <v>0</v>
      </c>
      <c r="Q435" s="132">
        <v>0</v>
      </c>
      <c r="R435" s="132">
        <f>Q435*H435</f>
        <v>0</v>
      </c>
      <c r="S435" s="132">
        <v>0</v>
      </c>
      <c r="T435" s="133">
        <f>S435*H435</f>
        <v>0</v>
      </c>
      <c r="AR435" s="134" t="s">
        <v>137</v>
      </c>
      <c r="AT435" s="134" t="s">
        <v>132</v>
      </c>
      <c r="AU435" s="134" t="s">
        <v>80</v>
      </c>
      <c r="AY435" s="17" t="s">
        <v>130</v>
      </c>
      <c r="BE435" s="135">
        <f>IF(N435="základní",J435,0)</f>
        <v>0</v>
      </c>
      <c r="BF435" s="135">
        <f>IF(N435="snížená",J435,0)</f>
        <v>0</v>
      </c>
      <c r="BG435" s="135">
        <f>IF(N435="zákl. přenesená",J435,0)</f>
        <v>0</v>
      </c>
      <c r="BH435" s="135">
        <f>IF(N435="sníž. přenesená",J435,0)</f>
        <v>0</v>
      </c>
      <c r="BI435" s="135">
        <f>IF(N435="nulová",J435,0)</f>
        <v>0</v>
      </c>
      <c r="BJ435" s="17" t="s">
        <v>78</v>
      </c>
      <c r="BK435" s="135">
        <f>ROUND(I435*H435,2)</f>
        <v>0</v>
      </c>
      <c r="BL435" s="17" t="s">
        <v>137</v>
      </c>
      <c r="BM435" s="134" t="s">
        <v>540</v>
      </c>
    </row>
    <row r="436" spans="2:65" s="1" customFormat="1" x14ac:dyDescent="0.2">
      <c r="B436" s="29"/>
      <c r="D436" s="136" t="s">
        <v>139</v>
      </c>
      <c r="F436" s="137" t="s">
        <v>539</v>
      </c>
      <c r="L436" s="29"/>
      <c r="M436" s="138"/>
      <c r="T436" s="49"/>
      <c r="AT436" s="17" t="s">
        <v>139</v>
      </c>
      <c r="AU436" s="17" t="s">
        <v>80</v>
      </c>
    </row>
    <row r="437" spans="2:65" s="1" customFormat="1" ht="134.4" x14ac:dyDescent="0.2">
      <c r="B437" s="29"/>
      <c r="D437" s="136" t="s">
        <v>140</v>
      </c>
      <c r="F437" s="139" t="s">
        <v>541</v>
      </c>
      <c r="L437" s="29"/>
      <c r="M437" s="138"/>
      <c r="T437" s="49"/>
      <c r="AT437" s="17" t="s">
        <v>140</v>
      </c>
      <c r="AU437" s="17" t="s">
        <v>80</v>
      </c>
    </row>
    <row r="438" spans="2:65" s="12" customFormat="1" x14ac:dyDescent="0.2">
      <c r="B438" s="140"/>
      <c r="D438" s="136" t="s">
        <v>142</v>
      </c>
      <c r="E438" s="141" t="s">
        <v>3</v>
      </c>
      <c r="F438" s="142" t="s">
        <v>542</v>
      </c>
      <c r="H438" s="143">
        <v>193</v>
      </c>
      <c r="L438" s="140"/>
      <c r="M438" s="144"/>
      <c r="T438" s="145"/>
      <c r="AT438" s="141" t="s">
        <v>142</v>
      </c>
      <c r="AU438" s="141" t="s">
        <v>80</v>
      </c>
      <c r="AV438" s="12" t="s">
        <v>80</v>
      </c>
      <c r="AW438" s="12" t="s">
        <v>31</v>
      </c>
      <c r="AX438" s="12" t="s">
        <v>70</v>
      </c>
      <c r="AY438" s="141" t="s">
        <v>130</v>
      </c>
    </row>
    <row r="439" spans="2:65" s="12" customFormat="1" x14ac:dyDescent="0.2">
      <c r="B439" s="140"/>
      <c r="D439" s="136" t="s">
        <v>142</v>
      </c>
      <c r="E439" s="141" t="s">
        <v>3</v>
      </c>
      <c r="F439" s="142" t="s">
        <v>543</v>
      </c>
      <c r="H439" s="143">
        <v>19.18</v>
      </c>
      <c r="L439" s="140"/>
      <c r="M439" s="144"/>
      <c r="T439" s="145"/>
      <c r="AT439" s="141" t="s">
        <v>142</v>
      </c>
      <c r="AU439" s="141" t="s">
        <v>80</v>
      </c>
      <c r="AV439" s="12" t="s">
        <v>80</v>
      </c>
      <c r="AW439" s="12" t="s">
        <v>31</v>
      </c>
      <c r="AX439" s="12" t="s">
        <v>70</v>
      </c>
      <c r="AY439" s="141" t="s">
        <v>130</v>
      </c>
    </row>
    <row r="440" spans="2:65" s="13" customFormat="1" x14ac:dyDescent="0.2">
      <c r="B440" s="146"/>
      <c r="D440" s="136" t="s">
        <v>142</v>
      </c>
      <c r="E440" s="147" t="s">
        <v>3</v>
      </c>
      <c r="F440" s="148" t="s">
        <v>149</v>
      </c>
      <c r="H440" s="149">
        <v>212.18</v>
      </c>
      <c r="L440" s="146"/>
      <c r="M440" s="150"/>
      <c r="T440" s="151"/>
      <c r="AT440" s="147" t="s">
        <v>142</v>
      </c>
      <c r="AU440" s="147" t="s">
        <v>80</v>
      </c>
      <c r="AV440" s="13" t="s">
        <v>137</v>
      </c>
      <c r="AW440" s="13" t="s">
        <v>31</v>
      </c>
      <c r="AX440" s="13" t="s">
        <v>78</v>
      </c>
      <c r="AY440" s="147" t="s">
        <v>130</v>
      </c>
    </row>
    <row r="441" spans="2:65" s="1" customFormat="1" ht="16.5" customHeight="1" x14ac:dyDescent="0.2">
      <c r="B441" s="123"/>
      <c r="C441" s="124" t="s">
        <v>544</v>
      </c>
      <c r="D441" s="124" t="s">
        <v>132</v>
      </c>
      <c r="E441" s="125" t="s">
        <v>545</v>
      </c>
      <c r="F441" s="126" t="s">
        <v>546</v>
      </c>
      <c r="G441" s="127" t="s">
        <v>211</v>
      </c>
      <c r="H441" s="128">
        <v>32</v>
      </c>
      <c r="I441" s="129"/>
      <c r="J441" s="129">
        <f>ROUND(I441*H441,2)</f>
        <v>0</v>
      </c>
      <c r="K441" s="126" t="s">
        <v>136</v>
      </c>
      <c r="L441" s="29"/>
      <c r="M441" s="130" t="s">
        <v>3</v>
      </c>
      <c r="N441" s="131" t="s">
        <v>41</v>
      </c>
      <c r="O441" s="132">
        <v>0</v>
      </c>
      <c r="P441" s="132">
        <f>O441*H441</f>
        <v>0</v>
      </c>
      <c r="Q441" s="132">
        <v>0</v>
      </c>
      <c r="R441" s="132">
        <f>Q441*H441</f>
        <v>0</v>
      </c>
      <c r="S441" s="132">
        <v>0</v>
      </c>
      <c r="T441" s="133">
        <f>S441*H441</f>
        <v>0</v>
      </c>
      <c r="AR441" s="134" t="s">
        <v>137</v>
      </c>
      <c r="AT441" s="134" t="s">
        <v>132</v>
      </c>
      <c r="AU441" s="134" t="s">
        <v>80</v>
      </c>
      <c r="AY441" s="17" t="s">
        <v>130</v>
      </c>
      <c r="BE441" s="135">
        <f>IF(N441="základní",J441,0)</f>
        <v>0</v>
      </c>
      <c r="BF441" s="135">
        <f>IF(N441="snížená",J441,0)</f>
        <v>0</v>
      </c>
      <c r="BG441" s="135">
        <f>IF(N441="zákl. přenesená",J441,0)</f>
        <v>0</v>
      </c>
      <c r="BH441" s="135">
        <f>IF(N441="sníž. přenesená",J441,0)</f>
        <v>0</v>
      </c>
      <c r="BI441" s="135">
        <f>IF(N441="nulová",J441,0)</f>
        <v>0</v>
      </c>
      <c r="BJ441" s="17" t="s">
        <v>78</v>
      </c>
      <c r="BK441" s="135">
        <f>ROUND(I441*H441,2)</f>
        <v>0</v>
      </c>
      <c r="BL441" s="17" t="s">
        <v>137</v>
      </c>
      <c r="BM441" s="134" t="s">
        <v>547</v>
      </c>
    </row>
    <row r="442" spans="2:65" s="1" customFormat="1" x14ac:dyDescent="0.2">
      <c r="B442" s="29"/>
      <c r="D442" s="136" t="s">
        <v>139</v>
      </c>
      <c r="F442" s="137" t="s">
        <v>546</v>
      </c>
      <c r="L442" s="29"/>
      <c r="M442" s="138"/>
      <c r="T442" s="49"/>
      <c r="AT442" s="17" t="s">
        <v>139</v>
      </c>
      <c r="AU442" s="17" t="s">
        <v>80</v>
      </c>
    </row>
    <row r="443" spans="2:65" s="1" customFormat="1" ht="115.2" x14ac:dyDescent="0.2">
      <c r="B443" s="29"/>
      <c r="D443" s="136" t="s">
        <v>140</v>
      </c>
      <c r="F443" s="139" t="s">
        <v>548</v>
      </c>
      <c r="L443" s="29"/>
      <c r="M443" s="138"/>
      <c r="T443" s="49"/>
      <c r="AT443" s="17" t="s">
        <v>140</v>
      </c>
      <c r="AU443" s="17" t="s">
        <v>80</v>
      </c>
    </row>
    <row r="444" spans="2:65" s="12" customFormat="1" x14ac:dyDescent="0.2">
      <c r="B444" s="140"/>
      <c r="D444" s="136" t="s">
        <v>142</v>
      </c>
      <c r="E444" s="141" t="s">
        <v>3</v>
      </c>
      <c r="F444" s="142" t="s">
        <v>549</v>
      </c>
      <c r="H444" s="143">
        <v>32</v>
      </c>
      <c r="L444" s="140"/>
      <c r="M444" s="144"/>
      <c r="T444" s="145"/>
      <c r="AT444" s="141" t="s">
        <v>142</v>
      </c>
      <c r="AU444" s="141" t="s">
        <v>80</v>
      </c>
      <c r="AV444" s="12" t="s">
        <v>80</v>
      </c>
      <c r="AW444" s="12" t="s">
        <v>31</v>
      </c>
      <c r="AX444" s="12" t="s">
        <v>78</v>
      </c>
      <c r="AY444" s="141" t="s">
        <v>130</v>
      </c>
    </row>
    <row r="445" spans="2:65" s="1" customFormat="1" ht="16.5" customHeight="1" x14ac:dyDescent="0.2">
      <c r="B445" s="123"/>
      <c r="C445" s="124" t="s">
        <v>550</v>
      </c>
      <c r="D445" s="124" t="s">
        <v>132</v>
      </c>
      <c r="E445" s="125" t="s">
        <v>551</v>
      </c>
      <c r="F445" s="126" t="s">
        <v>552</v>
      </c>
      <c r="G445" s="127" t="s">
        <v>505</v>
      </c>
      <c r="H445" s="128">
        <v>14</v>
      </c>
      <c r="I445" s="129"/>
      <c r="J445" s="129">
        <f>ROUND(I445*H445,2)</f>
        <v>0</v>
      </c>
      <c r="K445" s="126" t="s">
        <v>136</v>
      </c>
      <c r="L445" s="29"/>
      <c r="M445" s="130" t="s">
        <v>3</v>
      </c>
      <c r="N445" s="131" t="s">
        <v>41</v>
      </c>
      <c r="O445" s="132">
        <v>0</v>
      </c>
      <c r="P445" s="132">
        <f>O445*H445</f>
        <v>0</v>
      </c>
      <c r="Q445" s="132">
        <v>0</v>
      </c>
      <c r="R445" s="132">
        <f>Q445*H445</f>
        <v>0</v>
      </c>
      <c r="S445" s="132">
        <v>0</v>
      </c>
      <c r="T445" s="133">
        <f>S445*H445</f>
        <v>0</v>
      </c>
      <c r="AR445" s="134" t="s">
        <v>137</v>
      </c>
      <c r="AT445" s="134" t="s">
        <v>132</v>
      </c>
      <c r="AU445" s="134" t="s">
        <v>80</v>
      </c>
      <c r="AY445" s="17" t="s">
        <v>130</v>
      </c>
      <c r="BE445" s="135">
        <f>IF(N445="základní",J445,0)</f>
        <v>0</v>
      </c>
      <c r="BF445" s="135">
        <f>IF(N445="snížená",J445,0)</f>
        <v>0</v>
      </c>
      <c r="BG445" s="135">
        <f>IF(N445="zákl. přenesená",J445,0)</f>
        <v>0</v>
      </c>
      <c r="BH445" s="135">
        <f>IF(N445="sníž. přenesená",J445,0)</f>
        <v>0</v>
      </c>
      <c r="BI445" s="135">
        <f>IF(N445="nulová",J445,0)</f>
        <v>0</v>
      </c>
      <c r="BJ445" s="17" t="s">
        <v>78</v>
      </c>
      <c r="BK445" s="135">
        <f>ROUND(I445*H445,2)</f>
        <v>0</v>
      </c>
      <c r="BL445" s="17" t="s">
        <v>137</v>
      </c>
      <c r="BM445" s="134" t="s">
        <v>553</v>
      </c>
    </row>
    <row r="446" spans="2:65" s="1" customFormat="1" x14ac:dyDescent="0.2">
      <c r="B446" s="29"/>
      <c r="D446" s="136" t="s">
        <v>139</v>
      </c>
      <c r="F446" s="137" t="s">
        <v>552</v>
      </c>
      <c r="L446" s="29"/>
      <c r="M446" s="138"/>
      <c r="T446" s="49"/>
      <c r="AT446" s="17" t="s">
        <v>139</v>
      </c>
      <c r="AU446" s="17" t="s">
        <v>80</v>
      </c>
    </row>
    <row r="447" spans="2:65" s="1" customFormat="1" ht="48" x14ac:dyDescent="0.2">
      <c r="B447" s="29"/>
      <c r="D447" s="136" t="s">
        <v>140</v>
      </c>
      <c r="F447" s="139" t="s">
        <v>554</v>
      </c>
      <c r="L447" s="29"/>
      <c r="M447" s="138"/>
      <c r="T447" s="49"/>
      <c r="AT447" s="17" t="s">
        <v>140</v>
      </c>
      <c r="AU447" s="17" t="s">
        <v>80</v>
      </c>
    </row>
    <row r="448" spans="2:65" s="12" customFormat="1" x14ac:dyDescent="0.2">
      <c r="B448" s="140"/>
      <c r="D448" s="136" t="s">
        <v>142</v>
      </c>
      <c r="E448" s="141" t="s">
        <v>3</v>
      </c>
      <c r="F448" s="142" t="s">
        <v>555</v>
      </c>
      <c r="H448" s="143">
        <v>2</v>
      </c>
      <c r="L448" s="140"/>
      <c r="M448" s="144"/>
      <c r="T448" s="145"/>
      <c r="AT448" s="141" t="s">
        <v>142</v>
      </c>
      <c r="AU448" s="141" t="s">
        <v>80</v>
      </c>
      <c r="AV448" s="12" t="s">
        <v>80</v>
      </c>
      <c r="AW448" s="12" t="s">
        <v>31</v>
      </c>
      <c r="AX448" s="12" t="s">
        <v>70</v>
      </c>
      <c r="AY448" s="141" t="s">
        <v>130</v>
      </c>
    </row>
    <row r="449" spans="2:65" s="12" customFormat="1" x14ac:dyDescent="0.2">
      <c r="B449" s="140"/>
      <c r="D449" s="136" t="s">
        <v>142</v>
      </c>
      <c r="E449" s="141" t="s">
        <v>3</v>
      </c>
      <c r="F449" s="142" t="s">
        <v>556</v>
      </c>
      <c r="H449" s="143">
        <v>5</v>
      </c>
      <c r="L449" s="140"/>
      <c r="M449" s="144"/>
      <c r="T449" s="145"/>
      <c r="AT449" s="141" t="s">
        <v>142</v>
      </c>
      <c r="AU449" s="141" t="s">
        <v>80</v>
      </c>
      <c r="AV449" s="12" t="s">
        <v>80</v>
      </c>
      <c r="AW449" s="12" t="s">
        <v>31</v>
      </c>
      <c r="AX449" s="12" t="s">
        <v>70</v>
      </c>
      <c r="AY449" s="141" t="s">
        <v>130</v>
      </c>
    </row>
    <row r="450" spans="2:65" s="12" customFormat="1" x14ac:dyDescent="0.2">
      <c r="B450" s="140"/>
      <c r="D450" s="136" t="s">
        <v>142</v>
      </c>
      <c r="E450" s="141" t="s">
        <v>3</v>
      </c>
      <c r="F450" s="142" t="s">
        <v>557</v>
      </c>
      <c r="H450" s="143">
        <v>2</v>
      </c>
      <c r="L450" s="140"/>
      <c r="M450" s="144"/>
      <c r="T450" s="145"/>
      <c r="AT450" s="141" t="s">
        <v>142</v>
      </c>
      <c r="AU450" s="141" t="s">
        <v>80</v>
      </c>
      <c r="AV450" s="12" t="s">
        <v>80</v>
      </c>
      <c r="AW450" s="12" t="s">
        <v>31</v>
      </c>
      <c r="AX450" s="12" t="s">
        <v>70</v>
      </c>
      <c r="AY450" s="141" t="s">
        <v>130</v>
      </c>
    </row>
    <row r="451" spans="2:65" s="12" customFormat="1" x14ac:dyDescent="0.2">
      <c r="B451" s="140"/>
      <c r="D451" s="136" t="s">
        <v>142</v>
      </c>
      <c r="E451" s="141" t="s">
        <v>3</v>
      </c>
      <c r="F451" s="142" t="s">
        <v>558</v>
      </c>
      <c r="H451" s="143">
        <v>1</v>
      </c>
      <c r="L451" s="140"/>
      <c r="M451" s="144"/>
      <c r="T451" s="145"/>
      <c r="AT451" s="141" t="s">
        <v>142</v>
      </c>
      <c r="AU451" s="141" t="s">
        <v>80</v>
      </c>
      <c r="AV451" s="12" t="s">
        <v>80</v>
      </c>
      <c r="AW451" s="12" t="s">
        <v>31</v>
      </c>
      <c r="AX451" s="12" t="s">
        <v>70</v>
      </c>
      <c r="AY451" s="141" t="s">
        <v>130</v>
      </c>
    </row>
    <row r="452" spans="2:65" s="12" customFormat="1" x14ac:dyDescent="0.2">
      <c r="B452" s="140"/>
      <c r="D452" s="136" t="s">
        <v>142</v>
      </c>
      <c r="E452" s="141" t="s">
        <v>3</v>
      </c>
      <c r="F452" s="142" t="s">
        <v>559</v>
      </c>
      <c r="H452" s="143">
        <v>2</v>
      </c>
      <c r="L452" s="140"/>
      <c r="M452" s="144"/>
      <c r="T452" s="145"/>
      <c r="AT452" s="141" t="s">
        <v>142</v>
      </c>
      <c r="AU452" s="141" t="s">
        <v>80</v>
      </c>
      <c r="AV452" s="12" t="s">
        <v>80</v>
      </c>
      <c r="AW452" s="12" t="s">
        <v>31</v>
      </c>
      <c r="AX452" s="12" t="s">
        <v>70</v>
      </c>
      <c r="AY452" s="141" t="s">
        <v>130</v>
      </c>
    </row>
    <row r="453" spans="2:65" s="12" customFormat="1" x14ac:dyDescent="0.2">
      <c r="B453" s="140"/>
      <c r="D453" s="136" t="s">
        <v>142</v>
      </c>
      <c r="E453" s="141" t="s">
        <v>3</v>
      </c>
      <c r="F453" s="142" t="s">
        <v>560</v>
      </c>
      <c r="H453" s="143">
        <v>2</v>
      </c>
      <c r="L453" s="140"/>
      <c r="M453" s="144"/>
      <c r="T453" s="145"/>
      <c r="AT453" s="141" t="s">
        <v>142</v>
      </c>
      <c r="AU453" s="141" t="s">
        <v>80</v>
      </c>
      <c r="AV453" s="12" t="s">
        <v>80</v>
      </c>
      <c r="AW453" s="12" t="s">
        <v>31</v>
      </c>
      <c r="AX453" s="12" t="s">
        <v>70</v>
      </c>
      <c r="AY453" s="141" t="s">
        <v>130</v>
      </c>
    </row>
    <row r="454" spans="2:65" s="13" customFormat="1" x14ac:dyDescent="0.2">
      <c r="B454" s="146"/>
      <c r="D454" s="136" t="s">
        <v>142</v>
      </c>
      <c r="E454" s="147" t="s">
        <v>3</v>
      </c>
      <c r="F454" s="148" t="s">
        <v>149</v>
      </c>
      <c r="H454" s="149">
        <v>14</v>
      </c>
      <c r="L454" s="146"/>
      <c r="M454" s="150"/>
      <c r="T454" s="151"/>
      <c r="AT454" s="147" t="s">
        <v>142</v>
      </c>
      <c r="AU454" s="147" t="s">
        <v>80</v>
      </c>
      <c r="AV454" s="13" t="s">
        <v>137</v>
      </c>
      <c r="AW454" s="13" t="s">
        <v>31</v>
      </c>
      <c r="AX454" s="13" t="s">
        <v>78</v>
      </c>
      <c r="AY454" s="147" t="s">
        <v>130</v>
      </c>
    </row>
    <row r="455" spans="2:65" s="1" customFormat="1" ht="16.5" customHeight="1" x14ac:dyDescent="0.2">
      <c r="B455" s="123"/>
      <c r="C455" s="124" t="s">
        <v>561</v>
      </c>
      <c r="D455" s="124" t="s">
        <v>132</v>
      </c>
      <c r="E455" s="125" t="s">
        <v>562</v>
      </c>
      <c r="F455" s="126" t="s">
        <v>563</v>
      </c>
      <c r="G455" s="127" t="s">
        <v>505</v>
      </c>
      <c r="H455" s="128">
        <v>17</v>
      </c>
      <c r="I455" s="129"/>
      <c r="J455" s="129">
        <f>ROUND(I455*H455,2)</f>
        <v>0</v>
      </c>
      <c r="K455" s="126" t="s">
        <v>136</v>
      </c>
      <c r="L455" s="29"/>
      <c r="M455" s="130" t="s">
        <v>3</v>
      </c>
      <c r="N455" s="131" t="s">
        <v>41</v>
      </c>
      <c r="O455" s="132">
        <v>0</v>
      </c>
      <c r="P455" s="132">
        <f>O455*H455</f>
        <v>0</v>
      </c>
      <c r="Q455" s="132">
        <v>0</v>
      </c>
      <c r="R455" s="132">
        <f>Q455*H455</f>
        <v>0</v>
      </c>
      <c r="S455" s="132">
        <v>0</v>
      </c>
      <c r="T455" s="133">
        <f>S455*H455</f>
        <v>0</v>
      </c>
      <c r="AR455" s="134" t="s">
        <v>137</v>
      </c>
      <c r="AT455" s="134" t="s">
        <v>132</v>
      </c>
      <c r="AU455" s="134" t="s">
        <v>80</v>
      </c>
      <c r="AY455" s="17" t="s">
        <v>130</v>
      </c>
      <c r="BE455" s="135">
        <f>IF(N455="základní",J455,0)</f>
        <v>0</v>
      </c>
      <c r="BF455" s="135">
        <f>IF(N455="snížená",J455,0)</f>
        <v>0</v>
      </c>
      <c r="BG455" s="135">
        <f>IF(N455="zákl. přenesená",J455,0)</f>
        <v>0</v>
      </c>
      <c r="BH455" s="135">
        <f>IF(N455="sníž. přenesená",J455,0)</f>
        <v>0</v>
      </c>
      <c r="BI455" s="135">
        <f>IF(N455="nulová",J455,0)</f>
        <v>0</v>
      </c>
      <c r="BJ455" s="17" t="s">
        <v>78</v>
      </c>
      <c r="BK455" s="135">
        <f>ROUND(I455*H455,2)</f>
        <v>0</v>
      </c>
      <c r="BL455" s="17" t="s">
        <v>137</v>
      </c>
      <c r="BM455" s="134" t="s">
        <v>564</v>
      </c>
    </row>
    <row r="456" spans="2:65" s="1" customFormat="1" x14ac:dyDescent="0.2">
      <c r="B456" s="29"/>
      <c r="D456" s="136" t="s">
        <v>139</v>
      </c>
      <c r="F456" s="137" t="s">
        <v>563</v>
      </c>
      <c r="L456" s="29"/>
      <c r="M456" s="138"/>
      <c r="T456" s="49"/>
      <c r="AT456" s="17" t="s">
        <v>139</v>
      </c>
      <c r="AU456" s="17" t="s">
        <v>80</v>
      </c>
    </row>
    <row r="457" spans="2:65" s="1" customFormat="1" ht="67.2" x14ac:dyDescent="0.2">
      <c r="B457" s="29"/>
      <c r="D457" s="136" t="s">
        <v>140</v>
      </c>
      <c r="F457" s="139" t="s">
        <v>565</v>
      </c>
      <c r="L457" s="29"/>
      <c r="M457" s="138"/>
      <c r="T457" s="49"/>
      <c r="AT457" s="17" t="s">
        <v>140</v>
      </c>
      <c r="AU457" s="17" t="s">
        <v>80</v>
      </c>
    </row>
    <row r="458" spans="2:65" s="1" customFormat="1" ht="16.5" customHeight="1" x14ac:dyDescent="0.2">
      <c r="B458" s="123"/>
      <c r="C458" s="124" t="s">
        <v>566</v>
      </c>
      <c r="D458" s="124" t="s">
        <v>132</v>
      </c>
      <c r="E458" s="125" t="s">
        <v>567</v>
      </c>
      <c r="F458" s="126" t="s">
        <v>568</v>
      </c>
      <c r="G458" s="127" t="s">
        <v>505</v>
      </c>
      <c r="H458" s="128">
        <v>2</v>
      </c>
      <c r="I458" s="129"/>
      <c r="J458" s="129">
        <f>ROUND(I458*H458,2)</f>
        <v>0</v>
      </c>
      <c r="K458" s="126" t="s">
        <v>136</v>
      </c>
      <c r="L458" s="29"/>
      <c r="M458" s="130" t="s">
        <v>3</v>
      </c>
      <c r="N458" s="131" t="s">
        <v>41</v>
      </c>
      <c r="O458" s="132">
        <v>0</v>
      </c>
      <c r="P458" s="132">
        <f>O458*H458</f>
        <v>0</v>
      </c>
      <c r="Q458" s="132">
        <v>0</v>
      </c>
      <c r="R458" s="132">
        <f>Q458*H458</f>
        <v>0</v>
      </c>
      <c r="S458" s="132">
        <v>0</v>
      </c>
      <c r="T458" s="133">
        <f>S458*H458</f>
        <v>0</v>
      </c>
      <c r="AR458" s="134" t="s">
        <v>137</v>
      </c>
      <c r="AT458" s="134" t="s">
        <v>132</v>
      </c>
      <c r="AU458" s="134" t="s">
        <v>80</v>
      </c>
      <c r="AY458" s="17" t="s">
        <v>130</v>
      </c>
      <c r="BE458" s="135">
        <f>IF(N458="základní",J458,0)</f>
        <v>0</v>
      </c>
      <c r="BF458" s="135">
        <f>IF(N458="snížená",J458,0)</f>
        <v>0</v>
      </c>
      <c r="BG458" s="135">
        <f>IF(N458="zákl. přenesená",J458,0)</f>
        <v>0</v>
      </c>
      <c r="BH458" s="135">
        <f>IF(N458="sníž. přenesená",J458,0)</f>
        <v>0</v>
      </c>
      <c r="BI458" s="135">
        <f>IF(N458="nulová",J458,0)</f>
        <v>0</v>
      </c>
      <c r="BJ458" s="17" t="s">
        <v>78</v>
      </c>
      <c r="BK458" s="135">
        <f>ROUND(I458*H458,2)</f>
        <v>0</v>
      </c>
      <c r="BL458" s="17" t="s">
        <v>137</v>
      </c>
      <c r="BM458" s="134" t="s">
        <v>569</v>
      </c>
    </row>
    <row r="459" spans="2:65" s="1" customFormat="1" x14ac:dyDescent="0.2">
      <c r="B459" s="29"/>
      <c r="D459" s="136" t="s">
        <v>139</v>
      </c>
      <c r="F459" s="137" t="s">
        <v>568</v>
      </c>
      <c r="L459" s="29"/>
      <c r="M459" s="138"/>
      <c r="T459" s="49"/>
      <c r="AT459" s="17" t="s">
        <v>139</v>
      </c>
      <c r="AU459" s="17" t="s">
        <v>80</v>
      </c>
    </row>
    <row r="460" spans="2:65" s="1" customFormat="1" ht="48" x14ac:dyDescent="0.2">
      <c r="B460" s="29"/>
      <c r="D460" s="136" t="s">
        <v>140</v>
      </c>
      <c r="F460" s="139" t="s">
        <v>570</v>
      </c>
      <c r="L460" s="29"/>
      <c r="M460" s="138"/>
      <c r="T460" s="49"/>
      <c r="AT460" s="17" t="s">
        <v>140</v>
      </c>
      <c r="AU460" s="17" t="s">
        <v>80</v>
      </c>
    </row>
    <row r="461" spans="2:65" s="1" customFormat="1" ht="16.5" customHeight="1" x14ac:dyDescent="0.2">
      <c r="B461" s="123"/>
      <c r="C461" s="124" t="s">
        <v>571</v>
      </c>
      <c r="D461" s="124" t="s">
        <v>132</v>
      </c>
      <c r="E461" s="125" t="s">
        <v>572</v>
      </c>
      <c r="F461" s="126" t="s">
        <v>573</v>
      </c>
      <c r="G461" s="127" t="s">
        <v>505</v>
      </c>
      <c r="H461" s="128">
        <v>16</v>
      </c>
      <c r="I461" s="129"/>
      <c r="J461" s="129">
        <f>ROUND(I461*H461,2)</f>
        <v>0</v>
      </c>
      <c r="K461" s="126" t="s">
        <v>136</v>
      </c>
      <c r="L461" s="29"/>
      <c r="M461" s="130" t="s">
        <v>3</v>
      </c>
      <c r="N461" s="131" t="s">
        <v>41</v>
      </c>
      <c r="O461" s="132">
        <v>0</v>
      </c>
      <c r="P461" s="132">
        <f>O461*H461</f>
        <v>0</v>
      </c>
      <c r="Q461" s="132">
        <v>0</v>
      </c>
      <c r="R461" s="132">
        <f>Q461*H461</f>
        <v>0</v>
      </c>
      <c r="S461" s="132">
        <v>0</v>
      </c>
      <c r="T461" s="133">
        <f>S461*H461</f>
        <v>0</v>
      </c>
      <c r="AR461" s="134" t="s">
        <v>137</v>
      </c>
      <c r="AT461" s="134" t="s">
        <v>132</v>
      </c>
      <c r="AU461" s="134" t="s">
        <v>80</v>
      </c>
      <c r="AY461" s="17" t="s">
        <v>130</v>
      </c>
      <c r="BE461" s="135">
        <f>IF(N461="základní",J461,0)</f>
        <v>0</v>
      </c>
      <c r="BF461" s="135">
        <f>IF(N461="snížená",J461,0)</f>
        <v>0</v>
      </c>
      <c r="BG461" s="135">
        <f>IF(N461="zákl. přenesená",J461,0)</f>
        <v>0</v>
      </c>
      <c r="BH461" s="135">
        <f>IF(N461="sníž. přenesená",J461,0)</f>
        <v>0</v>
      </c>
      <c r="BI461" s="135">
        <f>IF(N461="nulová",J461,0)</f>
        <v>0</v>
      </c>
      <c r="BJ461" s="17" t="s">
        <v>78</v>
      </c>
      <c r="BK461" s="135">
        <f>ROUND(I461*H461,2)</f>
        <v>0</v>
      </c>
      <c r="BL461" s="17" t="s">
        <v>137</v>
      </c>
      <c r="BM461" s="134" t="s">
        <v>574</v>
      </c>
    </row>
    <row r="462" spans="2:65" s="1" customFormat="1" x14ac:dyDescent="0.2">
      <c r="B462" s="29"/>
      <c r="D462" s="136" t="s">
        <v>139</v>
      </c>
      <c r="F462" s="137" t="s">
        <v>573</v>
      </c>
      <c r="L462" s="29"/>
      <c r="M462" s="138"/>
      <c r="T462" s="49"/>
      <c r="AT462" s="17" t="s">
        <v>139</v>
      </c>
      <c r="AU462" s="17" t="s">
        <v>80</v>
      </c>
    </row>
    <row r="463" spans="2:65" s="1" customFormat="1" ht="48" x14ac:dyDescent="0.2">
      <c r="B463" s="29"/>
      <c r="D463" s="136" t="s">
        <v>140</v>
      </c>
      <c r="F463" s="139" t="s">
        <v>570</v>
      </c>
      <c r="L463" s="29"/>
      <c r="M463" s="138"/>
      <c r="T463" s="49"/>
      <c r="AT463" s="17" t="s">
        <v>140</v>
      </c>
      <c r="AU463" s="17" t="s">
        <v>80</v>
      </c>
    </row>
    <row r="464" spans="2:65" s="1" customFormat="1" ht="21.75" customHeight="1" x14ac:dyDescent="0.2">
      <c r="B464" s="123"/>
      <c r="C464" s="124" t="s">
        <v>575</v>
      </c>
      <c r="D464" s="124" t="s">
        <v>132</v>
      </c>
      <c r="E464" s="125" t="s">
        <v>576</v>
      </c>
      <c r="F464" s="126" t="s">
        <v>577</v>
      </c>
      <c r="G464" s="127" t="s">
        <v>505</v>
      </c>
      <c r="H464" s="128">
        <v>20</v>
      </c>
      <c r="I464" s="129"/>
      <c r="J464" s="129">
        <f>ROUND(I464*H464,2)</f>
        <v>0</v>
      </c>
      <c r="K464" s="126" t="s">
        <v>136</v>
      </c>
      <c r="L464" s="29"/>
      <c r="M464" s="130" t="s">
        <v>3</v>
      </c>
      <c r="N464" s="131" t="s">
        <v>41</v>
      </c>
      <c r="O464" s="132">
        <v>0</v>
      </c>
      <c r="P464" s="132">
        <f>O464*H464</f>
        <v>0</v>
      </c>
      <c r="Q464" s="132">
        <v>0</v>
      </c>
      <c r="R464" s="132">
        <f>Q464*H464</f>
        <v>0</v>
      </c>
      <c r="S464" s="132">
        <v>0</v>
      </c>
      <c r="T464" s="133">
        <f>S464*H464</f>
        <v>0</v>
      </c>
      <c r="AR464" s="134" t="s">
        <v>137</v>
      </c>
      <c r="AT464" s="134" t="s">
        <v>132</v>
      </c>
      <c r="AU464" s="134" t="s">
        <v>80</v>
      </c>
      <c r="AY464" s="17" t="s">
        <v>130</v>
      </c>
      <c r="BE464" s="135">
        <f>IF(N464="základní",J464,0)</f>
        <v>0</v>
      </c>
      <c r="BF464" s="135">
        <f>IF(N464="snížená",J464,0)</f>
        <v>0</v>
      </c>
      <c r="BG464" s="135">
        <f>IF(N464="zákl. přenesená",J464,0)</f>
        <v>0</v>
      </c>
      <c r="BH464" s="135">
        <f>IF(N464="sníž. přenesená",J464,0)</f>
        <v>0</v>
      </c>
      <c r="BI464" s="135">
        <f>IF(N464="nulová",J464,0)</f>
        <v>0</v>
      </c>
      <c r="BJ464" s="17" t="s">
        <v>78</v>
      </c>
      <c r="BK464" s="135">
        <f>ROUND(I464*H464,2)</f>
        <v>0</v>
      </c>
      <c r="BL464" s="17" t="s">
        <v>137</v>
      </c>
      <c r="BM464" s="134" t="s">
        <v>578</v>
      </c>
    </row>
    <row r="465" spans="2:65" s="1" customFormat="1" x14ac:dyDescent="0.2">
      <c r="B465" s="29"/>
      <c r="D465" s="136" t="s">
        <v>139</v>
      </c>
      <c r="F465" s="137" t="s">
        <v>577</v>
      </c>
      <c r="L465" s="29"/>
      <c r="M465" s="138"/>
      <c r="T465" s="49"/>
      <c r="AT465" s="17" t="s">
        <v>139</v>
      </c>
      <c r="AU465" s="17" t="s">
        <v>80</v>
      </c>
    </row>
    <row r="466" spans="2:65" s="1" customFormat="1" ht="67.2" x14ac:dyDescent="0.2">
      <c r="B466" s="29"/>
      <c r="D466" s="136" t="s">
        <v>140</v>
      </c>
      <c r="F466" s="139" t="s">
        <v>579</v>
      </c>
      <c r="L466" s="29"/>
      <c r="M466" s="138"/>
      <c r="T466" s="49"/>
      <c r="AT466" s="17" t="s">
        <v>140</v>
      </c>
      <c r="AU466" s="17" t="s">
        <v>80</v>
      </c>
    </row>
    <row r="467" spans="2:65" s="1" customFormat="1" ht="16.5" customHeight="1" x14ac:dyDescent="0.2">
      <c r="B467" s="123"/>
      <c r="C467" s="124" t="s">
        <v>580</v>
      </c>
      <c r="D467" s="124" t="s">
        <v>132</v>
      </c>
      <c r="E467" s="125" t="s">
        <v>581</v>
      </c>
      <c r="F467" s="126" t="s">
        <v>582</v>
      </c>
      <c r="G467" s="127" t="s">
        <v>181</v>
      </c>
      <c r="H467" s="128">
        <v>105</v>
      </c>
      <c r="I467" s="129"/>
      <c r="J467" s="129">
        <f>ROUND(I467*H467,2)</f>
        <v>0</v>
      </c>
      <c r="K467" s="126" t="s">
        <v>136</v>
      </c>
      <c r="L467" s="29"/>
      <c r="M467" s="130" t="s">
        <v>3</v>
      </c>
      <c r="N467" s="131" t="s">
        <v>41</v>
      </c>
      <c r="O467" s="132">
        <v>0</v>
      </c>
      <c r="P467" s="132">
        <f>O467*H467</f>
        <v>0</v>
      </c>
      <c r="Q467" s="132">
        <v>0</v>
      </c>
      <c r="R467" s="132">
        <f>Q467*H467</f>
        <v>0</v>
      </c>
      <c r="S467" s="132">
        <v>0</v>
      </c>
      <c r="T467" s="133">
        <f>S467*H467</f>
        <v>0</v>
      </c>
      <c r="AR467" s="134" t="s">
        <v>137</v>
      </c>
      <c r="AT467" s="134" t="s">
        <v>132</v>
      </c>
      <c r="AU467" s="134" t="s">
        <v>80</v>
      </c>
      <c r="AY467" s="17" t="s">
        <v>130</v>
      </c>
      <c r="BE467" s="135">
        <f>IF(N467="základní",J467,0)</f>
        <v>0</v>
      </c>
      <c r="BF467" s="135">
        <f>IF(N467="snížená",J467,0)</f>
        <v>0</v>
      </c>
      <c r="BG467" s="135">
        <f>IF(N467="zákl. přenesená",J467,0)</f>
        <v>0</v>
      </c>
      <c r="BH467" s="135">
        <f>IF(N467="sníž. přenesená",J467,0)</f>
        <v>0</v>
      </c>
      <c r="BI467" s="135">
        <f>IF(N467="nulová",J467,0)</f>
        <v>0</v>
      </c>
      <c r="BJ467" s="17" t="s">
        <v>78</v>
      </c>
      <c r="BK467" s="135">
        <f>ROUND(I467*H467,2)</f>
        <v>0</v>
      </c>
      <c r="BL467" s="17" t="s">
        <v>137</v>
      </c>
      <c r="BM467" s="134" t="s">
        <v>583</v>
      </c>
    </row>
    <row r="468" spans="2:65" s="1" customFormat="1" x14ac:dyDescent="0.2">
      <c r="B468" s="29"/>
      <c r="D468" s="136" t="s">
        <v>139</v>
      </c>
      <c r="F468" s="137" t="s">
        <v>582</v>
      </c>
      <c r="L468" s="29"/>
      <c r="M468" s="138"/>
      <c r="T468" s="49"/>
      <c r="AT468" s="17" t="s">
        <v>139</v>
      </c>
      <c r="AU468" s="17" t="s">
        <v>80</v>
      </c>
    </row>
    <row r="469" spans="2:65" s="1" customFormat="1" ht="76.8" x14ac:dyDescent="0.2">
      <c r="B469" s="29"/>
      <c r="D469" s="136" t="s">
        <v>140</v>
      </c>
      <c r="F469" s="139" t="s">
        <v>584</v>
      </c>
      <c r="L469" s="29"/>
      <c r="M469" s="138"/>
      <c r="T469" s="49"/>
      <c r="AT469" s="17" t="s">
        <v>140</v>
      </c>
      <c r="AU469" s="17" t="s">
        <v>80</v>
      </c>
    </row>
    <row r="470" spans="2:65" s="12" customFormat="1" x14ac:dyDescent="0.2">
      <c r="B470" s="140"/>
      <c r="D470" s="136" t="s">
        <v>142</v>
      </c>
      <c r="E470" s="141" t="s">
        <v>3</v>
      </c>
      <c r="F470" s="142" t="s">
        <v>585</v>
      </c>
      <c r="H470" s="143">
        <v>8.75</v>
      </c>
      <c r="L470" s="140"/>
      <c r="M470" s="144"/>
      <c r="T470" s="145"/>
      <c r="AT470" s="141" t="s">
        <v>142</v>
      </c>
      <c r="AU470" s="141" t="s">
        <v>80</v>
      </c>
      <c r="AV470" s="12" t="s">
        <v>80</v>
      </c>
      <c r="AW470" s="12" t="s">
        <v>31</v>
      </c>
      <c r="AX470" s="12" t="s">
        <v>70</v>
      </c>
      <c r="AY470" s="141" t="s">
        <v>130</v>
      </c>
    </row>
    <row r="471" spans="2:65" s="12" customFormat="1" x14ac:dyDescent="0.2">
      <c r="B471" s="140"/>
      <c r="D471" s="136" t="s">
        <v>142</v>
      </c>
      <c r="E471" s="141" t="s">
        <v>3</v>
      </c>
      <c r="F471" s="142" t="s">
        <v>586</v>
      </c>
      <c r="H471" s="143">
        <v>21.25</v>
      </c>
      <c r="L471" s="140"/>
      <c r="M471" s="144"/>
      <c r="T471" s="145"/>
      <c r="AT471" s="141" t="s">
        <v>142</v>
      </c>
      <c r="AU471" s="141" t="s">
        <v>80</v>
      </c>
      <c r="AV471" s="12" t="s">
        <v>80</v>
      </c>
      <c r="AW471" s="12" t="s">
        <v>31</v>
      </c>
      <c r="AX471" s="12" t="s">
        <v>70</v>
      </c>
      <c r="AY471" s="141" t="s">
        <v>130</v>
      </c>
    </row>
    <row r="472" spans="2:65" s="12" customFormat="1" x14ac:dyDescent="0.2">
      <c r="B472" s="140"/>
      <c r="D472" s="136" t="s">
        <v>142</v>
      </c>
      <c r="E472" s="141" t="s">
        <v>3</v>
      </c>
      <c r="F472" s="142" t="s">
        <v>587</v>
      </c>
      <c r="H472" s="143">
        <v>75</v>
      </c>
      <c r="L472" s="140"/>
      <c r="M472" s="144"/>
      <c r="T472" s="145"/>
      <c r="AT472" s="141" t="s">
        <v>142</v>
      </c>
      <c r="AU472" s="141" t="s">
        <v>80</v>
      </c>
      <c r="AV472" s="12" t="s">
        <v>80</v>
      </c>
      <c r="AW472" s="12" t="s">
        <v>31</v>
      </c>
      <c r="AX472" s="12" t="s">
        <v>70</v>
      </c>
      <c r="AY472" s="141" t="s">
        <v>130</v>
      </c>
    </row>
    <row r="473" spans="2:65" s="13" customFormat="1" x14ac:dyDescent="0.2">
      <c r="B473" s="146"/>
      <c r="D473" s="136" t="s">
        <v>142</v>
      </c>
      <c r="E473" s="147" t="s">
        <v>3</v>
      </c>
      <c r="F473" s="148" t="s">
        <v>149</v>
      </c>
      <c r="H473" s="149">
        <v>105</v>
      </c>
      <c r="L473" s="146"/>
      <c r="M473" s="150"/>
      <c r="T473" s="151"/>
      <c r="AT473" s="147" t="s">
        <v>142</v>
      </c>
      <c r="AU473" s="147" t="s">
        <v>80</v>
      </c>
      <c r="AV473" s="13" t="s">
        <v>137</v>
      </c>
      <c r="AW473" s="13" t="s">
        <v>31</v>
      </c>
      <c r="AX473" s="13" t="s">
        <v>78</v>
      </c>
      <c r="AY473" s="147" t="s">
        <v>130</v>
      </c>
    </row>
    <row r="474" spans="2:65" s="1" customFormat="1" ht="16.5" customHeight="1" x14ac:dyDescent="0.2">
      <c r="B474" s="123"/>
      <c r="C474" s="124" t="s">
        <v>588</v>
      </c>
      <c r="D474" s="124" t="s">
        <v>132</v>
      </c>
      <c r="E474" s="125" t="s">
        <v>589</v>
      </c>
      <c r="F474" s="126" t="s">
        <v>590</v>
      </c>
      <c r="G474" s="127" t="s">
        <v>181</v>
      </c>
      <c r="H474" s="128">
        <v>105</v>
      </c>
      <c r="I474" s="129"/>
      <c r="J474" s="129">
        <f>ROUND(I474*H474,2)</f>
        <v>0</v>
      </c>
      <c r="K474" s="126" t="s">
        <v>136</v>
      </c>
      <c r="L474" s="29"/>
      <c r="M474" s="130" t="s">
        <v>3</v>
      </c>
      <c r="N474" s="131" t="s">
        <v>41</v>
      </c>
      <c r="O474" s="132">
        <v>0</v>
      </c>
      <c r="P474" s="132">
        <f>O474*H474</f>
        <v>0</v>
      </c>
      <c r="Q474" s="132">
        <v>0</v>
      </c>
      <c r="R474" s="132">
        <f>Q474*H474</f>
        <v>0</v>
      </c>
      <c r="S474" s="132">
        <v>0</v>
      </c>
      <c r="T474" s="133">
        <f>S474*H474</f>
        <v>0</v>
      </c>
      <c r="AR474" s="134" t="s">
        <v>137</v>
      </c>
      <c r="AT474" s="134" t="s">
        <v>132</v>
      </c>
      <c r="AU474" s="134" t="s">
        <v>80</v>
      </c>
      <c r="AY474" s="17" t="s">
        <v>130</v>
      </c>
      <c r="BE474" s="135">
        <f>IF(N474="základní",J474,0)</f>
        <v>0</v>
      </c>
      <c r="BF474" s="135">
        <f>IF(N474="snížená",J474,0)</f>
        <v>0</v>
      </c>
      <c r="BG474" s="135">
        <f>IF(N474="zákl. přenesená",J474,0)</f>
        <v>0</v>
      </c>
      <c r="BH474" s="135">
        <f>IF(N474="sníž. přenesená",J474,0)</f>
        <v>0</v>
      </c>
      <c r="BI474" s="135">
        <f>IF(N474="nulová",J474,0)</f>
        <v>0</v>
      </c>
      <c r="BJ474" s="17" t="s">
        <v>78</v>
      </c>
      <c r="BK474" s="135">
        <f>ROUND(I474*H474,2)</f>
        <v>0</v>
      </c>
      <c r="BL474" s="17" t="s">
        <v>137</v>
      </c>
      <c r="BM474" s="134" t="s">
        <v>591</v>
      </c>
    </row>
    <row r="475" spans="2:65" s="1" customFormat="1" x14ac:dyDescent="0.2">
      <c r="B475" s="29"/>
      <c r="D475" s="136" t="s">
        <v>139</v>
      </c>
      <c r="F475" s="137" t="s">
        <v>590</v>
      </c>
      <c r="L475" s="29"/>
      <c r="M475" s="138"/>
      <c r="T475" s="49"/>
      <c r="AT475" s="17" t="s">
        <v>139</v>
      </c>
      <c r="AU475" s="17" t="s">
        <v>80</v>
      </c>
    </row>
    <row r="476" spans="2:65" s="1" customFormat="1" ht="76.8" x14ac:dyDescent="0.2">
      <c r="B476" s="29"/>
      <c r="D476" s="136" t="s">
        <v>140</v>
      </c>
      <c r="F476" s="139" t="s">
        <v>584</v>
      </c>
      <c r="L476" s="29"/>
      <c r="M476" s="138"/>
      <c r="T476" s="49"/>
      <c r="AT476" s="17" t="s">
        <v>140</v>
      </c>
      <c r="AU476" s="17" t="s">
        <v>80</v>
      </c>
    </row>
    <row r="477" spans="2:65" s="12" customFormat="1" x14ac:dyDescent="0.2">
      <c r="B477" s="140"/>
      <c r="D477" s="136" t="s">
        <v>142</v>
      </c>
      <c r="E477" s="141" t="s">
        <v>3</v>
      </c>
      <c r="F477" s="142" t="s">
        <v>585</v>
      </c>
      <c r="H477" s="143">
        <v>8.75</v>
      </c>
      <c r="L477" s="140"/>
      <c r="M477" s="144"/>
      <c r="T477" s="145"/>
      <c r="AT477" s="141" t="s">
        <v>142</v>
      </c>
      <c r="AU477" s="141" t="s">
        <v>80</v>
      </c>
      <c r="AV477" s="12" t="s">
        <v>80</v>
      </c>
      <c r="AW477" s="12" t="s">
        <v>31</v>
      </c>
      <c r="AX477" s="12" t="s">
        <v>70</v>
      </c>
      <c r="AY477" s="141" t="s">
        <v>130</v>
      </c>
    </row>
    <row r="478" spans="2:65" s="12" customFormat="1" x14ac:dyDescent="0.2">
      <c r="B478" s="140"/>
      <c r="D478" s="136" t="s">
        <v>142</v>
      </c>
      <c r="E478" s="141" t="s">
        <v>3</v>
      </c>
      <c r="F478" s="142" t="s">
        <v>586</v>
      </c>
      <c r="H478" s="143">
        <v>21.25</v>
      </c>
      <c r="L478" s="140"/>
      <c r="M478" s="144"/>
      <c r="T478" s="145"/>
      <c r="AT478" s="141" t="s">
        <v>142</v>
      </c>
      <c r="AU478" s="141" t="s">
        <v>80</v>
      </c>
      <c r="AV478" s="12" t="s">
        <v>80</v>
      </c>
      <c r="AW478" s="12" t="s">
        <v>31</v>
      </c>
      <c r="AX478" s="12" t="s">
        <v>70</v>
      </c>
      <c r="AY478" s="141" t="s">
        <v>130</v>
      </c>
    </row>
    <row r="479" spans="2:65" s="12" customFormat="1" x14ac:dyDescent="0.2">
      <c r="B479" s="140"/>
      <c r="D479" s="136" t="s">
        <v>142</v>
      </c>
      <c r="E479" s="141" t="s">
        <v>3</v>
      </c>
      <c r="F479" s="142" t="s">
        <v>587</v>
      </c>
      <c r="H479" s="143">
        <v>75</v>
      </c>
      <c r="L479" s="140"/>
      <c r="M479" s="144"/>
      <c r="T479" s="145"/>
      <c r="AT479" s="141" t="s">
        <v>142</v>
      </c>
      <c r="AU479" s="141" t="s">
        <v>80</v>
      </c>
      <c r="AV479" s="12" t="s">
        <v>80</v>
      </c>
      <c r="AW479" s="12" t="s">
        <v>31</v>
      </c>
      <c r="AX479" s="12" t="s">
        <v>70</v>
      </c>
      <c r="AY479" s="141" t="s">
        <v>130</v>
      </c>
    </row>
    <row r="480" spans="2:65" s="13" customFormat="1" x14ac:dyDescent="0.2">
      <c r="B480" s="146"/>
      <c r="D480" s="136" t="s">
        <v>142</v>
      </c>
      <c r="E480" s="147" t="s">
        <v>3</v>
      </c>
      <c r="F480" s="148" t="s">
        <v>149</v>
      </c>
      <c r="H480" s="149">
        <v>105</v>
      </c>
      <c r="L480" s="146"/>
      <c r="M480" s="150"/>
      <c r="T480" s="151"/>
      <c r="AT480" s="147" t="s">
        <v>142</v>
      </c>
      <c r="AU480" s="147" t="s">
        <v>80</v>
      </c>
      <c r="AV480" s="13" t="s">
        <v>137</v>
      </c>
      <c r="AW480" s="13" t="s">
        <v>31</v>
      </c>
      <c r="AX480" s="13" t="s">
        <v>78</v>
      </c>
      <c r="AY480" s="147" t="s">
        <v>130</v>
      </c>
    </row>
    <row r="481" spans="2:65" s="1" customFormat="1" ht="16.5" customHeight="1" x14ac:dyDescent="0.2">
      <c r="B481" s="123"/>
      <c r="C481" s="124" t="s">
        <v>592</v>
      </c>
      <c r="D481" s="124" t="s">
        <v>132</v>
      </c>
      <c r="E481" s="125" t="s">
        <v>593</v>
      </c>
      <c r="F481" s="126" t="s">
        <v>594</v>
      </c>
      <c r="G481" s="127" t="s">
        <v>135</v>
      </c>
      <c r="H481" s="128">
        <v>1.099</v>
      </c>
      <c r="I481" s="129"/>
      <c r="J481" s="129">
        <f>ROUND(I481*H481,2)</f>
        <v>0</v>
      </c>
      <c r="K481" s="126" t="s">
        <v>136</v>
      </c>
      <c r="L481" s="29"/>
      <c r="M481" s="130" t="s">
        <v>3</v>
      </c>
      <c r="N481" s="131" t="s">
        <v>41</v>
      </c>
      <c r="O481" s="132">
        <v>0</v>
      </c>
      <c r="P481" s="132">
        <f>O481*H481</f>
        <v>0</v>
      </c>
      <c r="Q481" s="132">
        <v>0</v>
      </c>
      <c r="R481" s="132">
        <f>Q481*H481</f>
        <v>0</v>
      </c>
      <c r="S481" s="132">
        <v>0</v>
      </c>
      <c r="T481" s="133">
        <f>S481*H481</f>
        <v>0</v>
      </c>
      <c r="AR481" s="134" t="s">
        <v>137</v>
      </c>
      <c r="AT481" s="134" t="s">
        <v>132</v>
      </c>
      <c r="AU481" s="134" t="s">
        <v>80</v>
      </c>
      <c r="AY481" s="17" t="s">
        <v>130</v>
      </c>
      <c r="BE481" s="135">
        <f>IF(N481="základní",J481,0)</f>
        <v>0</v>
      </c>
      <c r="BF481" s="135">
        <f>IF(N481="snížená",J481,0)</f>
        <v>0</v>
      </c>
      <c r="BG481" s="135">
        <f>IF(N481="zákl. přenesená",J481,0)</f>
        <v>0</v>
      </c>
      <c r="BH481" s="135">
        <f>IF(N481="sníž. přenesená",J481,0)</f>
        <v>0</v>
      </c>
      <c r="BI481" s="135">
        <f>IF(N481="nulová",J481,0)</f>
        <v>0</v>
      </c>
      <c r="BJ481" s="17" t="s">
        <v>78</v>
      </c>
      <c r="BK481" s="135">
        <f>ROUND(I481*H481,2)</f>
        <v>0</v>
      </c>
      <c r="BL481" s="17" t="s">
        <v>137</v>
      </c>
      <c r="BM481" s="134" t="s">
        <v>595</v>
      </c>
    </row>
    <row r="482" spans="2:65" s="1" customFormat="1" x14ac:dyDescent="0.2">
      <c r="B482" s="29"/>
      <c r="D482" s="136" t="s">
        <v>139</v>
      </c>
      <c r="F482" s="137" t="s">
        <v>594</v>
      </c>
      <c r="L482" s="29"/>
      <c r="M482" s="138"/>
      <c r="T482" s="49"/>
      <c r="AT482" s="17" t="s">
        <v>139</v>
      </c>
      <c r="AU482" s="17" t="s">
        <v>80</v>
      </c>
    </row>
    <row r="483" spans="2:65" s="1" customFormat="1" ht="57.6" x14ac:dyDescent="0.2">
      <c r="B483" s="29"/>
      <c r="D483" s="136" t="s">
        <v>140</v>
      </c>
      <c r="F483" s="139" t="s">
        <v>596</v>
      </c>
      <c r="L483" s="29"/>
      <c r="M483" s="138"/>
      <c r="T483" s="49"/>
      <c r="AT483" s="17" t="s">
        <v>140</v>
      </c>
      <c r="AU483" s="17" t="s">
        <v>80</v>
      </c>
    </row>
    <row r="484" spans="2:65" s="1" customFormat="1" ht="19.2" x14ac:dyDescent="0.2">
      <c r="B484" s="29"/>
      <c r="D484" s="136" t="s">
        <v>344</v>
      </c>
      <c r="F484" s="139" t="s">
        <v>597</v>
      </c>
      <c r="L484" s="29"/>
      <c r="M484" s="138"/>
      <c r="T484" s="49"/>
      <c r="AT484" s="17" t="s">
        <v>344</v>
      </c>
      <c r="AU484" s="17" t="s">
        <v>80</v>
      </c>
    </row>
    <row r="485" spans="2:65" s="12" customFormat="1" x14ac:dyDescent="0.2">
      <c r="B485" s="140"/>
      <c r="D485" s="136" t="s">
        <v>142</v>
      </c>
      <c r="E485" s="141" t="s">
        <v>3</v>
      </c>
      <c r="F485" s="142" t="s">
        <v>598</v>
      </c>
      <c r="H485" s="143">
        <v>1.099</v>
      </c>
      <c r="L485" s="140"/>
      <c r="M485" s="144"/>
      <c r="T485" s="145"/>
      <c r="AT485" s="141" t="s">
        <v>142</v>
      </c>
      <c r="AU485" s="141" t="s">
        <v>80</v>
      </c>
      <c r="AV485" s="12" t="s">
        <v>80</v>
      </c>
      <c r="AW485" s="12" t="s">
        <v>31</v>
      </c>
      <c r="AX485" s="12" t="s">
        <v>78</v>
      </c>
      <c r="AY485" s="141" t="s">
        <v>130</v>
      </c>
    </row>
    <row r="486" spans="2:65" s="1" customFormat="1" ht="16.5" customHeight="1" x14ac:dyDescent="0.2">
      <c r="B486" s="123"/>
      <c r="C486" s="124" t="s">
        <v>599</v>
      </c>
      <c r="D486" s="124" t="s">
        <v>132</v>
      </c>
      <c r="E486" s="125" t="s">
        <v>600</v>
      </c>
      <c r="F486" s="126" t="s">
        <v>601</v>
      </c>
      <c r="G486" s="127" t="s">
        <v>211</v>
      </c>
      <c r="H486" s="128">
        <v>21</v>
      </c>
      <c r="I486" s="129"/>
      <c r="J486" s="129">
        <f>ROUND(I486*H486,2)</f>
        <v>0</v>
      </c>
      <c r="K486" s="126" t="s">
        <v>136</v>
      </c>
      <c r="L486" s="29"/>
      <c r="M486" s="130" t="s">
        <v>3</v>
      </c>
      <c r="N486" s="131" t="s">
        <v>41</v>
      </c>
      <c r="O486" s="132">
        <v>0</v>
      </c>
      <c r="P486" s="132">
        <f>O486*H486</f>
        <v>0</v>
      </c>
      <c r="Q486" s="132">
        <v>0</v>
      </c>
      <c r="R486" s="132">
        <f>Q486*H486</f>
        <v>0</v>
      </c>
      <c r="S486" s="132">
        <v>0</v>
      </c>
      <c r="T486" s="133">
        <f>S486*H486</f>
        <v>0</v>
      </c>
      <c r="AR486" s="134" t="s">
        <v>137</v>
      </c>
      <c r="AT486" s="134" t="s">
        <v>132</v>
      </c>
      <c r="AU486" s="134" t="s">
        <v>80</v>
      </c>
      <c r="AY486" s="17" t="s">
        <v>130</v>
      </c>
      <c r="BE486" s="135">
        <f>IF(N486="základní",J486,0)</f>
        <v>0</v>
      </c>
      <c r="BF486" s="135">
        <f>IF(N486="snížená",J486,0)</f>
        <v>0</v>
      </c>
      <c r="BG486" s="135">
        <f>IF(N486="zákl. přenesená",J486,0)</f>
        <v>0</v>
      </c>
      <c r="BH486" s="135">
        <f>IF(N486="sníž. přenesená",J486,0)</f>
        <v>0</v>
      </c>
      <c r="BI486" s="135">
        <f>IF(N486="nulová",J486,0)</f>
        <v>0</v>
      </c>
      <c r="BJ486" s="17" t="s">
        <v>78</v>
      </c>
      <c r="BK486" s="135">
        <f>ROUND(I486*H486,2)</f>
        <v>0</v>
      </c>
      <c r="BL486" s="17" t="s">
        <v>137</v>
      </c>
      <c r="BM486" s="134" t="s">
        <v>602</v>
      </c>
    </row>
    <row r="487" spans="2:65" s="1" customFormat="1" x14ac:dyDescent="0.2">
      <c r="B487" s="29"/>
      <c r="D487" s="136" t="s">
        <v>139</v>
      </c>
      <c r="F487" s="137" t="s">
        <v>601</v>
      </c>
      <c r="L487" s="29"/>
      <c r="M487" s="138"/>
      <c r="T487" s="49"/>
      <c r="AT487" s="17" t="s">
        <v>139</v>
      </c>
      <c r="AU487" s="17" t="s">
        <v>80</v>
      </c>
    </row>
    <row r="488" spans="2:65" s="1" customFormat="1" ht="57.6" x14ac:dyDescent="0.2">
      <c r="B488" s="29"/>
      <c r="D488" s="136" t="s">
        <v>140</v>
      </c>
      <c r="F488" s="139" t="s">
        <v>603</v>
      </c>
      <c r="L488" s="29"/>
      <c r="M488" s="138"/>
      <c r="T488" s="49"/>
      <c r="AT488" s="17" t="s">
        <v>140</v>
      </c>
      <c r="AU488" s="17" t="s">
        <v>80</v>
      </c>
    </row>
    <row r="489" spans="2:65" s="12" customFormat="1" x14ac:dyDescent="0.2">
      <c r="B489" s="140"/>
      <c r="D489" s="136" t="s">
        <v>142</v>
      </c>
      <c r="E489" s="141" t="s">
        <v>3</v>
      </c>
      <c r="F489" s="142" t="s">
        <v>604</v>
      </c>
      <c r="H489" s="143">
        <v>21</v>
      </c>
      <c r="L489" s="140"/>
      <c r="M489" s="144"/>
      <c r="T489" s="145"/>
      <c r="AT489" s="141" t="s">
        <v>142</v>
      </c>
      <c r="AU489" s="141" t="s">
        <v>80</v>
      </c>
      <c r="AV489" s="12" t="s">
        <v>80</v>
      </c>
      <c r="AW489" s="12" t="s">
        <v>31</v>
      </c>
      <c r="AX489" s="12" t="s">
        <v>78</v>
      </c>
      <c r="AY489" s="141" t="s">
        <v>130</v>
      </c>
    </row>
    <row r="490" spans="2:65" s="1" customFormat="1" ht="16.5" customHeight="1" x14ac:dyDescent="0.2">
      <c r="B490" s="123"/>
      <c r="C490" s="124" t="s">
        <v>605</v>
      </c>
      <c r="D490" s="124" t="s">
        <v>132</v>
      </c>
      <c r="E490" s="125" t="s">
        <v>606</v>
      </c>
      <c r="F490" s="126" t="s">
        <v>607</v>
      </c>
      <c r="G490" s="127" t="s">
        <v>211</v>
      </c>
      <c r="H490" s="128">
        <v>540</v>
      </c>
      <c r="I490" s="129"/>
      <c r="J490" s="129">
        <f>ROUND(I490*H490,2)</f>
        <v>0</v>
      </c>
      <c r="K490" s="126" t="s">
        <v>3</v>
      </c>
      <c r="L490" s="29"/>
      <c r="M490" s="130" t="s">
        <v>3</v>
      </c>
      <c r="N490" s="131" t="s">
        <v>41</v>
      </c>
      <c r="O490" s="132">
        <v>0</v>
      </c>
      <c r="P490" s="132">
        <f>O490*H490</f>
        <v>0</v>
      </c>
      <c r="Q490" s="132">
        <v>0</v>
      </c>
      <c r="R490" s="132">
        <f>Q490*H490</f>
        <v>0</v>
      </c>
      <c r="S490" s="132">
        <v>0</v>
      </c>
      <c r="T490" s="133">
        <f>S490*H490</f>
        <v>0</v>
      </c>
      <c r="AR490" s="134" t="s">
        <v>137</v>
      </c>
      <c r="AT490" s="134" t="s">
        <v>132</v>
      </c>
      <c r="AU490" s="134" t="s">
        <v>80</v>
      </c>
      <c r="AY490" s="17" t="s">
        <v>130</v>
      </c>
      <c r="BE490" s="135">
        <f>IF(N490="základní",J490,0)</f>
        <v>0</v>
      </c>
      <c r="BF490" s="135">
        <f>IF(N490="snížená",J490,0)</f>
        <v>0</v>
      </c>
      <c r="BG490" s="135">
        <f>IF(N490="zákl. přenesená",J490,0)</f>
        <v>0</v>
      </c>
      <c r="BH490" s="135">
        <f>IF(N490="sníž. přenesená",J490,0)</f>
        <v>0</v>
      </c>
      <c r="BI490" s="135">
        <f>IF(N490="nulová",J490,0)</f>
        <v>0</v>
      </c>
      <c r="BJ490" s="17" t="s">
        <v>78</v>
      </c>
      <c r="BK490" s="135">
        <f>ROUND(I490*H490,2)</f>
        <v>0</v>
      </c>
      <c r="BL490" s="17" t="s">
        <v>137</v>
      </c>
      <c r="BM490" s="134" t="s">
        <v>608</v>
      </c>
    </row>
    <row r="491" spans="2:65" s="1" customFormat="1" x14ac:dyDescent="0.2">
      <c r="B491" s="29"/>
      <c r="D491" s="136" t="s">
        <v>139</v>
      </c>
      <c r="F491" s="137" t="s">
        <v>607</v>
      </c>
      <c r="L491" s="29"/>
      <c r="M491" s="138"/>
      <c r="T491" s="49"/>
      <c r="AT491" s="17" t="s">
        <v>139</v>
      </c>
      <c r="AU491" s="17" t="s">
        <v>80</v>
      </c>
    </row>
    <row r="492" spans="2:65" s="12" customFormat="1" x14ac:dyDescent="0.2">
      <c r="B492" s="140"/>
      <c r="D492" s="136" t="s">
        <v>142</v>
      </c>
      <c r="E492" s="141" t="s">
        <v>3</v>
      </c>
      <c r="F492" s="142" t="s">
        <v>609</v>
      </c>
      <c r="H492" s="143">
        <v>540</v>
      </c>
      <c r="L492" s="140"/>
      <c r="M492" s="144"/>
      <c r="T492" s="145"/>
      <c r="AT492" s="141" t="s">
        <v>142</v>
      </c>
      <c r="AU492" s="141" t="s">
        <v>80</v>
      </c>
      <c r="AV492" s="12" t="s">
        <v>80</v>
      </c>
      <c r="AW492" s="12" t="s">
        <v>31</v>
      </c>
      <c r="AX492" s="12" t="s">
        <v>78</v>
      </c>
      <c r="AY492" s="141" t="s">
        <v>130</v>
      </c>
    </row>
    <row r="493" spans="2:65" s="1" customFormat="1" ht="16.5" customHeight="1" x14ac:dyDescent="0.2">
      <c r="B493" s="123"/>
      <c r="C493" s="124" t="s">
        <v>610</v>
      </c>
      <c r="D493" s="124" t="s">
        <v>132</v>
      </c>
      <c r="E493" s="125" t="s">
        <v>611</v>
      </c>
      <c r="F493" s="126" t="s">
        <v>612</v>
      </c>
      <c r="G493" s="127" t="s">
        <v>211</v>
      </c>
      <c r="H493" s="128">
        <v>60</v>
      </c>
      <c r="I493" s="129"/>
      <c r="J493" s="129">
        <f>ROUND(I493*H493,2)</f>
        <v>0</v>
      </c>
      <c r="K493" s="126" t="s">
        <v>136</v>
      </c>
      <c r="L493" s="29"/>
      <c r="M493" s="130" t="s">
        <v>3</v>
      </c>
      <c r="N493" s="131" t="s">
        <v>41</v>
      </c>
      <c r="O493" s="132">
        <v>0</v>
      </c>
      <c r="P493" s="132">
        <f>O493*H493</f>
        <v>0</v>
      </c>
      <c r="Q493" s="132">
        <v>0</v>
      </c>
      <c r="R493" s="132">
        <f>Q493*H493</f>
        <v>0</v>
      </c>
      <c r="S493" s="132">
        <v>0</v>
      </c>
      <c r="T493" s="133">
        <f>S493*H493</f>
        <v>0</v>
      </c>
      <c r="AR493" s="134" t="s">
        <v>137</v>
      </c>
      <c r="AT493" s="134" t="s">
        <v>132</v>
      </c>
      <c r="AU493" s="134" t="s">
        <v>80</v>
      </c>
      <c r="AY493" s="17" t="s">
        <v>130</v>
      </c>
      <c r="BE493" s="135">
        <f>IF(N493="základní",J493,0)</f>
        <v>0</v>
      </c>
      <c r="BF493" s="135">
        <f>IF(N493="snížená",J493,0)</f>
        <v>0</v>
      </c>
      <c r="BG493" s="135">
        <f>IF(N493="zákl. přenesená",J493,0)</f>
        <v>0</v>
      </c>
      <c r="BH493" s="135">
        <f>IF(N493="sníž. přenesená",J493,0)</f>
        <v>0</v>
      </c>
      <c r="BI493" s="135">
        <f>IF(N493="nulová",J493,0)</f>
        <v>0</v>
      </c>
      <c r="BJ493" s="17" t="s">
        <v>78</v>
      </c>
      <c r="BK493" s="135">
        <f>ROUND(I493*H493,2)</f>
        <v>0</v>
      </c>
      <c r="BL493" s="17" t="s">
        <v>137</v>
      </c>
      <c r="BM493" s="134" t="s">
        <v>613</v>
      </c>
    </row>
    <row r="494" spans="2:65" s="1" customFormat="1" x14ac:dyDescent="0.2">
      <c r="B494" s="29"/>
      <c r="D494" s="136" t="s">
        <v>139</v>
      </c>
      <c r="F494" s="137" t="s">
        <v>612</v>
      </c>
      <c r="L494" s="29"/>
      <c r="M494" s="138"/>
      <c r="T494" s="49"/>
      <c r="AT494" s="17" t="s">
        <v>139</v>
      </c>
      <c r="AU494" s="17" t="s">
        <v>80</v>
      </c>
    </row>
    <row r="495" spans="2:65" s="1" customFormat="1" ht="57.6" x14ac:dyDescent="0.2">
      <c r="B495" s="29"/>
      <c r="D495" s="136" t="s">
        <v>140</v>
      </c>
      <c r="F495" s="139" t="s">
        <v>614</v>
      </c>
      <c r="L495" s="29"/>
      <c r="M495" s="138"/>
      <c r="T495" s="49"/>
      <c r="AT495" s="17" t="s">
        <v>140</v>
      </c>
      <c r="AU495" s="17" t="s">
        <v>80</v>
      </c>
    </row>
    <row r="496" spans="2:65" s="12" customFormat="1" x14ac:dyDescent="0.2">
      <c r="B496" s="140"/>
      <c r="D496" s="136" t="s">
        <v>142</v>
      </c>
      <c r="E496" s="141" t="s">
        <v>3</v>
      </c>
      <c r="F496" s="142" t="s">
        <v>615</v>
      </c>
      <c r="H496" s="143">
        <v>60</v>
      </c>
      <c r="L496" s="140"/>
      <c r="M496" s="144"/>
      <c r="T496" s="145"/>
      <c r="AT496" s="141" t="s">
        <v>142</v>
      </c>
      <c r="AU496" s="141" t="s">
        <v>80</v>
      </c>
      <c r="AV496" s="12" t="s">
        <v>80</v>
      </c>
      <c r="AW496" s="12" t="s">
        <v>31</v>
      </c>
      <c r="AX496" s="12" t="s">
        <v>78</v>
      </c>
      <c r="AY496" s="141" t="s">
        <v>130</v>
      </c>
    </row>
    <row r="497" spans="2:65" s="1" customFormat="1" ht="16.5" customHeight="1" x14ac:dyDescent="0.2">
      <c r="B497" s="123"/>
      <c r="C497" s="124" t="s">
        <v>616</v>
      </c>
      <c r="D497" s="124" t="s">
        <v>132</v>
      </c>
      <c r="E497" s="125" t="s">
        <v>617</v>
      </c>
      <c r="F497" s="126" t="s">
        <v>618</v>
      </c>
      <c r="G497" s="127" t="s">
        <v>211</v>
      </c>
      <c r="H497" s="128">
        <v>65</v>
      </c>
      <c r="I497" s="129"/>
      <c r="J497" s="129">
        <f>ROUND(I497*H497,2)</f>
        <v>0</v>
      </c>
      <c r="K497" s="126" t="s">
        <v>136</v>
      </c>
      <c r="L497" s="29"/>
      <c r="M497" s="130" t="s">
        <v>3</v>
      </c>
      <c r="N497" s="131" t="s">
        <v>41</v>
      </c>
      <c r="O497" s="132">
        <v>0</v>
      </c>
      <c r="P497" s="132">
        <f>O497*H497</f>
        <v>0</v>
      </c>
      <c r="Q497" s="132">
        <v>0</v>
      </c>
      <c r="R497" s="132">
        <f>Q497*H497</f>
        <v>0</v>
      </c>
      <c r="S497" s="132">
        <v>0</v>
      </c>
      <c r="T497" s="133">
        <f>S497*H497</f>
        <v>0</v>
      </c>
      <c r="AR497" s="134" t="s">
        <v>137</v>
      </c>
      <c r="AT497" s="134" t="s">
        <v>132</v>
      </c>
      <c r="AU497" s="134" t="s">
        <v>80</v>
      </c>
      <c r="AY497" s="17" t="s">
        <v>130</v>
      </c>
      <c r="BE497" s="135">
        <f>IF(N497="základní",J497,0)</f>
        <v>0</v>
      </c>
      <c r="BF497" s="135">
        <f>IF(N497="snížená",J497,0)</f>
        <v>0</v>
      </c>
      <c r="BG497" s="135">
        <f>IF(N497="zákl. přenesená",J497,0)</f>
        <v>0</v>
      </c>
      <c r="BH497" s="135">
        <f>IF(N497="sníž. přenesená",J497,0)</f>
        <v>0</v>
      </c>
      <c r="BI497" s="135">
        <f>IF(N497="nulová",J497,0)</f>
        <v>0</v>
      </c>
      <c r="BJ497" s="17" t="s">
        <v>78</v>
      </c>
      <c r="BK497" s="135">
        <f>ROUND(I497*H497,2)</f>
        <v>0</v>
      </c>
      <c r="BL497" s="17" t="s">
        <v>137</v>
      </c>
      <c r="BM497" s="134" t="s">
        <v>619</v>
      </c>
    </row>
    <row r="498" spans="2:65" s="1" customFormat="1" x14ac:dyDescent="0.2">
      <c r="B498" s="29"/>
      <c r="D498" s="136" t="s">
        <v>139</v>
      </c>
      <c r="F498" s="137" t="s">
        <v>618</v>
      </c>
      <c r="L498" s="29"/>
      <c r="M498" s="138"/>
      <c r="T498" s="49"/>
      <c r="AT498" s="17" t="s">
        <v>139</v>
      </c>
      <c r="AU498" s="17" t="s">
        <v>80</v>
      </c>
    </row>
    <row r="499" spans="2:65" s="1" customFormat="1" ht="57.6" x14ac:dyDescent="0.2">
      <c r="B499" s="29"/>
      <c r="D499" s="136" t="s">
        <v>140</v>
      </c>
      <c r="F499" s="139" t="s">
        <v>620</v>
      </c>
      <c r="L499" s="29"/>
      <c r="M499" s="138"/>
      <c r="T499" s="49"/>
      <c r="AT499" s="17" t="s">
        <v>140</v>
      </c>
      <c r="AU499" s="17" t="s">
        <v>80</v>
      </c>
    </row>
    <row r="500" spans="2:65" s="12" customFormat="1" x14ac:dyDescent="0.2">
      <c r="B500" s="140"/>
      <c r="D500" s="136" t="s">
        <v>142</v>
      </c>
      <c r="E500" s="141" t="s">
        <v>3</v>
      </c>
      <c r="F500" s="142" t="s">
        <v>621</v>
      </c>
      <c r="H500" s="143">
        <v>65</v>
      </c>
      <c r="L500" s="140"/>
      <c r="M500" s="144"/>
      <c r="T500" s="145"/>
      <c r="AT500" s="141" t="s">
        <v>142</v>
      </c>
      <c r="AU500" s="141" t="s">
        <v>80</v>
      </c>
      <c r="AV500" s="12" t="s">
        <v>80</v>
      </c>
      <c r="AW500" s="12" t="s">
        <v>31</v>
      </c>
      <c r="AX500" s="12" t="s">
        <v>78</v>
      </c>
      <c r="AY500" s="141" t="s">
        <v>130</v>
      </c>
    </row>
    <row r="501" spans="2:65" s="1" customFormat="1" ht="16.5" customHeight="1" x14ac:dyDescent="0.2">
      <c r="B501" s="123"/>
      <c r="C501" s="124" t="s">
        <v>622</v>
      </c>
      <c r="D501" s="124" t="s">
        <v>132</v>
      </c>
      <c r="E501" s="125" t="s">
        <v>623</v>
      </c>
      <c r="F501" s="126" t="s">
        <v>624</v>
      </c>
      <c r="G501" s="127" t="s">
        <v>211</v>
      </c>
      <c r="H501" s="128">
        <v>85</v>
      </c>
      <c r="I501" s="129"/>
      <c r="J501" s="129">
        <f>ROUND(I501*H501,2)</f>
        <v>0</v>
      </c>
      <c r="K501" s="126" t="s">
        <v>136</v>
      </c>
      <c r="L501" s="29"/>
      <c r="M501" s="130" t="s">
        <v>3</v>
      </c>
      <c r="N501" s="131" t="s">
        <v>41</v>
      </c>
      <c r="O501" s="132">
        <v>0</v>
      </c>
      <c r="P501" s="132">
        <f>O501*H501</f>
        <v>0</v>
      </c>
      <c r="Q501" s="132">
        <v>0</v>
      </c>
      <c r="R501" s="132">
        <f>Q501*H501</f>
        <v>0</v>
      </c>
      <c r="S501" s="132">
        <v>0</v>
      </c>
      <c r="T501" s="133">
        <f>S501*H501</f>
        <v>0</v>
      </c>
      <c r="AR501" s="134" t="s">
        <v>137</v>
      </c>
      <c r="AT501" s="134" t="s">
        <v>132</v>
      </c>
      <c r="AU501" s="134" t="s">
        <v>80</v>
      </c>
      <c r="AY501" s="17" t="s">
        <v>130</v>
      </c>
      <c r="BE501" s="135">
        <f>IF(N501="základní",J501,0)</f>
        <v>0</v>
      </c>
      <c r="BF501" s="135">
        <f>IF(N501="snížená",J501,0)</f>
        <v>0</v>
      </c>
      <c r="BG501" s="135">
        <f>IF(N501="zákl. přenesená",J501,0)</f>
        <v>0</v>
      </c>
      <c r="BH501" s="135">
        <f>IF(N501="sníž. přenesená",J501,0)</f>
        <v>0</v>
      </c>
      <c r="BI501" s="135">
        <f>IF(N501="nulová",J501,0)</f>
        <v>0</v>
      </c>
      <c r="BJ501" s="17" t="s">
        <v>78</v>
      </c>
      <c r="BK501" s="135">
        <f>ROUND(I501*H501,2)</f>
        <v>0</v>
      </c>
      <c r="BL501" s="17" t="s">
        <v>137</v>
      </c>
      <c r="BM501" s="134" t="s">
        <v>625</v>
      </c>
    </row>
    <row r="502" spans="2:65" s="1" customFormat="1" x14ac:dyDescent="0.2">
      <c r="B502" s="29"/>
      <c r="D502" s="136" t="s">
        <v>139</v>
      </c>
      <c r="F502" s="137" t="s">
        <v>624</v>
      </c>
      <c r="L502" s="29"/>
      <c r="M502" s="138"/>
      <c r="T502" s="49"/>
      <c r="AT502" s="17" t="s">
        <v>139</v>
      </c>
      <c r="AU502" s="17" t="s">
        <v>80</v>
      </c>
    </row>
    <row r="503" spans="2:65" s="1" customFormat="1" ht="57.6" x14ac:dyDescent="0.2">
      <c r="B503" s="29"/>
      <c r="D503" s="136" t="s">
        <v>140</v>
      </c>
      <c r="F503" s="139" t="s">
        <v>620</v>
      </c>
      <c r="L503" s="29"/>
      <c r="M503" s="138"/>
      <c r="T503" s="49"/>
      <c r="AT503" s="17" t="s">
        <v>140</v>
      </c>
      <c r="AU503" s="17" t="s">
        <v>80</v>
      </c>
    </row>
    <row r="504" spans="2:65" s="12" customFormat="1" x14ac:dyDescent="0.2">
      <c r="B504" s="140"/>
      <c r="D504" s="136" t="s">
        <v>142</v>
      </c>
      <c r="E504" s="141" t="s">
        <v>3</v>
      </c>
      <c r="F504" s="142" t="s">
        <v>626</v>
      </c>
      <c r="H504" s="143">
        <v>85</v>
      </c>
      <c r="L504" s="140"/>
      <c r="M504" s="144"/>
      <c r="T504" s="145"/>
      <c r="AT504" s="141" t="s">
        <v>142</v>
      </c>
      <c r="AU504" s="141" t="s">
        <v>80</v>
      </c>
      <c r="AV504" s="12" t="s">
        <v>80</v>
      </c>
      <c r="AW504" s="12" t="s">
        <v>31</v>
      </c>
      <c r="AX504" s="12" t="s">
        <v>78</v>
      </c>
      <c r="AY504" s="141" t="s">
        <v>130</v>
      </c>
    </row>
    <row r="505" spans="2:65" s="1" customFormat="1" ht="16.5" customHeight="1" x14ac:dyDescent="0.2">
      <c r="B505" s="123"/>
      <c r="C505" s="124" t="s">
        <v>627</v>
      </c>
      <c r="D505" s="124" t="s">
        <v>132</v>
      </c>
      <c r="E505" s="125" t="s">
        <v>628</v>
      </c>
      <c r="F505" s="126" t="s">
        <v>629</v>
      </c>
      <c r="G505" s="127" t="s">
        <v>211</v>
      </c>
      <c r="H505" s="128">
        <v>2</v>
      </c>
      <c r="I505" s="129"/>
      <c r="J505" s="129">
        <f>ROUND(I505*H505,2)</f>
        <v>0</v>
      </c>
      <c r="K505" s="126" t="s">
        <v>136</v>
      </c>
      <c r="L505" s="29"/>
      <c r="M505" s="130" t="s">
        <v>3</v>
      </c>
      <c r="N505" s="131" t="s">
        <v>41</v>
      </c>
      <c r="O505" s="132">
        <v>0</v>
      </c>
      <c r="P505" s="132">
        <f>O505*H505</f>
        <v>0</v>
      </c>
      <c r="Q505" s="132">
        <v>0</v>
      </c>
      <c r="R505" s="132">
        <f>Q505*H505</f>
        <v>0</v>
      </c>
      <c r="S505" s="132">
        <v>0</v>
      </c>
      <c r="T505" s="133">
        <f>S505*H505</f>
        <v>0</v>
      </c>
      <c r="AR505" s="134" t="s">
        <v>137</v>
      </c>
      <c r="AT505" s="134" t="s">
        <v>132</v>
      </c>
      <c r="AU505" s="134" t="s">
        <v>80</v>
      </c>
      <c r="AY505" s="17" t="s">
        <v>130</v>
      </c>
      <c r="BE505" s="135">
        <f>IF(N505="základní",J505,0)</f>
        <v>0</v>
      </c>
      <c r="BF505" s="135">
        <f>IF(N505="snížená",J505,0)</f>
        <v>0</v>
      </c>
      <c r="BG505" s="135">
        <f>IF(N505="zákl. přenesená",J505,0)</f>
        <v>0</v>
      </c>
      <c r="BH505" s="135">
        <f>IF(N505="sníž. přenesená",J505,0)</f>
        <v>0</v>
      </c>
      <c r="BI505" s="135">
        <f>IF(N505="nulová",J505,0)</f>
        <v>0</v>
      </c>
      <c r="BJ505" s="17" t="s">
        <v>78</v>
      </c>
      <c r="BK505" s="135">
        <f>ROUND(I505*H505,2)</f>
        <v>0</v>
      </c>
      <c r="BL505" s="17" t="s">
        <v>137</v>
      </c>
      <c r="BM505" s="134" t="s">
        <v>630</v>
      </c>
    </row>
    <row r="506" spans="2:65" s="1" customFormat="1" x14ac:dyDescent="0.2">
      <c r="B506" s="29"/>
      <c r="D506" s="136" t="s">
        <v>139</v>
      </c>
      <c r="F506" s="137" t="s">
        <v>629</v>
      </c>
      <c r="L506" s="29"/>
      <c r="M506" s="138"/>
      <c r="T506" s="49"/>
      <c r="AT506" s="17" t="s">
        <v>139</v>
      </c>
      <c r="AU506" s="17" t="s">
        <v>80</v>
      </c>
    </row>
    <row r="507" spans="2:65" s="1" customFormat="1" ht="96" x14ac:dyDescent="0.2">
      <c r="B507" s="29"/>
      <c r="D507" s="136" t="s">
        <v>140</v>
      </c>
      <c r="F507" s="139" t="s">
        <v>631</v>
      </c>
      <c r="L507" s="29"/>
      <c r="M507" s="138"/>
      <c r="T507" s="49"/>
      <c r="AT507" s="17" t="s">
        <v>140</v>
      </c>
      <c r="AU507" s="17" t="s">
        <v>80</v>
      </c>
    </row>
    <row r="508" spans="2:65" s="1" customFormat="1" ht="16.5" customHeight="1" x14ac:dyDescent="0.2">
      <c r="B508" s="123"/>
      <c r="C508" s="124" t="s">
        <v>632</v>
      </c>
      <c r="D508" s="124" t="s">
        <v>132</v>
      </c>
      <c r="E508" s="125" t="s">
        <v>633</v>
      </c>
      <c r="F508" s="126" t="s">
        <v>634</v>
      </c>
      <c r="G508" s="127" t="s">
        <v>505</v>
      </c>
      <c r="H508" s="128">
        <v>50</v>
      </c>
      <c r="I508" s="129"/>
      <c r="J508" s="129">
        <f>ROUND(I508*H508,2)</f>
        <v>0</v>
      </c>
      <c r="K508" s="126" t="s">
        <v>136</v>
      </c>
      <c r="L508" s="29"/>
      <c r="M508" s="130" t="s">
        <v>3</v>
      </c>
      <c r="N508" s="131" t="s">
        <v>41</v>
      </c>
      <c r="O508" s="132">
        <v>0</v>
      </c>
      <c r="P508" s="132">
        <f>O508*H508</f>
        <v>0</v>
      </c>
      <c r="Q508" s="132">
        <v>0</v>
      </c>
      <c r="R508" s="132">
        <f>Q508*H508</f>
        <v>0</v>
      </c>
      <c r="S508" s="132">
        <v>0</v>
      </c>
      <c r="T508" s="133">
        <f>S508*H508</f>
        <v>0</v>
      </c>
      <c r="AR508" s="134" t="s">
        <v>137</v>
      </c>
      <c r="AT508" s="134" t="s">
        <v>132</v>
      </c>
      <c r="AU508" s="134" t="s">
        <v>80</v>
      </c>
      <c r="AY508" s="17" t="s">
        <v>130</v>
      </c>
      <c r="BE508" s="135">
        <f>IF(N508="základní",J508,0)</f>
        <v>0</v>
      </c>
      <c r="BF508" s="135">
        <f>IF(N508="snížená",J508,0)</f>
        <v>0</v>
      </c>
      <c r="BG508" s="135">
        <f>IF(N508="zákl. přenesená",J508,0)</f>
        <v>0</v>
      </c>
      <c r="BH508" s="135">
        <f>IF(N508="sníž. přenesená",J508,0)</f>
        <v>0</v>
      </c>
      <c r="BI508" s="135">
        <f>IF(N508="nulová",J508,0)</f>
        <v>0</v>
      </c>
      <c r="BJ508" s="17" t="s">
        <v>78</v>
      </c>
      <c r="BK508" s="135">
        <f>ROUND(I508*H508,2)</f>
        <v>0</v>
      </c>
      <c r="BL508" s="17" t="s">
        <v>137</v>
      </c>
      <c r="BM508" s="134" t="s">
        <v>635</v>
      </c>
    </row>
    <row r="509" spans="2:65" s="1" customFormat="1" x14ac:dyDescent="0.2">
      <c r="B509" s="29"/>
      <c r="D509" s="136" t="s">
        <v>139</v>
      </c>
      <c r="F509" s="137" t="s">
        <v>634</v>
      </c>
      <c r="L509" s="29"/>
      <c r="M509" s="138"/>
      <c r="T509" s="49"/>
      <c r="AT509" s="17" t="s">
        <v>139</v>
      </c>
      <c r="AU509" s="17" t="s">
        <v>80</v>
      </c>
    </row>
    <row r="510" spans="2:65" s="1" customFormat="1" ht="76.8" x14ac:dyDescent="0.2">
      <c r="B510" s="29"/>
      <c r="D510" s="136" t="s">
        <v>140</v>
      </c>
      <c r="F510" s="139" t="s">
        <v>636</v>
      </c>
      <c r="L510" s="29"/>
      <c r="M510" s="138"/>
      <c r="T510" s="49"/>
      <c r="AT510" s="17" t="s">
        <v>140</v>
      </c>
      <c r="AU510" s="17" t="s">
        <v>80</v>
      </c>
    </row>
    <row r="511" spans="2:65" s="12" customFormat="1" x14ac:dyDescent="0.2">
      <c r="B511" s="140"/>
      <c r="D511" s="136" t="s">
        <v>142</v>
      </c>
      <c r="E511" s="141" t="s">
        <v>3</v>
      </c>
      <c r="F511" s="142" t="s">
        <v>637</v>
      </c>
      <c r="H511" s="143">
        <v>50</v>
      </c>
      <c r="L511" s="140"/>
      <c r="M511" s="144"/>
      <c r="T511" s="145"/>
      <c r="AT511" s="141" t="s">
        <v>142</v>
      </c>
      <c r="AU511" s="141" t="s">
        <v>80</v>
      </c>
      <c r="AV511" s="12" t="s">
        <v>80</v>
      </c>
      <c r="AW511" s="12" t="s">
        <v>31</v>
      </c>
      <c r="AX511" s="12" t="s">
        <v>78</v>
      </c>
      <c r="AY511" s="141" t="s">
        <v>130</v>
      </c>
    </row>
    <row r="512" spans="2:65" s="11" customFormat="1" ht="25.95" customHeight="1" x14ac:dyDescent="0.25">
      <c r="B512" s="112"/>
      <c r="D512" s="113" t="s">
        <v>69</v>
      </c>
      <c r="E512" s="114" t="s">
        <v>638</v>
      </c>
      <c r="F512" s="114" t="s">
        <v>639</v>
      </c>
      <c r="J512" s="115">
        <f>BK512</f>
        <v>0</v>
      </c>
      <c r="L512" s="112"/>
      <c r="M512" s="116"/>
      <c r="P512" s="117">
        <f>P513</f>
        <v>0</v>
      </c>
      <c r="R512" s="117">
        <f>R513</f>
        <v>0</v>
      </c>
      <c r="T512" s="118">
        <f>T513</f>
        <v>0</v>
      </c>
      <c r="AR512" s="113" t="s">
        <v>80</v>
      </c>
      <c r="AT512" s="119" t="s">
        <v>69</v>
      </c>
      <c r="AU512" s="119" t="s">
        <v>70</v>
      </c>
      <c r="AY512" s="113" t="s">
        <v>130</v>
      </c>
      <c r="BK512" s="120">
        <f>BK513</f>
        <v>0</v>
      </c>
    </row>
    <row r="513" spans="2:65" s="11" customFormat="1" ht="22.95" customHeight="1" x14ac:dyDescent="0.25">
      <c r="B513" s="112"/>
      <c r="D513" s="113" t="s">
        <v>69</v>
      </c>
      <c r="E513" s="121" t="s">
        <v>640</v>
      </c>
      <c r="F513" s="121" t="s">
        <v>641</v>
      </c>
      <c r="J513" s="122">
        <f>BK513</f>
        <v>0</v>
      </c>
      <c r="L513" s="112"/>
      <c r="M513" s="116"/>
      <c r="P513" s="117">
        <f>SUM(P514:P517)</f>
        <v>0</v>
      </c>
      <c r="R513" s="117">
        <f>SUM(R514:R517)</f>
        <v>0</v>
      </c>
      <c r="T513" s="118">
        <f>SUM(T514:T517)</f>
        <v>0</v>
      </c>
      <c r="AR513" s="113" t="s">
        <v>80</v>
      </c>
      <c r="AT513" s="119" t="s">
        <v>69</v>
      </c>
      <c r="AU513" s="119" t="s">
        <v>78</v>
      </c>
      <c r="AY513" s="113" t="s">
        <v>130</v>
      </c>
      <c r="BK513" s="120">
        <f>SUM(BK514:BK517)</f>
        <v>0</v>
      </c>
    </row>
    <row r="514" spans="2:65" s="1" customFormat="1" ht="16.5" customHeight="1" x14ac:dyDescent="0.2">
      <c r="B514" s="123"/>
      <c r="C514" s="124" t="s">
        <v>642</v>
      </c>
      <c r="D514" s="124" t="s">
        <v>132</v>
      </c>
      <c r="E514" s="125" t="s">
        <v>643</v>
      </c>
      <c r="F514" s="126" t="s">
        <v>644</v>
      </c>
      <c r="G514" s="127" t="s">
        <v>181</v>
      </c>
      <c r="H514" s="128">
        <v>20</v>
      </c>
      <c r="I514" s="129"/>
      <c r="J514" s="129">
        <f>ROUND(I514*H514,2)</f>
        <v>0</v>
      </c>
      <c r="K514" s="126" t="s">
        <v>136</v>
      </c>
      <c r="L514" s="29"/>
      <c r="M514" s="130" t="s">
        <v>3</v>
      </c>
      <c r="N514" s="131" t="s">
        <v>41</v>
      </c>
      <c r="O514" s="132">
        <v>0</v>
      </c>
      <c r="P514" s="132">
        <f>O514*H514</f>
        <v>0</v>
      </c>
      <c r="Q514" s="132">
        <v>0</v>
      </c>
      <c r="R514" s="132">
        <f>Q514*H514</f>
        <v>0</v>
      </c>
      <c r="S514" s="132">
        <v>0</v>
      </c>
      <c r="T514" s="133">
        <f>S514*H514</f>
        <v>0</v>
      </c>
      <c r="AR514" s="134" t="s">
        <v>236</v>
      </c>
      <c r="AT514" s="134" t="s">
        <v>132</v>
      </c>
      <c r="AU514" s="134" t="s">
        <v>80</v>
      </c>
      <c r="AY514" s="17" t="s">
        <v>130</v>
      </c>
      <c r="BE514" s="135">
        <f>IF(N514="základní",J514,0)</f>
        <v>0</v>
      </c>
      <c r="BF514" s="135">
        <f>IF(N514="snížená",J514,0)</f>
        <v>0</v>
      </c>
      <c r="BG514" s="135">
        <f>IF(N514="zákl. přenesená",J514,0)</f>
        <v>0</v>
      </c>
      <c r="BH514" s="135">
        <f>IF(N514="sníž. přenesená",J514,0)</f>
        <v>0</v>
      </c>
      <c r="BI514" s="135">
        <f>IF(N514="nulová",J514,0)</f>
        <v>0</v>
      </c>
      <c r="BJ514" s="17" t="s">
        <v>78</v>
      </c>
      <c r="BK514" s="135">
        <f>ROUND(I514*H514,2)</f>
        <v>0</v>
      </c>
      <c r="BL514" s="17" t="s">
        <v>236</v>
      </c>
      <c r="BM514" s="134" t="s">
        <v>645</v>
      </c>
    </row>
    <row r="515" spans="2:65" s="1" customFormat="1" x14ac:dyDescent="0.2">
      <c r="B515" s="29"/>
      <c r="D515" s="136" t="s">
        <v>139</v>
      </c>
      <c r="F515" s="137" t="s">
        <v>644</v>
      </c>
      <c r="L515" s="29"/>
      <c r="M515" s="138"/>
      <c r="T515" s="49"/>
      <c r="AT515" s="17" t="s">
        <v>139</v>
      </c>
      <c r="AU515" s="17" t="s">
        <v>80</v>
      </c>
    </row>
    <row r="516" spans="2:65" s="1" customFormat="1" ht="153.6" x14ac:dyDescent="0.2">
      <c r="B516" s="29"/>
      <c r="D516" s="136" t="s">
        <v>140</v>
      </c>
      <c r="F516" s="139" t="s">
        <v>646</v>
      </c>
      <c r="L516" s="29"/>
      <c r="M516" s="138"/>
      <c r="T516" s="49"/>
      <c r="AT516" s="17" t="s">
        <v>140</v>
      </c>
      <c r="AU516" s="17" t="s">
        <v>80</v>
      </c>
    </row>
    <row r="517" spans="2:65" s="12" customFormat="1" x14ac:dyDescent="0.2">
      <c r="B517" s="140"/>
      <c r="D517" s="136" t="s">
        <v>142</v>
      </c>
      <c r="E517" s="141" t="s">
        <v>3</v>
      </c>
      <c r="F517" s="142" t="s">
        <v>647</v>
      </c>
      <c r="H517" s="143">
        <v>20</v>
      </c>
      <c r="L517" s="140"/>
      <c r="M517" s="144"/>
      <c r="T517" s="145"/>
      <c r="AT517" s="141" t="s">
        <v>142</v>
      </c>
      <c r="AU517" s="141" t="s">
        <v>80</v>
      </c>
      <c r="AV517" s="12" t="s">
        <v>80</v>
      </c>
      <c r="AW517" s="12" t="s">
        <v>31</v>
      </c>
      <c r="AX517" s="12" t="s">
        <v>78</v>
      </c>
      <c r="AY517" s="141" t="s">
        <v>130</v>
      </c>
    </row>
    <row r="518" spans="2:65" s="11" customFormat="1" ht="25.95" customHeight="1" x14ac:dyDescent="0.25">
      <c r="B518" s="112"/>
      <c r="D518" s="113" t="s">
        <v>69</v>
      </c>
      <c r="E518" s="114" t="s">
        <v>648</v>
      </c>
      <c r="F518" s="114" t="s">
        <v>649</v>
      </c>
      <c r="J518" s="115">
        <f>BK518</f>
        <v>0</v>
      </c>
      <c r="L518" s="112"/>
      <c r="M518" s="116"/>
      <c r="P518" s="117">
        <f>SUM(P519:P562)</f>
        <v>0</v>
      </c>
      <c r="R518" s="117">
        <f>SUM(R519:R562)</f>
        <v>0</v>
      </c>
      <c r="T518" s="118">
        <f>SUM(T519:T562)</f>
        <v>0</v>
      </c>
      <c r="AR518" s="113" t="s">
        <v>137</v>
      </c>
      <c r="AT518" s="119" t="s">
        <v>69</v>
      </c>
      <c r="AU518" s="119" t="s">
        <v>70</v>
      </c>
      <c r="AY518" s="113" t="s">
        <v>130</v>
      </c>
      <c r="BK518" s="120">
        <f>SUM(BK519:BK562)</f>
        <v>0</v>
      </c>
    </row>
    <row r="519" spans="2:65" s="1" customFormat="1" ht="16.5" customHeight="1" x14ac:dyDescent="0.2">
      <c r="B519" s="123"/>
      <c r="C519" s="124" t="s">
        <v>650</v>
      </c>
      <c r="D519" s="124" t="s">
        <v>132</v>
      </c>
      <c r="E519" s="125" t="s">
        <v>651</v>
      </c>
      <c r="F519" s="126" t="s">
        <v>652</v>
      </c>
      <c r="G519" s="127" t="s">
        <v>653</v>
      </c>
      <c r="H519" s="128">
        <v>68.052999999999997</v>
      </c>
      <c r="I519" s="129"/>
      <c r="J519" s="129">
        <f>ROUND(I519*H519,2)</f>
        <v>0</v>
      </c>
      <c r="K519" s="126" t="s">
        <v>136</v>
      </c>
      <c r="L519" s="29"/>
      <c r="M519" s="130" t="s">
        <v>3</v>
      </c>
      <c r="N519" s="131" t="s">
        <v>41</v>
      </c>
      <c r="O519" s="132">
        <v>0</v>
      </c>
      <c r="P519" s="132">
        <f>O519*H519</f>
        <v>0</v>
      </c>
      <c r="Q519" s="132">
        <v>0</v>
      </c>
      <c r="R519" s="132">
        <f>Q519*H519</f>
        <v>0</v>
      </c>
      <c r="S519" s="132">
        <v>0</v>
      </c>
      <c r="T519" s="133">
        <f>S519*H519</f>
        <v>0</v>
      </c>
      <c r="AR519" s="134" t="s">
        <v>654</v>
      </c>
      <c r="AT519" s="134" t="s">
        <v>132</v>
      </c>
      <c r="AU519" s="134" t="s">
        <v>78</v>
      </c>
      <c r="AY519" s="17" t="s">
        <v>130</v>
      </c>
      <c r="BE519" s="135">
        <f>IF(N519="základní",J519,0)</f>
        <v>0</v>
      </c>
      <c r="BF519" s="135">
        <f>IF(N519="snížená",J519,0)</f>
        <v>0</v>
      </c>
      <c r="BG519" s="135">
        <f>IF(N519="zákl. přenesená",J519,0)</f>
        <v>0</v>
      </c>
      <c r="BH519" s="135">
        <f>IF(N519="sníž. přenesená",J519,0)</f>
        <v>0</v>
      </c>
      <c r="BI519" s="135">
        <f>IF(N519="nulová",J519,0)</f>
        <v>0</v>
      </c>
      <c r="BJ519" s="17" t="s">
        <v>78</v>
      </c>
      <c r="BK519" s="135">
        <f>ROUND(I519*H519,2)</f>
        <v>0</v>
      </c>
      <c r="BL519" s="17" t="s">
        <v>654</v>
      </c>
      <c r="BM519" s="134" t="s">
        <v>655</v>
      </c>
    </row>
    <row r="520" spans="2:65" s="1" customFormat="1" x14ac:dyDescent="0.2">
      <c r="B520" s="29"/>
      <c r="D520" s="136" t="s">
        <v>139</v>
      </c>
      <c r="F520" s="137" t="s">
        <v>652</v>
      </c>
      <c r="L520" s="29"/>
      <c r="M520" s="138"/>
      <c r="T520" s="49"/>
      <c r="AT520" s="17" t="s">
        <v>139</v>
      </c>
      <c r="AU520" s="17" t="s">
        <v>78</v>
      </c>
    </row>
    <row r="521" spans="2:65" s="1" customFormat="1" ht="48" x14ac:dyDescent="0.2">
      <c r="B521" s="29"/>
      <c r="D521" s="136" t="s">
        <v>140</v>
      </c>
      <c r="F521" s="139" t="s">
        <v>656</v>
      </c>
      <c r="L521" s="29"/>
      <c r="M521" s="138"/>
      <c r="T521" s="49"/>
      <c r="AT521" s="17" t="s">
        <v>140</v>
      </c>
      <c r="AU521" s="17" t="s">
        <v>78</v>
      </c>
    </row>
    <row r="522" spans="2:65" s="1" customFormat="1" ht="28.8" x14ac:dyDescent="0.2">
      <c r="B522" s="29"/>
      <c r="D522" s="136" t="s">
        <v>344</v>
      </c>
      <c r="F522" s="139" t="s">
        <v>657</v>
      </c>
      <c r="L522" s="29"/>
      <c r="M522" s="138"/>
      <c r="T522" s="49"/>
      <c r="AT522" s="17" t="s">
        <v>344</v>
      </c>
      <c r="AU522" s="17" t="s">
        <v>78</v>
      </c>
    </row>
    <row r="523" spans="2:65" s="12" customFormat="1" x14ac:dyDescent="0.2">
      <c r="B523" s="140"/>
      <c r="D523" s="136" t="s">
        <v>142</v>
      </c>
      <c r="E523" s="141" t="s">
        <v>3</v>
      </c>
      <c r="F523" s="142" t="s">
        <v>658</v>
      </c>
      <c r="H523" s="143">
        <v>1.47</v>
      </c>
      <c r="L523" s="140"/>
      <c r="M523" s="144"/>
      <c r="T523" s="145"/>
      <c r="AT523" s="141" t="s">
        <v>142</v>
      </c>
      <c r="AU523" s="141" t="s">
        <v>78</v>
      </c>
      <c r="AV523" s="12" t="s">
        <v>80</v>
      </c>
      <c r="AW523" s="12" t="s">
        <v>31</v>
      </c>
      <c r="AX523" s="12" t="s">
        <v>70</v>
      </c>
      <c r="AY523" s="141" t="s">
        <v>130</v>
      </c>
    </row>
    <row r="524" spans="2:65" s="12" customFormat="1" x14ac:dyDescent="0.2">
      <c r="B524" s="140"/>
      <c r="D524" s="136" t="s">
        <v>142</v>
      </c>
      <c r="E524" s="141" t="s">
        <v>3</v>
      </c>
      <c r="F524" s="142" t="s">
        <v>659</v>
      </c>
      <c r="H524" s="143">
        <v>34.1</v>
      </c>
      <c r="L524" s="140"/>
      <c r="M524" s="144"/>
      <c r="T524" s="145"/>
      <c r="AT524" s="141" t="s">
        <v>142</v>
      </c>
      <c r="AU524" s="141" t="s">
        <v>78</v>
      </c>
      <c r="AV524" s="12" t="s">
        <v>80</v>
      </c>
      <c r="AW524" s="12" t="s">
        <v>31</v>
      </c>
      <c r="AX524" s="12" t="s">
        <v>70</v>
      </c>
      <c r="AY524" s="141" t="s">
        <v>130</v>
      </c>
    </row>
    <row r="525" spans="2:65" s="12" customFormat="1" x14ac:dyDescent="0.2">
      <c r="B525" s="140"/>
      <c r="D525" s="136" t="s">
        <v>142</v>
      </c>
      <c r="E525" s="141" t="s">
        <v>3</v>
      </c>
      <c r="F525" s="142" t="s">
        <v>660</v>
      </c>
      <c r="H525" s="143">
        <v>0.53900000000000003</v>
      </c>
      <c r="L525" s="140"/>
      <c r="M525" s="144"/>
      <c r="T525" s="145"/>
      <c r="AT525" s="141" t="s">
        <v>142</v>
      </c>
      <c r="AU525" s="141" t="s">
        <v>78</v>
      </c>
      <c r="AV525" s="12" t="s">
        <v>80</v>
      </c>
      <c r="AW525" s="12" t="s">
        <v>31</v>
      </c>
      <c r="AX525" s="12" t="s">
        <v>70</v>
      </c>
      <c r="AY525" s="141" t="s">
        <v>130</v>
      </c>
    </row>
    <row r="526" spans="2:65" s="12" customFormat="1" x14ac:dyDescent="0.2">
      <c r="B526" s="140"/>
      <c r="D526" s="136" t="s">
        <v>142</v>
      </c>
      <c r="E526" s="141" t="s">
        <v>3</v>
      </c>
      <c r="F526" s="142" t="s">
        <v>661</v>
      </c>
      <c r="H526" s="143">
        <v>30.81</v>
      </c>
      <c r="L526" s="140"/>
      <c r="M526" s="144"/>
      <c r="T526" s="145"/>
      <c r="AT526" s="141" t="s">
        <v>142</v>
      </c>
      <c r="AU526" s="141" t="s">
        <v>78</v>
      </c>
      <c r="AV526" s="12" t="s">
        <v>80</v>
      </c>
      <c r="AW526" s="12" t="s">
        <v>31</v>
      </c>
      <c r="AX526" s="12" t="s">
        <v>70</v>
      </c>
      <c r="AY526" s="141" t="s">
        <v>130</v>
      </c>
    </row>
    <row r="527" spans="2:65" s="12" customFormat="1" x14ac:dyDescent="0.2">
      <c r="B527" s="140"/>
      <c r="D527" s="136" t="s">
        <v>142</v>
      </c>
      <c r="E527" s="141" t="s">
        <v>3</v>
      </c>
      <c r="F527" s="142" t="s">
        <v>662</v>
      </c>
      <c r="H527" s="143">
        <v>0.47399999999999998</v>
      </c>
      <c r="L527" s="140"/>
      <c r="M527" s="144"/>
      <c r="T527" s="145"/>
      <c r="AT527" s="141" t="s">
        <v>142</v>
      </c>
      <c r="AU527" s="141" t="s">
        <v>78</v>
      </c>
      <c r="AV527" s="12" t="s">
        <v>80</v>
      </c>
      <c r="AW527" s="12" t="s">
        <v>31</v>
      </c>
      <c r="AX527" s="12" t="s">
        <v>70</v>
      </c>
      <c r="AY527" s="141" t="s">
        <v>130</v>
      </c>
    </row>
    <row r="528" spans="2:65" s="12" customFormat="1" x14ac:dyDescent="0.2">
      <c r="B528" s="140"/>
      <c r="D528" s="136" t="s">
        <v>142</v>
      </c>
      <c r="E528" s="141" t="s">
        <v>3</v>
      </c>
      <c r="F528" s="142" t="s">
        <v>663</v>
      </c>
      <c r="H528" s="143">
        <v>0.66</v>
      </c>
      <c r="L528" s="140"/>
      <c r="M528" s="144"/>
      <c r="T528" s="145"/>
      <c r="AT528" s="141" t="s">
        <v>142</v>
      </c>
      <c r="AU528" s="141" t="s">
        <v>78</v>
      </c>
      <c r="AV528" s="12" t="s">
        <v>80</v>
      </c>
      <c r="AW528" s="12" t="s">
        <v>31</v>
      </c>
      <c r="AX528" s="12" t="s">
        <v>70</v>
      </c>
      <c r="AY528" s="141" t="s">
        <v>130</v>
      </c>
    </row>
    <row r="529" spans="2:65" s="13" customFormat="1" x14ac:dyDescent="0.2">
      <c r="B529" s="146"/>
      <c r="D529" s="136" t="s">
        <v>142</v>
      </c>
      <c r="E529" s="147" t="s">
        <v>3</v>
      </c>
      <c r="F529" s="148" t="s">
        <v>149</v>
      </c>
      <c r="H529" s="149">
        <v>68.052999999999997</v>
      </c>
      <c r="L529" s="146"/>
      <c r="M529" s="150"/>
      <c r="T529" s="151"/>
      <c r="AT529" s="147" t="s">
        <v>142</v>
      </c>
      <c r="AU529" s="147" t="s">
        <v>78</v>
      </c>
      <c r="AV529" s="13" t="s">
        <v>137</v>
      </c>
      <c r="AW529" s="13" t="s">
        <v>31</v>
      </c>
      <c r="AX529" s="13" t="s">
        <v>78</v>
      </c>
      <c r="AY529" s="147" t="s">
        <v>130</v>
      </c>
    </row>
    <row r="530" spans="2:65" s="1" customFormat="1" ht="24.15" customHeight="1" x14ac:dyDescent="0.2">
      <c r="B530" s="123"/>
      <c r="C530" s="124" t="s">
        <v>664</v>
      </c>
      <c r="D530" s="124" t="s">
        <v>132</v>
      </c>
      <c r="E530" s="125" t="s">
        <v>665</v>
      </c>
      <c r="F530" s="126" t="s">
        <v>666</v>
      </c>
      <c r="G530" s="127" t="s">
        <v>653</v>
      </c>
      <c r="H530" s="128">
        <v>1270.3499999999999</v>
      </c>
      <c r="I530" s="129"/>
      <c r="J530" s="129">
        <f>ROUND(I530*H530,2)</f>
        <v>0</v>
      </c>
      <c r="K530" s="126" t="s">
        <v>136</v>
      </c>
      <c r="L530" s="29"/>
      <c r="M530" s="130" t="s">
        <v>3</v>
      </c>
      <c r="N530" s="131" t="s">
        <v>41</v>
      </c>
      <c r="O530" s="132">
        <v>0</v>
      </c>
      <c r="P530" s="132">
        <f>O530*H530</f>
        <v>0</v>
      </c>
      <c r="Q530" s="132">
        <v>0</v>
      </c>
      <c r="R530" s="132">
        <f>Q530*H530</f>
        <v>0</v>
      </c>
      <c r="S530" s="132">
        <v>0</v>
      </c>
      <c r="T530" s="133">
        <f>S530*H530</f>
        <v>0</v>
      </c>
      <c r="AR530" s="134" t="s">
        <v>654</v>
      </c>
      <c r="AT530" s="134" t="s">
        <v>132</v>
      </c>
      <c r="AU530" s="134" t="s">
        <v>78</v>
      </c>
      <c r="AY530" s="17" t="s">
        <v>130</v>
      </c>
      <c r="BE530" s="135">
        <f>IF(N530="základní",J530,0)</f>
        <v>0</v>
      </c>
      <c r="BF530" s="135">
        <f>IF(N530="snížená",J530,0)</f>
        <v>0</v>
      </c>
      <c r="BG530" s="135">
        <f>IF(N530="zákl. přenesená",J530,0)</f>
        <v>0</v>
      </c>
      <c r="BH530" s="135">
        <f>IF(N530="sníž. přenesená",J530,0)</f>
        <v>0</v>
      </c>
      <c r="BI530" s="135">
        <f>IF(N530="nulová",J530,0)</f>
        <v>0</v>
      </c>
      <c r="BJ530" s="17" t="s">
        <v>78</v>
      </c>
      <c r="BK530" s="135">
        <f>ROUND(I530*H530,2)</f>
        <v>0</v>
      </c>
      <c r="BL530" s="17" t="s">
        <v>654</v>
      </c>
      <c r="BM530" s="134" t="s">
        <v>667</v>
      </c>
    </row>
    <row r="531" spans="2:65" s="1" customFormat="1" ht="19.2" x14ac:dyDescent="0.2">
      <c r="B531" s="29"/>
      <c r="D531" s="136" t="s">
        <v>139</v>
      </c>
      <c r="F531" s="137" t="s">
        <v>668</v>
      </c>
      <c r="L531" s="29"/>
      <c r="M531" s="138"/>
      <c r="T531" s="49"/>
      <c r="AT531" s="17" t="s">
        <v>139</v>
      </c>
      <c r="AU531" s="17" t="s">
        <v>78</v>
      </c>
    </row>
    <row r="532" spans="2:65" s="1" customFormat="1" ht="96" x14ac:dyDescent="0.2">
      <c r="B532" s="29"/>
      <c r="D532" s="136" t="s">
        <v>140</v>
      </c>
      <c r="F532" s="139" t="s">
        <v>669</v>
      </c>
      <c r="L532" s="29"/>
      <c r="M532" s="138"/>
      <c r="T532" s="49"/>
      <c r="AT532" s="17" t="s">
        <v>140</v>
      </c>
      <c r="AU532" s="17" t="s">
        <v>78</v>
      </c>
    </row>
    <row r="533" spans="2:65" s="12" customFormat="1" x14ac:dyDescent="0.2">
      <c r="B533" s="140"/>
      <c r="D533" s="136" t="s">
        <v>142</v>
      </c>
      <c r="E533" s="141" t="s">
        <v>3</v>
      </c>
      <c r="F533" s="142" t="s">
        <v>241</v>
      </c>
      <c r="H533" s="143">
        <v>229.5</v>
      </c>
      <c r="L533" s="140"/>
      <c r="M533" s="144"/>
      <c r="T533" s="145"/>
      <c r="AT533" s="141" t="s">
        <v>142</v>
      </c>
      <c r="AU533" s="141" t="s">
        <v>78</v>
      </c>
      <c r="AV533" s="12" t="s">
        <v>80</v>
      </c>
      <c r="AW533" s="12" t="s">
        <v>31</v>
      </c>
      <c r="AX533" s="12" t="s">
        <v>70</v>
      </c>
      <c r="AY533" s="141" t="s">
        <v>130</v>
      </c>
    </row>
    <row r="534" spans="2:65" s="12" customFormat="1" x14ac:dyDescent="0.2">
      <c r="B534" s="140"/>
      <c r="D534" s="136" t="s">
        <v>142</v>
      </c>
      <c r="E534" s="141" t="s">
        <v>3</v>
      </c>
      <c r="F534" s="142" t="s">
        <v>255</v>
      </c>
      <c r="H534" s="143">
        <v>247.5</v>
      </c>
      <c r="L534" s="140"/>
      <c r="M534" s="144"/>
      <c r="T534" s="145"/>
      <c r="AT534" s="141" t="s">
        <v>142</v>
      </c>
      <c r="AU534" s="141" t="s">
        <v>78</v>
      </c>
      <c r="AV534" s="12" t="s">
        <v>80</v>
      </c>
      <c r="AW534" s="12" t="s">
        <v>31</v>
      </c>
      <c r="AX534" s="12" t="s">
        <v>70</v>
      </c>
      <c r="AY534" s="141" t="s">
        <v>130</v>
      </c>
    </row>
    <row r="535" spans="2:65" s="12" customFormat="1" x14ac:dyDescent="0.2">
      <c r="B535" s="140"/>
      <c r="D535" s="136" t="s">
        <v>142</v>
      </c>
      <c r="E535" s="141" t="s">
        <v>3</v>
      </c>
      <c r="F535" s="142" t="s">
        <v>256</v>
      </c>
      <c r="H535" s="143">
        <v>30</v>
      </c>
      <c r="L535" s="140"/>
      <c r="M535" s="144"/>
      <c r="T535" s="145"/>
      <c r="AT535" s="141" t="s">
        <v>142</v>
      </c>
      <c r="AU535" s="141" t="s">
        <v>78</v>
      </c>
      <c r="AV535" s="12" t="s">
        <v>80</v>
      </c>
      <c r="AW535" s="12" t="s">
        <v>31</v>
      </c>
      <c r="AX535" s="12" t="s">
        <v>70</v>
      </c>
      <c r="AY535" s="141" t="s">
        <v>130</v>
      </c>
    </row>
    <row r="536" spans="2:65" s="12" customFormat="1" x14ac:dyDescent="0.2">
      <c r="B536" s="140"/>
      <c r="D536" s="136" t="s">
        <v>142</v>
      </c>
      <c r="E536" s="141" t="s">
        <v>3</v>
      </c>
      <c r="F536" s="142" t="s">
        <v>257</v>
      </c>
      <c r="H536" s="143">
        <v>80</v>
      </c>
      <c r="L536" s="140"/>
      <c r="M536" s="144"/>
      <c r="T536" s="145"/>
      <c r="AT536" s="141" t="s">
        <v>142</v>
      </c>
      <c r="AU536" s="141" t="s">
        <v>78</v>
      </c>
      <c r="AV536" s="12" t="s">
        <v>80</v>
      </c>
      <c r="AW536" s="12" t="s">
        <v>31</v>
      </c>
      <c r="AX536" s="12" t="s">
        <v>70</v>
      </c>
      <c r="AY536" s="141" t="s">
        <v>130</v>
      </c>
    </row>
    <row r="537" spans="2:65" s="12" customFormat="1" x14ac:dyDescent="0.2">
      <c r="B537" s="140"/>
      <c r="D537" s="136" t="s">
        <v>142</v>
      </c>
      <c r="E537" s="141" t="s">
        <v>3</v>
      </c>
      <c r="F537" s="142" t="s">
        <v>268</v>
      </c>
      <c r="H537" s="143">
        <v>110</v>
      </c>
      <c r="L537" s="140"/>
      <c r="M537" s="144"/>
      <c r="T537" s="145"/>
      <c r="AT537" s="141" t="s">
        <v>142</v>
      </c>
      <c r="AU537" s="141" t="s">
        <v>78</v>
      </c>
      <c r="AV537" s="12" t="s">
        <v>80</v>
      </c>
      <c r="AW537" s="12" t="s">
        <v>31</v>
      </c>
      <c r="AX537" s="12" t="s">
        <v>70</v>
      </c>
      <c r="AY537" s="141" t="s">
        <v>130</v>
      </c>
    </row>
    <row r="538" spans="2:65" s="12" customFormat="1" x14ac:dyDescent="0.2">
      <c r="B538" s="140"/>
      <c r="D538" s="136" t="s">
        <v>142</v>
      </c>
      <c r="E538" s="141" t="s">
        <v>3</v>
      </c>
      <c r="F538" s="142" t="s">
        <v>269</v>
      </c>
      <c r="H538" s="143">
        <v>8.75</v>
      </c>
      <c r="L538" s="140"/>
      <c r="M538" s="144"/>
      <c r="T538" s="145"/>
      <c r="AT538" s="141" t="s">
        <v>142</v>
      </c>
      <c r="AU538" s="141" t="s">
        <v>78</v>
      </c>
      <c r="AV538" s="12" t="s">
        <v>80</v>
      </c>
      <c r="AW538" s="12" t="s">
        <v>31</v>
      </c>
      <c r="AX538" s="12" t="s">
        <v>70</v>
      </c>
      <c r="AY538" s="141" t="s">
        <v>130</v>
      </c>
    </row>
    <row r="539" spans="2:65" s="13" customFormat="1" x14ac:dyDescent="0.2">
      <c r="B539" s="146"/>
      <c r="D539" s="136" t="s">
        <v>142</v>
      </c>
      <c r="E539" s="147" t="s">
        <v>3</v>
      </c>
      <c r="F539" s="148" t="s">
        <v>149</v>
      </c>
      <c r="H539" s="149">
        <v>705.75</v>
      </c>
      <c r="L539" s="146"/>
      <c r="M539" s="150"/>
      <c r="T539" s="151"/>
      <c r="AT539" s="147" t="s">
        <v>142</v>
      </c>
      <c r="AU539" s="147" t="s">
        <v>78</v>
      </c>
      <c r="AV539" s="13" t="s">
        <v>137</v>
      </c>
      <c r="AW539" s="13" t="s">
        <v>31</v>
      </c>
      <c r="AX539" s="13" t="s">
        <v>78</v>
      </c>
      <c r="AY539" s="147" t="s">
        <v>130</v>
      </c>
    </row>
    <row r="540" spans="2:65" s="12" customFormat="1" x14ac:dyDescent="0.2">
      <c r="B540" s="140"/>
      <c r="D540" s="136" t="s">
        <v>142</v>
      </c>
      <c r="F540" s="142" t="s">
        <v>670</v>
      </c>
      <c r="H540" s="143">
        <v>1270.3499999999999</v>
      </c>
      <c r="L540" s="140"/>
      <c r="M540" s="144"/>
      <c r="T540" s="145"/>
      <c r="AT540" s="141" t="s">
        <v>142</v>
      </c>
      <c r="AU540" s="141" t="s">
        <v>78</v>
      </c>
      <c r="AV540" s="12" t="s">
        <v>80</v>
      </c>
      <c r="AW540" s="12" t="s">
        <v>4</v>
      </c>
      <c r="AX540" s="12" t="s">
        <v>78</v>
      </c>
      <c r="AY540" s="141" t="s">
        <v>130</v>
      </c>
    </row>
    <row r="541" spans="2:65" s="1" customFormat="1" ht="24.15" customHeight="1" x14ac:dyDescent="0.2">
      <c r="B541" s="123"/>
      <c r="C541" s="124" t="s">
        <v>671</v>
      </c>
      <c r="D541" s="124" t="s">
        <v>132</v>
      </c>
      <c r="E541" s="125" t="s">
        <v>672</v>
      </c>
      <c r="F541" s="126" t="s">
        <v>673</v>
      </c>
      <c r="G541" s="127" t="s">
        <v>653</v>
      </c>
      <c r="H541" s="128">
        <v>19.399999999999999</v>
      </c>
      <c r="I541" s="129"/>
      <c r="J541" s="129">
        <f>ROUND(I541*H541,2)</f>
        <v>0</v>
      </c>
      <c r="K541" s="126" t="s">
        <v>136</v>
      </c>
      <c r="L541" s="29"/>
      <c r="M541" s="130" t="s">
        <v>3</v>
      </c>
      <c r="N541" s="131" t="s">
        <v>41</v>
      </c>
      <c r="O541" s="132">
        <v>0</v>
      </c>
      <c r="P541" s="132">
        <f>O541*H541</f>
        <v>0</v>
      </c>
      <c r="Q541" s="132">
        <v>0</v>
      </c>
      <c r="R541" s="132">
        <f>Q541*H541</f>
        <v>0</v>
      </c>
      <c r="S541" s="132">
        <v>0</v>
      </c>
      <c r="T541" s="133">
        <f>S541*H541</f>
        <v>0</v>
      </c>
      <c r="AR541" s="134" t="s">
        <v>654</v>
      </c>
      <c r="AT541" s="134" t="s">
        <v>132</v>
      </c>
      <c r="AU541" s="134" t="s">
        <v>78</v>
      </c>
      <c r="AY541" s="17" t="s">
        <v>130</v>
      </c>
      <c r="BE541" s="135">
        <f>IF(N541="základní",J541,0)</f>
        <v>0</v>
      </c>
      <c r="BF541" s="135">
        <f>IF(N541="snížená",J541,0)</f>
        <v>0</v>
      </c>
      <c r="BG541" s="135">
        <f>IF(N541="zákl. přenesená",J541,0)</f>
        <v>0</v>
      </c>
      <c r="BH541" s="135">
        <f>IF(N541="sníž. přenesená",J541,0)</f>
        <v>0</v>
      </c>
      <c r="BI541" s="135">
        <f>IF(N541="nulová",J541,0)</f>
        <v>0</v>
      </c>
      <c r="BJ541" s="17" t="s">
        <v>78</v>
      </c>
      <c r="BK541" s="135">
        <f>ROUND(I541*H541,2)</f>
        <v>0</v>
      </c>
      <c r="BL541" s="17" t="s">
        <v>654</v>
      </c>
      <c r="BM541" s="134" t="s">
        <v>674</v>
      </c>
    </row>
    <row r="542" spans="2:65" s="1" customFormat="1" x14ac:dyDescent="0.2">
      <c r="B542" s="29"/>
      <c r="D542" s="136" t="s">
        <v>139</v>
      </c>
      <c r="F542" s="137" t="s">
        <v>675</v>
      </c>
      <c r="L542" s="29"/>
      <c r="M542" s="138"/>
      <c r="T542" s="49"/>
      <c r="AT542" s="17" t="s">
        <v>139</v>
      </c>
      <c r="AU542" s="17" t="s">
        <v>78</v>
      </c>
    </row>
    <row r="543" spans="2:65" s="1" customFormat="1" ht="96" x14ac:dyDescent="0.2">
      <c r="B543" s="29"/>
      <c r="D543" s="136" t="s">
        <v>140</v>
      </c>
      <c r="F543" s="139" t="s">
        <v>669</v>
      </c>
      <c r="L543" s="29"/>
      <c r="M543" s="138"/>
      <c r="T543" s="49"/>
      <c r="AT543" s="17" t="s">
        <v>140</v>
      </c>
      <c r="AU543" s="17" t="s">
        <v>78</v>
      </c>
    </row>
    <row r="544" spans="2:65" s="12" customFormat="1" x14ac:dyDescent="0.2">
      <c r="B544" s="140"/>
      <c r="D544" s="136" t="s">
        <v>142</v>
      </c>
      <c r="E544" s="141" t="s">
        <v>3</v>
      </c>
      <c r="F544" s="142" t="s">
        <v>676</v>
      </c>
      <c r="H544" s="143">
        <v>14.75</v>
      </c>
      <c r="L544" s="140"/>
      <c r="M544" s="144"/>
      <c r="T544" s="145"/>
      <c r="AT544" s="141" t="s">
        <v>142</v>
      </c>
      <c r="AU544" s="141" t="s">
        <v>78</v>
      </c>
      <c r="AV544" s="12" t="s">
        <v>80</v>
      </c>
      <c r="AW544" s="12" t="s">
        <v>31</v>
      </c>
      <c r="AX544" s="12" t="s">
        <v>70</v>
      </c>
      <c r="AY544" s="141" t="s">
        <v>130</v>
      </c>
    </row>
    <row r="545" spans="2:65" s="12" customFormat="1" x14ac:dyDescent="0.2">
      <c r="B545" s="140"/>
      <c r="D545" s="136" t="s">
        <v>142</v>
      </c>
      <c r="E545" s="141" t="s">
        <v>3</v>
      </c>
      <c r="F545" s="142" t="s">
        <v>677</v>
      </c>
      <c r="H545" s="143">
        <v>1.75</v>
      </c>
      <c r="L545" s="140"/>
      <c r="M545" s="144"/>
      <c r="T545" s="145"/>
      <c r="AT545" s="141" t="s">
        <v>142</v>
      </c>
      <c r="AU545" s="141" t="s">
        <v>78</v>
      </c>
      <c r="AV545" s="12" t="s">
        <v>80</v>
      </c>
      <c r="AW545" s="12" t="s">
        <v>31</v>
      </c>
      <c r="AX545" s="12" t="s">
        <v>70</v>
      </c>
      <c r="AY545" s="141" t="s">
        <v>130</v>
      </c>
    </row>
    <row r="546" spans="2:65" s="12" customFormat="1" x14ac:dyDescent="0.2">
      <c r="B546" s="140"/>
      <c r="D546" s="136" t="s">
        <v>142</v>
      </c>
      <c r="E546" s="141" t="s">
        <v>3</v>
      </c>
      <c r="F546" s="142" t="s">
        <v>678</v>
      </c>
      <c r="H546" s="143">
        <v>2.9</v>
      </c>
      <c r="L546" s="140"/>
      <c r="M546" s="144"/>
      <c r="T546" s="145"/>
      <c r="AT546" s="141" t="s">
        <v>142</v>
      </c>
      <c r="AU546" s="141" t="s">
        <v>78</v>
      </c>
      <c r="AV546" s="12" t="s">
        <v>80</v>
      </c>
      <c r="AW546" s="12" t="s">
        <v>31</v>
      </c>
      <c r="AX546" s="12" t="s">
        <v>70</v>
      </c>
      <c r="AY546" s="141" t="s">
        <v>130</v>
      </c>
    </row>
    <row r="547" spans="2:65" s="13" customFormat="1" x14ac:dyDescent="0.2">
      <c r="B547" s="146"/>
      <c r="D547" s="136" t="s">
        <v>142</v>
      </c>
      <c r="E547" s="147" t="s">
        <v>3</v>
      </c>
      <c r="F547" s="148" t="s">
        <v>149</v>
      </c>
      <c r="H547" s="149">
        <v>19.399999999999999</v>
      </c>
      <c r="L547" s="146"/>
      <c r="M547" s="150"/>
      <c r="T547" s="151"/>
      <c r="AT547" s="147" t="s">
        <v>142</v>
      </c>
      <c r="AU547" s="147" t="s">
        <v>78</v>
      </c>
      <c r="AV547" s="13" t="s">
        <v>137</v>
      </c>
      <c r="AW547" s="13" t="s">
        <v>31</v>
      </c>
      <c r="AX547" s="13" t="s">
        <v>78</v>
      </c>
      <c r="AY547" s="147" t="s">
        <v>130</v>
      </c>
    </row>
    <row r="548" spans="2:65" s="1" customFormat="1" ht="16.5" customHeight="1" x14ac:dyDescent="0.2">
      <c r="B548" s="123"/>
      <c r="C548" s="124" t="s">
        <v>679</v>
      </c>
      <c r="D548" s="124" t="s">
        <v>132</v>
      </c>
      <c r="E548" s="125" t="s">
        <v>680</v>
      </c>
      <c r="F548" s="126" t="s">
        <v>681</v>
      </c>
      <c r="G548" s="127" t="s">
        <v>653</v>
      </c>
      <c r="H548" s="128">
        <v>490.2</v>
      </c>
      <c r="I548" s="129"/>
      <c r="J548" s="129">
        <f>ROUND(I548*H548,2)</f>
        <v>0</v>
      </c>
      <c r="K548" s="126" t="s">
        <v>136</v>
      </c>
      <c r="L548" s="29"/>
      <c r="M548" s="130" t="s">
        <v>3</v>
      </c>
      <c r="N548" s="131" t="s">
        <v>41</v>
      </c>
      <c r="O548" s="132">
        <v>0</v>
      </c>
      <c r="P548" s="132">
        <f>O548*H548</f>
        <v>0</v>
      </c>
      <c r="Q548" s="132">
        <v>0</v>
      </c>
      <c r="R548" s="132">
        <f>Q548*H548</f>
        <v>0</v>
      </c>
      <c r="S548" s="132">
        <v>0</v>
      </c>
      <c r="T548" s="133">
        <f>S548*H548</f>
        <v>0</v>
      </c>
      <c r="AR548" s="134" t="s">
        <v>654</v>
      </c>
      <c r="AT548" s="134" t="s">
        <v>132</v>
      </c>
      <c r="AU548" s="134" t="s">
        <v>78</v>
      </c>
      <c r="AY548" s="17" t="s">
        <v>130</v>
      </c>
      <c r="BE548" s="135">
        <f>IF(N548="základní",J548,0)</f>
        <v>0</v>
      </c>
      <c r="BF548" s="135">
        <f>IF(N548="snížená",J548,0)</f>
        <v>0</v>
      </c>
      <c r="BG548" s="135">
        <f>IF(N548="zákl. přenesená",J548,0)</f>
        <v>0</v>
      </c>
      <c r="BH548" s="135">
        <f>IF(N548="sníž. přenesená",J548,0)</f>
        <v>0</v>
      </c>
      <c r="BI548" s="135">
        <f>IF(N548="nulová",J548,0)</f>
        <v>0</v>
      </c>
      <c r="BJ548" s="17" t="s">
        <v>78</v>
      </c>
      <c r="BK548" s="135">
        <f>ROUND(I548*H548,2)</f>
        <v>0</v>
      </c>
      <c r="BL548" s="17" t="s">
        <v>654</v>
      </c>
      <c r="BM548" s="134" t="s">
        <v>682</v>
      </c>
    </row>
    <row r="549" spans="2:65" s="1" customFormat="1" x14ac:dyDescent="0.2">
      <c r="B549" s="29"/>
      <c r="D549" s="136" t="s">
        <v>139</v>
      </c>
      <c r="F549" s="137" t="s">
        <v>683</v>
      </c>
      <c r="L549" s="29"/>
      <c r="M549" s="138"/>
      <c r="T549" s="49"/>
      <c r="AT549" s="17" t="s">
        <v>139</v>
      </c>
      <c r="AU549" s="17" t="s">
        <v>78</v>
      </c>
    </row>
    <row r="550" spans="2:65" s="1" customFormat="1" ht="96" x14ac:dyDescent="0.2">
      <c r="B550" s="29"/>
      <c r="D550" s="136" t="s">
        <v>140</v>
      </c>
      <c r="F550" s="139" t="s">
        <v>669</v>
      </c>
      <c r="L550" s="29"/>
      <c r="M550" s="138"/>
      <c r="T550" s="49"/>
      <c r="AT550" s="17" t="s">
        <v>140</v>
      </c>
      <c r="AU550" s="17" t="s">
        <v>78</v>
      </c>
    </row>
    <row r="551" spans="2:65" s="12" customFormat="1" x14ac:dyDescent="0.2">
      <c r="B551" s="140"/>
      <c r="D551" s="136" t="s">
        <v>142</v>
      </c>
      <c r="E551" s="141" t="s">
        <v>3</v>
      </c>
      <c r="F551" s="142" t="s">
        <v>684</v>
      </c>
      <c r="H551" s="143">
        <v>36.549999999999997</v>
      </c>
      <c r="L551" s="140"/>
      <c r="M551" s="144"/>
      <c r="T551" s="145"/>
      <c r="AT551" s="141" t="s">
        <v>142</v>
      </c>
      <c r="AU551" s="141" t="s">
        <v>78</v>
      </c>
      <c r="AV551" s="12" t="s">
        <v>80</v>
      </c>
      <c r="AW551" s="12" t="s">
        <v>31</v>
      </c>
      <c r="AX551" s="12" t="s">
        <v>70</v>
      </c>
      <c r="AY551" s="141" t="s">
        <v>130</v>
      </c>
    </row>
    <row r="552" spans="2:65" s="12" customFormat="1" x14ac:dyDescent="0.2">
      <c r="B552" s="140"/>
      <c r="D552" s="136" t="s">
        <v>142</v>
      </c>
      <c r="E552" s="141" t="s">
        <v>3</v>
      </c>
      <c r="F552" s="142" t="s">
        <v>685</v>
      </c>
      <c r="H552" s="143">
        <v>26.35</v>
      </c>
      <c r="L552" s="140"/>
      <c r="M552" s="144"/>
      <c r="T552" s="145"/>
      <c r="AT552" s="141" t="s">
        <v>142</v>
      </c>
      <c r="AU552" s="141" t="s">
        <v>78</v>
      </c>
      <c r="AV552" s="12" t="s">
        <v>80</v>
      </c>
      <c r="AW552" s="12" t="s">
        <v>31</v>
      </c>
      <c r="AX552" s="12" t="s">
        <v>70</v>
      </c>
      <c r="AY552" s="141" t="s">
        <v>130</v>
      </c>
    </row>
    <row r="553" spans="2:65" s="12" customFormat="1" x14ac:dyDescent="0.2">
      <c r="B553" s="140"/>
      <c r="D553" s="136" t="s">
        <v>142</v>
      </c>
      <c r="E553" s="141" t="s">
        <v>3</v>
      </c>
      <c r="F553" s="142" t="s">
        <v>686</v>
      </c>
      <c r="H553" s="143">
        <v>79.17</v>
      </c>
      <c r="L553" s="140"/>
      <c r="M553" s="144"/>
      <c r="T553" s="145"/>
      <c r="AT553" s="141" t="s">
        <v>142</v>
      </c>
      <c r="AU553" s="141" t="s">
        <v>78</v>
      </c>
      <c r="AV553" s="12" t="s">
        <v>80</v>
      </c>
      <c r="AW553" s="12" t="s">
        <v>31</v>
      </c>
      <c r="AX553" s="12" t="s">
        <v>70</v>
      </c>
      <c r="AY553" s="141" t="s">
        <v>130</v>
      </c>
    </row>
    <row r="554" spans="2:65" s="12" customFormat="1" x14ac:dyDescent="0.2">
      <c r="B554" s="140"/>
      <c r="D554" s="136" t="s">
        <v>142</v>
      </c>
      <c r="E554" s="141" t="s">
        <v>3</v>
      </c>
      <c r="F554" s="142" t="s">
        <v>687</v>
      </c>
      <c r="H554" s="143">
        <v>158.34</v>
      </c>
      <c r="L554" s="140"/>
      <c r="M554" s="144"/>
      <c r="T554" s="145"/>
      <c r="AT554" s="141" t="s">
        <v>142</v>
      </c>
      <c r="AU554" s="141" t="s">
        <v>78</v>
      </c>
      <c r="AV554" s="12" t="s">
        <v>80</v>
      </c>
      <c r="AW554" s="12" t="s">
        <v>31</v>
      </c>
      <c r="AX554" s="12" t="s">
        <v>70</v>
      </c>
      <c r="AY554" s="141" t="s">
        <v>130</v>
      </c>
    </row>
    <row r="555" spans="2:65" s="12" customFormat="1" x14ac:dyDescent="0.2">
      <c r="B555" s="140"/>
      <c r="D555" s="136" t="s">
        <v>142</v>
      </c>
      <c r="E555" s="141" t="s">
        <v>3</v>
      </c>
      <c r="F555" s="142" t="s">
        <v>688</v>
      </c>
      <c r="H555" s="143">
        <v>120.64</v>
      </c>
      <c r="L555" s="140"/>
      <c r="M555" s="144"/>
      <c r="T555" s="145"/>
      <c r="AT555" s="141" t="s">
        <v>142</v>
      </c>
      <c r="AU555" s="141" t="s">
        <v>78</v>
      </c>
      <c r="AV555" s="12" t="s">
        <v>80</v>
      </c>
      <c r="AW555" s="12" t="s">
        <v>31</v>
      </c>
      <c r="AX555" s="12" t="s">
        <v>70</v>
      </c>
      <c r="AY555" s="141" t="s">
        <v>130</v>
      </c>
    </row>
    <row r="556" spans="2:65" s="12" customFormat="1" x14ac:dyDescent="0.2">
      <c r="B556" s="140"/>
      <c r="D556" s="136" t="s">
        <v>142</v>
      </c>
      <c r="E556" s="141" t="s">
        <v>3</v>
      </c>
      <c r="F556" s="142" t="s">
        <v>689</v>
      </c>
      <c r="H556" s="143">
        <v>49.35</v>
      </c>
      <c r="L556" s="140"/>
      <c r="M556" s="144"/>
      <c r="T556" s="145"/>
      <c r="AT556" s="141" t="s">
        <v>142</v>
      </c>
      <c r="AU556" s="141" t="s">
        <v>78</v>
      </c>
      <c r="AV556" s="12" t="s">
        <v>80</v>
      </c>
      <c r="AW556" s="12" t="s">
        <v>31</v>
      </c>
      <c r="AX556" s="12" t="s">
        <v>70</v>
      </c>
      <c r="AY556" s="141" t="s">
        <v>130</v>
      </c>
    </row>
    <row r="557" spans="2:65" s="12" customFormat="1" x14ac:dyDescent="0.2">
      <c r="B557" s="140"/>
      <c r="D557" s="136" t="s">
        <v>142</v>
      </c>
      <c r="E557" s="141" t="s">
        <v>3</v>
      </c>
      <c r="F557" s="142" t="s">
        <v>690</v>
      </c>
      <c r="H557" s="143">
        <v>2.04</v>
      </c>
      <c r="L557" s="140"/>
      <c r="M557" s="144"/>
      <c r="T557" s="145"/>
      <c r="AT557" s="141" t="s">
        <v>142</v>
      </c>
      <c r="AU557" s="141" t="s">
        <v>78</v>
      </c>
      <c r="AV557" s="12" t="s">
        <v>80</v>
      </c>
      <c r="AW557" s="12" t="s">
        <v>31</v>
      </c>
      <c r="AX557" s="12" t="s">
        <v>70</v>
      </c>
      <c r="AY557" s="141" t="s">
        <v>130</v>
      </c>
    </row>
    <row r="558" spans="2:65" s="12" customFormat="1" x14ac:dyDescent="0.2">
      <c r="B558" s="140"/>
      <c r="D558" s="136" t="s">
        <v>142</v>
      </c>
      <c r="E558" s="141" t="s">
        <v>3</v>
      </c>
      <c r="F558" s="142" t="s">
        <v>691</v>
      </c>
      <c r="H558" s="143">
        <v>3.0449999999999999</v>
      </c>
      <c r="L558" s="140"/>
      <c r="M558" s="144"/>
      <c r="T558" s="145"/>
      <c r="AT558" s="141" t="s">
        <v>142</v>
      </c>
      <c r="AU558" s="141" t="s">
        <v>78</v>
      </c>
      <c r="AV558" s="12" t="s">
        <v>80</v>
      </c>
      <c r="AW558" s="12" t="s">
        <v>31</v>
      </c>
      <c r="AX558" s="12" t="s">
        <v>70</v>
      </c>
      <c r="AY558" s="141" t="s">
        <v>130</v>
      </c>
    </row>
    <row r="559" spans="2:65" s="12" customFormat="1" x14ac:dyDescent="0.2">
      <c r="B559" s="140"/>
      <c r="D559" s="136" t="s">
        <v>142</v>
      </c>
      <c r="E559" s="141" t="s">
        <v>3</v>
      </c>
      <c r="F559" s="142" t="s">
        <v>692</v>
      </c>
      <c r="H559" s="143">
        <v>11.31</v>
      </c>
      <c r="L559" s="140"/>
      <c r="M559" s="144"/>
      <c r="T559" s="145"/>
      <c r="AT559" s="141" t="s">
        <v>142</v>
      </c>
      <c r="AU559" s="141" t="s">
        <v>78</v>
      </c>
      <c r="AV559" s="12" t="s">
        <v>80</v>
      </c>
      <c r="AW559" s="12" t="s">
        <v>31</v>
      </c>
      <c r="AX559" s="12" t="s">
        <v>70</v>
      </c>
      <c r="AY559" s="141" t="s">
        <v>130</v>
      </c>
    </row>
    <row r="560" spans="2:65" s="12" customFormat="1" x14ac:dyDescent="0.2">
      <c r="B560" s="140"/>
      <c r="D560" s="136" t="s">
        <v>142</v>
      </c>
      <c r="E560" s="141" t="s">
        <v>3</v>
      </c>
      <c r="F560" s="142" t="s">
        <v>693</v>
      </c>
      <c r="H560" s="143">
        <v>3.15</v>
      </c>
      <c r="L560" s="140"/>
      <c r="M560" s="144"/>
      <c r="T560" s="145"/>
      <c r="AT560" s="141" t="s">
        <v>142</v>
      </c>
      <c r="AU560" s="141" t="s">
        <v>78</v>
      </c>
      <c r="AV560" s="12" t="s">
        <v>80</v>
      </c>
      <c r="AW560" s="12" t="s">
        <v>31</v>
      </c>
      <c r="AX560" s="12" t="s">
        <v>70</v>
      </c>
      <c r="AY560" s="141" t="s">
        <v>130</v>
      </c>
    </row>
    <row r="561" spans="2:51" s="12" customFormat="1" x14ac:dyDescent="0.2">
      <c r="B561" s="140"/>
      <c r="D561" s="136" t="s">
        <v>142</v>
      </c>
      <c r="E561" s="141" t="s">
        <v>3</v>
      </c>
      <c r="F561" s="142" t="s">
        <v>694</v>
      </c>
      <c r="H561" s="143">
        <v>0.255</v>
      </c>
      <c r="L561" s="140"/>
      <c r="M561" s="144"/>
      <c r="T561" s="145"/>
      <c r="AT561" s="141" t="s">
        <v>142</v>
      </c>
      <c r="AU561" s="141" t="s">
        <v>78</v>
      </c>
      <c r="AV561" s="12" t="s">
        <v>80</v>
      </c>
      <c r="AW561" s="12" t="s">
        <v>31</v>
      </c>
      <c r="AX561" s="12" t="s">
        <v>70</v>
      </c>
      <c r="AY561" s="141" t="s">
        <v>130</v>
      </c>
    </row>
    <row r="562" spans="2:51" s="13" customFormat="1" x14ac:dyDescent="0.2">
      <c r="B562" s="146"/>
      <c r="D562" s="136" t="s">
        <v>142</v>
      </c>
      <c r="E562" s="147" t="s">
        <v>3</v>
      </c>
      <c r="F562" s="148" t="s">
        <v>149</v>
      </c>
      <c r="H562" s="149">
        <v>490.2</v>
      </c>
      <c r="L562" s="146"/>
      <c r="M562" s="152"/>
      <c r="N562" s="153"/>
      <c r="O562" s="153"/>
      <c r="P562" s="153"/>
      <c r="Q562" s="153"/>
      <c r="R562" s="153"/>
      <c r="S562" s="153"/>
      <c r="T562" s="154"/>
      <c r="AT562" s="147" t="s">
        <v>142</v>
      </c>
      <c r="AU562" s="147" t="s">
        <v>78</v>
      </c>
      <c r="AV562" s="13" t="s">
        <v>137</v>
      </c>
      <c r="AW562" s="13" t="s">
        <v>31</v>
      </c>
      <c r="AX562" s="13" t="s">
        <v>78</v>
      </c>
      <c r="AY562" s="147" t="s">
        <v>130</v>
      </c>
    </row>
    <row r="563" spans="2:51" s="1" customFormat="1" ht="6.9" customHeight="1" x14ac:dyDescent="0.2">
      <c r="B563" s="38"/>
      <c r="C563" s="39"/>
      <c r="D563" s="39"/>
      <c r="E563" s="39"/>
      <c r="F563" s="39"/>
      <c r="G563" s="39"/>
      <c r="H563" s="39"/>
      <c r="I563" s="39"/>
      <c r="J563" s="39"/>
      <c r="K563" s="39"/>
      <c r="L563" s="29"/>
    </row>
  </sheetData>
  <autoFilter ref="C88:K562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5"/>
  <sheetViews>
    <sheetView showGridLines="0" workbookViewId="0">
      <selection activeCell="D2" sqref="D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83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695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27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tr">
        <f>IF('Rekapitulace stavby'!AN10="","",'Rekapitulace stavby'!AN10)</f>
        <v/>
      </c>
      <c r="L14" s="29"/>
    </row>
    <row r="15" spans="2:46" s="1" customFormat="1" ht="18" customHeight="1" x14ac:dyDescent="0.2">
      <c r="B15" s="29"/>
      <c r="E15" s="24" t="str">
        <f>IF('Rekapitulace stavby'!E11="","",'Rekapitulace stavby'!E11)</f>
        <v>KSÚS Středočeského kraje</v>
      </c>
      <c r="I15" s="26" t="s">
        <v>25</v>
      </c>
      <c r="J15" s="24" t="str">
        <f>IF('Rekapitulace stavby'!AN11="","",'Rekapitulace stavby'!AN11)</f>
        <v/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tr">
        <f>IF('Rekapitulace stavby'!AN16="","",'Rekapitulace stavby'!AN16)</f>
        <v>48592722</v>
      </c>
      <c r="L20" s="29"/>
    </row>
    <row r="21" spans="2:12" s="1" customFormat="1" ht="18" customHeight="1" x14ac:dyDescent="0.2">
      <c r="B21" s="29"/>
      <c r="E21" s="24" t="str">
        <f>IF('Rekapitulace stavby'!E17="","",'Rekapitulace stavby'!E17)</f>
        <v>DIPRO, spol. sr.o.</v>
      </c>
      <c r="I21" s="26" t="s">
        <v>25</v>
      </c>
      <c r="J21" s="24" t="str">
        <f>IF('Rekapitulace stavby'!AN17="","",'Rekapitulace stavby'!AN17)</f>
        <v/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tr">
        <f>IF('Rekapitulace stavby'!AN19="","",'Rekapitulace stavby'!AN19)</f>
        <v>13891871</v>
      </c>
      <c r="L23" s="29"/>
    </row>
    <row r="24" spans="2:12" s="1" customFormat="1" ht="18" customHeight="1" x14ac:dyDescent="0.2">
      <c r="B24" s="29"/>
      <c r="E24" s="24" t="str">
        <f>IF('Rekapitulace stavby'!E20="","",'Rekapitulace stavby'!E20)</f>
        <v/>
      </c>
      <c r="I24" s="26" t="s">
        <v>25</v>
      </c>
      <c r="J24" s="24" t="str">
        <f>IF('Rekapitulace stavby'!AN20="","",'Rekapitulace stavby'!AN20)</f>
        <v/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ROUND(J87,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ROUND((SUM(BE87:BE194)),  2)</f>
        <v>0</v>
      </c>
      <c r="I33" s="86">
        <v>0.21</v>
      </c>
      <c r="J33" s="85">
        <f>ROUND(((SUM(BE87:BE194))*I33),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ROUND((SUM(BF87:BF194)),  2)</f>
        <v>0</v>
      </c>
      <c r="I34" s="86">
        <v>0.12</v>
      </c>
      <c r="J34" s="85">
        <f>ROUND(((SUM(BF87:BF194))*I34),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ROUND((SUM(BG87:BG194)),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ROUND((SUM(BH87:BH194)),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ROUND((SUM(BI87:BI194)),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SO 201 - Oprava propustku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 xml:space="preserve"> 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 t="str">
        <f>E24</f>
        <v/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J87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696</v>
      </c>
      <c r="E60" s="98"/>
      <c r="F60" s="98"/>
      <c r="G60" s="98"/>
      <c r="H60" s="98"/>
      <c r="I60" s="98"/>
      <c r="J60" s="99">
        <f>J88</f>
        <v>0</v>
      </c>
      <c r="L60" s="96"/>
    </row>
    <row r="61" spans="2:47" s="8" customFormat="1" ht="24.9" customHeight="1" x14ac:dyDescent="0.2">
      <c r="B61" s="96"/>
      <c r="D61" s="97" t="s">
        <v>697</v>
      </c>
      <c r="E61" s="98"/>
      <c r="F61" s="98"/>
      <c r="G61" s="98"/>
      <c r="H61" s="98"/>
      <c r="I61" s="98"/>
      <c r="J61" s="99">
        <f>J101</f>
        <v>0</v>
      </c>
      <c r="L61" s="96"/>
    </row>
    <row r="62" spans="2:47" s="8" customFormat="1" ht="24.9" customHeight="1" x14ac:dyDescent="0.2">
      <c r="B62" s="96"/>
      <c r="D62" s="97" t="s">
        <v>698</v>
      </c>
      <c r="E62" s="98"/>
      <c r="F62" s="98"/>
      <c r="G62" s="98"/>
      <c r="H62" s="98"/>
      <c r="I62" s="98"/>
      <c r="J62" s="99">
        <f>J126</f>
        <v>0</v>
      </c>
      <c r="L62" s="96"/>
    </row>
    <row r="63" spans="2:47" s="8" customFormat="1" ht="24.9" customHeight="1" x14ac:dyDescent="0.2">
      <c r="B63" s="96"/>
      <c r="D63" s="97" t="s">
        <v>699</v>
      </c>
      <c r="E63" s="98"/>
      <c r="F63" s="98"/>
      <c r="G63" s="98"/>
      <c r="H63" s="98"/>
      <c r="I63" s="98"/>
      <c r="J63" s="99">
        <f>J142</f>
        <v>0</v>
      </c>
      <c r="L63" s="96"/>
    </row>
    <row r="64" spans="2:47" s="8" customFormat="1" ht="24.9" customHeight="1" x14ac:dyDescent="0.2">
      <c r="B64" s="96"/>
      <c r="D64" s="97" t="s">
        <v>700</v>
      </c>
      <c r="E64" s="98"/>
      <c r="F64" s="98"/>
      <c r="G64" s="98"/>
      <c r="H64" s="98"/>
      <c r="I64" s="98"/>
      <c r="J64" s="99">
        <f>J152</f>
        <v>0</v>
      </c>
      <c r="L64" s="96"/>
    </row>
    <row r="65" spans="2:12" s="8" customFormat="1" ht="24.9" customHeight="1" x14ac:dyDescent="0.2">
      <c r="B65" s="96"/>
      <c r="D65" s="97" t="s">
        <v>701</v>
      </c>
      <c r="E65" s="98"/>
      <c r="F65" s="98"/>
      <c r="G65" s="98"/>
      <c r="H65" s="98"/>
      <c r="I65" s="98"/>
      <c r="J65" s="99">
        <f>J168</f>
        <v>0</v>
      </c>
      <c r="L65" s="96"/>
    </row>
    <row r="66" spans="2:12" s="8" customFormat="1" ht="24.9" customHeight="1" x14ac:dyDescent="0.2">
      <c r="B66" s="96"/>
      <c r="D66" s="97" t="s">
        <v>702</v>
      </c>
      <c r="E66" s="98"/>
      <c r="F66" s="98"/>
      <c r="G66" s="98"/>
      <c r="H66" s="98"/>
      <c r="I66" s="98"/>
      <c r="J66" s="99">
        <f>J178</f>
        <v>0</v>
      </c>
      <c r="L66" s="96"/>
    </row>
    <row r="67" spans="2:12" s="8" customFormat="1" ht="24.9" customHeight="1" x14ac:dyDescent="0.2">
      <c r="B67" s="96"/>
      <c r="D67" s="97" t="s">
        <v>703</v>
      </c>
      <c r="E67" s="98"/>
      <c r="F67" s="98"/>
      <c r="G67" s="98"/>
      <c r="H67" s="98"/>
      <c r="I67" s="98"/>
      <c r="J67" s="99">
        <f>J182</f>
        <v>0</v>
      </c>
      <c r="L67" s="96"/>
    </row>
    <row r="68" spans="2:12" s="1" customFormat="1" ht="21.75" customHeight="1" x14ac:dyDescent="0.2">
      <c r="B68" s="29"/>
      <c r="L68" s="29"/>
    </row>
    <row r="69" spans="2:12" s="1" customFormat="1" ht="6.9" customHeight="1" x14ac:dyDescent="0.2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" customHeight="1" x14ac:dyDescent="0.2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" customHeight="1" x14ac:dyDescent="0.2">
      <c r="B74" s="29"/>
      <c r="C74" s="21" t="s">
        <v>115</v>
      </c>
      <c r="L74" s="29"/>
    </row>
    <row r="75" spans="2:12" s="1" customFormat="1" ht="6.9" customHeight="1" x14ac:dyDescent="0.2">
      <c r="B75" s="29"/>
      <c r="L75" s="29"/>
    </row>
    <row r="76" spans="2:12" s="1" customFormat="1" ht="12" customHeight="1" x14ac:dyDescent="0.2">
      <c r="B76" s="29"/>
      <c r="C76" s="26" t="s">
        <v>15</v>
      </c>
      <c r="L76" s="29"/>
    </row>
    <row r="77" spans="2:12" s="1" customFormat="1" ht="16.5" customHeight="1" x14ac:dyDescent="0.2">
      <c r="B77" s="29"/>
      <c r="E77" s="286" t="str">
        <f>E7</f>
        <v>III/10222 ul. Kozohorská, Nový Knín - komunikace</v>
      </c>
      <c r="F77" s="287"/>
      <c r="G77" s="287"/>
      <c r="H77" s="287"/>
      <c r="L77" s="29"/>
    </row>
    <row r="78" spans="2:12" s="1" customFormat="1" ht="12" customHeight="1" x14ac:dyDescent="0.2">
      <c r="B78" s="29"/>
      <c r="C78" s="26" t="s">
        <v>99</v>
      </c>
      <c r="L78" s="29"/>
    </row>
    <row r="79" spans="2:12" s="1" customFormat="1" ht="16.5" customHeight="1" x14ac:dyDescent="0.2">
      <c r="B79" s="29"/>
      <c r="E79" s="276" t="str">
        <f>E9</f>
        <v>SO 201 - Oprava propustku</v>
      </c>
      <c r="F79" s="285"/>
      <c r="G79" s="285"/>
      <c r="H79" s="285"/>
      <c r="L79" s="29"/>
    </row>
    <row r="80" spans="2:12" s="1" customFormat="1" ht="6.9" customHeight="1" x14ac:dyDescent="0.2">
      <c r="B80" s="29"/>
      <c r="L80" s="29"/>
    </row>
    <row r="81" spans="2:65" s="1" customFormat="1" ht="12" customHeight="1" x14ac:dyDescent="0.2">
      <c r="B81" s="29"/>
      <c r="C81" s="26" t="s">
        <v>19</v>
      </c>
      <c r="F81" s="24" t="str">
        <f>F12</f>
        <v xml:space="preserve"> </v>
      </c>
      <c r="I81" s="26" t="s">
        <v>21</v>
      </c>
      <c r="J81" s="46" t="str">
        <f>IF(J12="","",J12)</f>
        <v/>
      </c>
      <c r="L81" s="29"/>
    </row>
    <row r="82" spans="2:65" s="1" customFormat="1" ht="6.9" customHeight="1" x14ac:dyDescent="0.2">
      <c r="B82" s="29"/>
      <c r="L82" s="29"/>
    </row>
    <row r="83" spans="2:65" s="1" customFormat="1" ht="15.15" customHeight="1" x14ac:dyDescent="0.2">
      <c r="B83" s="29"/>
      <c r="C83" s="26" t="s">
        <v>22</v>
      </c>
      <c r="F83" s="24" t="str">
        <f>E15</f>
        <v>KSÚS Středočeského kraje</v>
      </c>
      <c r="I83" s="26" t="s">
        <v>28</v>
      </c>
      <c r="J83" s="27" t="str">
        <f>E21</f>
        <v>DIPRO, spol. sr.o.</v>
      </c>
      <c r="L83" s="29"/>
    </row>
    <row r="84" spans="2:65" s="1" customFormat="1" ht="15.15" customHeight="1" x14ac:dyDescent="0.2">
      <c r="B84" s="29"/>
      <c r="C84" s="26" t="s">
        <v>26</v>
      </c>
      <c r="F84" s="24" t="str">
        <f>IF(E18="","",E18)</f>
        <v xml:space="preserve"> </v>
      </c>
      <c r="I84" s="26" t="s">
        <v>32</v>
      </c>
      <c r="J84" s="27" t="str">
        <f>E24</f>
        <v/>
      </c>
      <c r="L84" s="29"/>
    </row>
    <row r="85" spans="2:65" s="1" customFormat="1" ht="10.35" customHeight="1" x14ac:dyDescent="0.2">
      <c r="B85" s="29"/>
      <c r="L85" s="29"/>
    </row>
    <row r="86" spans="2:65" s="10" customFormat="1" ht="29.25" customHeight="1" x14ac:dyDescent="0.2">
      <c r="B86" s="104"/>
      <c r="C86" s="105" t="s">
        <v>116</v>
      </c>
      <c r="D86" s="106" t="s">
        <v>55</v>
      </c>
      <c r="E86" s="106" t="s">
        <v>51</v>
      </c>
      <c r="F86" s="106" t="s">
        <v>52</v>
      </c>
      <c r="G86" s="106" t="s">
        <v>117</v>
      </c>
      <c r="H86" s="106" t="s">
        <v>118</v>
      </c>
      <c r="I86" s="106" t="s">
        <v>119</v>
      </c>
      <c r="J86" s="106" t="s">
        <v>103</v>
      </c>
      <c r="K86" s="107" t="s">
        <v>120</v>
      </c>
      <c r="L86" s="104"/>
      <c r="M86" s="52" t="s">
        <v>3</v>
      </c>
      <c r="N86" s="53" t="s">
        <v>40</v>
      </c>
      <c r="O86" s="53" t="s">
        <v>121</v>
      </c>
      <c r="P86" s="53" t="s">
        <v>122</v>
      </c>
      <c r="Q86" s="53" t="s">
        <v>123</v>
      </c>
      <c r="R86" s="53" t="s">
        <v>124</v>
      </c>
      <c r="S86" s="53" t="s">
        <v>125</v>
      </c>
      <c r="T86" s="54" t="s">
        <v>126</v>
      </c>
    </row>
    <row r="87" spans="2:65" s="1" customFormat="1" ht="22.95" customHeight="1" x14ac:dyDescent="0.3">
      <c r="B87" s="29"/>
      <c r="C87" s="57" t="s">
        <v>127</v>
      </c>
      <c r="J87" s="108">
        <f>BK87</f>
        <v>0</v>
      </c>
      <c r="L87" s="29"/>
      <c r="M87" s="55"/>
      <c r="N87" s="47"/>
      <c r="O87" s="47"/>
      <c r="P87" s="109">
        <f>P88+P101+P126+P142+P152+P168+P178+P182</f>
        <v>0</v>
      </c>
      <c r="Q87" s="47"/>
      <c r="R87" s="109">
        <f>R88+R101+R126+R142+R152+R168+R178+R182</f>
        <v>0</v>
      </c>
      <c r="S87" s="47"/>
      <c r="T87" s="110">
        <f>T88+T101+T126+T142+T152+T168+T178+T182</f>
        <v>0</v>
      </c>
      <c r="AT87" s="17" t="s">
        <v>69</v>
      </c>
      <c r="AU87" s="17" t="s">
        <v>104</v>
      </c>
      <c r="BK87" s="111">
        <f>BK88+BK101+BK126+BK142+BK152+BK168+BK178+BK182</f>
        <v>0</v>
      </c>
    </row>
    <row r="88" spans="2:65" s="11" customFormat="1" ht="25.95" customHeight="1" x14ac:dyDescent="0.25">
      <c r="B88" s="112"/>
      <c r="D88" s="113" t="s">
        <v>69</v>
      </c>
      <c r="E88" s="114" t="s">
        <v>70</v>
      </c>
      <c r="F88" s="114" t="s">
        <v>704</v>
      </c>
      <c r="J88" s="115">
        <f>BK88</f>
        <v>0</v>
      </c>
      <c r="L88" s="112"/>
      <c r="M88" s="116"/>
      <c r="P88" s="117">
        <f>SUM(P89:P100)</f>
        <v>0</v>
      </c>
      <c r="R88" s="117">
        <f>SUM(R89:R100)</f>
        <v>0</v>
      </c>
      <c r="T88" s="118">
        <f>SUM(T89:T100)</f>
        <v>0</v>
      </c>
      <c r="AR88" s="113" t="s">
        <v>78</v>
      </c>
      <c r="AT88" s="119" t="s">
        <v>69</v>
      </c>
      <c r="AU88" s="119" t="s">
        <v>70</v>
      </c>
      <c r="AY88" s="113" t="s">
        <v>130</v>
      </c>
      <c r="BK88" s="120">
        <f>SUM(BK89:BK100)</f>
        <v>0</v>
      </c>
    </row>
    <row r="89" spans="2:65" s="1" customFormat="1" ht="16.5" customHeight="1" x14ac:dyDescent="0.2">
      <c r="B89" s="123"/>
      <c r="C89" s="124" t="s">
        <v>78</v>
      </c>
      <c r="D89" s="124" t="s">
        <v>132</v>
      </c>
      <c r="E89" s="125" t="s">
        <v>705</v>
      </c>
      <c r="F89" s="126" t="s">
        <v>706</v>
      </c>
      <c r="G89" s="127" t="s">
        <v>653</v>
      </c>
      <c r="H89" s="128">
        <v>348.05599999999998</v>
      </c>
      <c r="I89" s="129"/>
      <c r="J89" s="129">
        <f>ROUND(I89*H89,2)</f>
        <v>0</v>
      </c>
      <c r="K89" s="126" t="s">
        <v>707</v>
      </c>
      <c r="L89" s="29"/>
      <c r="M89" s="130" t="s">
        <v>3</v>
      </c>
      <c r="N89" s="131" t="s">
        <v>41</v>
      </c>
      <c r="O89" s="132">
        <v>0</v>
      </c>
      <c r="P89" s="132">
        <f>O89*H89</f>
        <v>0</v>
      </c>
      <c r="Q89" s="132">
        <v>0</v>
      </c>
      <c r="R89" s="132">
        <f>Q89*H89</f>
        <v>0</v>
      </c>
      <c r="S89" s="132">
        <v>0</v>
      </c>
      <c r="T89" s="133">
        <f>S89*H89</f>
        <v>0</v>
      </c>
      <c r="AR89" s="134" t="s">
        <v>137</v>
      </c>
      <c r="AT89" s="134" t="s">
        <v>132</v>
      </c>
      <c r="AU89" s="134" t="s">
        <v>78</v>
      </c>
      <c r="AY89" s="17" t="s">
        <v>130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7" t="s">
        <v>78</v>
      </c>
      <c r="BK89" s="135">
        <f>ROUND(I89*H89,2)</f>
        <v>0</v>
      </c>
      <c r="BL89" s="17" t="s">
        <v>137</v>
      </c>
      <c r="BM89" s="134" t="s">
        <v>80</v>
      </c>
    </row>
    <row r="90" spans="2:65" s="1" customFormat="1" x14ac:dyDescent="0.2">
      <c r="B90" s="29"/>
      <c r="D90" s="136" t="s">
        <v>139</v>
      </c>
      <c r="F90" s="137" t="s">
        <v>706</v>
      </c>
      <c r="L90" s="29"/>
      <c r="M90" s="138"/>
      <c r="T90" s="49"/>
      <c r="AT90" s="17" t="s">
        <v>139</v>
      </c>
      <c r="AU90" s="17" t="s">
        <v>78</v>
      </c>
    </row>
    <row r="91" spans="2:65" s="1" customFormat="1" ht="38.4" x14ac:dyDescent="0.2">
      <c r="B91" s="29"/>
      <c r="D91" s="136" t="s">
        <v>344</v>
      </c>
      <c r="F91" s="139" t="s">
        <v>708</v>
      </c>
      <c r="L91" s="29"/>
      <c r="M91" s="138"/>
      <c r="T91" s="49"/>
      <c r="AT91" s="17" t="s">
        <v>344</v>
      </c>
      <c r="AU91" s="17" t="s">
        <v>78</v>
      </c>
    </row>
    <row r="92" spans="2:65" s="1" customFormat="1" ht="16.5" customHeight="1" x14ac:dyDescent="0.2">
      <c r="B92" s="123"/>
      <c r="C92" s="124" t="s">
        <v>80</v>
      </c>
      <c r="D92" s="124" t="s">
        <v>132</v>
      </c>
      <c r="E92" s="125" t="s">
        <v>705</v>
      </c>
      <c r="F92" s="126" t="s">
        <v>706</v>
      </c>
      <c r="G92" s="127" t="s">
        <v>653</v>
      </c>
      <c r="H92" s="128">
        <v>34.402999999999999</v>
      </c>
      <c r="I92" s="129"/>
      <c r="J92" s="129">
        <f>ROUND(I92*H92,2)</f>
        <v>0</v>
      </c>
      <c r="K92" s="126" t="s">
        <v>707</v>
      </c>
      <c r="L92" s="29"/>
      <c r="M92" s="130" t="s">
        <v>3</v>
      </c>
      <c r="N92" s="131" t="s">
        <v>41</v>
      </c>
      <c r="O92" s="132">
        <v>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137</v>
      </c>
      <c r="AT92" s="134" t="s">
        <v>132</v>
      </c>
      <c r="AU92" s="134" t="s">
        <v>78</v>
      </c>
      <c r="AY92" s="17" t="s">
        <v>130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78</v>
      </c>
      <c r="BK92" s="135">
        <f>ROUND(I92*H92,2)</f>
        <v>0</v>
      </c>
      <c r="BL92" s="17" t="s">
        <v>137</v>
      </c>
      <c r="BM92" s="134" t="s">
        <v>137</v>
      </c>
    </row>
    <row r="93" spans="2:65" s="1" customFormat="1" x14ac:dyDescent="0.2">
      <c r="B93" s="29"/>
      <c r="D93" s="136" t="s">
        <v>139</v>
      </c>
      <c r="F93" s="137" t="s">
        <v>706</v>
      </c>
      <c r="L93" s="29"/>
      <c r="M93" s="138"/>
      <c r="T93" s="49"/>
      <c r="AT93" s="17" t="s">
        <v>139</v>
      </c>
      <c r="AU93" s="17" t="s">
        <v>78</v>
      </c>
    </row>
    <row r="94" spans="2:65" s="1" customFormat="1" ht="38.4" x14ac:dyDescent="0.2">
      <c r="B94" s="29"/>
      <c r="D94" s="136" t="s">
        <v>344</v>
      </c>
      <c r="F94" s="139" t="s">
        <v>709</v>
      </c>
      <c r="L94" s="29"/>
      <c r="M94" s="138"/>
      <c r="T94" s="49"/>
      <c r="AT94" s="17" t="s">
        <v>344</v>
      </c>
      <c r="AU94" s="17" t="s">
        <v>78</v>
      </c>
    </row>
    <row r="95" spans="2:65" s="1" customFormat="1" ht="16.5" customHeight="1" x14ac:dyDescent="0.2">
      <c r="B95" s="123"/>
      <c r="C95" s="124" t="s">
        <v>156</v>
      </c>
      <c r="D95" s="124" t="s">
        <v>132</v>
      </c>
      <c r="E95" s="125" t="s">
        <v>710</v>
      </c>
      <c r="F95" s="126" t="s">
        <v>711</v>
      </c>
      <c r="G95" s="127" t="s">
        <v>712</v>
      </c>
      <c r="H95" s="128">
        <v>2</v>
      </c>
      <c r="I95" s="129"/>
      <c r="J95" s="129">
        <f>ROUND(I95*H95,2)</f>
        <v>0</v>
      </c>
      <c r="K95" s="126" t="s">
        <v>707</v>
      </c>
      <c r="L95" s="29"/>
      <c r="M95" s="130" t="s">
        <v>3</v>
      </c>
      <c r="N95" s="131" t="s">
        <v>41</v>
      </c>
      <c r="O95" s="132">
        <v>0</v>
      </c>
      <c r="P95" s="132">
        <f>O95*H95</f>
        <v>0</v>
      </c>
      <c r="Q95" s="132">
        <v>0</v>
      </c>
      <c r="R95" s="132">
        <f>Q95*H95</f>
        <v>0</v>
      </c>
      <c r="S95" s="132">
        <v>0</v>
      </c>
      <c r="T95" s="133">
        <f>S95*H95</f>
        <v>0</v>
      </c>
      <c r="AR95" s="134" t="s">
        <v>137</v>
      </c>
      <c r="AT95" s="134" t="s">
        <v>132</v>
      </c>
      <c r="AU95" s="134" t="s">
        <v>78</v>
      </c>
      <c r="AY95" s="17" t="s">
        <v>130</v>
      </c>
      <c r="BE95" s="135">
        <f>IF(N95="základní",J95,0)</f>
        <v>0</v>
      </c>
      <c r="BF95" s="135">
        <f>IF(N95="snížená",J95,0)</f>
        <v>0</v>
      </c>
      <c r="BG95" s="135">
        <f>IF(N95="zákl. přenesená",J95,0)</f>
        <v>0</v>
      </c>
      <c r="BH95" s="135">
        <f>IF(N95="sníž. přenesená",J95,0)</f>
        <v>0</v>
      </c>
      <c r="BI95" s="135">
        <f>IF(N95="nulová",J95,0)</f>
        <v>0</v>
      </c>
      <c r="BJ95" s="17" t="s">
        <v>78</v>
      </c>
      <c r="BK95" s="135">
        <f>ROUND(I95*H95,2)</f>
        <v>0</v>
      </c>
      <c r="BL95" s="17" t="s">
        <v>137</v>
      </c>
      <c r="BM95" s="134" t="s">
        <v>173</v>
      </c>
    </row>
    <row r="96" spans="2:65" s="1" customFormat="1" x14ac:dyDescent="0.2">
      <c r="B96" s="29"/>
      <c r="D96" s="136" t="s">
        <v>139</v>
      </c>
      <c r="F96" s="137" t="s">
        <v>711</v>
      </c>
      <c r="L96" s="29"/>
      <c r="M96" s="138"/>
      <c r="T96" s="49"/>
      <c r="AT96" s="17" t="s">
        <v>139</v>
      </c>
      <c r="AU96" s="17" t="s">
        <v>78</v>
      </c>
    </row>
    <row r="97" spans="2:65" s="1" customFormat="1" ht="28.8" x14ac:dyDescent="0.2">
      <c r="B97" s="29"/>
      <c r="D97" s="136" t="s">
        <v>344</v>
      </c>
      <c r="F97" s="139" t="s">
        <v>713</v>
      </c>
      <c r="L97" s="29"/>
      <c r="M97" s="138"/>
      <c r="T97" s="49"/>
      <c r="AT97" s="17" t="s">
        <v>344</v>
      </c>
      <c r="AU97" s="17" t="s">
        <v>78</v>
      </c>
    </row>
    <row r="98" spans="2:65" s="1" customFormat="1" ht="16.5" customHeight="1" x14ac:dyDescent="0.2">
      <c r="B98" s="123"/>
      <c r="C98" s="124" t="s">
        <v>137</v>
      </c>
      <c r="D98" s="124" t="s">
        <v>132</v>
      </c>
      <c r="E98" s="125" t="s">
        <v>714</v>
      </c>
      <c r="F98" s="126" t="s">
        <v>715</v>
      </c>
      <c r="G98" s="127" t="s">
        <v>505</v>
      </c>
      <c r="H98" s="128">
        <v>1</v>
      </c>
      <c r="I98" s="129"/>
      <c r="J98" s="129">
        <f>ROUND(I98*H98,2)</f>
        <v>0</v>
      </c>
      <c r="K98" s="126" t="s">
        <v>707</v>
      </c>
      <c r="L98" s="29"/>
      <c r="M98" s="130" t="s">
        <v>3</v>
      </c>
      <c r="N98" s="131" t="s">
        <v>41</v>
      </c>
      <c r="O98" s="132">
        <v>0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137</v>
      </c>
      <c r="AT98" s="134" t="s">
        <v>132</v>
      </c>
      <c r="AU98" s="134" t="s">
        <v>78</v>
      </c>
      <c r="AY98" s="17" t="s">
        <v>130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7" t="s">
        <v>78</v>
      </c>
      <c r="BK98" s="135">
        <f>ROUND(I98*H98,2)</f>
        <v>0</v>
      </c>
      <c r="BL98" s="17" t="s">
        <v>137</v>
      </c>
      <c r="BM98" s="134" t="s">
        <v>185</v>
      </c>
    </row>
    <row r="99" spans="2:65" s="1" customFormat="1" x14ac:dyDescent="0.2">
      <c r="B99" s="29"/>
      <c r="D99" s="136" t="s">
        <v>139</v>
      </c>
      <c r="F99" s="137" t="s">
        <v>715</v>
      </c>
      <c r="L99" s="29"/>
      <c r="M99" s="138"/>
      <c r="T99" s="49"/>
      <c r="AT99" s="17" t="s">
        <v>139</v>
      </c>
      <c r="AU99" s="17" t="s">
        <v>78</v>
      </c>
    </row>
    <row r="100" spans="2:65" s="1" customFormat="1" ht="38.4" x14ac:dyDescent="0.2">
      <c r="B100" s="29"/>
      <c r="D100" s="136" t="s">
        <v>344</v>
      </c>
      <c r="F100" s="139" t="s">
        <v>716</v>
      </c>
      <c r="L100" s="29"/>
      <c r="M100" s="138"/>
      <c r="T100" s="49"/>
      <c r="AT100" s="17" t="s">
        <v>344</v>
      </c>
      <c r="AU100" s="17" t="s">
        <v>78</v>
      </c>
    </row>
    <row r="101" spans="2:65" s="11" customFormat="1" ht="25.95" customHeight="1" x14ac:dyDescent="0.25">
      <c r="B101" s="112"/>
      <c r="D101" s="113" t="s">
        <v>69</v>
      </c>
      <c r="E101" s="114" t="s">
        <v>78</v>
      </c>
      <c r="F101" s="114" t="s">
        <v>131</v>
      </c>
      <c r="J101" s="115">
        <f>BK101</f>
        <v>0</v>
      </c>
      <c r="L101" s="112"/>
      <c r="M101" s="116"/>
      <c r="P101" s="117">
        <f>SUM(P102:P125)</f>
        <v>0</v>
      </c>
      <c r="R101" s="117">
        <f>SUM(R102:R125)</f>
        <v>0</v>
      </c>
      <c r="T101" s="118">
        <f>SUM(T102:T125)</f>
        <v>0</v>
      </c>
      <c r="AR101" s="113" t="s">
        <v>78</v>
      </c>
      <c r="AT101" s="119" t="s">
        <v>69</v>
      </c>
      <c r="AU101" s="119" t="s">
        <v>70</v>
      </c>
      <c r="AY101" s="113" t="s">
        <v>130</v>
      </c>
      <c r="BK101" s="120">
        <f>SUM(BK102:BK125)</f>
        <v>0</v>
      </c>
    </row>
    <row r="102" spans="2:65" s="1" customFormat="1" ht="16.5" customHeight="1" x14ac:dyDescent="0.2">
      <c r="B102" s="123"/>
      <c r="C102" s="124" t="s">
        <v>168</v>
      </c>
      <c r="D102" s="124" t="s">
        <v>132</v>
      </c>
      <c r="E102" s="125" t="s">
        <v>717</v>
      </c>
      <c r="F102" s="126" t="s">
        <v>718</v>
      </c>
      <c r="G102" s="127" t="s">
        <v>135</v>
      </c>
      <c r="H102" s="128">
        <v>11.625</v>
      </c>
      <c r="I102" s="129"/>
      <c r="J102" s="129">
        <f>ROUND(I102*H102,2)</f>
        <v>0</v>
      </c>
      <c r="K102" s="126" t="s">
        <v>707</v>
      </c>
      <c r="L102" s="29"/>
      <c r="M102" s="130" t="s">
        <v>3</v>
      </c>
      <c r="N102" s="131" t="s">
        <v>41</v>
      </c>
      <c r="O102" s="132">
        <v>0</v>
      </c>
      <c r="P102" s="132">
        <f>O102*H102</f>
        <v>0</v>
      </c>
      <c r="Q102" s="132">
        <v>0</v>
      </c>
      <c r="R102" s="132">
        <f>Q102*H102</f>
        <v>0</v>
      </c>
      <c r="S102" s="132">
        <v>0</v>
      </c>
      <c r="T102" s="133">
        <f>S102*H102</f>
        <v>0</v>
      </c>
      <c r="AR102" s="134" t="s">
        <v>137</v>
      </c>
      <c r="AT102" s="134" t="s">
        <v>132</v>
      </c>
      <c r="AU102" s="134" t="s">
        <v>78</v>
      </c>
      <c r="AY102" s="17" t="s">
        <v>130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7" t="s">
        <v>78</v>
      </c>
      <c r="BK102" s="135">
        <f>ROUND(I102*H102,2)</f>
        <v>0</v>
      </c>
      <c r="BL102" s="17" t="s">
        <v>137</v>
      </c>
      <c r="BM102" s="134" t="s">
        <v>222</v>
      </c>
    </row>
    <row r="103" spans="2:65" s="1" customFormat="1" x14ac:dyDescent="0.2">
      <c r="B103" s="29"/>
      <c r="D103" s="136" t="s">
        <v>139</v>
      </c>
      <c r="F103" s="137" t="s">
        <v>718</v>
      </c>
      <c r="L103" s="29"/>
      <c r="M103" s="138"/>
      <c r="T103" s="49"/>
      <c r="AT103" s="17" t="s">
        <v>139</v>
      </c>
      <c r="AU103" s="17" t="s">
        <v>78</v>
      </c>
    </row>
    <row r="104" spans="2:65" s="1" customFormat="1" ht="28.8" x14ac:dyDescent="0.2">
      <c r="B104" s="29"/>
      <c r="D104" s="136" t="s">
        <v>344</v>
      </c>
      <c r="F104" s="139" t="s">
        <v>719</v>
      </c>
      <c r="L104" s="29"/>
      <c r="M104" s="138"/>
      <c r="T104" s="49"/>
      <c r="AT104" s="17" t="s">
        <v>344</v>
      </c>
      <c r="AU104" s="17" t="s">
        <v>78</v>
      </c>
    </row>
    <row r="105" spans="2:65" s="1" customFormat="1" ht="16.5" customHeight="1" x14ac:dyDescent="0.2">
      <c r="B105" s="123"/>
      <c r="C105" s="124" t="s">
        <v>173</v>
      </c>
      <c r="D105" s="124" t="s">
        <v>132</v>
      </c>
      <c r="E105" s="125" t="s">
        <v>720</v>
      </c>
      <c r="F105" s="126" t="s">
        <v>721</v>
      </c>
      <c r="G105" s="127" t="s">
        <v>135</v>
      </c>
      <c r="H105" s="128">
        <v>110.262</v>
      </c>
      <c r="I105" s="129"/>
      <c r="J105" s="129">
        <f>ROUND(I105*H105,2)</f>
        <v>0</v>
      </c>
      <c r="K105" s="126" t="s">
        <v>707</v>
      </c>
      <c r="L105" s="29"/>
      <c r="M105" s="130" t="s">
        <v>3</v>
      </c>
      <c r="N105" s="131" t="s">
        <v>41</v>
      </c>
      <c r="O105" s="132">
        <v>0</v>
      </c>
      <c r="P105" s="132">
        <f>O105*H105</f>
        <v>0</v>
      </c>
      <c r="Q105" s="132">
        <v>0</v>
      </c>
      <c r="R105" s="132">
        <f>Q105*H105</f>
        <v>0</v>
      </c>
      <c r="S105" s="132">
        <v>0</v>
      </c>
      <c r="T105" s="133">
        <f>S105*H105</f>
        <v>0</v>
      </c>
      <c r="AR105" s="134" t="s">
        <v>137</v>
      </c>
      <c r="AT105" s="134" t="s">
        <v>132</v>
      </c>
      <c r="AU105" s="134" t="s">
        <v>78</v>
      </c>
      <c r="AY105" s="17" t="s">
        <v>130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78</v>
      </c>
      <c r="BK105" s="135">
        <f>ROUND(I105*H105,2)</f>
        <v>0</v>
      </c>
      <c r="BL105" s="17" t="s">
        <v>137</v>
      </c>
      <c r="BM105" s="134" t="s">
        <v>236</v>
      </c>
    </row>
    <row r="106" spans="2:65" s="1" customFormat="1" x14ac:dyDescent="0.2">
      <c r="B106" s="29"/>
      <c r="D106" s="136" t="s">
        <v>139</v>
      </c>
      <c r="F106" s="137" t="s">
        <v>721</v>
      </c>
      <c r="L106" s="29"/>
      <c r="M106" s="138"/>
      <c r="T106" s="49"/>
      <c r="AT106" s="17" t="s">
        <v>139</v>
      </c>
      <c r="AU106" s="17" t="s">
        <v>78</v>
      </c>
    </row>
    <row r="107" spans="2:65" s="1" customFormat="1" ht="134.4" x14ac:dyDescent="0.2">
      <c r="B107" s="29"/>
      <c r="D107" s="136" t="s">
        <v>344</v>
      </c>
      <c r="F107" s="139" t="s">
        <v>722</v>
      </c>
      <c r="L107" s="29"/>
      <c r="M107" s="138"/>
      <c r="T107" s="49"/>
      <c r="AT107" s="17" t="s">
        <v>344</v>
      </c>
      <c r="AU107" s="17" t="s">
        <v>78</v>
      </c>
    </row>
    <row r="108" spans="2:65" s="1" customFormat="1" ht="16.5" customHeight="1" x14ac:dyDescent="0.2">
      <c r="B108" s="123"/>
      <c r="C108" s="124" t="s">
        <v>178</v>
      </c>
      <c r="D108" s="124" t="s">
        <v>132</v>
      </c>
      <c r="E108" s="125" t="s">
        <v>723</v>
      </c>
      <c r="F108" s="126" t="s">
        <v>724</v>
      </c>
      <c r="G108" s="127" t="s">
        <v>135</v>
      </c>
      <c r="H108" s="128">
        <v>45</v>
      </c>
      <c r="I108" s="129"/>
      <c r="J108" s="129">
        <f>ROUND(I108*H108,2)</f>
        <v>0</v>
      </c>
      <c r="K108" s="126" t="s">
        <v>707</v>
      </c>
      <c r="L108" s="29"/>
      <c r="M108" s="130" t="s">
        <v>3</v>
      </c>
      <c r="N108" s="131" t="s">
        <v>41</v>
      </c>
      <c r="O108" s="132">
        <v>0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137</v>
      </c>
      <c r="AT108" s="134" t="s">
        <v>132</v>
      </c>
      <c r="AU108" s="134" t="s">
        <v>78</v>
      </c>
      <c r="AY108" s="17" t="s">
        <v>130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7" t="s">
        <v>78</v>
      </c>
      <c r="BK108" s="135">
        <f>ROUND(I108*H108,2)</f>
        <v>0</v>
      </c>
      <c r="BL108" s="17" t="s">
        <v>137</v>
      </c>
      <c r="BM108" s="134" t="s">
        <v>250</v>
      </c>
    </row>
    <row r="109" spans="2:65" s="1" customFormat="1" x14ac:dyDescent="0.2">
      <c r="B109" s="29"/>
      <c r="D109" s="136" t="s">
        <v>139</v>
      </c>
      <c r="F109" s="137" t="s">
        <v>724</v>
      </c>
      <c r="L109" s="29"/>
      <c r="M109" s="138"/>
      <c r="T109" s="49"/>
      <c r="AT109" s="17" t="s">
        <v>139</v>
      </c>
      <c r="AU109" s="17" t="s">
        <v>78</v>
      </c>
    </row>
    <row r="110" spans="2:65" s="1" customFormat="1" ht="115.2" x14ac:dyDescent="0.2">
      <c r="B110" s="29"/>
      <c r="D110" s="136" t="s">
        <v>344</v>
      </c>
      <c r="F110" s="139" t="s">
        <v>725</v>
      </c>
      <c r="L110" s="29"/>
      <c r="M110" s="138"/>
      <c r="T110" s="49"/>
      <c r="AT110" s="17" t="s">
        <v>344</v>
      </c>
      <c r="AU110" s="17" t="s">
        <v>78</v>
      </c>
    </row>
    <row r="111" spans="2:65" s="1" customFormat="1" ht="16.5" customHeight="1" x14ac:dyDescent="0.2">
      <c r="B111" s="123"/>
      <c r="C111" s="124" t="s">
        <v>185</v>
      </c>
      <c r="D111" s="124" t="s">
        <v>132</v>
      </c>
      <c r="E111" s="125" t="s">
        <v>726</v>
      </c>
      <c r="F111" s="126" t="s">
        <v>727</v>
      </c>
      <c r="G111" s="127" t="s">
        <v>135</v>
      </c>
      <c r="H111" s="128">
        <v>35.03</v>
      </c>
      <c r="I111" s="129"/>
      <c r="J111" s="129">
        <f>ROUND(I111*H111,2)</f>
        <v>0</v>
      </c>
      <c r="K111" s="126" t="s">
        <v>707</v>
      </c>
      <c r="L111" s="29"/>
      <c r="M111" s="130" t="s">
        <v>3</v>
      </c>
      <c r="N111" s="131" t="s">
        <v>41</v>
      </c>
      <c r="O111" s="132">
        <v>0</v>
      </c>
      <c r="P111" s="132">
        <f>O111*H111</f>
        <v>0</v>
      </c>
      <c r="Q111" s="132">
        <v>0</v>
      </c>
      <c r="R111" s="132">
        <f>Q111*H111</f>
        <v>0</v>
      </c>
      <c r="S111" s="132">
        <v>0</v>
      </c>
      <c r="T111" s="133">
        <f>S111*H111</f>
        <v>0</v>
      </c>
      <c r="AR111" s="134" t="s">
        <v>137</v>
      </c>
      <c r="AT111" s="134" t="s">
        <v>132</v>
      </c>
      <c r="AU111" s="134" t="s">
        <v>78</v>
      </c>
      <c r="AY111" s="17" t="s">
        <v>130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7" t="s">
        <v>78</v>
      </c>
      <c r="BK111" s="135">
        <f>ROUND(I111*H111,2)</f>
        <v>0</v>
      </c>
      <c r="BL111" s="17" t="s">
        <v>137</v>
      </c>
      <c r="BM111" s="134" t="s">
        <v>263</v>
      </c>
    </row>
    <row r="112" spans="2:65" s="1" customFormat="1" x14ac:dyDescent="0.2">
      <c r="B112" s="29"/>
      <c r="D112" s="136" t="s">
        <v>139</v>
      </c>
      <c r="F112" s="137" t="s">
        <v>727</v>
      </c>
      <c r="L112" s="29"/>
      <c r="M112" s="138"/>
      <c r="T112" s="49"/>
      <c r="AT112" s="17" t="s">
        <v>139</v>
      </c>
      <c r="AU112" s="17" t="s">
        <v>78</v>
      </c>
    </row>
    <row r="113" spans="2:65" s="1" customFormat="1" ht="105.6" x14ac:dyDescent="0.2">
      <c r="B113" s="29"/>
      <c r="D113" s="136" t="s">
        <v>344</v>
      </c>
      <c r="F113" s="139" t="s">
        <v>728</v>
      </c>
      <c r="L113" s="29"/>
      <c r="M113" s="138"/>
      <c r="T113" s="49"/>
      <c r="AT113" s="17" t="s">
        <v>344</v>
      </c>
      <c r="AU113" s="17" t="s">
        <v>78</v>
      </c>
    </row>
    <row r="114" spans="2:65" s="1" customFormat="1" ht="16.5" customHeight="1" x14ac:dyDescent="0.2">
      <c r="B114" s="123"/>
      <c r="C114" s="124" t="s">
        <v>190</v>
      </c>
      <c r="D114" s="124" t="s">
        <v>132</v>
      </c>
      <c r="E114" s="125" t="s">
        <v>729</v>
      </c>
      <c r="F114" s="126" t="s">
        <v>730</v>
      </c>
      <c r="G114" s="127" t="s">
        <v>135</v>
      </c>
      <c r="H114" s="128">
        <v>35.200000000000003</v>
      </c>
      <c r="I114" s="129"/>
      <c r="J114" s="129">
        <f>ROUND(I114*H114,2)</f>
        <v>0</v>
      </c>
      <c r="K114" s="126" t="s">
        <v>707</v>
      </c>
      <c r="L114" s="29"/>
      <c r="M114" s="130" t="s">
        <v>3</v>
      </c>
      <c r="N114" s="131" t="s">
        <v>41</v>
      </c>
      <c r="O114" s="132">
        <v>0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137</v>
      </c>
      <c r="AT114" s="134" t="s">
        <v>132</v>
      </c>
      <c r="AU114" s="134" t="s">
        <v>78</v>
      </c>
      <c r="AY114" s="17" t="s">
        <v>130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78</v>
      </c>
      <c r="BK114" s="135">
        <f>ROUND(I114*H114,2)</f>
        <v>0</v>
      </c>
      <c r="BL114" s="17" t="s">
        <v>137</v>
      </c>
      <c r="BM114" s="134" t="s">
        <v>275</v>
      </c>
    </row>
    <row r="115" spans="2:65" s="1" customFormat="1" x14ac:dyDescent="0.2">
      <c r="B115" s="29"/>
      <c r="D115" s="136" t="s">
        <v>139</v>
      </c>
      <c r="F115" s="137" t="s">
        <v>730</v>
      </c>
      <c r="L115" s="29"/>
      <c r="M115" s="138"/>
      <c r="T115" s="49"/>
      <c r="AT115" s="17" t="s">
        <v>139</v>
      </c>
      <c r="AU115" s="17" t="s">
        <v>78</v>
      </c>
    </row>
    <row r="116" spans="2:65" s="1" customFormat="1" ht="115.2" x14ac:dyDescent="0.2">
      <c r="B116" s="29"/>
      <c r="D116" s="136" t="s">
        <v>344</v>
      </c>
      <c r="F116" s="139" t="s">
        <v>731</v>
      </c>
      <c r="L116" s="29"/>
      <c r="M116" s="138"/>
      <c r="T116" s="49"/>
      <c r="AT116" s="17" t="s">
        <v>344</v>
      </c>
      <c r="AU116" s="17" t="s">
        <v>78</v>
      </c>
    </row>
    <row r="117" spans="2:65" s="1" customFormat="1" ht="16.5" customHeight="1" x14ac:dyDescent="0.2">
      <c r="B117" s="123"/>
      <c r="C117" s="124" t="s">
        <v>203</v>
      </c>
      <c r="D117" s="124" t="s">
        <v>132</v>
      </c>
      <c r="E117" s="125" t="s">
        <v>732</v>
      </c>
      <c r="F117" s="126" t="s">
        <v>733</v>
      </c>
      <c r="G117" s="127" t="s">
        <v>135</v>
      </c>
      <c r="H117" s="128">
        <v>27.456</v>
      </c>
      <c r="I117" s="129"/>
      <c r="J117" s="129">
        <f>ROUND(I117*H117,2)</f>
        <v>0</v>
      </c>
      <c r="K117" s="126" t="s">
        <v>707</v>
      </c>
      <c r="L117" s="29"/>
      <c r="M117" s="130" t="s">
        <v>3</v>
      </c>
      <c r="N117" s="131" t="s">
        <v>41</v>
      </c>
      <c r="O117" s="132">
        <v>0</v>
      </c>
      <c r="P117" s="132">
        <f>O117*H117</f>
        <v>0</v>
      </c>
      <c r="Q117" s="132">
        <v>0</v>
      </c>
      <c r="R117" s="132">
        <f>Q117*H117</f>
        <v>0</v>
      </c>
      <c r="S117" s="132">
        <v>0</v>
      </c>
      <c r="T117" s="133">
        <f>S117*H117</f>
        <v>0</v>
      </c>
      <c r="AR117" s="134" t="s">
        <v>137</v>
      </c>
      <c r="AT117" s="134" t="s">
        <v>132</v>
      </c>
      <c r="AU117" s="134" t="s">
        <v>78</v>
      </c>
      <c r="AY117" s="17" t="s">
        <v>130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78</v>
      </c>
      <c r="BK117" s="135">
        <f>ROUND(I117*H117,2)</f>
        <v>0</v>
      </c>
      <c r="BL117" s="17" t="s">
        <v>137</v>
      </c>
      <c r="BM117" s="134" t="s">
        <v>286</v>
      </c>
    </row>
    <row r="118" spans="2:65" s="1" customFormat="1" x14ac:dyDescent="0.2">
      <c r="B118" s="29"/>
      <c r="D118" s="136" t="s">
        <v>139</v>
      </c>
      <c r="F118" s="137" t="s">
        <v>733</v>
      </c>
      <c r="L118" s="29"/>
      <c r="M118" s="138"/>
      <c r="T118" s="49"/>
      <c r="AT118" s="17" t="s">
        <v>139</v>
      </c>
      <c r="AU118" s="17" t="s">
        <v>78</v>
      </c>
    </row>
    <row r="119" spans="2:65" s="1" customFormat="1" ht="124.8" x14ac:dyDescent="0.2">
      <c r="B119" s="29"/>
      <c r="D119" s="136" t="s">
        <v>344</v>
      </c>
      <c r="F119" s="139" t="s">
        <v>734</v>
      </c>
      <c r="L119" s="29"/>
      <c r="M119" s="138"/>
      <c r="T119" s="49"/>
      <c r="AT119" s="17" t="s">
        <v>344</v>
      </c>
      <c r="AU119" s="17" t="s">
        <v>78</v>
      </c>
    </row>
    <row r="120" spans="2:65" s="1" customFormat="1" ht="16.5" customHeight="1" x14ac:dyDescent="0.2">
      <c r="B120" s="123"/>
      <c r="C120" s="124" t="s">
        <v>208</v>
      </c>
      <c r="D120" s="124" t="s">
        <v>132</v>
      </c>
      <c r="E120" s="125" t="s">
        <v>735</v>
      </c>
      <c r="F120" s="126" t="s">
        <v>736</v>
      </c>
      <c r="G120" s="127" t="s">
        <v>181</v>
      </c>
      <c r="H120" s="128">
        <v>77.5</v>
      </c>
      <c r="I120" s="129"/>
      <c r="J120" s="129">
        <f>ROUND(I120*H120,2)</f>
        <v>0</v>
      </c>
      <c r="K120" s="126" t="s">
        <v>707</v>
      </c>
      <c r="L120" s="29"/>
      <c r="M120" s="130" t="s">
        <v>3</v>
      </c>
      <c r="N120" s="131" t="s">
        <v>41</v>
      </c>
      <c r="O120" s="132">
        <v>0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137</v>
      </c>
      <c r="AT120" s="134" t="s">
        <v>132</v>
      </c>
      <c r="AU120" s="134" t="s">
        <v>78</v>
      </c>
      <c r="AY120" s="17" t="s">
        <v>130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78</v>
      </c>
      <c r="BK120" s="135">
        <f>ROUND(I120*H120,2)</f>
        <v>0</v>
      </c>
      <c r="BL120" s="17" t="s">
        <v>137</v>
      </c>
      <c r="BM120" s="134" t="s">
        <v>298</v>
      </c>
    </row>
    <row r="121" spans="2:65" s="1" customFormat="1" x14ac:dyDescent="0.2">
      <c r="B121" s="29"/>
      <c r="D121" s="136" t="s">
        <v>139</v>
      </c>
      <c r="F121" s="137" t="s">
        <v>736</v>
      </c>
      <c r="L121" s="29"/>
      <c r="M121" s="138"/>
      <c r="T121" s="49"/>
      <c r="AT121" s="17" t="s">
        <v>139</v>
      </c>
      <c r="AU121" s="17" t="s">
        <v>78</v>
      </c>
    </row>
    <row r="122" spans="2:65" s="1" customFormat="1" ht="28.8" x14ac:dyDescent="0.2">
      <c r="B122" s="29"/>
      <c r="D122" s="136" t="s">
        <v>344</v>
      </c>
      <c r="F122" s="139" t="s">
        <v>737</v>
      </c>
      <c r="L122" s="29"/>
      <c r="M122" s="138"/>
      <c r="T122" s="49"/>
      <c r="AT122" s="17" t="s">
        <v>344</v>
      </c>
      <c r="AU122" s="17" t="s">
        <v>78</v>
      </c>
    </row>
    <row r="123" spans="2:65" s="1" customFormat="1" ht="16.5" customHeight="1" x14ac:dyDescent="0.2">
      <c r="B123" s="123"/>
      <c r="C123" s="124" t="s">
        <v>9</v>
      </c>
      <c r="D123" s="124" t="s">
        <v>132</v>
      </c>
      <c r="E123" s="125" t="s">
        <v>738</v>
      </c>
      <c r="F123" s="126" t="s">
        <v>739</v>
      </c>
      <c r="G123" s="127" t="s">
        <v>181</v>
      </c>
      <c r="H123" s="128">
        <v>77.5</v>
      </c>
      <c r="I123" s="129"/>
      <c r="J123" s="129">
        <f>ROUND(I123*H123,2)</f>
        <v>0</v>
      </c>
      <c r="K123" s="126" t="s">
        <v>707</v>
      </c>
      <c r="L123" s="29"/>
      <c r="M123" s="130" t="s">
        <v>3</v>
      </c>
      <c r="N123" s="131" t="s">
        <v>41</v>
      </c>
      <c r="O123" s="132">
        <v>0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137</v>
      </c>
      <c r="AT123" s="134" t="s">
        <v>132</v>
      </c>
      <c r="AU123" s="134" t="s">
        <v>78</v>
      </c>
      <c r="AY123" s="17" t="s">
        <v>130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7" t="s">
        <v>78</v>
      </c>
      <c r="BK123" s="135">
        <f>ROUND(I123*H123,2)</f>
        <v>0</v>
      </c>
      <c r="BL123" s="17" t="s">
        <v>137</v>
      </c>
      <c r="BM123" s="134" t="s">
        <v>310</v>
      </c>
    </row>
    <row r="124" spans="2:65" s="1" customFormat="1" x14ac:dyDescent="0.2">
      <c r="B124" s="29"/>
      <c r="D124" s="136" t="s">
        <v>139</v>
      </c>
      <c r="F124" s="137" t="s">
        <v>739</v>
      </c>
      <c r="L124" s="29"/>
      <c r="M124" s="138"/>
      <c r="T124" s="49"/>
      <c r="AT124" s="17" t="s">
        <v>139</v>
      </c>
      <c r="AU124" s="17" t="s">
        <v>78</v>
      </c>
    </row>
    <row r="125" spans="2:65" s="1" customFormat="1" ht="28.8" x14ac:dyDescent="0.2">
      <c r="B125" s="29"/>
      <c r="D125" s="136" t="s">
        <v>344</v>
      </c>
      <c r="F125" s="139" t="s">
        <v>740</v>
      </c>
      <c r="L125" s="29"/>
      <c r="M125" s="138"/>
      <c r="T125" s="49"/>
      <c r="AT125" s="17" t="s">
        <v>344</v>
      </c>
      <c r="AU125" s="17" t="s">
        <v>78</v>
      </c>
    </row>
    <row r="126" spans="2:65" s="11" customFormat="1" ht="25.95" customHeight="1" x14ac:dyDescent="0.25">
      <c r="B126" s="112"/>
      <c r="D126" s="113" t="s">
        <v>69</v>
      </c>
      <c r="E126" s="114" t="s">
        <v>80</v>
      </c>
      <c r="F126" s="114" t="s">
        <v>741</v>
      </c>
      <c r="J126" s="115">
        <f>BK126</f>
        <v>0</v>
      </c>
      <c r="L126" s="112"/>
      <c r="M126" s="116"/>
      <c r="P126" s="117">
        <f>SUM(P127:P141)</f>
        <v>0</v>
      </c>
      <c r="R126" s="117">
        <f>SUM(R127:R141)</f>
        <v>0</v>
      </c>
      <c r="T126" s="118">
        <f>SUM(T127:T141)</f>
        <v>0</v>
      </c>
      <c r="AR126" s="113" t="s">
        <v>78</v>
      </c>
      <c r="AT126" s="119" t="s">
        <v>69</v>
      </c>
      <c r="AU126" s="119" t="s">
        <v>70</v>
      </c>
      <c r="AY126" s="113" t="s">
        <v>130</v>
      </c>
      <c r="BK126" s="120">
        <f>SUM(BK127:BK141)</f>
        <v>0</v>
      </c>
    </row>
    <row r="127" spans="2:65" s="1" customFormat="1" ht="16.5" customHeight="1" x14ac:dyDescent="0.2">
      <c r="B127" s="123"/>
      <c r="C127" s="124" t="s">
        <v>218</v>
      </c>
      <c r="D127" s="124" t="s">
        <v>132</v>
      </c>
      <c r="E127" s="125" t="s">
        <v>742</v>
      </c>
      <c r="F127" s="126" t="s">
        <v>743</v>
      </c>
      <c r="G127" s="127" t="s">
        <v>135</v>
      </c>
      <c r="H127" s="128">
        <v>4.1500000000000004</v>
      </c>
      <c r="I127" s="129"/>
      <c r="J127" s="129">
        <f>ROUND(I127*H127,2)</f>
        <v>0</v>
      </c>
      <c r="K127" s="126" t="s">
        <v>707</v>
      </c>
      <c r="L127" s="29"/>
      <c r="M127" s="130" t="s">
        <v>3</v>
      </c>
      <c r="N127" s="131" t="s">
        <v>41</v>
      </c>
      <c r="O127" s="132">
        <v>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137</v>
      </c>
      <c r="AT127" s="134" t="s">
        <v>132</v>
      </c>
      <c r="AU127" s="134" t="s">
        <v>78</v>
      </c>
      <c r="AY127" s="17" t="s">
        <v>130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78</v>
      </c>
      <c r="BK127" s="135">
        <f>ROUND(I127*H127,2)</f>
        <v>0</v>
      </c>
      <c r="BL127" s="17" t="s">
        <v>137</v>
      </c>
      <c r="BM127" s="134" t="s">
        <v>321</v>
      </c>
    </row>
    <row r="128" spans="2:65" s="1" customFormat="1" x14ac:dyDescent="0.2">
      <c r="B128" s="29"/>
      <c r="D128" s="136" t="s">
        <v>139</v>
      </c>
      <c r="F128" s="137" t="s">
        <v>743</v>
      </c>
      <c r="L128" s="29"/>
      <c r="M128" s="138"/>
      <c r="T128" s="49"/>
      <c r="AT128" s="17" t="s">
        <v>139</v>
      </c>
      <c r="AU128" s="17" t="s">
        <v>78</v>
      </c>
    </row>
    <row r="129" spans="2:65" s="1" customFormat="1" ht="38.4" x14ac:dyDescent="0.2">
      <c r="B129" s="29"/>
      <c r="D129" s="136" t="s">
        <v>344</v>
      </c>
      <c r="F129" s="139" t="s">
        <v>744</v>
      </c>
      <c r="L129" s="29"/>
      <c r="M129" s="138"/>
      <c r="T129" s="49"/>
      <c r="AT129" s="17" t="s">
        <v>344</v>
      </c>
      <c r="AU129" s="17" t="s">
        <v>78</v>
      </c>
    </row>
    <row r="130" spans="2:65" s="1" customFormat="1" ht="16.5" customHeight="1" x14ac:dyDescent="0.2">
      <c r="B130" s="123"/>
      <c r="C130" s="124" t="s">
        <v>222</v>
      </c>
      <c r="D130" s="124" t="s">
        <v>132</v>
      </c>
      <c r="E130" s="125" t="s">
        <v>745</v>
      </c>
      <c r="F130" s="126" t="s">
        <v>746</v>
      </c>
      <c r="G130" s="127" t="s">
        <v>181</v>
      </c>
      <c r="H130" s="128">
        <v>90</v>
      </c>
      <c r="I130" s="129"/>
      <c r="J130" s="129">
        <f>ROUND(I130*H130,2)</f>
        <v>0</v>
      </c>
      <c r="K130" s="126" t="s">
        <v>707</v>
      </c>
      <c r="L130" s="29"/>
      <c r="M130" s="130" t="s">
        <v>3</v>
      </c>
      <c r="N130" s="131" t="s">
        <v>41</v>
      </c>
      <c r="O130" s="132">
        <v>0</v>
      </c>
      <c r="P130" s="132">
        <f>O130*H130</f>
        <v>0</v>
      </c>
      <c r="Q130" s="132">
        <v>0</v>
      </c>
      <c r="R130" s="132">
        <f>Q130*H130</f>
        <v>0</v>
      </c>
      <c r="S130" s="132">
        <v>0</v>
      </c>
      <c r="T130" s="133">
        <f>S130*H130</f>
        <v>0</v>
      </c>
      <c r="AR130" s="134" t="s">
        <v>137</v>
      </c>
      <c r="AT130" s="134" t="s">
        <v>132</v>
      </c>
      <c r="AU130" s="134" t="s">
        <v>78</v>
      </c>
      <c r="AY130" s="17" t="s">
        <v>130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7" t="s">
        <v>78</v>
      </c>
      <c r="BK130" s="135">
        <f>ROUND(I130*H130,2)</f>
        <v>0</v>
      </c>
      <c r="BL130" s="17" t="s">
        <v>137</v>
      </c>
      <c r="BM130" s="134" t="s">
        <v>333</v>
      </c>
    </row>
    <row r="131" spans="2:65" s="1" customFormat="1" x14ac:dyDescent="0.2">
      <c r="B131" s="29"/>
      <c r="D131" s="136" t="s">
        <v>139</v>
      </c>
      <c r="F131" s="137" t="s">
        <v>746</v>
      </c>
      <c r="L131" s="29"/>
      <c r="M131" s="138"/>
      <c r="T131" s="49"/>
      <c r="AT131" s="17" t="s">
        <v>139</v>
      </c>
      <c r="AU131" s="17" t="s">
        <v>78</v>
      </c>
    </row>
    <row r="132" spans="2:65" s="1" customFormat="1" ht="48" x14ac:dyDescent="0.2">
      <c r="B132" s="29"/>
      <c r="D132" s="136" t="s">
        <v>344</v>
      </c>
      <c r="F132" s="139" t="s">
        <v>747</v>
      </c>
      <c r="L132" s="29"/>
      <c r="M132" s="138"/>
      <c r="T132" s="49"/>
      <c r="AT132" s="17" t="s">
        <v>344</v>
      </c>
      <c r="AU132" s="17" t="s">
        <v>78</v>
      </c>
    </row>
    <row r="133" spans="2:65" s="1" customFormat="1" ht="16.5" customHeight="1" x14ac:dyDescent="0.2">
      <c r="B133" s="123"/>
      <c r="C133" s="124" t="s">
        <v>229</v>
      </c>
      <c r="D133" s="124" t="s">
        <v>132</v>
      </c>
      <c r="E133" s="125" t="s">
        <v>748</v>
      </c>
      <c r="F133" s="126" t="s">
        <v>749</v>
      </c>
      <c r="G133" s="127" t="s">
        <v>135</v>
      </c>
      <c r="H133" s="128">
        <v>11.885999999999999</v>
      </c>
      <c r="I133" s="129"/>
      <c r="J133" s="129">
        <f>ROUND(I133*H133,2)</f>
        <v>0</v>
      </c>
      <c r="K133" s="126" t="s">
        <v>707</v>
      </c>
      <c r="L133" s="29"/>
      <c r="M133" s="130" t="s">
        <v>3</v>
      </c>
      <c r="N133" s="131" t="s">
        <v>41</v>
      </c>
      <c r="O133" s="132">
        <v>0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137</v>
      </c>
      <c r="AT133" s="134" t="s">
        <v>132</v>
      </c>
      <c r="AU133" s="134" t="s">
        <v>78</v>
      </c>
      <c r="AY133" s="17" t="s">
        <v>130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78</v>
      </c>
      <c r="BK133" s="135">
        <f>ROUND(I133*H133,2)</f>
        <v>0</v>
      </c>
      <c r="BL133" s="17" t="s">
        <v>137</v>
      </c>
      <c r="BM133" s="134" t="s">
        <v>348</v>
      </c>
    </row>
    <row r="134" spans="2:65" s="1" customFormat="1" x14ac:dyDescent="0.2">
      <c r="B134" s="29"/>
      <c r="D134" s="136" t="s">
        <v>139</v>
      </c>
      <c r="F134" s="137" t="s">
        <v>749</v>
      </c>
      <c r="L134" s="29"/>
      <c r="M134" s="138"/>
      <c r="T134" s="49"/>
      <c r="AT134" s="17" t="s">
        <v>139</v>
      </c>
      <c r="AU134" s="17" t="s">
        <v>78</v>
      </c>
    </row>
    <row r="135" spans="2:65" s="1" customFormat="1" ht="163.19999999999999" x14ac:dyDescent="0.2">
      <c r="B135" s="29"/>
      <c r="D135" s="136" t="s">
        <v>344</v>
      </c>
      <c r="F135" s="139" t="s">
        <v>750</v>
      </c>
      <c r="L135" s="29"/>
      <c r="M135" s="138"/>
      <c r="T135" s="49"/>
      <c r="AT135" s="17" t="s">
        <v>344</v>
      </c>
      <c r="AU135" s="17" t="s">
        <v>78</v>
      </c>
    </row>
    <row r="136" spans="2:65" s="1" customFormat="1" ht="16.5" customHeight="1" x14ac:dyDescent="0.2">
      <c r="B136" s="123"/>
      <c r="C136" s="124" t="s">
        <v>236</v>
      </c>
      <c r="D136" s="124" t="s">
        <v>132</v>
      </c>
      <c r="E136" s="125" t="s">
        <v>751</v>
      </c>
      <c r="F136" s="126" t="s">
        <v>752</v>
      </c>
      <c r="G136" s="127" t="s">
        <v>653</v>
      </c>
      <c r="H136" s="128">
        <v>0.93899999999999995</v>
      </c>
      <c r="I136" s="129"/>
      <c r="J136" s="129">
        <f>ROUND(I136*H136,2)</f>
        <v>0</v>
      </c>
      <c r="K136" s="126" t="s">
        <v>707</v>
      </c>
      <c r="L136" s="29"/>
      <c r="M136" s="130" t="s">
        <v>3</v>
      </c>
      <c r="N136" s="131" t="s">
        <v>41</v>
      </c>
      <c r="O136" s="132">
        <v>0</v>
      </c>
      <c r="P136" s="132">
        <f>O136*H136</f>
        <v>0</v>
      </c>
      <c r="Q136" s="132">
        <v>0</v>
      </c>
      <c r="R136" s="132">
        <f>Q136*H136</f>
        <v>0</v>
      </c>
      <c r="S136" s="132">
        <v>0</v>
      </c>
      <c r="T136" s="133">
        <f>S136*H136</f>
        <v>0</v>
      </c>
      <c r="AR136" s="134" t="s">
        <v>137</v>
      </c>
      <c r="AT136" s="134" t="s">
        <v>132</v>
      </c>
      <c r="AU136" s="134" t="s">
        <v>78</v>
      </c>
      <c r="AY136" s="17" t="s">
        <v>130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7" t="s">
        <v>78</v>
      </c>
      <c r="BK136" s="135">
        <f>ROUND(I136*H136,2)</f>
        <v>0</v>
      </c>
      <c r="BL136" s="17" t="s">
        <v>137</v>
      </c>
      <c r="BM136" s="134" t="s">
        <v>360</v>
      </c>
    </row>
    <row r="137" spans="2:65" s="1" customFormat="1" x14ac:dyDescent="0.2">
      <c r="B137" s="29"/>
      <c r="D137" s="136" t="s">
        <v>139</v>
      </c>
      <c r="F137" s="137" t="s">
        <v>752</v>
      </c>
      <c r="L137" s="29"/>
      <c r="M137" s="138"/>
      <c r="T137" s="49"/>
      <c r="AT137" s="17" t="s">
        <v>139</v>
      </c>
      <c r="AU137" s="17" t="s">
        <v>78</v>
      </c>
    </row>
    <row r="138" spans="2:65" s="1" customFormat="1" ht="124.8" x14ac:dyDescent="0.2">
      <c r="B138" s="29"/>
      <c r="D138" s="136" t="s">
        <v>344</v>
      </c>
      <c r="F138" s="139" t="s">
        <v>753</v>
      </c>
      <c r="L138" s="29"/>
      <c r="M138" s="138"/>
      <c r="T138" s="49"/>
      <c r="AT138" s="17" t="s">
        <v>344</v>
      </c>
      <c r="AU138" s="17" t="s">
        <v>78</v>
      </c>
    </row>
    <row r="139" spans="2:65" s="1" customFormat="1" ht="16.5" customHeight="1" x14ac:dyDescent="0.2">
      <c r="B139" s="123"/>
      <c r="C139" s="124" t="s">
        <v>242</v>
      </c>
      <c r="D139" s="124" t="s">
        <v>132</v>
      </c>
      <c r="E139" s="125" t="s">
        <v>754</v>
      </c>
      <c r="F139" s="126" t="s">
        <v>755</v>
      </c>
      <c r="G139" s="127" t="s">
        <v>181</v>
      </c>
      <c r="H139" s="128">
        <v>111.18</v>
      </c>
      <c r="I139" s="129"/>
      <c r="J139" s="129">
        <f>ROUND(I139*H139,2)</f>
        <v>0</v>
      </c>
      <c r="K139" s="126" t="s">
        <v>707</v>
      </c>
      <c r="L139" s="29"/>
      <c r="M139" s="130" t="s">
        <v>3</v>
      </c>
      <c r="N139" s="131" t="s">
        <v>41</v>
      </c>
      <c r="O139" s="132">
        <v>0</v>
      </c>
      <c r="P139" s="132">
        <f>O139*H139</f>
        <v>0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137</v>
      </c>
      <c r="AT139" s="134" t="s">
        <v>132</v>
      </c>
      <c r="AU139" s="134" t="s">
        <v>78</v>
      </c>
      <c r="AY139" s="17" t="s">
        <v>130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78</v>
      </c>
      <c r="BK139" s="135">
        <f>ROUND(I139*H139,2)</f>
        <v>0</v>
      </c>
      <c r="BL139" s="17" t="s">
        <v>137</v>
      </c>
      <c r="BM139" s="134" t="s">
        <v>372</v>
      </c>
    </row>
    <row r="140" spans="2:65" s="1" customFormat="1" x14ac:dyDescent="0.2">
      <c r="B140" s="29"/>
      <c r="D140" s="136" t="s">
        <v>139</v>
      </c>
      <c r="F140" s="137" t="s">
        <v>755</v>
      </c>
      <c r="L140" s="29"/>
      <c r="M140" s="138"/>
      <c r="T140" s="49"/>
      <c r="AT140" s="17" t="s">
        <v>139</v>
      </c>
      <c r="AU140" s="17" t="s">
        <v>78</v>
      </c>
    </row>
    <row r="141" spans="2:65" s="1" customFormat="1" ht="48" x14ac:dyDescent="0.2">
      <c r="B141" s="29"/>
      <c r="D141" s="136" t="s">
        <v>344</v>
      </c>
      <c r="F141" s="139" t="s">
        <v>756</v>
      </c>
      <c r="L141" s="29"/>
      <c r="M141" s="138"/>
      <c r="T141" s="49"/>
      <c r="AT141" s="17" t="s">
        <v>344</v>
      </c>
      <c r="AU141" s="17" t="s">
        <v>78</v>
      </c>
    </row>
    <row r="142" spans="2:65" s="11" customFormat="1" ht="25.95" customHeight="1" x14ac:dyDescent="0.25">
      <c r="B142" s="112"/>
      <c r="D142" s="113" t="s">
        <v>69</v>
      </c>
      <c r="E142" s="114" t="s">
        <v>156</v>
      </c>
      <c r="F142" s="114" t="s">
        <v>757</v>
      </c>
      <c r="J142" s="115">
        <f>BK142</f>
        <v>0</v>
      </c>
      <c r="L142" s="112"/>
      <c r="M142" s="116"/>
      <c r="P142" s="117">
        <f>SUM(P143:P151)</f>
        <v>0</v>
      </c>
      <c r="R142" s="117">
        <f>SUM(R143:R151)</f>
        <v>0</v>
      </c>
      <c r="T142" s="118">
        <f>SUM(T143:T151)</f>
        <v>0</v>
      </c>
      <c r="AR142" s="113" t="s">
        <v>78</v>
      </c>
      <c r="AT142" s="119" t="s">
        <v>69</v>
      </c>
      <c r="AU142" s="119" t="s">
        <v>70</v>
      </c>
      <c r="AY142" s="113" t="s">
        <v>130</v>
      </c>
      <c r="BK142" s="120">
        <f>SUM(BK143:BK151)</f>
        <v>0</v>
      </c>
    </row>
    <row r="143" spans="2:65" s="1" customFormat="1" ht="16.5" customHeight="1" x14ac:dyDescent="0.2">
      <c r="B143" s="123"/>
      <c r="C143" s="124" t="s">
        <v>250</v>
      </c>
      <c r="D143" s="124" t="s">
        <v>132</v>
      </c>
      <c r="E143" s="125" t="s">
        <v>758</v>
      </c>
      <c r="F143" s="126" t="s">
        <v>759</v>
      </c>
      <c r="G143" s="127" t="s">
        <v>135</v>
      </c>
      <c r="H143" s="128">
        <v>2.1070000000000002</v>
      </c>
      <c r="I143" s="129"/>
      <c r="J143" s="129">
        <f>ROUND(I143*H143,2)</f>
        <v>0</v>
      </c>
      <c r="K143" s="126" t="s">
        <v>707</v>
      </c>
      <c r="L143" s="29"/>
      <c r="M143" s="130" t="s">
        <v>3</v>
      </c>
      <c r="N143" s="131" t="s">
        <v>41</v>
      </c>
      <c r="O143" s="132">
        <v>0</v>
      </c>
      <c r="P143" s="132">
        <f>O143*H143</f>
        <v>0</v>
      </c>
      <c r="Q143" s="132">
        <v>0</v>
      </c>
      <c r="R143" s="132">
        <f>Q143*H143</f>
        <v>0</v>
      </c>
      <c r="S143" s="132">
        <v>0</v>
      </c>
      <c r="T143" s="133">
        <f>S143*H143</f>
        <v>0</v>
      </c>
      <c r="AR143" s="134" t="s">
        <v>137</v>
      </c>
      <c r="AT143" s="134" t="s">
        <v>132</v>
      </c>
      <c r="AU143" s="134" t="s">
        <v>78</v>
      </c>
      <c r="AY143" s="17" t="s">
        <v>130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7" t="s">
        <v>78</v>
      </c>
      <c r="BK143" s="135">
        <f>ROUND(I143*H143,2)</f>
        <v>0</v>
      </c>
      <c r="BL143" s="17" t="s">
        <v>137</v>
      </c>
      <c r="BM143" s="134" t="s">
        <v>384</v>
      </c>
    </row>
    <row r="144" spans="2:65" s="1" customFormat="1" x14ac:dyDescent="0.2">
      <c r="B144" s="29"/>
      <c r="D144" s="136" t="s">
        <v>139</v>
      </c>
      <c r="F144" s="137" t="s">
        <v>759</v>
      </c>
      <c r="L144" s="29"/>
      <c r="M144" s="138"/>
      <c r="T144" s="49"/>
      <c r="AT144" s="17" t="s">
        <v>139</v>
      </c>
      <c r="AU144" s="17" t="s">
        <v>78</v>
      </c>
    </row>
    <row r="145" spans="2:65" s="1" customFormat="1" ht="153.6" x14ac:dyDescent="0.2">
      <c r="B145" s="29"/>
      <c r="D145" s="136" t="s">
        <v>344</v>
      </c>
      <c r="F145" s="139" t="s">
        <v>760</v>
      </c>
      <c r="L145" s="29"/>
      <c r="M145" s="138"/>
      <c r="T145" s="49"/>
      <c r="AT145" s="17" t="s">
        <v>344</v>
      </c>
      <c r="AU145" s="17" t="s">
        <v>78</v>
      </c>
    </row>
    <row r="146" spans="2:65" s="1" customFormat="1" ht="16.5" customHeight="1" x14ac:dyDescent="0.2">
      <c r="B146" s="123"/>
      <c r="C146" s="124" t="s">
        <v>258</v>
      </c>
      <c r="D146" s="124" t="s">
        <v>132</v>
      </c>
      <c r="E146" s="125" t="s">
        <v>761</v>
      </c>
      <c r="F146" s="126" t="s">
        <v>762</v>
      </c>
      <c r="G146" s="127" t="s">
        <v>653</v>
      </c>
      <c r="H146" s="128">
        <v>0.36899999999999999</v>
      </c>
      <c r="I146" s="129"/>
      <c r="J146" s="129">
        <f>ROUND(I146*H146,2)</f>
        <v>0</v>
      </c>
      <c r="K146" s="126" t="s">
        <v>707</v>
      </c>
      <c r="L146" s="29"/>
      <c r="M146" s="130" t="s">
        <v>3</v>
      </c>
      <c r="N146" s="131" t="s">
        <v>41</v>
      </c>
      <c r="O146" s="132">
        <v>0</v>
      </c>
      <c r="P146" s="132">
        <f>O146*H146</f>
        <v>0</v>
      </c>
      <c r="Q146" s="132">
        <v>0</v>
      </c>
      <c r="R146" s="132">
        <f>Q146*H146</f>
        <v>0</v>
      </c>
      <c r="S146" s="132">
        <v>0</v>
      </c>
      <c r="T146" s="133">
        <f>S146*H146</f>
        <v>0</v>
      </c>
      <c r="AR146" s="134" t="s">
        <v>137</v>
      </c>
      <c r="AT146" s="134" t="s">
        <v>132</v>
      </c>
      <c r="AU146" s="134" t="s">
        <v>78</v>
      </c>
      <c r="AY146" s="17" t="s">
        <v>130</v>
      </c>
      <c r="BE146" s="135">
        <f>IF(N146="základní",J146,0)</f>
        <v>0</v>
      </c>
      <c r="BF146" s="135">
        <f>IF(N146="snížená",J146,0)</f>
        <v>0</v>
      </c>
      <c r="BG146" s="135">
        <f>IF(N146="zákl. přenesená",J146,0)</f>
        <v>0</v>
      </c>
      <c r="BH146" s="135">
        <f>IF(N146="sníž. přenesená",J146,0)</f>
        <v>0</v>
      </c>
      <c r="BI146" s="135">
        <f>IF(N146="nulová",J146,0)</f>
        <v>0</v>
      </c>
      <c r="BJ146" s="17" t="s">
        <v>78</v>
      </c>
      <c r="BK146" s="135">
        <f>ROUND(I146*H146,2)</f>
        <v>0</v>
      </c>
      <c r="BL146" s="17" t="s">
        <v>137</v>
      </c>
      <c r="BM146" s="134" t="s">
        <v>397</v>
      </c>
    </row>
    <row r="147" spans="2:65" s="1" customFormat="1" x14ac:dyDescent="0.2">
      <c r="B147" s="29"/>
      <c r="D147" s="136" t="s">
        <v>139</v>
      </c>
      <c r="F147" s="137" t="s">
        <v>762</v>
      </c>
      <c r="L147" s="29"/>
      <c r="M147" s="138"/>
      <c r="T147" s="49"/>
      <c r="AT147" s="17" t="s">
        <v>139</v>
      </c>
      <c r="AU147" s="17" t="s">
        <v>78</v>
      </c>
    </row>
    <row r="148" spans="2:65" s="1" customFormat="1" ht="124.8" x14ac:dyDescent="0.2">
      <c r="B148" s="29"/>
      <c r="D148" s="136" t="s">
        <v>344</v>
      </c>
      <c r="F148" s="139" t="s">
        <v>763</v>
      </c>
      <c r="L148" s="29"/>
      <c r="M148" s="138"/>
      <c r="T148" s="49"/>
      <c r="AT148" s="17" t="s">
        <v>344</v>
      </c>
      <c r="AU148" s="17" t="s">
        <v>78</v>
      </c>
    </row>
    <row r="149" spans="2:65" s="1" customFormat="1" ht="16.5" customHeight="1" x14ac:dyDescent="0.2">
      <c r="B149" s="123"/>
      <c r="C149" s="124" t="s">
        <v>263</v>
      </c>
      <c r="D149" s="124" t="s">
        <v>132</v>
      </c>
      <c r="E149" s="125" t="s">
        <v>764</v>
      </c>
      <c r="F149" s="126" t="s">
        <v>765</v>
      </c>
      <c r="G149" s="127" t="s">
        <v>135</v>
      </c>
      <c r="H149" s="128">
        <v>33.988999999999997</v>
      </c>
      <c r="I149" s="129"/>
      <c r="J149" s="129">
        <f>ROUND(I149*H149,2)</f>
        <v>0</v>
      </c>
      <c r="K149" s="126" t="s">
        <v>707</v>
      </c>
      <c r="L149" s="29"/>
      <c r="M149" s="130" t="s">
        <v>3</v>
      </c>
      <c r="N149" s="131" t="s">
        <v>41</v>
      </c>
      <c r="O149" s="132">
        <v>0</v>
      </c>
      <c r="P149" s="132">
        <f>O149*H149</f>
        <v>0</v>
      </c>
      <c r="Q149" s="132">
        <v>0</v>
      </c>
      <c r="R149" s="132">
        <f>Q149*H149</f>
        <v>0</v>
      </c>
      <c r="S149" s="132">
        <v>0</v>
      </c>
      <c r="T149" s="133">
        <f>S149*H149</f>
        <v>0</v>
      </c>
      <c r="AR149" s="134" t="s">
        <v>137</v>
      </c>
      <c r="AT149" s="134" t="s">
        <v>132</v>
      </c>
      <c r="AU149" s="134" t="s">
        <v>78</v>
      </c>
      <c r="AY149" s="17" t="s">
        <v>130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7" t="s">
        <v>78</v>
      </c>
      <c r="BK149" s="135">
        <f>ROUND(I149*H149,2)</f>
        <v>0</v>
      </c>
      <c r="BL149" s="17" t="s">
        <v>137</v>
      </c>
      <c r="BM149" s="134" t="s">
        <v>411</v>
      </c>
    </row>
    <row r="150" spans="2:65" s="1" customFormat="1" x14ac:dyDescent="0.2">
      <c r="B150" s="29"/>
      <c r="D150" s="136" t="s">
        <v>139</v>
      </c>
      <c r="F150" s="137" t="s">
        <v>765</v>
      </c>
      <c r="L150" s="29"/>
      <c r="M150" s="138"/>
      <c r="T150" s="49"/>
      <c r="AT150" s="17" t="s">
        <v>139</v>
      </c>
      <c r="AU150" s="17" t="s">
        <v>78</v>
      </c>
    </row>
    <row r="151" spans="2:65" s="1" customFormat="1" ht="105.6" x14ac:dyDescent="0.2">
      <c r="B151" s="29"/>
      <c r="D151" s="136" t="s">
        <v>344</v>
      </c>
      <c r="F151" s="139" t="s">
        <v>766</v>
      </c>
      <c r="L151" s="29"/>
      <c r="M151" s="138"/>
      <c r="T151" s="49"/>
      <c r="AT151" s="17" t="s">
        <v>344</v>
      </c>
      <c r="AU151" s="17" t="s">
        <v>78</v>
      </c>
    </row>
    <row r="152" spans="2:65" s="11" customFormat="1" ht="25.95" customHeight="1" x14ac:dyDescent="0.25">
      <c r="B152" s="112"/>
      <c r="D152" s="113" t="s">
        <v>69</v>
      </c>
      <c r="E152" s="114" t="s">
        <v>137</v>
      </c>
      <c r="F152" s="114" t="s">
        <v>347</v>
      </c>
      <c r="J152" s="115">
        <f>BK152</f>
        <v>0</v>
      </c>
      <c r="L152" s="112"/>
      <c r="M152" s="116"/>
      <c r="P152" s="117">
        <f>SUM(P153:P167)</f>
        <v>0</v>
      </c>
      <c r="R152" s="117">
        <f>SUM(R153:R167)</f>
        <v>0</v>
      </c>
      <c r="T152" s="118">
        <f>SUM(T153:T167)</f>
        <v>0</v>
      </c>
      <c r="AR152" s="113" t="s">
        <v>78</v>
      </c>
      <c r="AT152" s="119" t="s">
        <v>69</v>
      </c>
      <c r="AU152" s="119" t="s">
        <v>70</v>
      </c>
      <c r="AY152" s="113" t="s">
        <v>130</v>
      </c>
      <c r="BK152" s="120">
        <f>SUM(BK153:BK167)</f>
        <v>0</v>
      </c>
    </row>
    <row r="153" spans="2:65" s="1" customFormat="1" ht="16.5" customHeight="1" x14ac:dyDescent="0.2">
      <c r="B153" s="123"/>
      <c r="C153" s="124" t="s">
        <v>8</v>
      </c>
      <c r="D153" s="124" t="s">
        <v>132</v>
      </c>
      <c r="E153" s="125" t="s">
        <v>767</v>
      </c>
      <c r="F153" s="126" t="s">
        <v>768</v>
      </c>
      <c r="G153" s="127" t="s">
        <v>135</v>
      </c>
      <c r="H153" s="128">
        <v>13.981999999999999</v>
      </c>
      <c r="I153" s="129"/>
      <c r="J153" s="129">
        <f>ROUND(I153*H153,2)</f>
        <v>0</v>
      </c>
      <c r="K153" s="126" t="s">
        <v>707</v>
      </c>
      <c r="L153" s="29"/>
      <c r="M153" s="130" t="s">
        <v>3</v>
      </c>
      <c r="N153" s="131" t="s">
        <v>41</v>
      </c>
      <c r="O153" s="132">
        <v>0</v>
      </c>
      <c r="P153" s="132">
        <f>O153*H153</f>
        <v>0</v>
      </c>
      <c r="Q153" s="132">
        <v>0</v>
      </c>
      <c r="R153" s="132">
        <f>Q153*H153</f>
        <v>0</v>
      </c>
      <c r="S153" s="132">
        <v>0</v>
      </c>
      <c r="T153" s="133">
        <f>S153*H153</f>
        <v>0</v>
      </c>
      <c r="AR153" s="134" t="s">
        <v>137</v>
      </c>
      <c r="AT153" s="134" t="s">
        <v>132</v>
      </c>
      <c r="AU153" s="134" t="s">
        <v>78</v>
      </c>
      <c r="AY153" s="17" t="s">
        <v>130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7" t="s">
        <v>78</v>
      </c>
      <c r="BK153" s="135">
        <f>ROUND(I153*H153,2)</f>
        <v>0</v>
      </c>
      <c r="BL153" s="17" t="s">
        <v>137</v>
      </c>
      <c r="BM153" s="134" t="s">
        <v>423</v>
      </c>
    </row>
    <row r="154" spans="2:65" s="1" customFormat="1" x14ac:dyDescent="0.2">
      <c r="B154" s="29"/>
      <c r="D154" s="136" t="s">
        <v>139</v>
      </c>
      <c r="F154" s="137" t="s">
        <v>768</v>
      </c>
      <c r="L154" s="29"/>
      <c r="M154" s="138"/>
      <c r="T154" s="49"/>
      <c r="AT154" s="17" t="s">
        <v>139</v>
      </c>
      <c r="AU154" s="17" t="s">
        <v>78</v>
      </c>
    </row>
    <row r="155" spans="2:65" s="1" customFormat="1" ht="153.6" x14ac:dyDescent="0.2">
      <c r="B155" s="29"/>
      <c r="D155" s="136" t="s">
        <v>344</v>
      </c>
      <c r="F155" s="139" t="s">
        <v>769</v>
      </c>
      <c r="L155" s="29"/>
      <c r="M155" s="138"/>
      <c r="T155" s="49"/>
      <c r="AT155" s="17" t="s">
        <v>344</v>
      </c>
      <c r="AU155" s="17" t="s">
        <v>78</v>
      </c>
    </row>
    <row r="156" spans="2:65" s="1" customFormat="1" ht="16.5" customHeight="1" x14ac:dyDescent="0.2">
      <c r="B156" s="123"/>
      <c r="C156" s="124" t="s">
        <v>275</v>
      </c>
      <c r="D156" s="124" t="s">
        <v>132</v>
      </c>
      <c r="E156" s="125" t="s">
        <v>349</v>
      </c>
      <c r="F156" s="126" t="s">
        <v>350</v>
      </c>
      <c r="G156" s="127" t="s">
        <v>135</v>
      </c>
      <c r="H156" s="128">
        <v>3.7069999999999999</v>
      </c>
      <c r="I156" s="129"/>
      <c r="J156" s="129">
        <f>ROUND(I156*H156,2)</f>
        <v>0</v>
      </c>
      <c r="K156" s="126" t="s">
        <v>707</v>
      </c>
      <c r="L156" s="29"/>
      <c r="M156" s="130" t="s">
        <v>3</v>
      </c>
      <c r="N156" s="131" t="s">
        <v>41</v>
      </c>
      <c r="O156" s="132">
        <v>0</v>
      </c>
      <c r="P156" s="132">
        <f>O156*H156</f>
        <v>0</v>
      </c>
      <c r="Q156" s="132">
        <v>0</v>
      </c>
      <c r="R156" s="132">
        <f>Q156*H156</f>
        <v>0</v>
      </c>
      <c r="S156" s="132">
        <v>0</v>
      </c>
      <c r="T156" s="133">
        <f>S156*H156</f>
        <v>0</v>
      </c>
      <c r="AR156" s="134" t="s">
        <v>137</v>
      </c>
      <c r="AT156" s="134" t="s">
        <v>132</v>
      </c>
      <c r="AU156" s="134" t="s">
        <v>78</v>
      </c>
      <c r="AY156" s="17" t="s">
        <v>130</v>
      </c>
      <c r="BE156" s="135">
        <f>IF(N156="základní",J156,0)</f>
        <v>0</v>
      </c>
      <c r="BF156" s="135">
        <f>IF(N156="snížená",J156,0)</f>
        <v>0</v>
      </c>
      <c r="BG156" s="135">
        <f>IF(N156="zákl. přenesená",J156,0)</f>
        <v>0</v>
      </c>
      <c r="BH156" s="135">
        <f>IF(N156="sníž. přenesená",J156,0)</f>
        <v>0</v>
      </c>
      <c r="BI156" s="135">
        <f>IF(N156="nulová",J156,0)</f>
        <v>0</v>
      </c>
      <c r="BJ156" s="17" t="s">
        <v>78</v>
      </c>
      <c r="BK156" s="135">
        <f>ROUND(I156*H156,2)</f>
        <v>0</v>
      </c>
      <c r="BL156" s="17" t="s">
        <v>137</v>
      </c>
      <c r="BM156" s="134" t="s">
        <v>434</v>
      </c>
    </row>
    <row r="157" spans="2:65" s="1" customFormat="1" x14ac:dyDescent="0.2">
      <c r="B157" s="29"/>
      <c r="D157" s="136" t="s">
        <v>139</v>
      </c>
      <c r="F157" s="137" t="s">
        <v>350</v>
      </c>
      <c r="L157" s="29"/>
      <c r="M157" s="138"/>
      <c r="T157" s="49"/>
      <c r="AT157" s="17" t="s">
        <v>139</v>
      </c>
      <c r="AU157" s="17" t="s">
        <v>78</v>
      </c>
    </row>
    <row r="158" spans="2:65" s="1" customFormat="1" ht="163.19999999999999" x14ac:dyDescent="0.2">
      <c r="B158" s="29"/>
      <c r="D158" s="136" t="s">
        <v>344</v>
      </c>
      <c r="F158" s="139" t="s">
        <v>770</v>
      </c>
      <c r="L158" s="29"/>
      <c r="M158" s="138"/>
      <c r="T158" s="49"/>
      <c r="AT158" s="17" t="s">
        <v>344</v>
      </c>
      <c r="AU158" s="17" t="s">
        <v>78</v>
      </c>
    </row>
    <row r="159" spans="2:65" s="1" customFormat="1" ht="16.5" customHeight="1" x14ac:dyDescent="0.2">
      <c r="B159" s="123"/>
      <c r="C159" s="124" t="s">
        <v>280</v>
      </c>
      <c r="D159" s="124" t="s">
        <v>132</v>
      </c>
      <c r="E159" s="125" t="s">
        <v>771</v>
      </c>
      <c r="F159" s="126" t="s">
        <v>772</v>
      </c>
      <c r="G159" s="127" t="s">
        <v>135</v>
      </c>
      <c r="H159" s="128">
        <v>30.4</v>
      </c>
      <c r="I159" s="129"/>
      <c r="J159" s="129">
        <f>ROUND(I159*H159,2)</f>
        <v>0</v>
      </c>
      <c r="K159" s="126" t="s">
        <v>707</v>
      </c>
      <c r="L159" s="29"/>
      <c r="M159" s="130" t="s">
        <v>3</v>
      </c>
      <c r="N159" s="131" t="s">
        <v>41</v>
      </c>
      <c r="O159" s="132">
        <v>0</v>
      </c>
      <c r="P159" s="132">
        <f>O159*H159</f>
        <v>0</v>
      </c>
      <c r="Q159" s="132">
        <v>0</v>
      </c>
      <c r="R159" s="132">
        <f>Q159*H159</f>
        <v>0</v>
      </c>
      <c r="S159" s="132">
        <v>0</v>
      </c>
      <c r="T159" s="133">
        <f>S159*H159</f>
        <v>0</v>
      </c>
      <c r="AR159" s="134" t="s">
        <v>137</v>
      </c>
      <c r="AT159" s="134" t="s">
        <v>132</v>
      </c>
      <c r="AU159" s="134" t="s">
        <v>78</v>
      </c>
      <c r="AY159" s="17" t="s">
        <v>130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7" t="s">
        <v>78</v>
      </c>
      <c r="BK159" s="135">
        <f>ROUND(I159*H159,2)</f>
        <v>0</v>
      </c>
      <c r="BL159" s="17" t="s">
        <v>137</v>
      </c>
      <c r="BM159" s="134" t="s">
        <v>445</v>
      </c>
    </row>
    <row r="160" spans="2:65" s="1" customFormat="1" x14ac:dyDescent="0.2">
      <c r="B160" s="29"/>
      <c r="D160" s="136" t="s">
        <v>139</v>
      </c>
      <c r="F160" s="137" t="s">
        <v>772</v>
      </c>
      <c r="L160" s="29"/>
      <c r="M160" s="138"/>
      <c r="T160" s="49"/>
      <c r="AT160" s="17" t="s">
        <v>139</v>
      </c>
      <c r="AU160" s="17" t="s">
        <v>78</v>
      </c>
    </row>
    <row r="161" spans="2:65" s="1" customFormat="1" ht="38.4" x14ac:dyDescent="0.2">
      <c r="B161" s="29"/>
      <c r="D161" s="136" t="s">
        <v>344</v>
      </c>
      <c r="F161" s="139" t="s">
        <v>773</v>
      </c>
      <c r="L161" s="29"/>
      <c r="M161" s="138"/>
      <c r="T161" s="49"/>
      <c r="AT161" s="17" t="s">
        <v>344</v>
      </c>
      <c r="AU161" s="17" t="s">
        <v>78</v>
      </c>
    </row>
    <row r="162" spans="2:65" s="1" customFormat="1" ht="16.5" customHeight="1" x14ac:dyDescent="0.2">
      <c r="B162" s="123"/>
      <c r="C162" s="124" t="s">
        <v>286</v>
      </c>
      <c r="D162" s="124" t="s">
        <v>132</v>
      </c>
      <c r="E162" s="125" t="s">
        <v>774</v>
      </c>
      <c r="F162" s="126" t="s">
        <v>775</v>
      </c>
      <c r="G162" s="127" t="s">
        <v>135</v>
      </c>
      <c r="H162" s="128">
        <v>2.5499999999999998</v>
      </c>
      <c r="I162" s="129"/>
      <c r="J162" s="129">
        <f>ROUND(I162*H162,2)</f>
        <v>0</v>
      </c>
      <c r="K162" s="126" t="s">
        <v>707</v>
      </c>
      <c r="L162" s="29"/>
      <c r="M162" s="130" t="s">
        <v>3</v>
      </c>
      <c r="N162" s="131" t="s">
        <v>41</v>
      </c>
      <c r="O162" s="132">
        <v>0</v>
      </c>
      <c r="P162" s="132">
        <f>O162*H162</f>
        <v>0</v>
      </c>
      <c r="Q162" s="132">
        <v>0</v>
      </c>
      <c r="R162" s="132">
        <f>Q162*H162</f>
        <v>0</v>
      </c>
      <c r="S162" s="132">
        <v>0</v>
      </c>
      <c r="T162" s="133">
        <f>S162*H162</f>
        <v>0</v>
      </c>
      <c r="AR162" s="134" t="s">
        <v>137</v>
      </c>
      <c r="AT162" s="134" t="s">
        <v>132</v>
      </c>
      <c r="AU162" s="134" t="s">
        <v>78</v>
      </c>
      <c r="AY162" s="17" t="s">
        <v>130</v>
      </c>
      <c r="BE162" s="135">
        <f>IF(N162="základní",J162,0)</f>
        <v>0</v>
      </c>
      <c r="BF162" s="135">
        <f>IF(N162="snížená",J162,0)</f>
        <v>0</v>
      </c>
      <c r="BG162" s="135">
        <f>IF(N162="zákl. přenesená",J162,0)</f>
        <v>0</v>
      </c>
      <c r="BH162" s="135">
        <f>IF(N162="sníž. přenesená",J162,0)</f>
        <v>0</v>
      </c>
      <c r="BI162" s="135">
        <f>IF(N162="nulová",J162,0)</f>
        <v>0</v>
      </c>
      <c r="BJ162" s="17" t="s">
        <v>78</v>
      </c>
      <c r="BK162" s="135">
        <f>ROUND(I162*H162,2)</f>
        <v>0</v>
      </c>
      <c r="BL162" s="17" t="s">
        <v>137</v>
      </c>
      <c r="BM162" s="134" t="s">
        <v>458</v>
      </c>
    </row>
    <row r="163" spans="2:65" s="1" customFormat="1" x14ac:dyDescent="0.2">
      <c r="B163" s="29"/>
      <c r="D163" s="136" t="s">
        <v>139</v>
      </c>
      <c r="F163" s="137" t="s">
        <v>775</v>
      </c>
      <c r="L163" s="29"/>
      <c r="M163" s="138"/>
      <c r="T163" s="49"/>
      <c r="AT163" s="17" t="s">
        <v>139</v>
      </c>
      <c r="AU163" s="17" t="s">
        <v>78</v>
      </c>
    </row>
    <row r="164" spans="2:65" s="1" customFormat="1" ht="38.4" x14ac:dyDescent="0.2">
      <c r="B164" s="29"/>
      <c r="D164" s="136" t="s">
        <v>344</v>
      </c>
      <c r="F164" s="139" t="s">
        <v>776</v>
      </c>
      <c r="L164" s="29"/>
      <c r="M164" s="138"/>
      <c r="T164" s="49"/>
      <c r="AT164" s="17" t="s">
        <v>344</v>
      </c>
      <c r="AU164" s="17" t="s">
        <v>78</v>
      </c>
    </row>
    <row r="165" spans="2:65" s="1" customFormat="1" ht="16.5" customHeight="1" x14ac:dyDescent="0.2">
      <c r="B165" s="123"/>
      <c r="C165" s="124" t="s">
        <v>291</v>
      </c>
      <c r="D165" s="124" t="s">
        <v>132</v>
      </c>
      <c r="E165" s="125" t="s">
        <v>777</v>
      </c>
      <c r="F165" s="126" t="s">
        <v>778</v>
      </c>
      <c r="G165" s="127" t="s">
        <v>135</v>
      </c>
      <c r="H165" s="128">
        <v>7.4139999999999997</v>
      </c>
      <c r="I165" s="129"/>
      <c r="J165" s="129">
        <f>ROUND(I165*H165,2)</f>
        <v>0</v>
      </c>
      <c r="K165" s="126" t="s">
        <v>707</v>
      </c>
      <c r="L165" s="29"/>
      <c r="M165" s="130" t="s">
        <v>3</v>
      </c>
      <c r="N165" s="131" t="s">
        <v>41</v>
      </c>
      <c r="O165" s="132">
        <v>0</v>
      </c>
      <c r="P165" s="132">
        <f>O165*H165</f>
        <v>0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137</v>
      </c>
      <c r="AT165" s="134" t="s">
        <v>132</v>
      </c>
      <c r="AU165" s="134" t="s">
        <v>78</v>
      </c>
      <c r="AY165" s="17" t="s">
        <v>130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7" t="s">
        <v>78</v>
      </c>
      <c r="BK165" s="135">
        <f>ROUND(I165*H165,2)</f>
        <v>0</v>
      </c>
      <c r="BL165" s="17" t="s">
        <v>137</v>
      </c>
      <c r="BM165" s="134" t="s">
        <v>472</v>
      </c>
    </row>
    <row r="166" spans="2:65" s="1" customFormat="1" x14ac:dyDescent="0.2">
      <c r="B166" s="29"/>
      <c r="D166" s="136" t="s">
        <v>139</v>
      </c>
      <c r="F166" s="137" t="s">
        <v>778</v>
      </c>
      <c r="L166" s="29"/>
      <c r="M166" s="138"/>
      <c r="T166" s="49"/>
      <c r="AT166" s="17" t="s">
        <v>139</v>
      </c>
      <c r="AU166" s="17" t="s">
        <v>78</v>
      </c>
    </row>
    <row r="167" spans="2:65" s="1" customFormat="1" ht="57.6" x14ac:dyDescent="0.2">
      <c r="B167" s="29"/>
      <c r="D167" s="136" t="s">
        <v>344</v>
      </c>
      <c r="F167" s="139" t="s">
        <v>779</v>
      </c>
      <c r="L167" s="29"/>
      <c r="M167" s="138"/>
      <c r="T167" s="49"/>
      <c r="AT167" s="17" t="s">
        <v>344</v>
      </c>
      <c r="AU167" s="17" t="s">
        <v>78</v>
      </c>
    </row>
    <row r="168" spans="2:65" s="11" customFormat="1" ht="25.95" customHeight="1" x14ac:dyDescent="0.25">
      <c r="B168" s="112"/>
      <c r="D168" s="113" t="s">
        <v>69</v>
      </c>
      <c r="E168" s="114" t="s">
        <v>178</v>
      </c>
      <c r="F168" s="114" t="s">
        <v>780</v>
      </c>
      <c r="J168" s="115">
        <f>BK168</f>
        <v>0</v>
      </c>
      <c r="L168" s="112"/>
      <c r="M168" s="116"/>
      <c r="P168" s="117">
        <f>SUM(P169:P177)</f>
        <v>0</v>
      </c>
      <c r="R168" s="117">
        <f>SUM(R169:R177)</f>
        <v>0</v>
      </c>
      <c r="T168" s="118">
        <f>SUM(T169:T177)</f>
        <v>0</v>
      </c>
      <c r="AR168" s="113" t="s">
        <v>78</v>
      </c>
      <c r="AT168" s="119" t="s">
        <v>69</v>
      </c>
      <c r="AU168" s="119" t="s">
        <v>70</v>
      </c>
      <c r="AY168" s="113" t="s">
        <v>130</v>
      </c>
      <c r="BK168" s="120">
        <f>SUM(BK169:BK177)</f>
        <v>0</v>
      </c>
    </row>
    <row r="169" spans="2:65" s="1" customFormat="1" ht="16.5" customHeight="1" x14ac:dyDescent="0.2">
      <c r="B169" s="123"/>
      <c r="C169" s="124" t="s">
        <v>298</v>
      </c>
      <c r="D169" s="124" t="s">
        <v>132</v>
      </c>
      <c r="E169" s="125" t="s">
        <v>781</v>
      </c>
      <c r="F169" s="126" t="s">
        <v>782</v>
      </c>
      <c r="G169" s="127" t="s">
        <v>181</v>
      </c>
      <c r="H169" s="128">
        <v>448.44</v>
      </c>
      <c r="I169" s="129"/>
      <c r="J169" s="129">
        <f>ROUND(I169*H169,2)</f>
        <v>0</v>
      </c>
      <c r="K169" s="126" t="s">
        <v>707</v>
      </c>
      <c r="L169" s="29"/>
      <c r="M169" s="130" t="s">
        <v>3</v>
      </c>
      <c r="N169" s="131" t="s">
        <v>41</v>
      </c>
      <c r="O169" s="132">
        <v>0</v>
      </c>
      <c r="P169" s="132">
        <f>O169*H169</f>
        <v>0</v>
      </c>
      <c r="Q169" s="132">
        <v>0</v>
      </c>
      <c r="R169" s="132">
        <f>Q169*H169</f>
        <v>0</v>
      </c>
      <c r="S169" s="132">
        <v>0</v>
      </c>
      <c r="T169" s="133">
        <f>S169*H169</f>
        <v>0</v>
      </c>
      <c r="AR169" s="134" t="s">
        <v>137</v>
      </c>
      <c r="AT169" s="134" t="s">
        <v>132</v>
      </c>
      <c r="AU169" s="134" t="s">
        <v>78</v>
      </c>
      <c r="AY169" s="17" t="s">
        <v>130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7" t="s">
        <v>78</v>
      </c>
      <c r="BK169" s="135">
        <f>ROUND(I169*H169,2)</f>
        <v>0</v>
      </c>
      <c r="BL169" s="17" t="s">
        <v>137</v>
      </c>
      <c r="BM169" s="134" t="s">
        <v>485</v>
      </c>
    </row>
    <row r="170" spans="2:65" s="1" customFormat="1" x14ac:dyDescent="0.2">
      <c r="B170" s="29"/>
      <c r="D170" s="136" t="s">
        <v>139</v>
      </c>
      <c r="F170" s="137" t="s">
        <v>782</v>
      </c>
      <c r="L170" s="29"/>
      <c r="M170" s="138"/>
      <c r="T170" s="49"/>
      <c r="AT170" s="17" t="s">
        <v>139</v>
      </c>
      <c r="AU170" s="17" t="s">
        <v>78</v>
      </c>
    </row>
    <row r="171" spans="2:65" s="1" customFormat="1" ht="96" x14ac:dyDescent="0.2">
      <c r="B171" s="29"/>
      <c r="D171" s="136" t="s">
        <v>344</v>
      </c>
      <c r="F171" s="139" t="s">
        <v>783</v>
      </c>
      <c r="L171" s="29"/>
      <c r="M171" s="138"/>
      <c r="T171" s="49"/>
      <c r="AT171" s="17" t="s">
        <v>344</v>
      </c>
      <c r="AU171" s="17" t="s">
        <v>78</v>
      </c>
    </row>
    <row r="172" spans="2:65" s="1" customFormat="1" ht="16.5" customHeight="1" x14ac:dyDescent="0.2">
      <c r="B172" s="123"/>
      <c r="C172" s="124" t="s">
        <v>304</v>
      </c>
      <c r="D172" s="124" t="s">
        <v>132</v>
      </c>
      <c r="E172" s="125" t="s">
        <v>784</v>
      </c>
      <c r="F172" s="126" t="s">
        <v>785</v>
      </c>
      <c r="G172" s="127" t="s">
        <v>181</v>
      </c>
      <c r="H172" s="128">
        <v>67.5</v>
      </c>
      <c r="I172" s="129"/>
      <c r="J172" s="129">
        <f>ROUND(I172*H172,2)</f>
        <v>0</v>
      </c>
      <c r="K172" s="126" t="s">
        <v>707</v>
      </c>
      <c r="L172" s="29"/>
      <c r="M172" s="130" t="s">
        <v>3</v>
      </c>
      <c r="N172" s="131" t="s">
        <v>41</v>
      </c>
      <c r="O172" s="132">
        <v>0</v>
      </c>
      <c r="P172" s="132">
        <f>O172*H172</f>
        <v>0</v>
      </c>
      <c r="Q172" s="132">
        <v>0</v>
      </c>
      <c r="R172" s="132">
        <f>Q172*H172</f>
        <v>0</v>
      </c>
      <c r="S172" s="132">
        <v>0</v>
      </c>
      <c r="T172" s="133">
        <f>S172*H172</f>
        <v>0</v>
      </c>
      <c r="AR172" s="134" t="s">
        <v>137</v>
      </c>
      <c r="AT172" s="134" t="s">
        <v>132</v>
      </c>
      <c r="AU172" s="134" t="s">
        <v>78</v>
      </c>
      <c r="AY172" s="17" t="s">
        <v>130</v>
      </c>
      <c r="BE172" s="135">
        <f>IF(N172="základní",J172,0)</f>
        <v>0</v>
      </c>
      <c r="BF172" s="135">
        <f>IF(N172="snížená",J172,0)</f>
        <v>0</v>
      </c>
      <c r="BG172" s="135">
        <f>IF(N172="zákl. přenesená",J172,0)</f>
        <v>0</v>
      </c>
      <c r="BH172" s="135">
        <f>IF(N172="sníž. přenesená",J172,0)</f>
        <v>0</v>
      </c>
      <c r="BI172" s="135">
        <f>IF(N172="nulová",J172,0)</f>
        <v>0</v>
      </c>
      <c r="BJ172" s="17" t="s">
        <v>78</v>
      </c>
      <c r="BK172" s="135">
        <f>ROUND(I172*H172,2)</f>
        <v>0</v>
      </c>
      <c r="BL172" s="17" t="s">
        <v>137</v>
      </c>
      <c r="BM172" s="134" t="s">
        <v>495</v>
      </c>
    </row>
    <row r="173" spans="2:65" s="1" customFormat="1" x14ac:dyDescent="0.2">
      <c r="B173" s="29"/>
      <c r="D173" s="136" t="s">
        <v>139</v>
      </c>
      <c r="F173" s="137" t="s">
        <v>785</v>
      </c>
      <c r="L173" s="29"/>
      <c r="M173" s="138"/>
      <c r="T173" s="49"/>
      <c r="AT173" s="17" t="s">
        <v>139</v>
      </c>
      <c r="AU173" s="17" t="s">
        <v>78</v>
      </c>
    </row>
    <row r="174" spans="2:65" s="1" customFormat="1" ht="96" x14ac:dyDescent="0.2">
      <c r="B174" s="29"/>
      <c r="D174" s="136" t="s">
        <v>344</v>
      </c>
      <c r="F174" s="139" t="s">
        <v>786</v>
      </c>
      <c r="L174" s="29"/>
      <c r="M174" s="138"/>
      <c r="T174" s="49"/>
      <c r="AT174" s="17" t="s">
        <v>344</v>
      </c>
      <c r="AU174" s="17" t="s">
        <v>78</v>
      </c>
    </row>
    <row r="175" spans="2:65" s="1" customFormat="1" ht="16.5" customHeight="1" x14ac:dyDescent="0.2">
      <c r="B175" s="123"/>
      <c r="C175" s="124" t="s">
        <v>310</v>
      </c>
      <c r="D175" s="124" t="s">
        <v>132</v>
      </c>
      <c r="E175" s="125" t="s">
        <v>787</v>
      </c>
      <c r="F175" s="126" t="s">
        <v>788</v>
      </c>
      <c r="G175" s="127" t="s">
        <v>181</v>
      </c>
      <c r="H175" s="128">
        <v>43.68</v>
      </c>
      <c r="I175" s="129"/>
      <c r="J175" s="129">
        <f>ROUND(I175*H175,2)</f>
        <v>0</v>
      </c>
      <c r="K175" s="126" t="s">
        <v>707</v>
      </c>
      <c r="L175" s="29"/>
      <c r="M175" s="130" t="s">
        <v>3</v>
      </c>
      <c r="N175" s="131" t="s">
        <v>41</v>
      </c>
      <c r="O175" s="132">
        <v>0</v>
      </c>
      <c r="P175" s="132">
        <f>O175*H175</f>
        <v>0</v>
      </c>
      <c r="Q175" s="132">
        <v>0</v>
      </c>
      <c r="R175" s="132">
        <f>Q175*H175</f>
        <v>0</v>
      </c>
      <c r="S175" s="132">
        <v>0</v>
      </c>
      <c r="T175" s="133">
        <f>S175*H175</f>
        <v>0</v>
      </c>
      <c r="AR175" s="134" t="s">
        <v>137</v>
      </c>
      <c r="AT175" s="134" t="s">
        <v>132</v>
      </c>
      <c r="AU175" s="134" t="s">
        <v>78</v>
      </c>
      <c r="AY175" s="17" t="s">
        <v>130</v>
      </c>
      <c r="BE175" s="135">
        <f>IF(N175="základní",J175,0)</f>
        <v>0</v>
      </c>
      <c r="BF175" s="135">
        <f>IF(N175="snížená",J175,0)</f>
        <v>0</v>
      </c>
      <c r="BG175" s="135">
        <f>IF(N175="zákl. přenesená",J175,0)</f>
        <v>0</v>
      </c>
      <c r="BH175" s="135">
        <f>IF(N175="sníž. přenesená",J175,0)</f>
        <v>0</v>
      </c>
      <c r="BI175" s="135">
        <f>IF(N175="nulová",J175,0)</f>
        <v>0</v>
      </c>
      <c r="BJ175" s="17" t="s">
        <v>78</v>
      </c>
      <c r="BK175" s="135">
        <f>ROUND(I175*H175,2)</f>
        <v>0</v>
      </c>
      <c r="BL175" s="17" t="s">
        <v>137</v>
      </c>
      <c r="BM175" s="134" t="s">
        <v>509</v>
      </c>
    </row>
    <row r="176" spans="2:65" s="1" customFormat="1" x14ac:dyDescent="0.2">
      <c r="B176" s="29"/>
      <c r="D176" s="136" t="s">
        <v>139</v>
      </c>
      <c r="F176" s="137" t="s">
        <v>788</v>
      </c>
      <c r="L176" s="29"/>
      <c r="M176" s="138"/>
      <c r="T176" s="49"/>
      <c r="AT176" s="17" t="s">
        <v>139</v>
      </c>
      <c r="AU176" s="17" t="s">
        <v>78</v>
      </c>
    </row>
    <row r="177" spans="2:65" s="1" customFormat="1" ht="96" x14ac:dyDescent="0.2">
      <c r="B177" s="29"/>
      <c r="D177" s="136" t="s">
        <v>344</v>
      </c>
      <c r="F177" s="139" t="s">
        <v>789</v>
      </c>
      <c r="L177" s="29"/>
      <c r="M177" s="138"/>
      <c r="T177" s="49"/>
      <c r="AT177" s="17" t="s">
        <v>344</v>
      </c>
      <c r="AU177" s="17" t="s">
        <v>78</v>
      </c>
    </row>
    <row r="178" spans="2:65" s="11" customFormat="1" ht="25.95" customHeight="1" x14ac:dyDescent="0.25">
      <c r="B178" s="112"/>
      <c r="D178" s="113" t="s">
        <v>69</v>
      </c>
      <c r="E178" s="114" t="s">
        <v>185</v>
      </c>
      <c r="F178" s="114" t="s">
        <v>790</v>
      </c>
      <c r="J178" s="115">
        <f>BK178</f>
        <v>0</v>
      </c>
      <c r="L178" s="112"/>
      <c r="M178" s="116"/>
      <c r="P178" s="117">
        <f>SUM(P179:P181)</f>
        <v>0</v>
      </c>
      <c r="R178" s="117">
        <f>SUM(R179:R181)</f>
        <v>0</v>
      </c>
      <c r="T178" s="118">
        <f>SUM(T179:T181)</f>
        <v>0</v>
      </c>
      <c r="AR178" s="113" t="s">
        <v>78</v>
      </c>
      <c r="AT178" s="119" t="s">
        <v>69</v>
      </c>
      <c r="AU178" s="119" t="s">
        <v>70</v>
      </c>
      <c r="AY178" s="113" t="s">
        <v>130</v>
      </c>
      <c r="BK178" s="120">
        <f>SUM(BK179:BK181)</f>
        <v>0</v>
      </c>
    </row>
    <row r="179" spans="2:65" s="1" customFormat="1" ht="16.5" customHeight="1" x14ac:dyDescent="0.2">
      <c r="B179" s="123"/>
      <c r="C179" s="124" t="s">
        <v>315</v>
      </c>
      <c r="D179" s="124" t="s">
        <v>132</v>
      </c>
      <c r="E179" s="125" t="s">
        <v>791</v>
      </c>
      <c r="F179" s="126" t="s">
        <v>792</v>
      </c>
      <c r="G179" s="127" t="s">
        <v>211</v>
      </c>
      <c r="H179" s="128">
        <v>41.5</v>
      </c>
      <c r="I179" s="129"/>
      <c r="J179" s="129">
        <f>ROUND(I179*H179,2)</f>
        <v>0</v>
      </c>
      <c r="K179" s="126" t="s">
        <v>707</v>
      </c>
      <c r="L179" s="29"/>
      <c r="M179" s="130" t="s">
        <v>3</v>
      </c>
      <c r="N179" s="131" t="s">
        <v>41</v>
      </c>
      <c r="O179" s="132">
        <v>0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137</v>
      </c>
      <c r="AT179" s="134" t="s">
        <v>132</v>
      </c>
      <c r="AU179" s="134" t="s">
        <v>78</v>
      </c>
      <c r="AY179" s="17" t="s">
        <v>130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7" t="s">
        <v>78</v>
      </c>
      <c r="BK179" s="135">
        <f>ROUND(I179*H179,2)</f>
        <v>0</v>
      </c>
      <c r="BL179" s="17" t="s">
        <v>137</v>
      </c>
      <c r="BM179" s="134" t="s">
        <v>520</v>
      </c>
    </row>
    <row r="180" spans="2:65" s="1" customFormat="1" x14ac:dyDescent="0.2">
      <c r="B180" s="29"/>
      <c r="D180" s="136" t="s">
        <v>139</v>
      </c>
      <c r="F180" s="137" t="s">
        <v>792</v>
      </c>
      <c r="L180" s="29"/>
      <c r="M180" s="138"/>
      <c r="T180" s="49"/>
      <c r="AT180" s="17" t="s">
        <v>139</v>
      </c>
      <c r="AU180" s="17" t="s">
        <v>78</v>
      </c>
    </row>
    <row r="181" spans="2:65" s="1" customFormat="1" ht="115.2" x14ac:dyDescent="0.2">
      <c r="B181" s="29"/>
      <c r="D181" s="136" t="s">
        <v>344</v>
      </c>
      <c r="F181" s="139" t="s">
        <v>793</v>
      </c>
      <c r="L181" s="29"/>
      <c r="M181" s="138"/>
      <c r="T181" s="49"/>
      <c r="AT181" s="17" t="s">
        <v>344</v>
      </c>
      <c r="AU181" s="17" t="s">
        <v>78</v>
      </c>
    </row>
    <row r="182" spans="2:65" s="11" customFormat="1" ht="25.95" customHeight="1" x14ac:dyDescent="0.25">
      <c r="B182" s="112"/>
      <c r="D182" s="113" t="s">
        <v>69</v>
      </c>
      <c r="E182" s="114" t="s">
        <v>190</v>
      </c>
      <c r="F182" s="114" t="s">
        <v>794</v>
      </c>
      <c r="J182" s="115">
        <f>BK182</f>
        <v>0</v>
      </c>
      <c r="L182" s="112"/>
      <c r="M182" s="116"/>
      <c r="P182" s="117">
        <f>SUM(P183:P194)</f>
        <v>0</v>
      </c>
      <c r="R182" s="117">
        <f>SUM(R183:R194)</f>
        <v>0</v>
      </c>
      <c r="T182" s="118">
        <f>SUM(T183:T194)</f>
        <v>0</v>
      </c>
      <c r="AR182" s="113" t="s">
        <v>78</v>
      </c>
      <c r="AT182" s="119" t="s">
        <v>69</v>
      </c>
      <c r="AU182" s="119" t="s">
        <v>70</v>
      </c>
      <c r="AY182" s="113" t="s">
        <v>130</v>
      </c>
      <c r="BK182" s="120">
        <f>SUM(BK183:BK194)</f>
        <v>0</v>
      </c>
    </row>
    <row r="183" spans="2:65" s="1" customFormat="1" ht="16.5" customHeight="1" x14ac:dyDescent="0.2">
      <c r="B183" s="123"/>
      <c r="C183" s="124" t="s">
        <v>321</v>
      </c>
      <c r="D183" s="124" t="s">
        <v>132</v>
      </c>
      <c r="E183" s="125" t="s">
        <v>795</v>
      </c>
      <c r="F183" s="126" t="s">
        <v>796</v>
      </c>
      <c r="G183" s="127" t="s">
        <v>211</v>
      </c>
      <c r="H183" s="128">
        <v>2.5</v>
      </c>
      <c r="I183" s="129"/>
      <c r="J183" s="129">
        <f>ROUND(I183*H183,2)</f>
        <v>0</v>
      </c>
      <c r="K183" s="126" t="s">
        <v>707</v>
      </c>
      <c r="L183" s="29"/>
      <c r="M183" s="130" t="s">
        <v>3</v>
      </c>
      <c r="N183" s="131" t="s">
        <v>41</v>
      </c>
      <c r="O183" s="132">
        <v>0</v>
      </c>
      <c r="P183" s="132">
        <f>O183*H183</f>
        <v>0</v>
      </c>
      <c r="Q183" s="132">
        <v>0</v>
      </c>
      <c r="R183" s="132">
        <f>Q183*H183</f>
        <v>0</v>
      </c>
      <c r="S183" s="132">
        <v>0</v>
      </c>
      <c r="T183" s="133">
        <f>S183*H183</f>
        <v>0</v>
      </c>
      <c r="AR183" s="134" t="s">
        <v>137</v>
      </c>
      <c r="AT183" s="134" t="s">
        <v>132</v>
      </c>
      <c r="AU183" s="134" t="s">
        <v>78</v>
      </c>
      <c r="AY183" s="17" t="s">
        <v>130</v>
      </c>
      <c r="BE183" s="135">
        <f>IF(N183="základní",J183,0)</f>
        <v>0</v>
      </c>
      <c r="BF183" s="135">
        <f>IF(N183="snížená",J183,0)</f>
        <v>0</v>
      </c>
      <c r="BG183" s="135">
        <f>IF(N183="zákl. přenesená",J183,0)</f>
        <v>0</v>
      </c>
      <c r="BH183" s="135">
        <f>IF(N183="sníž. přenesená",J183,0)</f>
        <v>0</v>
      </c>
      <c r="BI183" s="135">
        <f>IF(N183="nulová",J183,0)</f>
        <v>0</v>
      </c>
      <c r="BJ183" s="17" t="s">
        <v>78</v>
      </c>
      <c r="BK183" s="135">
        <f>ROUND(I183*H183,2)</f>
        <v>0</v>
      </c>
      <c r="BL183" s="17" t="s">
        <v>137</v>
      </c>
      <c r="BM183" s="134" t="s">
        <v>530</v>
      </c>
    </row>
    <row r="184" spans="2:65" s="1" customFormat="1" x14ac:dyDescent="0.2">
      <c r="B184" s="29"/>
      <c r="D184" s="136" t="s">
        <v>139</v>
      </c>
      <c r="F184" s="137" t="s">
        <v>796</v>
      </c>
      <c r="L184" s="29"/>
      <c r="M184" s="138"/>
      <c r="T184" s="49"/>
      <c r="AT184" s="17" t="s">
        <v>139</v>
      </c>
      <c r="AU184" s="17" t="s">
        <v>78</v>
      </c>
    </row>
    <row r="185" spans="2:65" s="1" customFormat="1" ht="48" x14ac:dyDescent="0.2">
      <c r="B185" s="29"/>
      <c r="D185" s="136" t="s">
        <v>344</v>
      </c>
      <c r="F185" s="139" t="s">
        <v>797</v>
      </c>
      <c r="L185" s="29"/>
      <c r="M185" s="138"/>
      <c r="T185" s="49"/>
      <c r="AT185" s="17" t="s">
        <v>344</v>
      </c>
      <c r="AU185" s="17" t="s">
        <v>78</v>
      </c>
    </row>
    <row r="186" spans="2:65" s="1" customFormat="1" ht="16.5" customHeight="1" x14ac:dyDescent="0.2">
      <c r="B186" s="123"/>
      <c r="C186" s="124" t="s">
        <v>327</v>
      </c>
      <c r="D186" s="124" t="s">
        <v>132</v>
      </c>
      <c r="E186" s="125" t="s">
        <v>531</v>
      </c>
      <c r="F186" s="126" t="s">
        <v>532</v>
      </c>
      <c r="G186" s="127" t="s">
        <v>211</v>
      </c>
      <c r="H186" s="128">
        <v>5.35</v>
      </c>
      <c r="I186" s="129"/>
      <c r="J186" s="129">
        <f>ROUND(I186*H186,2)</f>
        <v>0</v>
      </c>
      <c r="K186" s="126" t="s">
        <v>707</v>
      </c>
      <c r="L186" s="29"/>
      <c r="M186" s="130" t="s">
        <v>3</v>
      </c>
      <c r="N186" s="131" t="s">
        <v>41</v>
      </c>
      <c r="O186" s="132">
        <v>0</v>
      </c>
      <c r="P186" s="132">
        <f>O186*H186</f>
        <v>0</v>
      </c>
      <c r="Q186" s="132">
        <v>0</v>
      </c>
      <c r="R186" s="132">
        <f>Q186*H186</f>
        <v>0</v>
      </c>
      <c r="S186" s="132">
        <v>0</v>
      </c>
      <c r="T186" s="133">
        <f>S186*H186</f>
        <v>0</v>
      </c>
      <c r="AR186" s="134" t="s">
        <v>137</v>
      </c>
      <c r="AT186" s="134" t="s">
        <v>132</v>
      </c>
      <c r="AU186" s="134" t="s">
        <v>78</v>
      </c>
      <c r="AY186" s="17" t="s">
        <v>130</v>
      </c>
      <c r="BE186" s="135">
        <f>IF(N186="základní",J186,0)</f>
        <v>0</v>
      </c>
      <c r="BF186" s="135">
        <f>IF(N186="snížená",J186,0)</f>
        <v>0</v>
      </c>
      <c r="BG186" s="135">
        <f>IF(N186="zákl. přenesená",J186,0)</f>
        <v>0</v>
      </c>
      <c r="BH186" s="135">
        <f>IF(N186="sníž. přenesená",J186,0)</f>
        <v>0</v>
      </c>
      <c r="BI186" s="135">
        <f>IF(N186="nulová",J186,0)</f>
        <v>0</v>
      </c>
      <c r="BJ186" s="17" t="s">
        <v>78</v>
      </c>
      <c r="BK186" s="135">
        <f>ROUND(I186*H186,2)</f>
        <v>0</v>
      </c>
      <c r="BL186" s="17" t="s">
        <v>137</v>
      </c>
      <c r="BM186" s="134" t="s">
        <v>544</v>
      </c>
    </row>
    <row r="187" spans="2:65" s="1" customFormat="1" x14ac:dyDescent="0.2">
      <c r="B187" s="29"/>
      <c r="D187" s="136" t="s">
        <v>139</v>
      </c>
      <c r="F187" s="137" t="s">
        <v>532</v>
      </c>
      <c r="L187" s="29"/>
      <c r="M187" s="138"/>
      <c r="T187" s="49"/>
      <c r="AT187" s="17" t="s">
        <v>139</v>
      </c>
      <c r="AU187" s="17" t="s">
        <v>78</v>
      </c>
    </row>
    <row r="188" spans="2:65" s="1" customFormat="1" ht="48" x14ac:dyDescent="0.2">
      <c r="B188" s="29"/>
      <c r="D188" s="136" t="s">
        <v>344</v>
      </c>
      <c r="F188" s="139" t="s">
        <v>798</v>
      </c>
      <c r="L188" s="29"/>
      <c r="M188" s="138"/>
      <c r="T188" s="49"/>
      <c r="AT188" s="17" t="s">
        <v>344</v>
      </c>
      <c r="AU188" s="17" t="s">
        <v>78</v>
      </c>
    </row>
    <row r="189" spans="2:65" s="1" customFormat="1" ht="16.5" customHeight="1" x14ac:dyDescent="0.2">
      <c r="B189" s="123"/>
      <c r="C189" s="124" t="s">
        <v>333</v>
      </c>
      <c r="D189" s="124" t="s">
        <v>132</v>
      </c>
      <c r="E189" s="125" t="s">
        <v>799</v>
      </c>
      <c r="F189" s="126" t="s">
        <v>800</v>
      </c>
      <c r="G189" s="127" t="s">
        <v>135</v>
      </c>
      <c r="H189" s="128">
        <v>81.784000000000006</v>
      </c>
      <c r="I189" s="129"/>
      <c r="J189" s="129">
        <f>ROUND(I189*H189,2)</f>
        <v>0</v>
      </c>
      <c r="K189" s="126" t="s">
        <v>707</v>
      </c>
      <c r="L189" s="29"/>
      <c r="M189" s="130" t="s">
        <v>3</v>
      </c>
      <c r="N189" s="131" t="s">
        <v>41</v>
      </c>
      <c r="O189" s="132">
        <v>0</v>
      </c>
      <c r="P189" s="132">
        <f>O189*H189</f>
        <v>0</v>
      </c>
      <c r="Q189" s="132">
        <v>0</v>
      </c>
      <c r="R189" s="132">
        <f>Q189*H189</f>
        <v>0</v>
      </c>
      <c r="S189" s="132">
        <v>0</v>
      </c>
      <c r="T189" s="133">
        <f>S189*H189</f>
        <v>0</v>
      </c>
      <c r="AR189" s="134" t="s">
        <v>137</v>
      </c>
      <c r="AT189" s="134" t="s">
        <v>132</v>
      </c>
      <c r="AU189" s="134" t="s">
        <v>78</v>
      </c>
      <c r="AY189" s="17" t="s">
        <v>130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7" t="s">
        <v>78</v>
      </c>
      <c r="BK189" s="135">
        <f>ROUND(I189*H189,2)</f>
        <v>0</v>
      </c>
      <c r="BL189" s="17" t="s">
        <v>137</v>
      </c>
      <c r="BM189" s="134" t="s">
        <v>561</v>
      </c>
    </row>
    <row r="190" spans="2:65" s="1" customFormat="1" x14ac:dyDescent="0.2">
      <c r="B190" s="29"/>
      <c r="D190" s="136" t="s">
        <v>139</v>
      </c>
      <c r="F190" s="137" t="s">
        <v>800</v>
      </c>
      <c r="L190" s="29"/>
      <c r="M190" s="138"/>
      <c r="T190" s="49"/>
      <c r="AT190" s="17" t="s">
        <v>139</v>
      </c>
      <c r="AU190" s="17" t="s">
        <v>78</v>
      </c>
    </row>
    <row r="191" spans="2:65" s="1" customFormat="1" ht="67.2" x14ac:dyDescent="0.2">
      <c r="B191" s="29"/>
      <c r="D191" s="136" t="s">
        <v>344</v>
      </c>
      <c r="F191" s="139" t="s">
        <v>801</v>
      </c>
      <c r="L191" s="29"/>
      <c r="M191" s="138"/>
      <c r="T191" s="49"/>
      <c r="AT191" s="17" t="s">
        <v>344</v>
      </c>
      <c r="AU191" s="17" t="s">
        <v>78</v>
      </c>
    </row>
    <row r="192" spans="2:65" s="1" customFormat="1" ht="16.5" customHeight="1" x14ac:dyDescent="0.2">
      <c r="B192" s="123"/>
      <c r="C192" s="124" t="s">
        <v>339</v>
      </c>
      <c r="D192" s="124" t="s">
        <v>132</v>
      </c>
      <c r="E192" s="125" t="s">
        <v>802</v>
      </c>
      <c r="F192" s="126" t="s">
        <v>803</v>
      </c>
      <c r="G192" s="127" t="s">
        <v>135</v>
      </c>
      <c r="H192" s="128">
        <v>13.760999999999999</v>
      </c>
      <c r="I192" s="129"/>
      <c r="J192" s="129">
        <f>ROUND(I192*H192,2)</f>
        <v>0</v>
      </c>
      <c r="K192" s="126" t="s">
        <v>707</v>
      </c>
      <c r="L192" s="29"/>
      <c r="M192" s="130" t="s">
        <v>3</v>
      </c>
      <c r="N192" s="131" t="s">
        <v>41</v>
      </c>
      <c r="O192" s="132">
        <v>0</v>
      </c>
      <c r="P192" s="132">
        <f>O192*H192</f>
        <v>0</v>
      </c>
      <c r="Q192" s="132">
        <v>0</v>
      </c>
      <c r="R192" s="132">
        <f>Q192*H192</f>
        <v>0</v>
      </c>
      <c r="S192" s="132">
        <v>0</v>
      </c>
      <c r="T192" s="133">
        <f>S192*H192</f>
        <v>0</v>
      </c>
      <c r="AR192" s="134" t="s">
        <v>137</v>
      </c>
      <c r="AT192" s="134" t="s">
        <v>132</v>
      </c>
      <c r="AU192" s="134" t="s">
        <v>78</v>
      </c>
      <c r="AY192" s="17" t="s">
        <v>130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7" t="s">
        <v>78</v>
      </c>
      <c r="BK192" s="135">
        <f>ROUND(I192*H192,2)</f>
        <v>0</v>
      </c>
      <c r="BL192" s="17" t="s">
        <v>137</v>
      </c>
      <c r="BM192" s="134" t="s">
        <v>571</v>
      </c>
    </row>
    <row r="193" spans="2:47" s="1" customFormat="1" x14ac:dyDescent="0.2">
      <c r="B193" s="29"/>
      <c r="D193" s="136" t="s">
        <v>139</v>
      </c>
      <c r="F193" s="137" t="s">
        <v>803</v>
      </c>
      <c r="L193" s="29"/>
      <c r="M193" s="138"/>
      <c r="T193" s="49"/>
      <c r="AT193" s="17" t="s">
        <v>139</v>
      </c>
      <c r="AU193" s="17" t="s">
        <v>78</v>
      </c>
    </row>
    <row r="194" spans="2:47" s="1" customFormat="1" ht="67.2" x14ac:dyDescent="0.2">
      <c r="B194" s="29"/>
      <c r="D194" s="136" t="s">
        <v>344</v>
      </c>
      <c r="F194" s="139" t="s">
        <v>804</v>
      </c>
      <c r="L194" s="29"/>
      <c r="M194" s="155"/>
      <c r="N194" s="156"/>
      <c r="O194" s="156"/>
      <c r="P194" s="156"/>
      <c r="Q194" s="156"/>
      <c r="R194" s="156"/>
      <c r="S194" s="156"/>
      <c r="T194" s="157"/>
      <c r="AT194" s="17" t="s">
        <v>344</v>
      </c>
      <c r="AU194" s="17" t="s">
        <v>78</v>
      </c>
    </row>
    <row r="195" spans="2:47" s="1" customFormat="1" ht="6.9" customHeight="1" x14ac:dyDescent="0.2">
      <c r="B195" s="38"/>
      <c r="C195" s="39"/>
      <c r="D195" s="39"/>
      <c r="E195" s="39"/>
      <c r="F195" s="39"/>
      <c r="G195" s="39"/>
      <c r="H195" s="39"/>
      <c r="I195" s="39"/>
      <c r="J195" s="39"/>
      <c r="K195" s="39"/>
      <c r="L195" s="29"/>
    </row>
  </sheetData>
  <autoFilter ref="C86:K194" xr:uid="{00000000-0009-0000-0000-000002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7"/>
  <sheetViews>
    <sheetView showGridLines="0" workbookViewId="0">
      <selection activeCell="C2" sqref="C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86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805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27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tr">
        <f>IF('Rekapitulace stavby'!AN10="","",'Rekapitulace stavby'!AN10)</f>
        <v/>
      </c>
      <c r="L14" s="29"/>
    </row>
    <row r="15" spans="2:46" s="1" customFormat="1" ht="18" customHeight="1" x14ac:dyDescent="0.2">
      <c r="B15" s="29"/>
      <c r="E15" s="24" t="str">
        <f>IF('Rekapitulace stavby'!E11="","",'Rekapitulace stavby'!E11)</f>
        <v>KSÚS Středočeského kraje</v>
      </c>
      <c r="I15" s="26" t="s">
        <v>25</v>
      </c>
      <c r="J15" s="24" t="str">
        <f>IF('Rekapitulace stavby'!AN11="","",'Rekapitulace stavby'!AN11)</f>
        <v/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tr">
        <f>IF('Rekapitulace stavby'!AN16="","",'Rekapitulace stavby'!AN16)</f>
        <v>48592722</v>
      </c>
      <c r="L20" s="29"/>
    </row>
    <row r="21" spans="2:12" s="1" customFormat="1" ht="18" customHeight="1" x14ac:dyDescent="0.2">
      <c r="B21" s="29"/>
      <c r="E21" s="24" t="str">
        <f>IF('Rekapitulace stavby'!E17="","",'Rekapitulace stavby'!E17)</f>
        <v>DIPRO, spol. sr.o.</v>
      </c>
      <c r="I21" s="26" t="s">
        <v>25</v>
      </c>
      <c r="J21" s="24" t="str">
        <f>IF('Rekapitulace stavby'!AN17="","",'Rekapitulace stavby'!AN17)</f>
        <v/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tr">
        <f>IF('Rekapitulace stavby'!AN19="","",'Rekapitulace stavby'!AN19)</f>
        <v>13891871</v>
      </c>
      <c r="L23" s="29"/>
    </row>
    <row r="24" spans="2:12" s="1" customFormat="1" ht="18" customHeight="1" x14ac:dyDescent="0.2">
      <c r="B24" s="29"/>
      <c r="E24" s="24" t="str">
        <f>IF('Rekapitulace stavby'!E20="","",'Rekapitulace stavby'!E20)</f>
        <v/>
      </c>
      <c r="I24" s="26" t="s">
        <v>25</v>
      </c>
      <c r="J24" s="24" t="str">
        <f>IF('Rekapitulace stavby'!AN20="","",'Rekapitulace stavby'!AN20)</f>
        <v/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ROUND(J89,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ROUND((SUM(BE89:BE246)),  2)</f>
        <v>0</v>
      </c>
      <c r="I33" s="86">
        <v>0.21</v>
      </c>
      <c r="J33" s="85">
        <f>ROUND(((SUM(BE89:BE246))*I33),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ROUND((SUM(BF89:BF246)),  2)</f>
        <v>0</v>
      </c>
      <c r="I34" s="86">
        <v>0.12</v>
      </c>
      <c r="J34" s="85">
        <f>ROUND(((SUM(BF89:BF246))*I34),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ROUND((SUM(BG89:BG246)),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ROUND((SUM(BH89:BH246)),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ROUND((SUM(BI89:BI246)),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SO 202 - Oprava mostní konstrukce 10222-1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 xml:space="preserve"> 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 t="str">
        <f>E24</f>
        <v/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J89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696</v>
      </c>
      <c r="E60" s="98"/>
      <c r="F60" s="98"/>
      <c r="G60" s="98"/>
      <c r="H60" s="98"/>
      <c r="I60" s="98"/>
      <c r="J60" s="99">
        <f>J90</f>
        <v>0</v>
      </c>
      <c r="L60" s="96"/>
    </row>
    <row r="61" spans="2:47" s="8" customFormat="1" ht="24.9" customHeight="1" x14ac:dyDescent="0.2">
      <c r="B61" s="96"/>
      <c r="D61" s="97" t="s">
        <v>697</v>
      </c>
      <c r="E61" s="98"/>
      <c r="F61" s="98"/>
      <c r="G61" s="98"/>
      <c r="H61" s="98"/>
      <c r="I61" s="98"/>
      <c r="J61" s="99">
        <f>J118</f>
        <v>0</v>
      </c>
      <c r="L61" s="96"/>
    </row>
    <row r="62" spans="2:47" s="8" customFormat="1" ht="24.9" customHeight="1" x14ac:dyDescent="0.2">
      <c r="B62" s="96"/>
      <c r="D62" s="97" t="s">
        <v>698</v>
      </c>
      <c r="E62" s="98"/>
      <c r="F62" s="98"/>
      <c r="G62" s="98"/>
      <c r="H62" s="98"/>
      <c r="I62" s="98"/>
      <c r="J62" s="99">
        <f>J125</f>
        <v>0</v>
      </c>
      <c r="L62" s="96"/>
    </row>
    <row r="63" spans="2:47" s="8" customFormat="1" ht="24.9" customHeight="1" x14ac:dyDescent="0.2">
      <c r="B63" s="96"/>
      <c r="D63" s="97" t="s">
        <v>699</v>
      </c>
      <c r="E63" s="98"/>
      <c r="F63" s="98"/>
      <c r="G63" s="98"/>
      <c r="H63" s="98"/>
      <c r="I63" s="98"/>
      <c r="J63" s="99">
        <f>J135</f>
        <v>0</v>
      </c>
      <c r="L63" s="96"/>
    </row>
    <row r="64" spans="2:47" s="8" customFormat="1" ht="24.9" customHeight="1" x14ac:dyDescent="0.2">
      <c r="B64" s="96"/>
      <c r="D64" s="97" t="s">
        <v>700</v>
      </c>
      <c r="E64" s="98"/>
      <c r="F64" s="98"/>
      <c r="G64" s="98"/>
      <c r="H64" s="98"/>
      <c r="I64" s="98"/>
      <c r="J64" s="99">
        <f>J151</f>
        <v>0</v>
      </c>
      <c r="L64" s="96"/>
    </row>
    <row r="65" spans="2:12" s="8" customFormat="1" ht="24.9" customHeight="1" x14ac:dyDescent="0.2">
      <c r="B65" s="96"/>
      <c r="D65" s="97" t="s">
        <v>806</v>
      </c>
      <c r="E65" s="98"/>
      <c r="F65" s="98"/>
      <c r="G65" s="98"/>
      <c r="H65" s="98"/>
      <c r="I65" s="98"/>
      <c r="J65" s="99">
        <f>J173</f>
        <v>0</v>
      </c>
      <c r="L65" s="96"/>
    </row>
    <row r="66" spans="2:12" s="8" customFormat="1" ht="24.9" customHeight="1" x14ac:dyDescent="0.2">
      <c r="B66" s="96"/>
      <c r="D66" s="97" t="s">
        <v>807</v>
      </c>
      <c r="E66" s="98"/>
      <c r="F66" s="98"/>
      <c r="G66" s="98"/>
      <c r="H66" s="98"/>
      <c r="I66" s="98"/>
      <c r="J66" s="99">
        <f>J177</f>
        <v>0</v>
      </c>
      <c r="L66" s="96"/>
    </row>
    <row r="67" spans="2:12" s="8" customFormat="1" ht="24.9" customHeight="1" x14ac:dyDescent="0.2">
      <c r="B67" s="96"/>
      <c r="D67" s="97" t="s">
        <v>701</v>
      </c>
      <c r="E67" s="98"/>
      <c r="F67" s="98"/>
      <c r="G67" s="98"/>
      <c r="H67" s="98"/>
      <c r="I67" s="98"/>
      <c r="J67" s="99">
        <f>J199</f>
        <v>0</v>
      </c>
      <c r="L67" s="96"/>
    </row>
    <row r="68" spans="2:12" s="8" customFormat="1" ht="24.9" customHeight="1" x14ac:dyDescent="0.2">
      <c r="B68" s="96"/>
      <c r="D68" s="97" t="s">
        <v>702</v>
      </c>
      <c r="E68" s="98"/>
      <c r="F68" s="98"/>
      <c r="G68" s="98"/>
      <c r="H68" s="98"/>
      <c r="I68" s="98"/>
      <c r="J68" s="99">
        <f>J212</f>
        <v>0</v>
      </c>
      <c r="L68" s="96"/>
    </row>
    <row r="69" spans="2:12" s="8" customFormat="1" ht="24.9" customHeight="1" x14ac:dyDescent="0.2">
      <c r="B69" s="96"/>
      <c r="D69" s="97" t="s">
        <v>703</v>
      </c>
      <c r="E69" s="98"/>
      <c r="F69" s="98"/>
      <c r="G69" s="98"/>
      <c r="H69" s="98"/>
      <c r="I69" s="98"/>
      <c r="J69" s="99">
        <f>J219</f>
        <v>0</v>
      </c>
      <c r="L69" s="96"/>
    </row>
    <row r="70" spans="2:12" s="1" customFormat="1" ht="21.75" customHeight="1" x14ac:dyDescent="0.2">
      <c r="B70" s="29"/>
      <c r="L70" s="29"/>
    </row>
    <row r="71" spans="2:12" s="1" customFormat="1" ht="6.9" customHeight="1" x14ac:dyDescent="0.2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9"/>
    </row>
    <row r="75" spans="2:12" s="1" customFormat="1" ht="6.9" customHeight="1" x14ac:dyDescent="0.2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29"/>
    </row>
    <row r="76" spans="2:12" s="1" customFormat="1" ht="24.9" customHeight="1" x14ac:dyDescent="0.2">
      <c r="B76" s="29"/>
      <c r="C76" s="21" t="s">
        <v>115</v>
      </c>
      <c r="L76" s="29"/>
    </row>
    <row r="77" spans="2:12" s="1" customFormat="1" ht="6.9" customHeight="1" x14ac:dyDescent="0.2">
      <c r="B77" s="29"/>
      <c r="L77" s="29"/>
    </row>
    <row r="78" spans="2:12" s="1" customFormat="1" ht="12" customHeight="1" x14ac:dyDescent="0.2">
      <c r="B78" s="29"/>
      <c r="C78" s="26" t="s">
        <v>15</v>
      </c>
      <c r="L78" s="29"/>
    </row>
    <row r="79" spans="2:12" s="1" customFormat="1" ht="16.5" customHeight="1" x14ac:dyDescent="0.2">
      <c r="B79" s="29"/>
      <c r="E79" s="286" t="str">
        <f>E7</f>
        <v>III/10222 ul. Kozohorská, Nový Knín - komunikace</v>
      </c>
      <c r="F79" s="287"/>
      <c r="G79" s="287"/>
      <c r="H79" s="287"/>
      <c r="L79" s="29"/>
    </row>
    <row r="80" spans="2:12" s="1" customFormat="1" ht="12" customHeight="1" x14ac:dyDescent="0.2">
      <c r="B80" s="29"/>
      <c r="C80" s="26" t="s">
        <v>99</v>
      </c>
      <c r="L80" s="29"/>
    </row>
    <row r="81" spans="2:65" s="1" customFormat="1" ht="16.5" customHeight="1" x14ac:dyDescent="0.2">
      <c r="B81" s="29"/>
      <c r="E81" s="276" t="str">
        <f>E9</f>
        <v>SO 202 - Oprava mostní konstrukce 10222-1</v>
      </c>
      <c r="F81" s="285"/>
      <c r="G81" s="285"/>
      <c r="H81" s="285"/>
      <c r="L81" s="29"/>
    </row>
    <row r="82" spans="2:65" s="1" customFormat="1" ht="6.9" customHeight="1" x14ac:dyDescent="0.2">
      <c r="B82" s="29"/>
      <c r="L82" s="29"/>
    </row>
    <row r="83" spans="2:65" s="1" customFormat="1" ht="12" customHeight="1" x14ac:dyDescent="0.2">
      <c r="B83" s="29"/>
      <c r="C83" s="26" t="s">
        <v>19</v>
      </c>
      <c r="F83" s="24" t="str">
        <f>F12</f>
        <v xml:space="preserve"> </v>
      </c>
      <c r="I83" s="26" t="s">
        <v>21</v>
      </c>
      <c r="J83" s="46" t="str">
        <f>IF(J12="","",J12)</f>
        <v/>
      </c>
      <c r="L83" s="29"/>
    </row>
    <row r="84" spans="2:65" s="1" customFormat="1" ht="6.9" customHeight="1" x14ac:dyDescent="0.2">
      <c r="B84" s="29"/>
      <c r="L84" s="29"/>
    </row>
    <row r="85" spans="2:65" s="1" customFormat="1" ht="15.15" customHeight="1" x14ac:dyDescent="0.2">
      <c r="B85" s="29"/>
      <c r="C85" s="26" t="s">
        <v>22</v>
      </c>
      <c r="F85" s="24" t="str">
        <f>E15</f>
        <v>KSÚS Středočeského kraje</v>
      </c>
      <c r="I85" s="26" t="s">
        <v>28</v>
      </c>
      <c r="J85" s="27" t="str">
        <f>E21</f>
        <v>DIPRO, spol. sr.o.</v>
      </c>
      <c r="L85" s="29"/>
    </row>
    <row r="86" spans="2:65" s="1" customFormat="1" ht="15.15" customHeight="1" x14ac:dyDescent="0.2">
      <c r="B86" s="29"/>
      <c r="C86" s="26" t="s">
        <v>26</v>
      </c>
      <c r="F86" s="24" t="str">
        <f>IF(E18="","",E18)</f>
        <v xml:space="preserve"> </v>
      </c>
      <c r="I86" s="26" t="s">
        <v>32</v>
      </c>
      <c r="J86" s="27" t="str">
        <f>E24</f>
        <v/>
      </c>
      <c r="L86" s="29"/>
    </row>
    <row r="87" spans="2:65" s="1" customFormat="1" ht="10.35" customHeight="1" x14ac:dyDescent="0.2">
      <c r="B87" s="29"/>
      <c r="L87" s="29"/>
    </row>
    <row r="88" spans="2:65" s="10" customFormat="1" ht="29.25" customHeight="1" x14ac:dyDescent="0.2">
      <c r="B88" s="104"/>
      <c r="C88" s="105" t="s">
        <v>116</v>
      </c>
      <c r="D88" s="106" t="s">
        <v>55</v>
      </c>
      <c r="E88" s="106" t="s">
        <v>51</v>
      </c>
      <c r="F88" s="106" t="s">
        <v>52</v>
      </c>
      <c r="G88" s="106" t="s">
        <v>117</v>
      </c>
      <c r="H88" s="106" t="s">
        <v>118</v>
      </c>
      <c r="I88" s="106" t="s">
        <v>119</v>
      </c>
      <c r="J88" s="106" t="s">
        <v>103</v>
      </c>
      <c r="K88" s="107" t="s">
        <v>120</v>
      </c>
      <c r="L88" s="104"/>
      <c r="M88" s="52" t="s">
        <v>3</v>
      </c>
      <c r="N88" s="53" t="s">
        <v>40</v>
      </c>
      <c r="O88" s="53" t="s">
        <v>121</v>
      </c>
      <c r="P88" s="53" t="s">
        <v>122</v>
      </c>
      <c r="Q88" s="53" t="s">
        <v>123</v>
      </c>
      <c r="R88" s="53" t="s">
        <v>124</v>
      </c>
      <c r="S88" s="53" t="s">
        <v>125</v>
      </c>
      <c r="T88" s="54" t="s">
        <v>126</v>
      </c>
    </row>
    <row r="89" spans="2:65" s="1" customFormat="1" ht="22.95" customHeight="1" x14ac:dyDescent="0.3">
      <c r="B89" s="29"/>
      <c r="C89" s="57" t="s">
        <v>127</v>
      </c>
      <c r="J89" s="108">
        <f>BK89</f>
        <v>0</v>
      </c>
      <c r="L89" s="29"/>
      <c r="M89" s="55"/>
      <c r="N89" s="47"/>
      <c r="O89" s="47"/>
      <c r="P89" s="109">
        <f>P90+P118+P125+P135+P151+P173+P177+P199+P212+P219</f>
        <v>0</v>
      </c>
      <c r="Q89" s="47"/>
      <c r="R89" s="109">
        <f>R90+R118+R125+R135+R151+R173+R177+R199+R212+R219</f>
        <v>0</v>
      </c>
      <c r="S89" s="47"/>
      <c r="T89" s="110">
        <f>T90+T118+T125+T135+T151+T173+T177+T199+T212+T219</f>
        <v>0</v>
      </c>
      <c r="AT89" s="17" t="s">
        <v>69</v>
      </c>
      <c r="AU89" s="17" t="s">
        <v>104</v>
      </c>
      <c r="BK89" s="111">
        <f>BK90+BK118+BK125+BK135+BK151+BK173+BK177+BK199+BK212+BK219</f>
        <v>0</v>
      </c>
    </row>
    <row r="90" spans="2:65" s="11" customFormat="1" ht="25.95" customHeight="1" x14ac:dyDescent="0.25">
      <c r="B90" s="112"/>
      <c r="D90" s="113" t="s">
        <v>69</v>
      </c>
      <c r="E90" s="114" t="s">
        <v>70</v>
      </c>
      <c r="F90" s="114" t="s">
        <v>704</v>
      </c>
      <c r="J90" s="115">
        <f>BK90</f>
        <v>0</v>
      </c>
      <c r="L90" s="112"/>
      <c r="M90" s="116"/>
      <c r="P90" s="117">
        <f>SUM(P91:P117)</f>
        <v>0</v>
      </c>
      <c r="R90" s="117">
        <f>SUM(R91:R117)</f>
        <v>0</v>
      </c>
      <c r="T90" s="118">
        <f>SUM(T91:T117)</f>
        <v>0</v>
      </c>
      <c r="AR90" s="113" t="s">
        <v>78</v>
      </c>
      <c r="AT90" s="119" t="s">
        <v>69</v>
      </c>
      <c r="AU90" s="119" t="s">
        <v>70</v>
      </c>
      <c r="AY90" s="113" t="s">
        <v>130</v>
      </c>
      <c r="BK90" s="120">
        <f>SUM(BK91:BK117)</f>
        <v>0</v>
      </c>
    </row>
    <row r="91" spans="2:65" s="1" customFormat="1" ht="16.5" customHeight="1" x14ac:dyDescent="0.2">
      <c r="B91" s="123"/>
      <c r="C91" s="124" t="s">
        <v>78</v>
      </c>
      <c r="D91" s="124" t="s">
        <v>132</v>
      </c>
      <c r="E91" s="125" t="s">
        <v>705</v>
      </c>
      <c r="F91" s="126" t="s">
        <v>706</v>
      </c>
      <c r="G91" s="127" t="s">
        <v>653</v>
      </c>
      <c r="H91" s="128">
        <v>85.626000000000005</v>
      </c>
      <c r="I91" s="129"/>
      <c r="J91" s="129">
        <f>ROUND(I91*H91,2)</f>
        <v>0</v>
      </c>
      <c r="K91" s="126" t="s">
        <v>707</v>
      </c>
      <c r="L91" s="29"/>
      <c r="M91" s="130" t="s">
        <v>3</v>
      </c>
      <c r="N91" s="131" t="s">
        <v>41</v>
      </c>
      <c r="O91" s="132">
        <v>0</v>
      </c>
      <c r="P91" s="132">
        <f>O91*H91</f>
        <v>0</v>
      </c>
      <c r="Q91" s="132">
        <v>0</v>
      </c>
      <c r="R91" s="132">
        <f>Q91*H91</f>
        <v>0</v>
      </c>
      <c r="S91" s="132">
        <v>0</v>
      </c>
      <c r="T91" s="133">
        <f>S91*H91</f>
        <v>0</v>
      </c>
      <c r="AR91" s="134" t="s">
        <v>137</v>
      </c>
      <c r="AT91" s="134" t="s">
        <v>132</v>
      </c>
      <c r="AU91" s="134" t="s">
        <v>78</v>
      </c>
      <c r="AY91" s="17" t="s">
        <v>130</v>
      </c>
      <c r="BE91" s="135">
        <f>IF(N91="základní",J91,0)</f>
        <v>0</v>
      </c>
      <c r="BF91" s="135">
        <f>IF(N91="snížená",J91,0)</f>
        <v>0</v>
      </c>
      <c r="BG91" s="135">
        <f>IF(N91="zákl. přenesená",J91,0)</f>
        <v>0</v>
      </c>
      <c r="BH91" s="135">
        <f>IF(N91="sníž. přenesená",J91,0)</f>
        <v>0</v>
      </c>
      <c r="BI91" s="135">
        <f>IF(N91="nulová",J91,0)</f>
        <v>0</v>
      </c>
      <c r="BJ91" s="17" t="s">
        <v>78</v>
      </c>
      <c r="BK91" s="135">
        <f>ROUND(I91*H91,2)</f>
        <v>0</v>
      </c>
      <c r="BL91" s="17" t="s">
        <v>137</v>
      </c>
      <c r="BM91" s="134" t="s">
        <v>80</v>
      </c>
    </row>
    <row r="92" spans="2:65" s="1" customFormat="1" x14ac:dyDescent="0.2">
      <c r="B92" s="29"/>
      <c r="D92" s="136" t="s">
        <v>139</v>
      </c>
      <c r="F92" s="137" t="s">
        <v>706</v>
      </c>
      <c r="L92" s="29"/>
      <c r="M92" s="138"/>
      <c r="T92" s="49"/>
      <c r="AT92" s="17" t="s">
        <v>139</v>
      </c>
      <c r="AU92" s="17" t="s">
        <v>78</v>
      </c>
    </row>
    <row r="93" spans="2:65" s="1" customFormat="1" ht="38.4" x14ac:dyDescent="0.2">
      <c r="B93" s="29"/>
      <c r="D93" s="136" t="s">
        <v>344</v>
      </c>
      <c r="F93" s="139" t="s">
        <v>708</v>
      </c>
      <c r="L93" s="29"/>
      <c r="M93" s="138"/>
      <c r="T93" s="49"/>
      <c r="AT93" s="17" t="s">
        <v>344</v>
      </c>
      <c r="AU93" s="17" t="s">
        <v>78</v>
      </c>
    </row>
    <row r="94" spans="2:65" s="1" customFormat="1" ht="16.5" customHeight="1" x14ac:dyDescent="0.2">
      <c r="B94" s="123"/>
      <c r="C94" s="124" t="s">
        <v>80</v>
      </c>
      <c r="D94" s="124" t="s">
        <v>132</v>
      </c>
      <c r="E94" s="125" t="s">
        <v>705</v>
      </c>
      <c r="F94" s="126" t="s">
        <v>706</v>
      </c>
      <c r="G94" s="127" t="s">
        <v>653</v>
      </c>
      <c r="H94" s="128">
        <v>0.65700000000000003</v>
      </c>
      <c r="I94" s="129"/>
      <c r="J94" s="129">
        <f>ROUND(I94*H94,2)</f>
        <v>0</v>
      </c>
      <c r="K94" s="126" t="s">
        <v>707</v>
      </c>
      <c r="L94" s="29"/>
      <c r="M94" s="130" t="s">
        <v>3</v>
      </c>
      <c r="N94" s="131" t="s">
        <v>41</v>
      </c>
      <c r="O94" s="132">
        <v>0</v>
      </c>
      <c r="P94" s="132">
        <f>O94*H94</f>
        <v>0</v>
      </c>
      <c r="Q94" s="132">
        <v>0</v>
      </c>
      <c r="R94" s="132">
        <f>Q94*H94</f>
        <v>0</v>
      </c>
      <c r="S94" s="132">
        <v>0</v>
      </c>
      <c r="T94" s="133">
        <f>S94*H94</f>
        <v>0</v>
      </c>
      <c r="AR94" s="134" t="s">
        <v>137</v>
      </c>
      <c r="AT94" s="134" t="s">
        <v>132</v>
      </c>
      <c r="AU94" s="134" t="s">
        <v>78</v>
      </c>
      <c r="AY94" s="17" t="s">
        <v>130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7" t="s">
        <v>78</v>
      </c>
      <c r="BK94" s="135">
        <f>ROUND(I94*H94,2)</f>
        <v>0</v>
      </c>
      <c r="BL94" s="17" t="s">
        <v>137</v>
      </c>
      <c r="BM94" s="134" t="s">
        <v>137</v>
      </c>
    </row>
    <row r="95" spans="2:65" s="1" customFormat="1" x14ac:dyDescent="0.2">
      <c r="B95" s="29"/>
      <c r="D95" s="136" t="s">
        <v>139</v>
      </c>
      <c r="F95" s="137" t="s">
        <v>706</v>
      </c>
      <c r="L95" s="29"/>
      <c r="M95" s="138"/>
      <c r="T95" s="49"/>
      <c r="AT95" s="17" t="s">
        <v>139</v>
      </c>
      <c r="AU95" s="17" t="s">
        <v>78</v>
      </c>
    </row>
    <row r="96" spans="2:65" s="1" customFormat="1" ht="38.4" x14ac:dyDescent="0.2">
      <c r="B96" s="29"/>
      <c r="D96" s="136" t="s">
        <v>344</v>
      </c>
      <c r="F96" s="139" t="s">
        <v>808</v>
      </c>
      <c r="L96" s="29"/>
      <c r="M96" s="138"/>
      <c r="T96" s="49"/>
      <c r="AT96" s="17" t="s">
        <v>344</v>
      </c>
      <c r="AU96" s="17" t="s">
        <v>78</v>
      </c>
    </row>
    <row r="97" spans="2:65" s="1" customFormat="1" ht="16.5" customHeight="1" x14ac:dyDescent="0.2">
      <c r="B97" s="123"/>
      <c r="C97" s="124" t="s">
        <v>156</v>
      </c>
      <c r="D97" s="124" t="s">
        <v>132</v>
      </c>
      <c r="E97" s="125" t="s">
        <v>705</v>
      </c>
      <c r="F97" s="126" t="s">
        <v>706</v>
      </c>
      <c r="G97" s="127" t="s">
        <v>653</v>
      </c>
      <c r="H97" s="128">
        <v>11.023</v>
      </c>
      <c r="I97" s="129"/>
      <c r="J97" s="129">
        <f>ROUND(I97*H97,2)</f>
        <v>0</v>
      </c>
      <c r="K97" s="126" t="s">
        <v>707</v>
      </c>
      <c r="L97" s="29"/>
      <c r="M97" s="130" t="s">
        <v>3</v>
      </c>
      <c r="N97" s="131" t="s">
        <v>41</v>
      </c>
      <c r="O97" s="132">
        <v>0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137</v>
      </c>
      <c r="AT97" s="134" t="s">
        <v>132</v>
      </c>
      <c r="AU97" s="134" t="s">
        <v>78</v>
      </c>
      <c r="AY97" s="17" t="s">
        <v>130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78</v>
      </c>
      <c r="BK97" s="135">
        <f>ROUND(I97*H97,2)</f>
        <v>0</v>
      </c>
      <c r="BL97" s="17" t="s">
        <v>137</v>
      </c>
      <c r="BM97" s="134" t="s">
        <v>173</v>
      </c>
    </row>
    <row r="98" spans="2:65" s="1" customFormat="1" x14ac:dyDescent="0.2">
      <c r="B98" s="29"/>
      <c r="D98" s="136" t="s">
        <v>139</v>
      </c>
      <c r="F98" s="137" t="s">
        <v>706</v>
      </c>
      <c r="L98" s="29"/>
      <c r="M98" s="138"/>
      <c r="T98" s="49"/>
      <c r="AT98" s="17" t="s">
        <v>139</v>
      </c>
      <c r="AU98" s="17" t="s">
        <v>78</v>
      </c>
    </row>
    <row r="99" spans="2:65" s="1" customFormat="1" ht="38.4" x14ac:dyDescent="0.2">
      <c r="B99" s="29"/>
      <c r="D99" s="136" t="s">
        <v>344</v>
      </c>
      <c r="F99" s="139" t="s">
        <v>709</v>
      </c>
      <c r="L99" s="29"/>
      <c r="M99" s="138"/>
      <c r="T99" s="49"/>
      <c r="AT99" s="17" t="s">
        <v>344</v>
      </c>
      <c r="AU99" s="17" t="s">
        <v>78</v>
      </c>
    </row>
    <row r="100" spans="2:65" s="1" customFormat="1" ht="16.5" customHeight="1" x14ac:dyDescent="0.2">
      <c r="B100" s="123"/>
      <c r="C100" s="124" t="s">
        <v>137</v>
      </c>
      <c r="D100" s="124" t="s">
        <v>132</v>
      </c>
      <c r="E100" s="125" t="s">
        <v>705</v>
      </c>
      <c r="F100" s="126" t="s">
        <v>706</v>
      </c>
      <c r="G100" s="127" t="s">
        <v>653</v>
      </c>
      <c r="H100" s="128">
        <v>0.48499999999999999</v>
      </c>
      <c r="I100" s="129"/>
      <c r="J100" s="129">
        <f>ROUND(I100*H100,2)</f>
        <v>0</v>
      </c>
      <c r="K100" s="126" t="s">
        <v>707</v>
      </c>
      <c r="L100" s="29"/>
      <c r="M100" s="130" t="s">
        <v>3</v>
      </c>
      <c r="N100" s="131" t="s">
        <v>41</v>
      </c>
      <c r="O100" s="132">
        <v>0</v>
      </c>
      <c r="P100" s="132">
        <f>O100*H100</f>
        <v>0</v>
      </c>
      <c r="Q100" s="132">
        <v>0</v>
      </c>
      <c r="R100" s="132">
        <f>Q100*H100</f>
        <v>0</v>
      </c>
      <c r="S100" s="132">
        <v>0</v>
      </c>
      <c r="T100" s="133">
        <f>S100*H100</f>
        <v>0</v>
      </c>
      <c r="AR100" s="134" t="s">
        <v>137</v>
      </c>
      <c r="AT100" s="134" t="s">
        <v>132</v>
      </c>
      <c r="AU100" s="134" t="s">
        <v>78</v>
      </c>
      <c r="AY100" s="17" t="s">
        <v>130</v>
      </c>
      <c r="BE100" s="135">
        <f>IF(N100="základní",J100,0)</f>
        <v>0</v>
      </c>
      <c r="BF100" s="135">
        <f>IF(N100="snížená",J100,0)</f>
        <v>0</v>
      </c>
      <c r="BG100" s="135">
        <f>IF(N100="zákl. přenesená",J100,0)</f>
        <v>0</v>
      </c>
      <c r="BH100" s="135">
        <f>IF(N100="sníž. přenesená",J100,0)</f>
        <v>0</v>
      </c>
      <c r="BI100" s="135">
        <f>IF(N100="nulová",J100,0)</f>
        <v>0</v>
      </c>
      <c r="BJ100" s="17" t="s">
        <v>78</v>
      </c>
      <c r="BK100" s="135">
        <f>ROUND(I100*H100,2)</f>
        <v>0</v>
      </c>
      <c r="BL100" s="17" t="s">
        <v>137</v>
      </c>
      <c r="BM100" s="134" t="s">
        <v>185</v>
      </c>
    </row>
    <row r="101" spans="2:65" s="1" customFormat="1" x14ac:dyDescent="0.2">
      <c r="B101" s="29"/>
      <c r="D101" s="136" t="s">
        <v>139</v>
      </c>
      <c r="F101" s="137" t="s">
        <v>706</v>
      </c>
      <c r="L101" s="29"/>
      <c r="M101" s="138"/>
      <c r="T101" s="49"/>
      <c r="AT101" s="17" t="s">
        <v>139</v>
      </c>
      <c r="AU101" s="17" t="s">
        <v>78</v>
      </c>
    </row>
    <row r="102" spans="2:65" s="1" customFormat="1" ht="38.4" x14ac:dyDescent="0.2">
      <c r="B102" s="29"/>
      <c r="D102" s="136" t="s">
        <v>344</v>
      </c>
      <c r="F102" s="139" t="s">
        <v>809</v>
      </c>
      <c r="L102" s="29"/>
      <c r="M102" s="138"/>
      <c r="T102" s="49"/>
      <c r="AT102" s="17" t="s">
        <v>344</v>
      </c>
      <c r="AU102" s="17" t="s">
        <v>78</v>
      </c>
    </row>
    <row r="103" spans="2:65" s="1" customFormat="1" ht="16.5" customHeight="1" x14ac:dyDescent="0.2">
      <c r="B103" s="123"/>
      <c r="C103" s="124" t="s">
        <v>168</v>
      </c>
      <c r="D103" s="124" t="s">
        <v>132</v>
      </c>
      <c r="E103" s="125" t="s">
        <v>810</v>
      </c>
      <c r="F103" s="126" t="s">
        <v>811</v>
      </c>
      <c r="G103" s="127" t="s">
        <v>712</v>
      </c>
      <c r="H103" s="128">
        <v>1</v>
      </c>
      <c r="I103" s="129"/>
      <c r="J103" s="129">
        <f>ROUND(I103*H103,2)</f>
        <v>0</v>
      </c>
      <c r="K103" s="126" t="s">
        <v>707</v>
      </c>
      <c r="L103" s="29"/>
      <c r="M103" s="130" t="s">
        <v>3</v>
      </c>
      <c r="N103" s="131" t="s">
        <v>41</v>
      </c>
      <c r="O103" s="132">
        <v>0</v>
      </c>
      <c r="P103" s="132">
        <f>O103*H103</f>
        <v>0</v>
      </c>
      <c r="Q103" s="132">
        <v>0</v>
      </c>
      <c r="R103" s="132">
        <f>Q103*H103</f>
        <v>0</v>
      </c>
      <c r="S103" s="132">
        <v>0</v>
      </c>
      <c r="T103" s="133">
        <f>S103*H103</f>
        <v>0</v>
      </c>
      <c r="AR103" s="134" t="s">
        <v>137</v>
      </c>
      <c r="AT103" s="134" t="s">
        <v>132</v>
      </c>
      <c r="AU103" s="134" t="s">
        <v>78</v>
      </c>
      <c r="AY103" s="17" t="s">
        <v>130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7" t="s">
        <v>78</v>
      </c>
      <c r="BK103" s="135">
        <f>ROUND(I103*H103,2)</f>
        <v>0</v>
      </c>
      <c r="BL103" s="17" t="s">
        <v>137</v>
      </c>
      <c r="BM103" s="134" t="s">
        <v>203</v>
      </c>
    </row>
    <row r="104" spans="2:65" s="1" customFormat="1" x14ac:dyDescent="0.2">
      <c r="B104" s="29"/>
      <c r="D104" s="136" t="s">
        <v>139</v>
      </c>
      <c r="F104" s="137" t="s">
        <v>811</v>
      </c>
      <c r="L104" s="29"/>
      <c r="M104" s="138"/>
      <c r="T104" s="49"/>
      <c r="AT104" s="17" t="s">
        <v>139</v>
      </c>
      <c r="AU104" s="17" t="s">
        <v>78</v>
      </c>
    </row>
    <row r="105" spans="2:65" s="1" customFormat="1" ht="48" x14ac:dyDescent="0.2">
      <c r="B105" s="29"/>
      <c r="D105" s="136" t="s">
        <v>344</v>
      </c>
      <c r="F105" s="139" t="s">
        <v>812</v>
      </c>
      <c r="L105" s="29"/>
      <c r="M105" s="138"/>
      <c r="T105" s="49"/>
      <c r="AT105" s="17" t="s">
        <v>344</v>
      </c>
      <c r="AU105" s="17" t="s">
        <v>78</v>
      </c>
    </row>
    <row r="106" spans="2:65" s="1" customFormat="1" ht="16.5" customHeight="1" x14ac:dyDescent="0.2">
      <c r="B106" s="123"/>
      <c r="C106" s="124" t="s">
        <v>173</v>
      </c>
      <c r="D106" s="124" t="s">
        <v>132</v>
      </c>
      <c r="E106" s="125" t="s">
        <v>714</v>
      </c>
      <c r="F106" s="126" t="s">
        <v>715</v>
      </c>
      <c r="G106" s="127" t="s">
        <v>505</v>
      </c>
      <c r="H106" s="128">
        <v>1</v>
      </c>
      <c r="I106" s="129"/>
      <c r="J106" s="129">
        <f>ROUND(I106*H106,2)</f>
        <v>0</v>
      </c>
      <c r="K106" s="126" t="s">
        <v>707</v>
      </c>
      <c r="L106" s="29"/>
      <c r="M106" s="130" t="s">
        <v>3</v>
      </c>
      <c r="N106" s="131" t="s">
        <v>41</v>
      </c>
      <c r="O106" s="132">
        <v>0</v>
      </c>
      <c r="P106" s="132">
        <f>O106*H106</f>
        <v>0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137</v>
      </c>
      <c r="AT106" s="134" t="s">
        <v>132</v>
      </c>
      <c r="AU106" s="134" t="s">
        <v>78</v>
      </c>
      <c r="AY106" s="17" t="s">
        <v>130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7" t="s">
        <v>78</v>
      </c>
      <c r="BK106" s="135">
        <f>ROUND(I106*H106,2)</f>
        <v>0</v>
      </c>
      <c r="BL106" s="17" t="s">
        <v>137</v>
      </c>
      <c r="BM106" s="134" t="s">
        <v>9</v>
      </c>
    </row>
    <row r="107" spans="2:65" s="1" customFormat="1" x14ac:dyDescent="0.2">
      <c r="B107" s="29"/>
      <c r="D107" s="136" t="s">
        <v>139</v>
      </c>
      <c r="F107" s="137" t="s">
        <v>715</v>
      </c>
      <c r="L107" s="29"/>
      <c r="M107" s="138"/>
      <c r="T107" s="49"/>
      <c r="AT107" s="17" t="s">
        <v>139</v>
      </c>
      <c r="AU107" s="17" t="s">
        <v>78</v>
      </c>
    </row>
    <row r="108" spans="2:65" s="1" customFormat="1" ht="38.4" x14ac:dyDescent="0.2">
      <c r="B108" s="29"/>
      <c r="D108" s="136" t="s">
        <v>344</v>
      </c>
      <c r="F108" s="139" t="s">
        <v>716</v>
      </c>
      <c r="L108" s="29"/>
      <c r="M108" s="138"/>
      <c r="T108" s="49"/>
      <c r="AT108" s="17" t="s">
        <v>344</v>
      </c>
      <c r="AU108" s="17" t="s">
        <v>78</v>
      </c>
    </row>
    <row r="109" spans="2:65" s="1" customFormat="1" ht="16.5" customHeight="1" x14ac:dyDescent="0.2">
      <c r="B109" s="123"/>
      <c r="C109" s="124" t="s">
        <v>178</v>
      </c>
      <c r="D109" s="124" t="s">
        <v>132</v>
      </c>
      <c r="E109" s="125" t="s">
        <v>813</v>
      </c>
      <c r="F109" s="126" t="s">
        <v>814</v>
      </c>
      <c r="G109" s="127" t="s">
        <v>505</v>
      </c>
      <c r="H109" s="128">
        <v>1</v>
      </c>
      <c r="I109" s="129"/>
      <c r="J109" s="129">
        <f>ROUND(I109*H109,2)</f>
        <v>0</v>
      </c>
      <c r="K109" s="126" t="s">
        <v>707</v>
      </c>
      <c r="L109" s="29"/>
      <c r="M109" s="130" t="s">
        <v>3</v>
      </c>
      <c r="N109" s="131" t="s">
        <v>41</v>
      </c>
      <c r="O109" s="132">
        <v>0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137</v>
      </c>
      <c r="AT109" s="134" t="s">
        <v>132</v>
      </c>
      <c r="AU109" s="134" t="s">
        <v>78</v>
      </c>
      <c r="AY109" s="17" t="s">
        <v>130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78</v>
      </c>
      <c r="BK109" s="135">
        <f>ROUND(I109*H109,2)</f>
        <v>0</v>
      </c>
      <c r="BL109" s="17" t="s">
        <v>137</v>
      </c>
      <c r="BM109" s="134" t="s">
        <v>222</v>
      </c>
    </row>
    <row r="110" spans="2:65" s="1" customFormat="1" x14ac:dyDescent="0.2">
      <c r="B110" s="29"/>
      <c r="D110" s="136" t="s">
        <v>139</v>
      </c>
      <c r="F110" s="137" t="s">
        <v>814</v>
      </c>
      <c r="L110" s="29"/>
      <c r="M110" s="138"/>
      <c r="T110" s="49"/>
      <c r="AT110" s="17" t="s">
        <v>139</v>
      </c>
      <c r="AU110" s="17" t="s">
        <v>78</v>
      </c>
    </row>
    <row r="111" spans="2:65" s="1" customFormat="1" ht="19.2" x14ac:dyDescent="0.2">
      <c r="B111" s="29"/>
      <c r="D111" s="136" t="s">
        <v>344</v>
      </c>
      <c r="F111" s="139" t="s">
        <v>815</v>
      </c>
      <c r="L111" s="29"/>
      <c r="M111" s="138"/>
      <c r="T111" s="49"/>
      <c r="AT111" s="17" t="s">
        <v>344</v>
      </c>
      <c r="AU111" s="17" t="s">
        <v>78</v>
      </c>
    </row>
    <row r="112" spans="2:65" s="1" customFormat="1" ht="16.5" customHeight="1" x14ac:dyDescent="0.2">
      <c r="B112" s="123"/>
      <c r="C112" s="124" t="s">
        <v>185</v>
      </c>
      <c r="D112" s="124" t="s">
        <v>132</v>
      </c>
      <c r="E112" s="125" t="s">
        <v>816</v>
      </c>
      <c r="F112" s="126" t="s">
        <v>817</v>
      </c>
      <c r="G112" s="127" t="s">
        <v>712</v>
      </c>
      <c r="H112" s="128">
        <v>1</v>
      </c>
      <c r="I112" s="129"/>
      <c r="J112" s="129">
        <f>ROUND(I112*H112,2)</f>
        <v>0</v>
      </c>
      <c r="K112" s="126" t="s">
        <v>707</v>
      </c>
      <c r="L112" s="29"/>
      <c r="M112" s="130" t="s">
        <v>3</v>
      </c>
      <c r="N112" s="131" t="s">
        <v>41</v>
      </c>
      <c r="O112" s="132">
        <v>0</v>
      </c>
      <c r="P112" s="132">
        <f>O112*H112</f>
        <v>0</v>
      </c>
      <c r="Q112" s="132">
        <v>0</v>
      </c>
      <c r="R112" s="132">
        <f>Q112*H112</f>
        <v>0</v>
      </c>
      <c r="S112" s="132">
        <v>0</v>
      </c>
      <c r="T112" s="133">
        <f>S112*H112</f>
        <v>0</v>
      </c>
      <c r="AR112" s="134" t="s">
        <v>137</v>
      </c>
      <c r="AT112" s="134" t="s">
        <v>132</v>
      </c>
      <c r="AU112" s="134" t="s">
        <v>78</v>
      </c>
      <c r="AY112" s="17" t="s">
        <v>130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7" t="s">
        <v>78</v>
      </c>
      <c r="BK112" s="135">
        <f>ROUND(I112*H112,2)</f>
        <v>0</v>
      </c>
      <c r="BL112" s="17" t="s">
        <v>137</v>
      </c>
      <c r="BM112" s="134" t="s">
        <v>263</v>
      </c>
    </row>
    <row r="113" spans="2:65" s="1" customFormat="1" x14ac:dyDescent="0.2">
      <c r="B113" s="29"/>
      <c r="D113" s="136" t="s">
        <v>139</v>
      </c>
      <c r="F113" s="137" t="s">
        <v>817</v>
      </c>
      <c r="L113" s="29"/>
      <c r="M113" s="138"/>
      <c r="T113" s="49"/>
      <c r="AT113" s="17" t="s">
        <v>139</v>
      </c>
      <c r="AU113" s="17" t="s">
        <v>78</v>
      </c>
    </row>
    <row r="114" spans="2:65" s="1" customFormat="1" ht="28.8" x14ac:dyDescent="0.2">
      <c r="B114" s="29"/>
      <c r="D114" s="136" t="s">
        <v>344</v>
      </c>
      <c r="F114" s="139" t="s">
        <v>818</v>
      </c>
      <c r="L114" s="29"/>
      <c r="M114" s="138"/>
      <c r="T114" s="49"/>
      <c r="AT114" s="17" t="s">
        <v>344</v>
      </c>
      <c r="AU114" s="17" t="s">
        <v>78</v>
      </c>
    </row>
    <row r="115" spans="2:65" s="1" customFormat="1" ht="16.5" customHeight="1" x14ac:dyDescent="0.2">
      <c r="B115" s="123"/>
      <c r="C115" s="124" t="s">
        <v>190</v>
      </c>
      <c r="D115" s="124" t="s">
        <v>132</v>
      </c>
      <c r="E115" s="125" t="s">
        <v>819</v>
      </c>
      <c r="F115" s="126" t="s">
        <v>820</v>
      </c>
      <c r="G115" s="127" t="s">
        <v>505</v>
      </c>
      <c r="H115" s="128">
        <v>1</v>
      </c>
      <c r="I115" s="129"/>
      <c r="J115" s="129">
        <f>ROUND(I115*H115,2)</f>
        <v>0</v>
      </c>
      <c r="K115" s="126" t="s">
        <v>707</v>
      </c>
      <c r="L115" s="29"/>
      <c r="M115" s="130" t="s">
        <v>3</v>
      </c>
      <c r="N115" s="131" t="s">
        <v>41</v>
      </c>
      <c r="O115" s="132">
        <v>0</v>
      </c>
      <c r="P115" s="132">
        <f>O115*H115</f>
        <v>0</v>
      </c>
      <c r="Q115" s="132">
        <v>0</v>
      </c>
      <c r="R115" s="132">
        <f>Q115*H115</f>
        <v>0</v>
      </c>
      <c r="S115" s="132">
        <v>0</v>
      </c>
      <c r="T115" s="133">
        <f>S115*H115</f>
        <v>0</v>
      </c>
      <c r="AR115" s="134" t="s">
        <v>137</v>
      </c>
      <c r="AT115" s="134" t="s">
        <v>132</v>
      </c>
      <c r="AU115" s="134" t="s">
        <v>78</v>
      </c>
      <c r="AY115" s="17" t="s">
        <v>130</v>
      </c>
      <c r="BE115" s="135">
        <f>IF(N115="základní",J115,0)</f>
        <v>0</v>
      </c>
      <c r="BF115" s="135">
        <f>IF(N115="snížená",J115,0)</f>
        <v>0</v>
      </c>
      <c r="BG115" s="135">
        <f>IF(N115="zákl. přenesená",J115,0)</f>
        <v>0</v>
      </c>
      <c r="BH115" s="135">
        <f>IF(N115="sníž. přenesená",J115,0)</f>
        <v>0</v>
      </c>
      <c r="BI115" s="135">
        <f>IF(N115="nulová",J115,0)</f>
        <v>0</v>
      </c>
      <c r="BJ115" s="17" t="s">
        <v>78</v>
      </c>
      <c r="BK115" s="135">
        <f>ROUND(I115*H115,2)</f>
        <v>0</v>
      </c>
      <c r="BL115" s="17" t="s">
        <v>137</v>
      </c>
      <c r="BM115" s="134" t="s">
        <v>275</v>
      </c>
    </row>
    <row r="116" spans="2:65" s="1" customFormat="1" x14ac:dyDescent="0.2">
      <c r="B116" s="29"/>
      <c r="D116" s="136" t="s">
        <v>139</v>
      </c>
      <c r="F116" s="137" t="s">
        <v>820</v>
      </c>
      <c r="L116" s="29"/>
      <c r="M116" s="138"/>
      <c r="T116" s="49"/>
      <c r="AT116" s="17" t="s">
        <v>139</v>
      </c>
      <c r="AU116" s="17" t="s">
        <v>78</v>
      </c>
    </row>
    <row r="117" spans="2:65" s="1" customFormat="1" ht="38.4" x14ac:dyDescent="0.2">
      <c r="B117" s="29"/>
      <c r="D117" s="136" t="s">
        <v>344</v>
      </c>
      <c r="F117" s="139" t="s">
        <v>821</v>
      </c>
      <c r="L117" s="29"/>
      <c r="M117" s="138"/>
      <c r="T117" s="49"/>
      <c r="AT117" s="17" t="s">
        <v>344</v>
      </c>
      <c r="AU117" s="17" t="s">
        <v>78</v>
      </c>
    </row>
    <row r="118" spans="2:65" s="11" customFormat="1" ht="25.95" customHeight="1" x14ac:dyDescent="0.25">
      <c r="B118" s="112"/>
      <c r="D118" s="113" t="s">
        <v>69</v>
      </c>
      <c r="E118" s="114" t="s">
        <v>78</v>
      </c>
      <c r="F118" s="114" t="s">
        <v>131</v>
      </c>
      <c r="J118" s="115">
        <f>BK118</f>
        <v>0</v>
      </c>
      <c r="L118" s="112"/>
      <c r="M118" s="116"/>
      <c r="P118" s="117">
        <f>SUM(P119:P124)</f>
        <v>0</v>
      </c>
      <c r="R118" s="117">
        <f>SUM(R119:R124)</f>
        <v>0</v>
      </c>
      <c r="T118" s="118">
        <f>SUM(T119:T124)</f>
        <v>0</v>
      </c>
      <c r="AR118" s="113" t="s">
        <v>78</v>
      </c>
      <c r="AT118" s="119" t="s">
        <v>69</v>
      </c>
      <c r="AU118" s="119" t="s">
        <v>70</v>
      </c>
      <c r="AY118" s="113" t="s">
        <v>130</v>
      </c>
      <c r="BK118" s="120">
        <f>SUM(BK119:BK124)</f>
        <v>0</v>
      </c>
    </row>
    <row r="119" spans="2:65" s="1" customFormat="1" ht="16.5" customHeight="1" x14ac:dyDescent="0.2">
      <c r="B119" s="123"/>
      <c r="C119" s="124" t="s">
        <v>203</v>
      </c>
      <c r="D119" s="124" t="s">
        <v>132</v>
      </c>
      <c r="E119" s="125" t="s">
        <v>720</v>
      </c>
      <c r="F119" s="126" t="s">
        <v>721</v>
      </c>
      <c r="G119" s="127" t="s">
        <v>135</v>
      </c>
      <c r="H119" s="128">
        <v>47.57</v>
      </c>
      <c r="I119" s="129"/>
      <c r="J119" s="129">
        <f>ROUND(I119*H119,2)</f>
        <v>0</v>
      </c>
      <c r="K119" s="126" t="s">
        <v>707</v>
      </c>
      <c r="L119" s="29"/>
      <c r="M119" s="130" t="s">
        <v>3</v>
      </c>
      <c r="N119" s="131" t="s">
        <v>41</v>
      </c>
      <c r="O119" s="132">
        <v>0</v>
      </c>
      <c r="P119" s="132">
        <f>O119*H119</f>
        <v>0</v>
      </c>
      <c r="Q119" s="132">
        <v>0</v>
      </c>
      <c r="R119" s="132">
        <f>Q119*H119</f>
        <v>0</v>
      </c>
      <c r="S119" s="132">
        <v>0</v>
      </c>
      <c r="T119" s="133">
        <f>S119*H119</f>
        <v>0</v>
      </c>
      <c r="AR119" s="134" t="s">
        <v>137</v>
      </c>
      <c r="AT119" s="134" t="s">
        <v>132</v>
      </c>
      <c r="AU119" s="134" t="s">
        <v>78</v>
      </c>
      <c r="AY119" s="17" t="s">
        <v>130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7" t="s">
        <v>78</v>
      </c>
      <c r="BK119" s="135">
        <f>ROUND(I119*H119,2)</f>
        <v>0</v>
      </c>
      <c r="BL119" s="17" t="s">
        <v>137</v>
      </c>
      <c r="BM119" s="134" t="s">
        <v>286</v>
      </c>
    </row>
    <row r="120" spans="2:65" s="1" customFormat="1" x14ac:dyDescent="0.2">
      <c r="B120" s="29"/>
      <c r="D120" s="136" t="s">
        <v>139</v>
      </c>
      <c r="F120" s="137" t="s">
        <v>721</v>
      </c>
      <c r="L120" s="29"/>
      <c r="M120" s="138"/>
      <c r="T120" s="49"/>
      <c r="AT120" s="17" t="s">
        <v>139</v>
      </c>
      <c r="AU120" s="17" t="s">
        <v>78</v>
      </c>
    </row>
    <row r="121" spans="2:65" s="1" customFormat="1" ht="124.8" x14ac:dyDescent="0.2">
      <c r="B121" s="29"/>
      <c r="D121" s="136" t="s">
        <v>344</v>
      </c>
      <c r="F121" s="139" t="s">
        <v>822</v>
      </c>
      <c r="L121" s="29"/>
      <c r="M121" s="138"/>
      <c r="T121" s="49"/>
      <c r="AT121" s="17" t="s">
        <v>344</v>
      </c>
      <c r="AU121" s="17" t="s">
        <v>78</v>
      </c>
    </row>
    <row r="122" spans="2:65" s="1" customFormat="1" ht="16.5" customHeight="1" x14ac:dyDescent="0.2">
      <c r="B122" s="123"/>
      <c r="C122" s="124" t="s">
        <v>208</v>
      </c>
      <c r="D122" s="124" t="s">
        <v>132</v>
      </c>
      <c r="E122" s="125" t="s">
        <v>823</v>
      </c>
      <c r="F122" s="126" t="s">
        <v>824</v>
      </c>
      <c r="G122" s="127" t="s">
        <v>135</v>
      </c>
      <c r="H122" s="128">
        <v>23.841999999999999</v>
      </c>
      <c r="I122" s="129"/>
      <c r="J122" s="129">
        <f>ROUND(I122*H122,2)</f>
        <v>0</v>
      </c>
      <c r="K122" s="126" t="s">
        <v>707</v>
      </c>
      <c r="L122" s="29"/>
      <c r="M122" s="130" t="s">
        <v>3</v>
      </c>
      <c r="N122" s="131" t="s">
        <v>41</v>
      </c>
      <c r="O122" s="132">
        <v>0</v>
      </c>
      <c r="P122" s="132">
        <f>O122*H122</f>
        <v>0</v>
      </c>
      <c r="Q122" s="132">
        <v>0</v>
      </c>
      <c r="R122" s="132">
        <f>Q122*H122</f>
        <v>0</v>
      </c>
      <c r="S122" s="132">
        <v>0</v>
      </c>
      <c r="T122" s="133">
        <f>S122*H122</f>
        <v>0</v>
      </c>
      <c r="AR122" s="134" t="s">
        <v>137</v>
      </c>
      <c r="AT122" s="134" t="s">
        <v>132</v>
      </c>
      <c r="AU122" s="134" t="s">
        <v>78</v>
      </c>
      <c r="AY122" s="17" t="s">
        <v>130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7" t="s">
        <v>78</v>
      </c>
      <c r="BK122" s="135">
        <f>ROUND(I122*H122,2)</f>
        <v>0</v>
      </c>
      <c r="BL122" s="17" t="s">
        <v>137</v>
      </c>
      <c r="BM122" s="134" t="s">
        <v>298</v>
      </c>
    </row>
    <row r="123" spans="2:65" s="1" customFormat="1" x14ac:dyDescent="0.2">
      <c r="B123" s="29"/>
      <c r="D123" s="136" t="s">
        <v>139</v>
      </c>
      <c r="F123" s="137" t="s">
        <v>825</v>
      </c>
      <c r="L123" s="29"/>
      <c r="M123" s="138"/>
      <c r="T123" s="49"/>
      <c r="AT123" s="17" t="s">
        <v>139</v>
      </c>
      <c r="AU123" s="17" t="s">
        <v>78</v>
      </c>
    </row>
    <row r="124" spans="2:65" s="1" customFormat="1" ht="134.4" x14ac:dyDescent="0.2">
      <c r="B124" s="29"/>
      <c r="D124" s="136" t="s">
        <v>344</v>
      </c>
      <c r="F124" s="139" t="s">
        <v>826</v>
      </c>
      <c r="L124" s="29"/>
      <c r="M124" s="138"/>
      <c r="T124" s="49"/>
      <c r="AT124" s="17" t="s">
        <v>344</v>
      </c>
      <c r="AU124" s="17" t="s">
        <v>78</v>
      </c>
    </row>
    <row r="125" spans="2:65" s="11" customFormat="1" ht="25.95" customHeight="1" x14ac:dyDescent="0.25">
      <c r="B125" s="112"/>
      <c r="D125" s="113" t="s">
        <v>69</v>
      </c>
      <c r="E125" s="114" t="s">
        <v>80</v>
      </c>
      <c r="F125" s="114" t="s">
        <v>741</v>
      </c>
      <c r="J125" s="115">
        <f>BK125</f>
        <v>0</v>
      </c>
      <c r="L125" s="112"/>
      <c r="M125" s="116"/>
      <c r="P125" s="117">
        <f>SUM(P126:P134)</f>
        <v>0</v>
      </c>
      <c r="R125" s="117">
        <f>SUM(R126:R134)</f>
        <v>0</v>
      </c>
      <c r="T125" s="118">
        <f>SUM(T126:T134)</f>
        <v>0</v>
      </c>
      <c r="AR125" s="113" t="s">
        <v>78</v>
      </c>
      <c r="AT125" s="119" t="s">
        <v>69</v>
      </c>
      <c r="AU125" s="119" t="s">
        <v>70</v>
      </c>
      <c r="AY125" s="113" t="s">
        <v>130</v>
      </c>
      <c r="BK125" s="120">
        <f>SUM(BK126:BK134)</f>
        <v>0</v>
      </c>
    </row>
    <row r="126" spans="2:65" s="1" customFormat="1" ht="16.5" customHeight="1" x14ac:dyDescent="0.2">
      <c r="B126" s="123"/>
      <c r="C126" s="124" t="s">
        <v>9</v>
      </c>
      <c r="D126" s="124" t="s">
        <v>132</v>
      </c>
      <c r="E126" s="125" t="s">
        <v>742</v>
      </c>
      <c r="F126" s="126" t="s">
        <v>743</v>
      </c>
      <c r="G126" s="127" t="s">
        <v>135</v>
      </c>
      <c r="H126" s="128">
        <v>3.44</v>
      </c>
      <c r="I126" s="129"/>
      <c r="J126" s="129">
        <f>ROUND(I126*H126,2)</f>
        <v>0</v>
      </c>
      <c r="K126" s="126" t="s">
        <v>707</v>
      </c>
      <c r="L126" s="29"/>
      <c r="M126" s="130" t="s">
        <v>3</v>
      </c>
      <c r="N126" s="131" t="s">
        <v>41</v>
      </c>
      <c r="O126" s="132">
        <v>0</v>
      </c>
      <c r="P126" s="132">
        <f>O126*H126</f>
        <v>0</v>
      </c>
      <c r="Q126" s="132">
        <v>0</v>
      </c>
      <c r="R126" s="132">
        <f>Q126*H126</f>
        <v>0</v>
      </c>
      <c r="S126" s="132">
        <v>0</v>
      </c>
      <c r="T126" s="133">
        <f>S126*H126</f>
        <v>0</v>
      </c>
      <c r="AR126" s="134" t="s">
        <v>137</v>
      </c>
      <c r="AT126" s="134" t="s">
        <v>132</v>
      </c>
      <c r="AU126" s="134" t="s">
        <v>78</v>
      </c>
      <c r="AY126" s="17" t="s">
        <v>130</v>
      </c>
      <c r="BE126" s="135">
        <f>IF(N126="základní",J126,0)</f>
        <v>0</v>
      </c>
      <c r="BF126" s="135">
        <f>IF(N126="snížená",J126,0)</f>
        <v>0</v>
      </c>
      <c r="BG126" s="135">
        <f>IF(N126="zákl. přenesená",J126,0)</f>
        <v>0</v>
      </c>
      <c r="BH126" s="135">
        <f>IF(N126="sníž. přenesená",J126,0)</f>
        <v>0</v>
      </c>
      <c r="BI126" s="135">
        <f>IF(N126="nulová",J126,0)</f>
        <v>0</v>
      </c>
      <c r="BJ126" s="17" t="s">
        <v>78</v>
      </c>
      <c r="BK126" s="135">
        <f>ROUND(I126*H126,2)</f>
        <v>0</v>
      </c>
      <c r="BL126" s="17" t="s">
        <v>137</v>
      </c>
      <c r="BM126" s="134" t="s">
        <v>310</v>
      </c>
    </row>
    <row r="127" spans="2:65" s="1" customFormat="1" x14ac:dyDescent="0.2">
      <c r="B127" s="29"/>
      <c r="D127" s="136" t="s">
        <v>139</v>
      </c>
      <c r="F127" s="137" t="s">
        <v>743</v>
      </c>
      <c r="L127" s="29"/>
      <c r="M127" s="138"/>
      <c r="T127" s="49"/>
      <c r="AT127" s="17" t="s">
        <v>139</v>
      </c>
      <c r="AU127" s="17" t="s">
        <v>78</v>
      </c>
    </row>
    <row r="128" spans="2:65" s="1" customFormat="1" ht="38.4" x14ac:dyDescent="0.2">
      <c r="B128" s="29"/>
      <c r="D128" s="136" t="s">
        <v>344</v>
      </c>
      <c r="F128" s="139" t="s">
        <v>744</v>
      </c>
      <c r="L128" s="29"/>
      <c r="M128" s="138"/>
      <c r="T128" s="49"/>
      <c r="AT128" s="17" t="s">
        <v>344</v>
      </c>
      <c r="AU128" s="17" t="s">
        <v>78</v>
      </c>
    </row>
    <row r="129" spans="2:65" s="1" customFormat="1" ht="16.5" customHeight="1" x14ac:dyDescent="0.2">
      <c r="B129" s="123"/>
      <c r="C129" s="124" t="s">
        <v>218</v>
      </c>
      <c r="D129" s="124" t="s">
        <v>132</v>
      </c>
      <c r="E129" s="125" t="s">
        <v>827</v>
      </c>
      <c r="F129" s="126" t="s">
        <v>828</v>
      </c>
      <c r="G129" s="127" t="s">
        <v>505</v>
      </c>
      <c r="H129" s="128">
        <v>249</v>
      </c>
      <c r="I129" s="129"/>
      <c r="J129" s="129">
        <f>ROUND(I129*H129,2)</f>
        <v>0</v>
      </c>
      <c r="K129" s="126" t="s">
        <v>707</v>
      </c>
      <c r="L129" s="29"/>
      <c r="M129" s="130" t="s">
        <v>3</v>
      </c>
      <c r="N129" s="131" t="s">
        <v>41</v>
      </c>
      <c r="O129" s="132">
        <v>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137</v>
      </c>
      <c r="AT129" s="134" t="s">
        <v>132</v>
      </c>
      <c r="AU129" s="134" t="s">
        <v>78</v>
      </c>
      <c r="AY129" s="17" t="s">
        <v>130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78</v>
      </c>
      <c r="BK129" s="135">
        <f>ROUND(I129*H129,2)</f>
        <v>0</v>
      </c>
      <c r="BL129" s="17" t="s">
        <v>137</v>
      </c>
      <c r="BM129" s="134" t="s">
        <v>321</v>
      </c>
    </row>
    <row r="130" spans="2:65" s="1" customFormat="1" x14ac:dyDescent="0.2">
      <c r="B130" s="29"/>
      <c r="D130" s="136" t="s">
        <v>139</v>
      </c>
      <c r="F130" s="137" t="s">
        <v>828</v>
      </c>
      <c r="L130" s="29"/>
      <c r="M130" s="138"/>
      <c r="T130" s="49"/>
      <c r="AT130" s="17" t="s">
        <v>139</v>
      </c>
      <c r="AU130" s="17" t="s">
        <v>78</v>
      </c>
    </row>
    <row r="131" spans="2:65" s="1" customFormat="1" ht="48" x14ac:dyDescent="0.2">
      <c r="B131" s="29"/>
      <c r="D131" s="136" t="s">
        <v>344</v>
      </c>
      <c r="F131" s="139" t="s">
        <v>829</v>
      </c>
      <c r="L131" s="29"/>
      <c r="M131" s="138"/>
      <c r="T131" s="49"/>
      <c r="AT131" s="17" t="s">
        <v>344</v>
      </c>
      <c r="AU131" s="17" t="s">
        <v>78</v>
      </c>
    </row>
    <row r="132" spans="2:65" s="1" customFormat="1" ht="16.5" customHeight="1" x14ac:dyDescent="0.2">
      <c r="B132" s="123"/>
      <c r="C132" s="124" t="s">
        <v>222</v>
      </c>
      <c r="D132" s="124" t="s">
        <v>132</v>
      </c>
      <c r="E132" s="125" t="s">
        <v>754</v>
      </c>
      <c r="F132" s="126" t="s">
        <v>755</v>
      </c>
      <c r="G132" s="127" t="s">
        <v>181</v>
      </c>
      <c r="H132" s="128">
        <v>76.45</v>
      </c>
      <c r="I132" s="129"/>
      <c r="J132" s="129">
        <f>ROUND(I132*H132,2)</f>
        <v>0</v>
      </c>
      <c r="K132" s="126" t="s">
        <v>707</v>
      </c>
      <c r="L132" s="29"/>
      <c r="M132" s="130" t="s">
        <v>3</v>
      </c>
      <c r="N132" s="131" t="s">
        <v>41</v>
      </c>
      <c r="O132" s="132">
        <v>0</v>
      </c>
      <c r="P132" s="132">
        <f>O132*H132</f>
        <v>0</v>
      </c>
      <c r="Q132" s="132">
        <v>0</v>
      </c>
      <c r="R132" s="132">
        <f>Q132*H132</f>
        <v>0</v>
      </c>
      <c r="S132" s="132">
        <v>0</v>
      </c>
      <c r="T132" s="133">
        <f>S132*H132</f>
        <v>0</v>
      </c>
      <c r="AR132" s="134" t="s">
        <v>137</v>
      </c>
      <c r="AT132" s="134" t="s">
        <v>132</v>
      </c>
      <c r="AU132" s="134" t="s">
        <v>78</v>
      </c>
      <c r="AY132" s="17" t="s">
        <v>130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7" t="s">
        <v>78</v>
      </c>
      <c r="BK132" s="135">
        <f>ROUND(I132*H132,2)</f>
        <v>0</v>
      </c>
      <c r="BL132" s="17" t="s">
        <v>137</v>
      </c>
      <c r="BM132" s="134" t="s">
        <v>333</v>
      </c>
    </row>
    <row r="133" spans="2:65" s="1" customFormat="1" x14ac:dyDescent="0.2">
      <c r="B133" s="29"/>
      <c r="D133" s="136" t="s">
        <v>139</v>
      </c>
      <c r="F133" s="137" t="s">
        <v>755</v>
      </c>
      <c r="L133" s="29"/>
      <c r="M133" s="138"/>
      <c r="T133" s="49"/>
      <c r="AT133" s="17" t="s">
        <v>139</v>
      </c>
      <c r="AU133" s="17" t="s">
        <v>78</v>
      </c>
    </row>
    <row r="134" spans="2:65" s="1" customFormat="1" ht="48" x14ac:dyDescent="0.2">
      <c r="B134" s="29"/>
      <c r="D134" s="136" t="s">
        <v>344</v>
      </c>
      <c r="F134" s="139" t="s">
        <v>756</v>
      </c>
      <c r="L134" s="29"/>
      <c r="M134" s="138"/>
      <c r="T134" s="49"/>
      <c r="AT134" s="17" t="s">
        <v>344</v>
      </c>
      <c r="AU134" s="17" t="s">
        <v>78</v>
      </c>
    </row>
    <row r="135" spans="2:65" s="11" customFormat="1" ht="25.95" customHeight="1" x14ac:dyDescent="0.25">
      <c r="B135" s="112"/>
      <c r="D135" s="113" t="s">
        <v>69</v>
      </c>
      <c r="E135" s="114" t="s">
        <v>156</v>
      </c>
      <c r="F135" s="114" t="s">
        <v>757</v>
      </c>
      <c r="J135" s="115">
        <f>BK135</f>
        <v>0</v>
      </c>
      <c r="L135" s="112"/>
      <c r="M135" s="116"/>
      <c r="P135" s="117">
        <f>SUM(P136:P150)</f>
        <v>0</v>
      </c>
      <c r="R135" s="117">
        <f>SUM(R136:R150)</f>
        <v>0</v>
      </c>
      <c r="T135" s="118">
        <f>SUM(T136:T150)</f>
        <v>0</v>
      </c>
      <c r="AR135" s="113" t="s">
        <v>78</v>
      </c>
      <c r="AT135" s="119" t="s">
        <v>69</v>
      </c>
      <c r="AU135" s="119" t="s">
        <v>70</v>
      </c>
      <c r="AY135" s="113" t="s">
        <v>130</v>
      </c>
      <c r="BK135" s="120">
        <f>SUM(BK136:BK150)</f>
        <v>0</v>
      </c>
    </row>
    <row r="136" spans="2:65" s="1" customFormat="1" ht="16.5" customHeight="1" x14ac:dyDescent="0.2">
      <c r="B136" s="123"/>
      <c r="C136" s="124" t="s">
        <v>229</v>
      </c>
      <c r="D136" s="124" t="s">
        <v>132</v>
      </c>
      <c r="E136" s="125" t="s">
        <v>830</v>
      </c>
      <c r="F136" s="126" t="s">
        <v>831</v>
      </c>
      <c r="G136" s="127" t="s">
        <v>832</v>
      </c>
      <c r="H136" s="128">
        <v>119.7</v>
      </c>
      <c r="I136" s="129"/>
      <c r="J136" s="129">
        <f>ROUND(I136*H136,2)</f>
        <v>0</v>
      </c>
      <c r="K136" s="126" t="s">
        <v>707</v>
      </c>
      <c r="L136" s="29"/>
      <c r="M136" s="130" t="s">
        <v>3</v>
      </c>
      <c r="N136" s="131" t="s">
        <v>41</v>
      </c>
      <c r="O136" s="132">
        <v>0</v>
      </c>
      <c r="P136" s="132">
        <f>O136*H136</f>
        <v>0</v>
      </c>
      <c r="Q136" s="132">
        <v>0</v>
      </c>
      <c r="R136" s="132">
        <f>Q136*H136</f>
        <v>0</v>
      </c>
      <c r="S136" s="132">
        <v>0</v>
      </c>
      <c r="T136" s="133">
        <f>S136*H136</f>
        <v>0</v>
      </c>
      <c r="AR136" s="134" t="s">
        <v>137</v>
      </c>
      <c r="AT136" s="134" t="s">
        <v>132</v>
      </c>
      <c r="AU136" s="134" t="s">
        <v>78</v>
      </c>
      <c r="AY136" s="17" t="s">
        <v>130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7" t="s">
        <v>78</v>
      </c>
      <c r="BK136" s="135">
        <f>ROUND(I136*H136,2)</f>
        <v>0</v>
      </c>
      <c r="BL136" s="17" t="s">
        <v>137</v>
      </c>
      <c r="BM136" s="134" t="s">
        <v>348</v>
      </c>
    </row>
    <row r="137" spans="2:65" s="1" customFormat="1" x14ac:dyDescent="0.2">
      <c r="B137" s="29"/>
      <c r="D137" s="136" t="s">
        <v>139</v>
      </c>
      <c r="F137" s="137" t="s">
        <v>831</v>
      </c>
      <c r="L137" s="29"/>
      <c r="M137" s="138"/>
      <c r="T137" s="49"/>
      <c r="AT137" s="17" t="s">
        <v>139</v>
      </c>
      <c r="AU137" s="17" t="s">
        <v>78</v>
      </c>
    </row>
    <row r="138" spans="2:65" s="1" customFormat="1" ht="38.4" x14ac:dyDescent="0.2">
      <c r="B138" s="29"/>
      <c r="D138" s="136" t="s">
        <v>344</v>
      </c>
      <c r="F138" s="139" t="s">
        <v>833</v>
      </c>
      <c r="L138" s="29"/>
      <c r="M138" s="138"/>
      <c r="T138" s="49"/>
      <c r="AT138" s="17" t="s">
        <v>344</v>
      </c>
      <c r="AU138" s="17" t="s">
        <v>78</v>
      </c>
    </row>
    <row r="139" spans="2:65" s="1" customFormat="1" ht="16.5" customHeight="1" x14ac:dyDescent="0.2">
      <c r="B139" s="123"/>
      <c r="C139" s="124" t="s">
        <v>236</v>
      </c>
      <c r="D139" s="124" t="s">
        <v>132</v>
      </c>
      <c r="E139" s="125" t="s">
        <v>758</v>
      </c>
      <c r="F139" s="126" t="s">
        <v>759</v>
      </c>
      <c r="G139" s="127" t="s">
        <v>135</v>
      </c>
      <c r="H139" s="128">
        <v>8.609</v>
      </c>
      <c r="I139" s="129"/>
      <c r="J139" s="129">
        <f>ROUND(I139*H139,2)</f>
        <v>0</v>
      </c>
      <c r="K139" s="126" t="s">
        <v>707</v>
      </c>
      <c r="L139" s="29"/>
      <c r="M139" s="130" t="s">
        <v>3</v>
      </c>
      <c r="N139" s="131" t="s">
        <v>41</v>
      </c>
      <c r="O139" s="132">
        <v>0</v>
      </c>
      <c r="P139" s="132">
        <f>O139*H139</f>
        <v>0</v>
      </c>
      <c r="Q139" s="132">
        <v>0</v>
      </c>
      <c r="R139" s="132">
        <f>Q139*H139</f>
        <v>0</v>
      </c>
      <c r="S139" s="132">
        <v>0</v>
      </c>
      <c r="T139" s="133">
        <f>S139*H139</f>
        <v>0</v>
      </c>
      <c r="AR139" s="134" t="s">
        <v>137</v>
      </c>
      <c r="AT139" s="134" t="s">
        <v>132</v>
      </c>
      <c r="AU139" s="134" t="s">
        <v>78</v>
      </c>
      <c r="AY139" s="17" t="s">
        <v>130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78</v>
      </c>
      <c r="BK139" s="135">
        <f>ROUND(I139*H139,2)</f>
        <v>0</v>
      </c>
      <c r="BL139" s="17" t="s">
        <v>137</v>
      </c>
      <c r="BM139" s="134" t="s">
        <v>360</v>
      </c>
    </row>
    <row r="140" spans="2:65" s="1" customFormat="1" x14ac:dyDescent="0.2">
      <c r="B140" s="29"/>
      <c r="D140" s="136" t="s">
        <v>139</v>
      </c>
      <c r="F140" s="137" t="s">
        <v>759</v>
      </c>
      <c r="L140" s="29"/>
      <c r="M140" s="138"/>
      <c r="T140" s="49"/>
      <c r="AT140" s="17" t="s">
        <v>139</v>
      </c>
      <c r="AU140" s="17" t="s">
        <v>78</v>
      </c>
    </row>
    <row r="141" spans="2:65" s="1" customFormat="1" ht="153.6" x14ac:dyDescent="0.2">
      <c r="B141" s="29"/>
      <c r="D141" s="136" t="s">
        <v>344</v>
      </c>
      <c r="F141" s="139" t="s">
        <v>760</v>
      </c>
      <c r="L141" s="29"/>
      <c r="M141" s="138"/>
      <c r="T141" s="49"/>
      <c r="AT141" s="17" t="s">
        <v>344</v>
      </c>
      <c r="AU141" s="17" t="s">
        <v>78</v>
      </c>
    </row>
    <row r="142" spans="2:65" s="1" customFormat="1" ht="16.5" customHeight="1" x14ac:dyDescent="0.2">
      <c r="B142" s="123"/>
      <c r="C142" s="124" t="s">
        <v>242</v>
      </c>
      <c r="D142" s="124" t="s">
        <v>132</v>
      </c>
      <c r="E142" s="125" t="s">
        <v>761</v>
      </c>
      <c r="F142" s="126" t="s">
        <v>762</v>
      </c>
      <c r="G142" s="127" t="s">
        <v>653</v>
      </c>
      <c r="H142" s="128">
        <v>1.5069999999999999</v>
      </c>
      <c r="I142" s="129"/>
      <c r="J142" s="129">
        <f>ROUND(I142*H142,2)</f>
        <v>0</v>
      </c>
      <c r="K142" s="126" t="s">
        <v>707</v>
      </c>
      <c r="L142" s="29"/>
      <c r="M142" s="130" t="s">
        <v>3</v>
      </c>
      <c r="N142" s="131" t="s">
        <v>41</v>
      </c>
      <c r="O142" s="132">
        <v>0</v>
      </c>
      <c r="P142" s="132">
        <f>O142*H142</f>
        <v>0</v>
      </c>
      <c r="Q142" s="132">
        <v>0</v>
      </c>
      <c r="R142" s="132">
        <f>Q142*H142</f>
        <v>0</v>
      </c>
      <c r="S142" s="132">
        <v>0</v>
      </c>
      <c r="T142" s="133">
        <f>S142*H142</f>
        <v>0</v>
      </c>
      <c r="AR142" s="134" t="s">
        <v>137</v>
      </c>
      <c r="AT142" s="134" t="s">
        <v>132</v>
      </c>
      <c r="AU142" s="134" t="s">
        <v>78</v>
      </c>
      <c r="AY142" s="17" t="s">
        <v>130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7" t="s">
        <v>78</v>
      </c>
      <c r="BK142" s="135">
        <f>ROUND(I142*H142,2)</f>
        <v>0</v>
      </c>
      <c r="BL142" s="17" t="s">
        <v>137</v>
      </c>
      <c r="BM142" s="134" t="s">
        <v>372</v>
      </c>
    </row>
    <row r="143" spans="2:65" s="1" customFormat="1" x14ac:dyDescent="0.2">
      <c r="B143" s="29"/>
      <c r="D143" s="136" t="s">
        <v>139</v>
      </c>
      <c r="F143" s="137" t="s">
        <v>762</v>
      </c>
      <c r="L143" s="29"/>
      <c r="M143" s="138"/>
      <c r="T143" s="49"/>
      <c r="AT143" s="17" t="s">
        <v>139</v>
      </c>
      <c r="AU143" s="17" t="s">
        <v>78</v>
      </c>
    </row>
    <row r="144" spans="2:65" s="1" customFormat="1" ht="124.8" x14ac:dyDescent="0.2">
      <c r="B144" s="29"/>
      <c r="D144" s="136" t="s">
        <v>344</v>
      </c>
      <c r="F144" s="139" t="s">
        <v>763</v>
      </c>
      <c r="L144" s="29"/>
      <c r="M144" s="138"/>
      <c r="T144" s="49"/>
      <c r="AT144" s="17" t="s">
        <v>344</v>
      </c>
      <c r="AU144" s="17" t="s">
        <v>78</v>
      </c>
    </row>
    <row r="145" spans="2:65" s="1" customFormat="1" ht="16.5" customHeight="1" x14ac:dyDescent="0.2">
      <c r="B145" s="123"/>
      <c r="C145" s="124" t="s">
        <v>250</v>
      </c>
      <c r="D145" s="124" t="s">
        <v>132</v>
      </c>
      <c r="E145" s="125" t="s">
        <v>834</v>
      </c>
      <c r="F145" s="126" t="s">
        <v>835</v>
      </c>
      <c r="G145" s="127" t="s">
        <v>135</v>
      </c>
      <c r="H145" s="128">
        <v>6.24</v>
      </c>
      <c r="I145" s="129"/>
      <c r="J145" s="129">
        <f>ROUND(I145*H145,2)</f>
        <v>0</v>
      </c>
      <c r="K145" s="126" t="s">
        <v>707</v>
      </c>
      <c r="L145" s="29"/>
      <c r="M145" s="130" t="s">
        <v>3</v>
      </c>
      <c r="N145" s="131" t="s">
        <v>41</v>
      </c>
      <c r="O145" s="132">
        <v>0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137</v>
      </c>
      <c r="AT145" s="134" t="s">
        <v>132</v>
      </c>
      <c r="AU145" s="134" t="s">
        <v>78</v>
      </c>
      <c r="AY145" s="17" t="s">
        <v>130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7" t="s">
        <v>78</v>
      </c>
      <c r="BK145" s="135">
        <f>ROUND(I145*H145,2)</f>
        <v>0</v>
      </c>
      <c r="BL145" s="17" t="s">
        <v>137</v>
      </c>
      <c r="BM145" s="134" t="s">
        <v>384</v>
      </c>
    </row>
    <row r="146" spans="2:65" s="1" customFormat="1" x14ac:dyDescent="0.2">
      <c r="B146" s="29"/>
      <c r="D146" s="136" t="s">
        <v>139</v>
      </c>
      <c r="F146" s="137" t="s">
        <v>835</v>
      </c>
      <c r="L146" s="29"/>
      <c r="M146" s="138"/>
      <c r="T146" s="49"/>
      <c r="AT146" s="17" t="s">
        <v>139</v>
      </c>
      <c r="AU146" s="17" t="s">
        <v>78</v>
      </c>
    </row>
    <row r="147" spans="2:65" s="1" customFormat="1" ht="38.4" x14ac:dyDescent="0.2">
      <c r="B147" s="29"/>
      <c r="D147" s="136" t="s">
        <v>344</v>
      </c>
      <c r="F147" s="139" t="s">
        <v>836</v>
      </c>
      <c r="L147" s="29"/>
      <c r="M147" s="138"/>
      <c r="T147" s="49"/>
      <c r="AT147" s="17" t="s">
        <v>344</v>
      </c>
      <c r="AU147" s="17" t="s">
        <v>78</v>
      </c>
    </row>
    <row r="148" spans="2:65" s="1" customFormat="1" ht="16.5" customHeight="1" x14ac:dyDescent="0.2">
      <c r="B148" s="123"/>
      <c r="C148" s="124" t="s">
        <v>258</v>
      </c>
      <c r="D148" s="124" t="s">
        <v>132</v>
      </c>
      <c r="E148" s="125" t="s">
        <v>837</v>
      </c>
      <c r="F148" s="126" t="s">
        <v>838</v>
      </c>
      <c r="G148" s="127" t="s">
        <v>135</v>
      </c>
      <c r="H148" s="128">
        <v>13.44</v>
      </c>
      <c r="I148" s="129"/>
      <c r="J148" s="129">
        <f>ROUND(I148*H148,2)</f>
        <v>0</v>
      </c>
      <c r="K148" s="126" t="s">
        <v>707</v>
      </c>
      <c r="L148" s="29"/>
      <c r="M148" s="130" t="s">
        <v>3</v>
      </c>
      <c r="N148" s="131" t="s">
        <v>41</v>
      </c>
      <c r="O148" s="132">
        <v>0</v>
      </c>
      <c r="P148" s="132">
        <f>O148*H148</f>
        <v>0</v>
      </c>
      <c r="Q148" s="132">
        <v>0</v>
      </c>
      <c r="R148" s="132">
        <f>Q148*H148</f>
        <v>0</v>
      </c>
      <c r="S148" s="132">
        <v>0</v>
      </c>
      <c r="T148" s="133">
        <f>S148*H148</f>
        <v>0</v>
      </c>
      <c r="AR148" s="134" t="s">
        <v>137</v>
      </c>
      <c r="AT148" s="134" t="s">
        <v>132</v>
      </c>
      <c r="AU148" s="134" t="s">
        <v>78</v>
      </c>
      <c r="AY148" s="17" t="s">
        <v>130</v>
      </c>
      <c r="BE148" s="135">
        <f>IF(N148="základní",J148,0)</f>
        <v>0</v>
      </c>
      <c r="BF148" s="135">
        <f>IF(N148="snížená",J148,0)</f>
        <v>0</v>
      </c>
      <c r="BG148" s="135">
        <f>IF(N148="zákl. přenesená",J148,0)</f>
        <v>0</v>
      </c>
      <c r="BH148" s="135">
        <f>IF(N148="sníž. přenesená",J148,0)</f>
        <v>0</v>
      </c>
      <c r="BI148" s="135">
        <f>IF(N148="nulová",J148,0)</f>
        <v>0</v>
      </c>
      <c r="BJ148" s="17" t="s">
        <v>78</v>
      </c>
      <c r="BK148" s="135">
        <f>ROUND(I148*H148,2)</f>
        <v>0</v>
      </c>
      <c r="BL148" s="17" t="s">
        <v>137</v>
      </c>
      <c r="BM148" s="134" t="s">
        <v>397</v>
      </c>
    </row>
    <row r="149" spans="2:65" s="1" customFormat="1" x14ac:dyDescent="0.2">
      <c r="B149" s="29"/>
      <c r="D149" s="136" t="s">
        <v>139</v>
      </c>
      <c r="F149" s="137" t="s">
        <v>838</v>
      </c>
      <c r="L149" s="29"/>
      <c r="M149" s="138"/>
      <c r="T149" s="49"/>
      <c r="AT149" s="17" t="s">
        <v>139</v>
      </c>
      <c r="AU149" s="17" t="s">
        <v>78</v>
      </c>
    </row>
    <row r="150" spans="2:65" s="1" customFormat="1" ht="48" x14ac:dyDescent="0.2">
      <c r="B150" s="29"/>
      <c r="D150" s="136" t="s">
        <v>344</v>
      </c>
      <c r="F150" s="139" t="s">
        <v>839</v>
      </c>
      <c r="L150" s="29"/>
      <c r="M150" s="138"/>
      <c r="T150" s="49"/>
      <c r="AT150" s="17" t="s">
        <v>344</v>
      </c>
      <c r="AU150" s="17" t="s">
        <v>78</v>
      </c>
    </row>
    <row r="151" spans="2:65" s="11" customFormat="1" ht="25.95" customHeight="1" x14ac:dyDescent="0.25">
      <c r="B151" s="112"/>
      <c r="D151" s="113" t="s">
        <v>69</v>
      </c>
      <c r="E151" s="114" t="s">
        <v>137</v>
      </c>
      <c r="F151" s="114" t="s">
        <v>347</v>
      </c>
      <c r="J151" s="115">
        <f>BK151</f>
        <v>0</v>
      </c>
      <c r="L151" s="112"/>
      <c r="M151" s="116"/>
      <c r="P151" s="117">
        <f>SUM(P152:P172)</f>
        <v>0</v>
      </c>
      <c r="R151" s="117">
        <f>SUM(R152:R172)</f>
        <v>0</v>
      </c>
      <c r="T151" s="118">
        <f>SUM(T152:T172)</f>
        <v>0</v>
      </c>
      <c r="AR151" s="113" t="s">
        <v>78</v>
      </c>
      <c r="AT151" s="119" t="s">
        <v>69</v>
      </c>
      <c r="AU151" s="119" t="s">
        <v>70</v>
      </c>
      <c r="AY151" s="113" t="s">
        <v>130</v>
      </c>
      <c r="BK151" s="120">
        <f>SUM(BK152:BK172)</f>
        <v>0</v>
      </c>
    </row>
    <row r="152" spans="2:65" s="1" customFormat="1" ht="16.5" customHeight="1" x14ac:dyDescent="0.2">
      <c r="B152" s="123"/>
      <c r="C152" s="124" t="s">
        <v>263</v>
      </c>
      <c r="D152" s="124" t="s">
        <v>132</v>
      </c>
      <c r="E152" s="125" t="s">
        <v>840</v>
      </c>
      <c r="F152" s="126" t="s">
        <v>841</v>
      </c>
      <c r="G152" s="127" t="s">
        <v>135</v>
      </c>
      <c r="H152" s="128">
        <v>0.71499999999999997</v>
      </c>
      <c r="I152" s="129"/>
      <c r="J152" s="129">
        <f>ROUND(I152*H152,2)</f>
        <v>0</v>
      </c>
      <c r="K152" s="126" t="s">
        <v>707</v>
      </c>
      <c r="L152" s="29"/>
      <c r="M152" s="130" t="s">
        <v>3</v>
      </c>
      <c r="N152" s="131" t="s">
        <v>41</v>
      </c>
      <c r="O152" s="132">
        <v>0</v>
      </c>
      <c r="P152" s="132">
        <f>O152*H152</f>
        <v>0</v>
      </c>
      <c r="Q152" s="132">
        <v>0</v>
      </c>
      <c r="R152" s="132">
        <f>Q152*H152</f>
        <v>0</v>
      </c>
      <c r="S152" s="132">
        <v>0</v>
      </c>
      <c r="T152" s="133">
        <f>S152*H152</f>
        <v>0</v>
      </c>
      <c r="AR152" s="134" t="s">
        <v>137</v>
      </c>
      <c r="AT152" s="134" t="s">
        <v>132</v>
      </c>
      <c r="AU152" s="134" t="s">
        <v>78</v>
      </c>
      <c r="AY152" s="17" t="s">
        <v>130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7" t="s">
        <v>78</v>
      </c>
      <c r="BK152" s="135">
        <f>ROUND(I152*H152,2)</f>
        <v>0</v>
      </c>
      <c r="BL152" s="17" t="s">
        <v>137</v>
      </c>
      <c r="BM152" s="134" t="s">
        <v>411</v>
      </c>
    </row>
    <row r="153" spans="2:65" s="1" customFormat="1" x14ac:dyDescent="0.2">
      <c r="B153" s="29"/>
      <c r="D153" s="136" t="s">
        <v>139</v>
      </c>
      <c r="F153" s="137" t="s">
        <v>841</v>
      </c>
      <c r="L153" s="29"/>
      <c r="M153" s="138"/>
      <c r="T153" s="49"/>
      <c r="AT153" s="17" t="s">
        <v>139</v>
      </c>
      <c r="AU153" s="17" t="s">
        <v>78</v>
      </c>
    </row>
    <row r="154" spans="2:65" s="1" customFormat="1" ht="163.19999999999999" x14ac:dyDescent="0.2">
      <c r="B154" s="29"/>
      <c r="D154" s="136" t="s">
        <v>344</v>
      </c>
      <c r="F154" s="139" t="s">
        <v>842</v>
      </c>
      <c r="L154" s="29"/>
      <c r="M154" s="138"/>
      <c r="T154" s="49"/>
      <c r="AT154" s="17" t="s">
        <v>344</v>
      </c>
      <c r="AU154" s="17" t="s">
        <v>78</v>
      </c>
    </row>
    <row r="155" spans="2:65" s="1" customFormat="1" ht="16.5" customHeight="1" x14ac:dyDescent="0.2">
      <c r="B155" s="123"/>
      <c r="C155" s="124" t="s">
        <v>8</v>
      </c>
      <c r="D155" s="124" t="s">
        <v>132</v>
      </c>
      <c r="E155" s="125" t="s">
        <v>843</v>
      </c>
      <c r="F155" s="126" t="s">
        <v>844</v>
      </c>
      <c r="G155" s="127" t="s">
        <v>653</v>
      </c>
      <c r="H155" s="128">
        <v>0.107</v>
      </c>
      <c r="I155" s="129"/>
      <c r="J155" s="129">
        <f>ROUND(I155*H155,2)</f>
        <v>0</v>
      </c>
      <c r="K155" s="126" t="s">
        <v>707</v>
      </c>
      <c r="L155" s="29"/>
      <c r="M155" s="130" t="s">
        <v>3</v>
      </c>
      <c r="N155" s="131" t="s">
        <v>41</v>
      </c>
      <c r="O155" s="132">
        <v>0</v>
      </c>
      <c r="P155" s="132">
        <f>O155*H155</f>
        <v>0</v>
      </c>
      <c r="Q155" s="132">
        <v>0</v>
      </c>
      <c r="R155" s="132">
        <f>Q155*H155</f>
        <v>0</v>
      </c>
      <c r="S155" s="132">
        <v>0</v>
      </c>
      <c r="T155" s="133">
        <f>S155*H155</f>
        <v>0</v>
      </c>
      <c r="AR155" s="134" t="s">
        <v>137</v>
      </c>
      <c r="AT155" s="134" t="s">
        <v>132</v>
      </c>
      <c r="AU155" s="134" t="s">
        <v>78</v>
      </c>
      <c r="AY155" s="17" t="s">
        <v>130</v>
      </c>
      <c r="BE155" s="135">
        <f>IF(N155="základní",J155,0)</f>
        <v>0</v>
      </c>
      <c r="BF155" s="135">
        <f>IF(N155="snížená",J155,0)</f>
        <v>0</v>
      </c>
      <c r="BG155" s="135">
        <f>IF(N155="zákl. přenesená",J155,0)</f>
        <v>0</v>
      </c>
      <c r="BH155" s="135">
        <f>IF(N155="sníž. přenesená",J155,0)</f>
        <v>0</v>
      </c>
      <c r="BI155" s="135">
        <f>IF(N155="nulová",J155,0)</f>
        <v>0</v>
      </c>
      <c r="BJ155" s="17" t="s">
        <v>78</v>
      </c>
      <c r="BK155" s="135">
        <f>ROUND(I155*H155,2)</f>
        <v>0</v>
      </c>
      <c r="BL155" s="17" t="s">
        <v>137</v>
      </c>
      <c r="BM155" s="134" t="s">
        <v>423</v>
      </c>
    </row>
    <row r="156" spans="2:65" s="1" customFormat="1" x14ac:dyDescent="0.2">
      <c r="B156" s="29"/>
      <c r="D156" s="136" t="s">
        <v>139</v>
      </c>
      <c r="F156" s="137" t="s">
        <v>844</v>
      </c>
      <c r="L156" s="29"/>
      <c r="M156" s="138"/>
      <c r="T156" s="49"/>
      <c r="AT156" s="17" t="s">
        <v>139</v>
      </c>
      <c r="AU156" s="17" t="s">
        <v>78</v>
      </c>
    </row>
    <row r="157" spans="2:65" s="1" customFormat="1" ht="124.8" x14ac:dyDescent="0.2">
      <c r="B157" s="29"/>
      <c r="D157" s="136" t="s">
        <v>344</v>
      </c>
      <c r="F157" s="139" t="s">
        <v>845</v>
      </c>
      <c r="L157" s="29"/>
      <c r="M157" s="138"/>
      <c r="T157" s="49"/>
      <c r="AT157" s="17" t="s">
        <v>344</v>
      </c>
      <c r="AU157" s="17" t="s">
        <v>78</v>
      </c>
    </row>
    <row r="158" spans="2:65" s="1" customFormat="1" ht="16.5" customHeight="1" x14ac:dyDescent="0.2">
      <c r="B158" s="123"/>
      <c r="C158" s="124" t="s">
        <v>275</v>
      </c>
      <c r="D158" s="124" t="s">
        <v>132</v>
      </c>
      <c r="E158" s="125" t="s">
        <v>846</v>
      </c>
      <c r="F158" s="126" t="s">
        <v>847</v>
      </c>
      <c r="G158" s="127" t="s">
        <v>135</v>
      </c>
      <c r="H158" s="128">
        <v>4.125</v>
      </c>
      <c r="I158" s="129"/>
      <c r="J158" s="129">
        <f>ROUND(I158*H158,2)</f>
        <v>0</v>
      </c>
      <c r="K158" s="126" t="s">
        <v>707</v>
      </c>
      <c r="L158" s="29"/>
      <c r="M158" s="130" t="s">
        <v>3</v>
      </c>
      <c r="N158" s="131" t="s">
        <v>41</v>
      </c>
      <c r="O158" s="132">
        <v>0</v>
      </c>
      <c r="P158" s="132">
        <f>O158*H158</f>
        <v>0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137</v>
      </c>
      <c r="AT158" s="134" t="s">
        <v>132</v>
      </c>
      <c r="AU158" s="134" t="s">
        <v>78</v>
      </c>
      <c r="AY158" s="17" t="s">
        <v>130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7" t="s">
        <v>78</v>
      </c>
      <c r="BK158" s="135">
        <f>ROUND(I158*H158,2)</f>
        <v>0</v>
      </c>
      <c r="BL158" s="17" t="s">
        <v>137</v>
      </c>
      <c r="BM158" s="134" t="s">
        <v>434</v>
      </c>
    </row>
    <row r="159" spans="2:65" s="1" customFormat="1" x14ac:dyDescent="0.2">
      <c r="B159" s="29"/>
      <c r="D159" s="136" t="s">
        <v>139</v>
      </c>
      <c r="F159" s="137" t="s">
        <v>847</v>
      </c>
      <c r="L159" s="29"/>
      <c r="M159" s="138"/>
      <c r="T159" s="49"/>
      <c r="AT159" s="17" t="s">
        <v>139</v>
      </c>
      <c r="AU159" s="17" t="s">
        <v>78</v>
      </c>
    </row>
    <row r="160" spans="2:65" s="1" customFormat="1" ht="163.19999999999999" x14ac:dyDescent="0.2">
      <c r="B160" s="29"/>
      <c r="D160" s="136" t="s">
        <v>344</v>
      </c>
      <c r="F160" s="139" t="s">
        <v>848</v>
      </c>
      <c r="L160" s="29"/>
      <c r="M160" s="138"/>
      <c r="T160" s="49"/>
      <c r="AT160" s="17" t="s">
        <v>344</v>
      </c>
      <c r="AU160" s="17" t="s">
        <v>78</v>
      </c>
    </row>
    <row r="161" spans="2:65" s="1" customFormat="1" ht="16.5" customHeight="1" x14ac:dyDescent="0.2">
      <c r="B161" s="123"/>
      <c r="C161" s="124" t="s">
        <v>280</v>
      </c>
      <c r="D161" s="124" t="s">
        <v>132</v>
      </c>
      <c r="E161" s="125" t="s">
        <v>849</v>
      </c>
      <c r="F161" s="126" t="s">
        <v>850</v>
      </c>
      <c r="G161" s="127" t="s">
        <v>135</v>
      </c>
      <c r="H161" s="128">
        <v>3.5449999999999999</v>
      </c>
      <c r="I161" s="129"/>
      <c r="J161" s="129">
        <f>ROUND(I161*H161,2)</f>
        <v>0</v>
      </c>
      <c r="K161" s="126" t="s">
        <v>707</v>
      </c>
      <c r="L161" s="29"/>
      <c r="M161" s="130" t="s">
        <v>3</v>
      </c>
      <c r="N161" s="131" t="s">
        <v>41</v>
      </c>
      <c r="O161" s="132">
        <v>0</v>
      </c>
      <c r="P161" s="132">
        <f>O161*H161</f>
        <v>0</v>
      </c>
      <c r="Q161" s="132">
        <v>0</v>
      </c>
      <c r="R161" s="132">
        <f>Q161*H161</f>
        <v>0</v>
      </c>
      <c r="S161" s="132">
        <v>0</v>
      </c>
      <c r="T161" s="133">
        <f>S161*H161</f>
        <v>0</v>
      </c>
      <c r="AR161" s="134" t="s">
        <v>137</v>
      </c>
      <c r="AT161" s="134" t="s">
        <v>132</v>
      </c>
      <c r="AU161" s="134" t="s">
        <v>78</v>
      </c>
      <c r="AY161" s="17" t="s">
        <v>130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7" t="s">
        <v>78</v>
      </c>
      <c r="BK161" s="135">
        <f>ROUND(I161*H161,2)</f>
        <v>0</v>
      </c>
      <c r="BL161" s="17" t="s">
        <v>137</v>
      </c>
      <c r="BM161" s="134" t="s">
        <v>445</v>
      </c>
    </row>
    <row r="162" spans="2:65" s="1" customFormat="1" x14ac:dyDescent="0.2">
      <c r="B162" s="29"/>
      <c r="D162" s="136" t="s">
        <v>139</v>
      </c>
      <c r="F162" s="137" t="s">
        <v>850</v>
      </c>
      <c r="L162" s="29"/>
      <c r="M162" s="138"/>
      <c r="T162" s="49"/>
      <c r="AT162" s="17" t="s">
        <v>139</v>
      </c>
      <c r="AU162" s="17" t="s">
        <v>78</v>
      </c>
    </row>
    <row r="163" spans="2:65" s="1" customFormat="1" ht="163.19999999999999" x14ac:dyDescent="0.2">
      <c r="B163" s="29"/>
      <c r="D163" s="136" t="s">
        <v>344</v>
      </c>
      <c r="F163" s="139" t="s">
        <v>851</v>
      </c>
      <c r="L163" s="29"/>
      <c r="M163" s="138"/>
      <c r="T163" s="49"/>
      <c r="AT163" s="17" t="s">
        <v>344</v>
      </c>
      <c r="AU163" s="17" t="s">
        <v>78</v>
      </c>
    </row>
    <row r="164" spans="2:65" s="1" customFormat="1" ht="16.5" customHeight="1" x14ac:dyDescent="0.2">
      <c r="B164" s="123"/>
      <c r="C164" s="124" t="s">
        <v>286</v>
      </c>
      <c r="D164" s="124" t="s">
        <v>132</v>
      </c>
      <c r="E164" s="125" t="s">
        <v>852</v>
      </c>
      <c r="F164" s="126" t="s">
        <v>853</v>
      </c>
      <c r="G164" s="127" t="s">
        <v>135</v>
      </c>
      <c r="H164" s="128">
        <v>7.6369999999999996</v>
      </c>
      <c r="I164" s="129"/>
      <c r="J164" s="129">
        <f>ROUND(I164*H164,2)</f>
        <v>0</v>
      </c>
      <c r="K164" s="126" t="s">
        <v>707</v>
      </c>
      <c r="L164" s="29"/>
      <c r="M164" s="130" t="s">
        <v>3</v>
      </c>
      <c r="N164" s="131" t="s">
        <v>41</v>
      </c>
      <c r="O164" s="132">
        <v>0</v>
      </c>
      <c r="P164" s="132">
        <f>O164*H164</f>
        <v>0</v>
      </c>
      <c r="Q164" s="132">
        <v>0</v>
      </c>
      <c r="R164" s="132">
        <f>Q164*H164</f>
        <v>0</v>
      </c>
      <c r="S164" s="132">
        <v>0</v>
      </c>
      <c r="T164" s="133">
        <f>S164*H164</f>
        <v>0</v>
      </c>
      <c r="AR164" s="134" t="s">
        <v>137</v>
      </c>
      <c r="AT164" s="134" t="s">
        <v>132</v>
      </c>
      <c r="AU164" s="134" t="s">
        <v>78</v>
      </c>
      <c r="AY164" s="17" t="s">
        <v>130</v>
      </c>
      <c r="BE164" s="135">
        <f>IF(N164="základní",J164,0)</f>
        <v>0</v>
      </c>
      <c r="BF164" s="135">
        <f>IF(N164="snížená",J164,0)</f>
        <v>0</v>
      </c>
      <c r="BG164" s="135">
        <f>IF(N164="zákl. přenesená",J164,0)</f>
        <v>0</v>
      </c>
      <c r="BH164" s="135">
        <f>IF(N164="sníž. přenesená",J164,0)</f>
        <v>0</v>
      </c>
      <c r="BI164" s="135">
        <f>IF(N164="nulová",J164,0)</f>
        <v>0</v>
      </c>
      <c r="BJ164" s="17" t="s">
        <v>78</v>
      </c>
      <c r="BK164" s="135">
        <f>ROUND(I164*H164,2)</f>
        <v>0</v>
      </c>
      <c r="BL164" s="17" t="s">
        <v>137</v>
      </c>
      <c r="BM164" s="134" t="s">
        <v>458</v>
      </c>
    </row>
    <row r="165" spans="2:65" s="1" customFormat="1" x14ac:dyDescent="0.2">
      <c r="B165" s="29"/>
      <c r="D165" s="136" t="s">
        <v>139</v>
      </c>
      <c r="F165" s="137" t="s">
        <v>853</v>
      </c>
      <c r="L165" s="29"/>
      <c r="M165" s="138"/>
      <c r="T165" s="49"/>
      <c r="AT165" s="17" t="s">
        <v>139</v>
      </c>
      <c r="AU165" s="17" t="s">
        <v>78</v>
      </c>
    </row>
    <row r="166" spans="2:65" s="1" customFormat="1" ht="163.19999999999999" x14ac:dyDescent="0.2">
      <c r="B166" s="29"/>
      <c r="D166" s="136" t="s">
        <v>344</v>
      </c>
      <c r="F166" s="139" t="s">
        <v>854</v>
      </c>
      <c r="L166" s="29"/>
      <c r="M166" s="138"/>
      <c r="T166" s="49"/>
      <c r="AT166" s="17" t="s">
        <v>344</v>
      </c>
      <c r="AU166" s="17" t="s">
        <v>78</v>
      </c>
    </row>
    <row r="167" spans="2:65" s="1" customFormat="1" ht="16.5" customHeight="1" x14ac:dyDescent="0.2">
      <c r="B167" s="123"/>
      <c r="C167" s="124" t="s">
        <v>291</v>
      </c>
      <c r="D167" s="124" t="s">
        <v>132</v>
      </c>
      <c r="E167" s="125" t="s">
        <v>855</v>
      </c>
      <c r="F167" s="126" t="s">
        <v>856</v>
      </c>
      <c r="G167" s="127" t="s">
        <v>653</v>
      </c>
      <c r="H167" s="128">
        <v>0.21199999999999999</v>
      </c>
      <c r="I167" s="129"/>
      <c r="J167" s="129">
        <f>ROUND(I167*H167,2)</f>
        <v>0</v>
      </c>
      <c r="K167" s="126" t="s">
        <v>707</v>
      </c>
      <c r="L167" s="29"/>
      <c r="M167" s="130" t="s">
        <v>3</v>
      </c>
      <c r="N167" s="131" t="s">
        <v>41</v>
      </c>
      <c r="O167" s="132">
        <v>0</v>
      </c>
      <c r="P167" s="132">
        <f>O167*H167</f>
        <v>0</v>
      </c>
      <c r="Q167" s="132">
        <v>0</v>
      </c>
      <c r="R167" s="132">
        <f>Q167*H167</f>
        <v>0</v>
      </c>
      <c r="S167" s="132">
        <v>0</v>
      </c>
      <c r="T167" s="133">
        <f>S167*H167</f>
        <v>0</v>
      </c>
      <c r="AR167" s="134" t="s">
        <v>137</v>
      </c>
      <c r="AT167" s="134" t="s">
        <v>132</v>
      </c>
      <c r="AU167" s="134" t="s">
        <v>78</v>
      </c>
      <c r="AY167" s="17" t="s">
        <v>130</v>
      </c>
      <c r="BE167" s="135">
        <f>IF(N167="základní",J167,0)</f>
        <v>0</v>
      </c>
      <c r="BF167" s="135">
        <f>IF(N167="snížená",J167,0)</f>
        <v>0</v>
      </c>
      <c r="BG167" s="135">
        <f>IF(N167="zákl. přenesená",J167,0)</f>
        <v>0</v>
      </c>
      <c r="BH167" s="135">
        <f>IF(N167="sníž. přenesená",J167,0)</f>
        <v>0</v>
      </c>
      <c r="BI167" s="135">
        <f>IF(N167="nulová",J167,0)</f>
        <v>0</v>
      </c>
      <c r="BJ167" s="17" t="s">
        <v>78</v>
      </c>
      <c r="BK167" s="135">
        <f>ROUND(I167*H167,2)</f>
        <v>0</v>
      </c>
      <c r="BL167" s="17" t="s">
        <v>137</v>
      </c>
      <c r="BM167" s="134" t="s">
        <v>472</v>
      </c>
    </row>
    <row r="168" spans="2:65" s="1" customFormat="1" x14ac:dyDescent="0.2">
      <c r="B168" s="29"/>
      <c r="D168" s="136" t="s">
        <v>139</v>
      </c>
      <c r="F168" s="137" t="s">
        <v>856</v>
      </c>
      <c r="L168" s="29"/>
      <c r="M168" s="138"/>
      <c r="T168" s="49"/>
      <c r="AT168" s="17" t="s">
        <v>139</v>
      </c>
      <c r="AU168" s="17" t="s">
        <v>78</v>
      </c>
    </row>
    <row r="169" spans="2:65" s="1" customFormat="1" ht="124.8" x14ac:dyDescent="0.2">
      <c r="B169" s="29"/>
      <c r="D169" s="136" t="s">
        <v>344</v>
      </c>
      <c r="F169" s="139" t="s">
        <v>857</v>
      </c>
      <c r="L169" s="29"/>
      <c r="M169" s="138"/>
      <c r="T169" s="49"/>
      <c r="AT169" s="17" t="s">
        <v>344</v>
      </c>
      <c r="AU169" s="17" t="s">
        <v>78</v>
      </c>
    </row>
    <row r="170" spans="2:65" s="1" customFormat="1" ht="16.5" customHeight="1" x14ac:dyDescent="0.2">
      <c r="B170" s="123"/>
      <c r="C170" s="124" t="s">
        <v>298</v>
      </c>
      <c r="D170" s="124" t="s">
        <v>132</v>
      </c>
      <c r="E170" s="125" t="s">
        <v>777</v>
      </c>
      <c r="F170" s="126" t="s">
        <v>778</v>
      </c>
      <c r="G170" s="127" t="s">
        <v>135</v>
      </c>
      <c r="H170" s="128">
        <v>7.09</v>
      </c>
      <c r="I170" s="129"/>
      <c r="J170" s="129">
        <f>ROUND(I170*H170,2)</f>
        <v>0</v>
      </c>
      <c r="K170" s="126" t="s">
        <v>707</v>
      </c>
      <c r="L170" s="29"/>
      <c r="M170" s="130" t="s">
        <v>3</v>
      </c>
      <c r="N170" s="131" t="s">
        <v>41</v>
      </c>
      <c r="O170" s="132">
        <v>0</v>
      </c>
      <c r="P170" s="132">
        <f>O170*H170</f>
        <v>0</v>
      </c>
      <c r="Q170" s="132">
        <v>0</v>
      </c>
      <c r="R170" s="132">
        <f>Q170*H170</f>
        <v>0</v>
      </c>
      <c r="S170" s="132">
        <v>0</v>
      </c>
      <c r="T170" s="133">
        <f>S170*H170</f>
        <v>0</v>
      </c>
      <c r="AR170" s="134" t="s">
        <v>137</v>
      </c>
      <c r="AT170" s="134" t="s">
        <v>132</v>
      </c>
      <c r="AU170" s="134" t="s">
        <v>78</v>
      </c>
      <c r="AY170" s="17" t="s">
        <v>130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7" t="s">
        <v>78</v>
      </c>
      <c r="BK170" s="135">
        <f>ROUND(I170*H170,2)</f>
        <v>0</v>
      </c>
      <c r="BL170" s="17" t="s">
        <v>137</v>
      </c>
      <c r="BM170" s="134" t="s">
        <v>485</v>
      </c>
    </row>
    <row r="171" spans="2:65" s="1" customFormat="1" x14ac:dyDescent="0.2">
      <c r="B171" s="29"/>
      <c r="D171" s="136" t="s">
        <v>139</v>
      </c>
      <c r="F171" s="137" t="s">
        <v>778</v>
      </c>
      <c r="L171" s="29"/>
      <c r="M171" s="138"/>
      <c r="T171" s="49"/>
      <c r="AT171" s="17" t="s">
        <v>139</v>
      </c>
      <c r="AU171" s="17" t="s">
        <v>78</v>
      </c>
    </row>
    <row r="172" spans="2:65" s="1" customFormat="1" ht="57.6" x14ac:dyDescent="0.2">
      <c r="B172" s="29"/>
      <c r="D172" s="136" t="s">
        <v>344</v>
      </c>
      <c r="F172" s="139" t="s">
        <v>858</v>
      </c>
      <c r="L172" s="29"/>
      <c r="M172" s="138"/>
      <c r="T172" s="49"/>
      <c r="AT172" s="17" t="s">
        <v>344</v>
      </c>
      <c r="AU172" s="17" t="s">
        <v>78</v>
      </c>
    </row>
    <row r="173" spans="2:65" s="11" customFormat="1" ht="25.95" customHeight="1" x14ac:dyDescent="0.25">
      <c r="B173" s="112"/>
      <c r="D173" s="113" t="s">
        <v>69</v>
      </c>
      <c r="E173" s="114" t="s">
        <v>168</v>
      </c>
      <c r="F173" s="114" t="s">
        <v>859</v>
      </c>
      <c r="J173" s="115">
        <f>BK173</f>
        <v>0</v>
      </c>
      <c r="L173" s="112"/>
      <c r="M173" s="116"/>
      <c r="P173" s="117">
        <f>SUM(P174:P176)</f>
        <v>0</v>
      </c>
      <c r="R173" s="117">
        <f>SUM(R174:R176)</f>
        <v>0</v>
      </c>
      <c r="T173" s="118">
        <f>SUM(T174:T176)</f>
        <v>0</v>
      </c>
      <c r="AR173" s="113" t="s">
        <v>78</v>
      </c>
      <c r="AT173" s="119" t="s">
        <v>69</v>
      </c>
      <c r="AU173" s="119" t="s">
        <v>70</v>
      </c>
      <c r="AY173" s="113" t="s">
        <v>130</v>
      </c>
      <c r="BK173" s="120">
        <f>SUM(BK174:BK176)</f>
        <v>0</v>
      </c>
    </row>
    <row r="174" spans="2:65" s="1" customFormat="1" ht="16.5" customHeight="1" x14ac:dyDescent="0.2">
      <c r="B174" s="123"/>
      <c r="C174" s="124" t="s">
        <v>304</v>
      </c>
      <c r="D174" s="124" t="s">
        <v>132</v>
      </c>
      <c r="E174" s="125" t="s">
        <v>860</v>
      </c>
      <c r="F174" s="126" t="s">
        <v>861</v>
      </c>
      <c r="G174" s="127" t="s">
        <v>181</v>
      </c>
      <c r="H174" s="128">
        <v>32.340000000000003</v>
      </c>
      <c r="I174" s="129"/>
      <c r="J174" s="129">
        <f>ROUND(I174*H174,2)</f>
        <v>0</v>
      </c>
      <c r="K174" s="126" t="s">
        <v>707</v>
      </c>
      <c r="L174" s="29"/>
      <c r="M174" s="130" t="s">
        <v>3</v>
      </c>
      <c r="N174" s="131" t="s">
        <v>41</v>
      </c>
      <c r="O174" s="132">
        <v>0</v>
      </c>
      <c r="P174" s="132">
        <f>O174*H174</f>
        <v>0</v>
      </c>
      <c r="Q174" s="132">
        <v>0</v>
      </c>
      <c r="R174" s="132">
        <f>Q174*H174</f>
        <v>0</v>
      </c>
      <c r="S174" s="132">
        <v>0</v>
      </c>
      <c r="T174" s="133">
        <f>S174*H174</f>
        <v>0</v>
      </c>
      <c r="AR174" s="134" t="s">
        <v>137</v>
      </c>
      <c r="AT174" s="134" t="s">
        <v>132</v>
      </c>
      <c r="AU174" s="134" t="s">
        <v>78</v>
      </c>
      <c r="AY174" s="17" t="s">
        <v>130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7" t="s">
        <v>78</v>
      </c>
      <c r="BK174" s="135">
        <f>ROUND(I174*H174,2)</f>
        <v>0</v>
      </c>
      <c r="BL174" s="17" t="s">
        <v>137</v>
      </c>
      <c r="BM174" s="134" t="s">
        <v>495</v>
      </c>
    </row>
    <row r="175" spans="2:65" s="1" customFormat="1" x14ac:dyDescent="0.2">
      <c r="B175" s="29"/>
      <c r="D175" s="136" t="s">
        <v>139</v>
      </c>
      <c r="F175" s="137" t="s">
        <v>861</v>
      </c>
      <c r="L175" s="29"/>
      <c r="M175" s="138"/>
      <c r="T175" s="49"/>
      <c r="AT175" s="17" t="s">
        <v>139</v>
      </c>
      <c r="AU175" s="17" t="s">
        <v>78</v>
      </c>
    </row>
    <row r="176" spans="2:65" s="1" customFormat="1" ht="57.6" x14ac:dyDescent="0.2">
      <c r="B176" s="29"/>
      <c r="D176" s="136" t="s">
        <v>344</v>
      </c>
      <c r="F176" s="139" t="s">
        <v>862</v>
      </c>
      <c r="L176" s="29"/>
      <c r="M176" s="138"/>
      <c r="T176" s="49"/>
      <c r="AT176" s="17" t="s">
        <v>344</v>
      </c>
      <c r="AU176" s="17" t="s">
        <v>78</v>
      </c>
    </row>
    <row r="177" spans="2:65" s="11" customFormat="1" ht="25.95" customHeight="1" x14ac:dyDescent="0.25">
      <c r="B177" s="112"/>
      <c r="D177" s="113" t="s">
        <v>69</v>
      </c>
      <c r="E177" s="114" t="s">
        <v>173</v>
      </c>
      <c r="F177" s="114" t="s">
        <v>863</v>
      </c>
      <c r="J177" s="115">
        <f>BK177</f>
        <v>0</v>
      </c>
      <c r="L177" s="112"/>
      <c r="M177" s="116"/>
      <c r="P177" s="117">
        <f>SUM(P178:P198)</f>
        <v>0</v>
      </c>
      <c r="R177" s="117">
        <f>SUM(R178:R198)</f>
        <v>0</v>
      </c>
      <c r="T177" s="118">
        <f>SUM(T178:T198)</f>
        <v>0</v>
      </c>
      <c r="AR177" s="113" t="s">
        <v>78</v>
      </c>
      <c r="AT177" s="119" t="s">
        <v>69</v>
      </c>
      <c r="AU177" s="119" t="s">
        <v>70</v>
      </c>
      <c r="AY177" s="113" t="s">
        <v>130</v>
      </c>
      <c r="BK177" s="120">
        <f>SUM(BK178:BK198)</f>
        <v>0</v>
      </c>
    </row>
    <row r="178" spans="2:65" s="1" customFormat="1" ht="16.5" customHeight="1" x14ac:dyDescent="0.2">
      <c r="B178" s="123"/>
      <c r="C178" s="124" t="s">
        <v>310</v>
      </c>
      <c r="D178" s="124" t="s">
        <v>132</v>
      </c>
      <c r="E178" s="125" t="s">
        <v>864</v>
      </c>
      <c r="F178" s="126" t="s">
        <v>865</v>
      </c>
      <c r="G178" s="127" t="s">
        <v>181</v>
      </c>
      <c r="H178" s="128">
        <v>28.632000000000001</v>
      </c>
      <c r="I178" s="129"/>
      <c r="J178" s="129">
        <f>ROUND(I178*H178,2)</f>
        <v>0</v>
      </c>
      <c r="K178" s="126" t="s">
        <v>707</v>
      </c>
      <c r="L178" s="29"/>
      <c r="M178" s="130" t="s">
        <v>3</v>
      </c>
      <c r="N178" s="131" t="s">
        <v>41</v>
      </c>
      <c r="O178" s="132">
        <v>0</v>
      </c>
      <c r="P178" s="132">
        <f>O178*H178</f>
        <v>0</v>
      </c>
      <c r="Q178" s="132">
        <v>0</v>
      </c>
      <c r="R178" s="132">
        <f>Q178*H178</f>
        <v>0</v>
      </c>
      <c r="S178" s="132">
        <v>0</v>
      </c>
      <c r="T178" s="133">
        <f>S178*H178</f>
        <v>0</v>
      </c>
      <c r="AR178" s="134" t="s">
        <v>137</v>
      </c>
      <c r="AT178" s="134" t="s">
        <v>132</v>
      </c>
      <c r="AU178" s="134" t="s">
        <v>78</v>
      </c>
      <c r="AY178" s="17" t="s">
        <v>130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7" t="s">
        <v>78</v>
      </c>
      <c r="BK178" s="135">
        <f>ROUND(I178*H178,2)</f>
        <v>0</v>
      </c>
      <c r="BL178" s="17" t="s">
        <v>137</v>
      </c>
      <c r="BM178" s="134" t="s">
        <v>509</v>
      </c>
    </row>
    <row r="179" spans="2:65" s="1" customFormat="1" x14ac:dyDescent="0.2">
      <c r="B179" s="29"/>
      <c r="D179" s="136" t="s">
        <v>139</v>
      </c>
      <c r="F179" s="137" t="s">
        <v>865</v>
      </c>
      <c r="L179" s="29"/>
      <c r="M179" s="138"/>
      <c r="T179" s="49"/>
      <c r="AT179" s="17" t="s">
        <v>139</v>
      </c>
      <c r="AU179" s="17" t="s">
        <v>78</v>
      </c>
    </row>
    <row r="180" spans="2:65" s="1" customFormat="1" ht="48" x14ac:dyDescent="0.2">
      <c r="B180" s="29"/>
      <c r="D180" s="136" t="s">
        <v>344</v>
      </c>
      <c r="F180" s="139" t="s">
        <v>866</v>
      </c>
      <c r="L180" s="29"/>
      <c r="M180" s="138"/>
      <c r="T180" s="49"/>
      <c r="AT180" s="17" t="s">
        <v>344</v>
      </c>
      <c r="AU180" s="17" t="s">
        <v>78</v>
      </c>
    </row>
    <row r="181" spans="2:65" s="1" customFormat="1" ht="16.5" customHeight="1" x14ac:dyDescent="0.2">
      <c r="B181" s="123"/>
      <c r="C181" s="124" t="s">
        <v>315</v>
      </c>
      <c r="D181" s="124" t="s">
        <v>132</v>
      </c>
      <c r="E181" s="125" t="s">
        <v>867</v>
      </c>
      <c r="F181" s="126" t="s">
        <v>868</v>
      </c>
      <c r="G181" s="127" t="s">
        <v>181</v>
      </c>
      <c r="H181" s="128">
        <v>11.93</v>
      </c>
      <c r="I181" s="129"/>
      <c r="J181" s="129">
        <f>ROUND(I181*H181,2)</f>
        <v>0</v>
      </c>
      <c r="K181" s="126" t="s">
        <v>707</v>
      </c>
      <c r="L181" s="29"/>
      <c r="M181" s="130" t="s">
        <v>3</v>
      </c>
      <c r="N181" s="131" t="s">
        <v>41</v>
      </c>
      <c r="O181" s="132">
        <v>0</v>
      </c>
      <c r="P181" s="132">
        <f>O181*H181</f>
        <v>0</v>
      </c>
      <c r="Q181" s="132">
        <v>0</v>
      </c>
      <c r="R181" s="132">
        <f>Q181*H181</f>
        <v>0</v>
      </c>
      <c r="S181" s="132">
        <v>0</v>
      </c>
      <c r="T181" s="133">
        <f>S181*H181</f>
        <v>0</v>
      </c>
      <c r="AR181" s="134" t="s">
        <v>137</v>
      </c>
      <c r="AT181" s="134" t="s">
        <v>132</v>
      </c>
      <c r="AU181" s="134" t="s">
        <v>78</v>
      </c>
      <c r="AY181" s="17" t="s">
        <v>130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7" t="s">
        <v>78</v>
      </c>
      <c r="BK181" s="135">
        <f>ROUND(I181*H181,2)</f>
        <v>0</v>
      </c>
      <c r="BL181" s="17" t="s">
        <v>137</v>
      </c>
      <c r="BM181" s="134" t="s">
        <v>520</v>
      </c>
    </row>
    <row r="182" spans="2:65" s="1" customFormat="1" x14ac:dyDescent="0.2">
      <c r="B182" s="29"/>
      <c r="D182" s="136" t="s">
        <v>139</v>
      </c>
      <c r="F182" s="137" t="s">
        <v>868</v>
      </c>
      <c r="L182" s="29"/>
      <c r="M182" s="138"/>
      <c r="T182" s="49"/>
      <c r="AT182" s="17" t="s">
        <v>139</v>
      </c>
      <c r="AU182" s="17" t="s">
        <v>78</v>
      </c>
    </row>
    <row r="183" spans="2:65" s="1" customFormat="1" ht="48" x14ac:dyDescent="0.2">
      <c r="B183" s="29"/>
      <c r="D183" s="136" t="s">
        <v>344</v>
      </c>
      <c r="F183" s="139" t="s">
        <v>869</v>
      </c>
      <c r="L183" s="29"/>
      <c r="M183" s="138"/>
      <c r="T183" s="49"/>
      <c r="AT183" s="17" t="s">
        <v>344</v>
      </c>
      <c r="AU183" s="17" t="s">
        <v>78</v>
      </c>
    </row>
    <row r="184" spans="2:65" s="1" customFormat="1" ht="16.5" customHeight="1" x14ac:dyDescent="0.2">
      <c r="B184" s="123"/>
      <c r="C184" s="124" t="s">
        <v>321</v>
      </c>
      <c r="D184" s="124" t="s">
        <v>132</v>
      </c>
      <c r="E184" s="125" t="s">
        <v>870</v>
      </c>
      <c r="F184" s="126" t="s">
        <v>871</v>
      </c>
      <c r="G184" s="127" t="s">
        <v>181</v>
      </c>
      <c r="H184" s="128">
        <v>4.7720000000000002</v>
      </c>
      <c r="I184" s="129"/>
      <c r="J184" s="129">
        <f>ROUND(I184*H184,2)</f>
        <v>0</v>
      </c>
      <c r="K184" s="126" t="s">
        <v>707</v>
      </c>
      <c r="L184" s="29"/>
      <c r="M184" s="130" t="s">
        <v>3</v>
      </c>
      <c r="N184" s="131" t="s">
        <v>41</v>
      </c>
      <c r="O184" s="132">
        <v>0</v>
      </c>
      <c r="P184" s="132">
        <f>O184*H184</f>
        <v>0</v>
      </c>
      <c r="Q184" s="132">
        <v>0</v>
      </c>
      <c r="R184" s="132">
        <f>Q184*H184</f>
        <v>0</v>
      </c>
      <c r="S184" s="132">
        <v>0</v>
      </c>
      <c r="T184" s="133">
        <f>S184*H184</f>
        <v>0</v>
      </c>
      <c r="AR184" s="134" t="s">
        <v>137</v>
      </c>
      <c r="AT184" s="134" t="s">
        <v>132</v>
      </c>
      <c r="AU184" s="134" t="s">
        <v>78</v>
      </c>
      <c r="AY184" s="17" t="s">
        <v>130</v>
      </c>
      <c r="BE184" s="135">
        <f>IF(N184="základní",J184,0)</f>
        <v>0</v>
      </c>
      <c r="BF184" s="135">
        <f>IF(N184="snížená",J184,0)</f>
        <v>0</v>
      </c>
      <c r="BG184" s="135">
        <f>IF(N184="zákl. přenesená",J184,0)</f>
        <v>0</v>
      </c>
      <c r="BH184" s="135">
        <f>IF(N184="sníž. přenesená",J184,0)</f>
        <v>0</v>
      </c>
      <c r="BI184" s="135">
        <f>IF(N184="nulová",J184,0)</f>
        <v>0</v>
      </c>
      <c r="BJ184" s="17" t="s">
        <v>78</v>
      </c>
      <c r="BK184" s="135">
        <f>ROUND(I184*H184,2)</f>
        <v>0</v>
      </c>
      <c r="BL184" s="17" t="s">
        <v>137</v>
      </c>
      <c r="BM184" s="134" t="s">
        <v>530</v>
      </c>
    </row>
    <row r="185" spans="2:65" s="1" customFormat="1" x14ac:dyDescent="0.2">
      <c r="B185" s="29"/>
      <c r="D185" s="136" t="s">
        <v>139</v>
      </c>
      <c r="F185" s="137" t="s">
        <v>871</v>
      </c>
      <c r="L185" s="29"/>
      <c r="M185" s="138"/>
      <c r="T185" s="49"/>
      <c r="AT185" s="17" t="s">
        <v>139</v>
      </c>
      <c r="AU185" s="17" t="s">
        <v>78</v>
      </c>
    </row>
    <row r="186" spans="2:65" s="1" customFormat="1" ht="48" x14ac:dyDescent="0.2">
      <c r="B186" s="29"/>
      <c r="D186" s="136" t="s">
        <v>344</v>
      </c>
      <c r="F186" s="139" t="s">
        <v>872</v>
      </c>
      <c r="L186" s="29"/>
      <c r="M186" s="138"/>
      <c r="T186" s="49"/>
      <c r="AT186" s="17" t="s">
        <v>344</v>
      </c>
      <c r="AU186" s="17" t="s">
        <v>78</v>
      </c>
    </row>
    <row r="187" spans="2:65" s="1" customFormat="1" ht="16.5" customHeight="1" x14ac:dyDescent="0.2">
      <c r="B187" s="123"/>
      <c r="C187" s="124" t="s">
        <v>327</v>
      </c>
      <c r="D187" s="124" t="s">
        <v>132</v>
      </c>
      <c r="E187" s="125" t="s">
        <v>873</v>
      </c>
      <c r="F187" s="126" t="s">
        <v>874</v>
      </c>
      <c r="G187" s="127" t="s">
        <v>181</v>
      </c>
      <c r="H187" s="128">
        <v>87.62</v>
      </c>
      <c r="I187" s="129"/>
      <c r="J187" s="129">
        <f>ROUND(I187*H187,2)</f>
        <v>0</v>
      </c>
      <c r="K187" s="126" t="s">
        <v>707</v>
      </c>
      <c r="L187" s="29"/>
      <c r="M187" s="130" t="s">
        <v>3</v>
      </c>
      <c r="N187" s="131" t="s">
        <v>41</v>
      </c>
      <c r="O187" s="132">
        <v>0</v>
      </c>
      <c r="P187" s="132">
        <f>O187*H187</f>
        <v>0</v>
      </c>
      <c r="Q187" s="132">
        <v>0</v>
      </c>
      <c r="R187" s="132">
        <f>Q187*H187</f>
        <v>0</v>
      </c>
      <c r="S187" s="132">
        <v>0</v>
      </c>
      <c r="T187" s="133">
        <f>S187*H187</f>
        <v>0</v>
      </c>
      <c r="AR187" s="134" t="s">
        <v>137</v>
      </c>
      <c r="AT187" s="134" t="s">
        <v>132</v>
      </c>
      <c r="AU187" s="134" t="s">
        <v>78</v>
      </c>
      <c r="AY187" s="17" t="s">
        <v>130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7" t="s">
        <v>78</v>
      </c>
      <c r="BK187" s="135">
        <f>ROUND(I187*H187,2)</f>
        <v>0</v>
      </c>
      <c r="BL187" s="17" t="s">
        <v>137</v>
      </c>
      <c r="BM187" s="134" t="s">
        <v>544</v>
      </c>
    </row>
    <row r="188" spans="2:65" s="1" customFormat="1" x14ac:dyDescent="0.2">
      <c r="B188" s="29"/>
      <c r="D188" s="136" t="s">
        <v>139</v>
      </c>
      <c r="F188" s="137" t="s">
        <v>874</v>
      </c>
      <c r="L188" s="29"/>
      <c r="M188" s="138"/>
      <c r="T188" s="49"/>
      <c r="AT188" s="17" t="s">
        <v>139</v>
      </c>
      <c r="AU188" s="17" t="s">
        <v>78</v>
      </c>
    </row>
    <row r="189" spans="2:65" s="1" customFormat="1" ht="48" x14ac:dyDescent="0.2">
      <c r="B189" s="29"/>
      <c r="D189" s="136" t="s">
        <v>344</v>
      </c>
      <c r="F189" s="139" t="s">
        <v>875</v>
      </c>
      <c r="L189" s="29"/>
      <c r="M189" s="138"/>
      <c r="T189" s="49"/>
      <c r="AT189" s="17" t="s">
        <v>344</v>
      </c>
      <c r="AU189" s="17" t="s">
        <v>78</v>
      </c>
    </row>
    <row r="190" spans="2:65" s="1" customFormat="1" ht="16.5" customHeight="1" x14ac:dyDescent="0.2">
      <c r="B190" s="123"/>
      <c r="C190" s="124" t="s">
        <v>333</v>
      </c>
      <c r="D190" s="124" t="s">
        <v>132</v>
      </c>
      <c r="E190" s="125" t="s">
        <v>876</v>
      </c>
      <c r="F190" s="126" t="s">
        <v>877</v>
      </c>
      <c r="G190" s="127" t="s">
        <v>181</v>
      </c>
      <c r="H190" s="128">
        <v>47.72</v>
      </c>
      <c r="I190" s="129"/>
      <c r="J190" s="129">
        <f>ROUND(I190*H190,2)</f>
        <v>0</v>
      </c>
      <c r="K190" s="126" t="s">
        <v>707</v>
      </c>
      <c r="L190" s="29"/>
      <c r="M190" s="130" t="s">
        <v>3</v>
      </c>
      <c r="N190" s="131" t="s">
        <v>41</v>
      </c>
      <c r="O190" s="132">
        <v>0</v>
      </c>
      <c r="P190" s="132">
        <f>O190*H190</f>
        <v>0</v>
      </c>
      <c r="Q190" s="132">
        <v>0</v>
      </c>
      <c r="R190" s="132">
        <f>Q190*H190</f>
        <v>0</v>
      </c>
      <c r="S190" s="132">
        <v>0</v>
      </c>
      <c r="T190" s="133">
        <f>S190*H190</f>
        <v>0</v>
      </c>
      <c r="AR190" s="134" t="s">
        <v>137</v>
      </c>
      <c r="AT190" s="134" t="s">
        <v>132</v>
      </c>
      <c r="AU190" s="134" t="s">
        <v>78</v>
      </c>
      <c r="AY190" s="17" t="s">
        <v>130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7" t="s">
        <v>78</v>
      </c>
      <c r="BK190" s="135">
        <f>ROUND(I190*H190,2)</f>
        <v>0</v>
      </c>
      <c r="BL190" s="17" t="s">
        <v>137</v>
      </c>
      <c r="BM190" s="134" t="s">
        <v>561</v>
      </c>
    </row>
    <row r="191" spans="2:65" s="1" customFormat="1" x14ac:dyDescent="0.2">
      <c r="B191" s="29"/>
      <c r="D191" s="136" t="s">
        <v>139</v>
      </c>
      <c r="F191" s="137" t="s">
        <v>877</v>
      </c>
      <c r="L191" s="29"/>
      <c r="M191" s="138"/>
      <c r="T191" s="49"/>
      <c r="AT191" s="17" t="s">
        <v>139</v>
      </c>
      <c r="AU191" s="17" t="s">
        <v>78</v>
      </c>
    </row>
    <row r="192" spans="2:65" s="1" customFormat="1" ht="38.4" x14ac:dyDescent="0.2">
      <c r="B192" s="29"/>
      <c r="D192" s="136" t="s">
        <v>344</v>
      </c>
      <c r="F192" s="139" t="s">
        <v>878</v>
      </c>
      <c r="L192" s="29"/>
      <c r="M192" s="138"/>
      <c r="T192" s="49"/>
      <c r="AT192" s="17" t="s">
        <v>344</v>
      </c>
      <c r="AU192" s="17" t="s">
        <v>78</v>
      </c>
    </row>
    <row r="193" spans="2:65" s="1" customFormat="1" ht="16.5" customHeight="1" x14ac:dyDescent="0.2">
      <c r="B193" s="123"/>
      <c r="C193" s="124" t="s">
        <v>339</v>
      </c>
      <c r="D193" s="124" t="s">
        <v>132</v>
      </c>
      <c r="E193" s="125" t="s">
        <v>879</v>
      </c>
      <c r="F193" s="126" t="s">
        <v>880</v>
      </c>
      <c r="G193" s="127" t="s">
        <v>181</v>
      </c>
      <c r="H193" s="128">
        <v>8.7620000000000005</v>
      </c>
      <c r="I193" s="129"/>
      <c r="J193" s="129">
        <f>ROUND(I193*H193,2)</f>
        <v>0</v>
      </c>
      <c r="K193" s="126" t="s">
        <v>707</v>
      </c>
      <c r="L193" s="29"/>
      <c r="M193" s="130" t="s">
        <v>3</v>
      </c>
      <c r="N193" s="131" t="s">
        <v>41</v>
      </c>
      <c r="O193" s="132">
        <v>0</v>
      </c>
      <c r="P193" s="132">
        <f>O193*H193</f>
        <v>0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137</v>
      </c>
      <c r="AT193" s="134" t="s">
        <v>132</v>
      </c>
      <c r="AU193" s="134" t="s">
        <v>78</v>
      </c>
      <c r="AY193" s="17" t="s">
        <v>130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7" t="s">
        <v>78</v>
      </c>
      <c r="BK193" s="135">
        <f>ROUND(I193*H193,2)</f>
        <v>0</v>
      </c>
      <c r="BL193" s="17" t="s">
        <v>137</v>
      </c>
      <c r="BM193" s="134" t="s">
        <v>571</v>
      </c>
    </row>
    <row r="194" spans="2:65" s="1" customFormat="1" x14ac:dyDescent="0.2">
      <c r="B194" s="29"/>
      <c r="D194" s="136" t="s">
        <v>139</v>
      </c>
      <c r="F194" s="137" t="s">
        <v>880</v>
      </c>
      <c r="L194" s="29"/>
      <c r="M194" s="138"/>
      <c r="T194" s="49"/>
      <c r="AT194" s="17" t="s">
        <v>139</v>
      </c>
      <c r="AU194" s="17" t="s">
        <v>78</v>
      </c>
    </row>
    <row r="195" spans="2:65" s="1" customFormat="1" ht="38.4" x14ac:dyDescent="0.2">
      <c r="B195" s="29"/>
      <c r="D195" s="136" t="s">
        <v>344</v>
      </c>
      <c r="F195" s="139" t="s">
        <v>881</v>
      </c>
      <c r="L195" s="29"/>
      <c r="M195" s="138"/>
      <c r="T195" s="49"/>
      <c r="AT195" s="17" t="s">
        <v>344</v>
      </c>
      <c r="AU195" s="17" t="s">
        <v>78</v>
      </c>
    </row>
    <row r="196" spans="2:65" s="1" customFormat="1" ht="16.5" customHeight="1" x14ac:dyDescent="0.2">
      <c r="B196" s="123"/>
      <c r="C196" s="124" t="s">
        <v>348</v>
      </c>
      <c r="D196" s="124" t="s">
        <v>132</v>
      </c>
      <c r="E196" s="125" t="s">
        <v>882</v>
      </c>
      <c r="F196" s="126" t="s">
        <v>883</v>
      </c>
      <c r="G196" s="127" t="s">
        <v>181</v>
      </c>
      <c r="H196" s="128">
        <v>38.200000000000003</v>
      </c>
      <c r="I196" s="129"/>
      <c r="J196" s="129">
        <f>ROUND(I196*H196,2)</f>
        <v>0</v>
      </c>
      <c r="K196" s="126" t="s">
        <v>707</v>
      </c>
      <c r="L196" s="29"/>
      <c r="M196" s="130" t="s">
        <v>3</v>
      </c>
      <c r="N196" s="131" t="s">
        <v>41</v>
      </c>
      <c r="O196" s="132">
        <v>0</v>
      </c>
      <c r="P196" s="132">
        <f>O196*H196</f>
        <v>0</v>
      </c>
      <c r="Q196" s="132">
        <v>0</v>
      </c>
      <c r="R196" s="132">
        <f>Q196*H196</f>
        <v>0</v>
      </c>
      <c r="S196" s="132">
        <v>0</v>
      </c>
      <c r="T196" s="133">
        <f>S196*H196</f>
        <v>0</v>
      </c>
      <c r="AR196" s="134" t="s">
        <v>137</v>
      </c>
      <c r="AT196" s="134" t="s">
        <v>132</v>
      </c>
      <c r="AU196" s="134" t="s">
        <v>78</v>
      </c>
      <c r="AY196" s="17" t="s">
        <v>130</v>
      </c>
      <c r="BE196" s="135">
        <f>IF(N196="základní",J196,0)</f>
        <v>0</v>
      </c>
      <c r="BF196" s="135">
        <f>IF(N196="snížená",J196,0)</f>
        <v>0</v>
      </c>
      <c r="BG196" s="135">
        <f>IF(N196="zákl. přenesená",J196,0)</f>
        <v>0</v>
      </c>
      <c r="BH196" s="135">
        <f>IF(N196="sníž. přenesená",J196,0)</f>
        <v>0</v>
      </c>
      <c r="BI196" s="135">
        <f>IF(N196="nulová",J196,0)</f>
        <v>0</v>
      </c>
      <c r="BJ196" s="17" t="s">
        <v>78</v>
      </c>
      <c r="BK196" s="135">
        <f>ROUND(I196*H196,2)</f>
        <v>0</v>
      </c>
      <c r="BL196" s="17" t="s">
        <v>137</v>
      </c>
      <c r="BM196" s="134" t="s">
        <v>580</v>
      </c>
    </row>
    <row r="197" spans="2:65" s="1" customFormat="1" x14ac:dyDescent="0.2">
      <c r="B197" s="29"/>
      <c r="D197" s="136" t="s">
        <v>139</v>
      </c>
      <c r="F197" s="137" t="s">
        <v>883</v>
      </c>
      <c r="L197" s="29"/>
      <c r="M197" s="138"/>
      <c r="T197" s="49"/>
      <c r="AT197" s="17" t="s">
        <v>139</v>
      </c>
      <c r="AU197" s="17" t="s">
        <v>78</v>
      </c>
    </row>
    <row r="198" spans="2:65" s="1" customFormat="1" ht="38.4" x14ac:dyDescent="0.2">
      <c r="B198" s="29"/>
      <c r="D198" s="136" t="s">
        <v>344</v>
      </c>
      <c r="F198" s="139" t="s">
        <v>884</v>
      </c>
      <c r="L198" s="29"/>
      <c r="M198" s="138"/>
      <c r="T198" s="49"/>
      <c r="AT198" s="17" t="s">
        <v>344</v>
      </c>
      <c r="AU198" s="17" t="s">
        <v>78</v>
      </c>
    </row>
    <row r="199" spans="2:65" s="11" customFormat="1" ht="25.95" customHeight="1" x14ac:dyDescent="0.25">
      <c r="B199" s="112"/>
      <c r="D199" s="113" t="s">
        <v>69</v>
      </c>
      <c r="E199" s="114" t="s">
        <v>178</v>
      </c>
      <c r="F199" s="114" t="s">
        <v>780</v>
      </c>
      <c r="J199" s="115">
        <f>BK199</f>
        <v>0</v>
      </c>
      <c r="L199" s="112"/>
      <c r="M199" s="116"/>
      <c r="P199" s="117">
        <f>SUM(P200:P211)</f>
        <v>0</v>
      </c>
      <c r="R199" s="117">
        <f>SUM(R200:R211)</f>
        <v>0</v>
      </c>
      <c r="T199" s="118">
        <f>SUM(T200:T211)</f>
        <v>0</v>
      </c>
      <c r="AR199" s="113" t="s">
        <v>78</v>
      </c>
      <c r="AT199" s="119" t="s">
        <v>69</v>
      </c>
      <c r="AU199" s="119" t="s">
        <v>70</v>
      </c>
      <c r="AY199" s="113" t="s">
        <v>130</v>
      </c>
      <c r="BK199" s="120">
        <f>SUM(BK200:BK211)</f>
        <v>0</v>
      </c>
    </row>
    <row r="200" spans="2:65" s="1" customFormat="1" ht="16.5" customHeight="1" x14ac:dyDescent="0.2">
      <c r="B200" s="123"/>
      <c r="C200" s="124" t="s">
        <v>354</v>
      </c>
      <c r="D200" s="124" t="s">
        <v>132</v>
      </c>
      <c r="E200" s="125" t="s">
        <v>784</v>
      </c>
      <c r="F200" s="126" t="s">
        <v>785</v>
      </c>
      <c r="G200" s="127" t="s">
        <v>181</v>
      </c>
      <c r="H200" s="128">
        <v>76.45</v>
      </c>
      <c r="I200" s="129"/>
      <c r="J200" s="129">
        <f>ROUND(I200*H200,2)</f>
        <v>0</v>
      </c>
      <c r="K200" s="126" t="s">
        <v>707</v>
      </c>
      <c r="L200" s="29"/>
      <c r="M200" s="130" t="s">
        <v>3</v>
      </c>
      <c r="N200" s="131" t="s">
        <v>41</v>
      </c>
      <c r="O200" s="132">
        <v>0</v>
      </c>
      <c r="P200" s="132">
        <f>O200*H200</f>
        <v>0</v>
      </c>
      <c r="Q200" s="132">
        <v>0</v>
      </c>
      <c r="R200" s="132">
        <f>Q200*H200</f>
        <v>0</v>
      </c>
      <c r="S200" s="132">
        <v>0</v>
      </c>
      <c r="T200" s="133">
        <f>S200*H200</f>
        <v>0</v>
      </c>
      <c r="AR200" s="134" t="s">
        <v>137</v>
      </c>
      <c r="AT200" s="134" t="s">
        <v>132</v>
      </c>
      <c r="AU200" s="134" t="s">
        <v>78</v>
      </c>
      <c r="AY200" s="17" t="s">
        <v>130</v>
      </c>
      <c r="BE200" s="135">
        <f>IF(N200="základní",J200,0)</f>
        <v>0</v>
      </c>
      <c r="BF200" s="135">
        <f>IF(N200="snížená",J200,0)</f>
        <v>0</v>
      </c>
      <c r="BG200" s="135">
        <f>IF(N200="zákl. přenesená",J200,0)</f>
        <v>0</v>
      </c>
      <c r="BH200" s="135">
        <f>IF(N200="sníž. přenesená",J200,0)</f>
        <v>0</v>
      </c>
      <c r="BI200" s="135">
        <f>IF(N200="nulová",J200,0)</f>
        <v>0</v>
      </c>
      <c r="BJ200" s="17" t="s">
        <v>78</v>
      </c>
      <c r="BK200" s="135">
        <f>ROUND(I200*H200,2)</f>
        <v>0</v>
      </c>
      <c r="BL200" s="17" t="s">
        <v>137</v>
      </c>
      <c r="BM200" s="134" t="s">
        <v>592</v>
      </c>
    </row>
    <row r="201" spans="2:65" s="1" customFormat="1" x14ac:dyDescent="0.2">
      <c r="B201" s="29"/>
      <c r="D201" s="136" t="s">
        <v>139</v>
      </c>
      <c r="F201" s="137" t="s">
        <v>785</v>
      </c>
      <c r="L201" s="29"/>
      <c r="M201" s="138"/>
      <c r="T201" s="49"/>
      <c r="AT201" s="17" t="s">
        <v>139</v>
      </c>
      <c r="AU201" s="17" t="s">
        <v>78</v>
      </c>
    </row>
    <row r="202" spans="2:65" s="1" customFormat="1" ht="86.4" x14ac:dyDescent="0.2">
      <c r="B202" s="29"/>
      <c r="D202" s="136" t="s">
        <v>344</v>
      </c>
      <c r="F202" s="139" t="s">
        <v>885</v>
      </c>
      <c r="L202" s="29"/>
      <c r="M202" s="138"/>
      <c r="T202" s="49"/>
      <c r="AT202" s="17" t="s">
        <v>344</v>
      </c>
      <c r="AU202" s="17" t="s">
        <v>78</v>
      </c>
    </row>
    <row r="203" spans="2:65" s="1" customFormat="1" ht="16.5" customHeight="1" x14ac:dyDescent="0.2">
      <c r="B203" s="123"/>
      <c r="C203" s="124" t="s">
        <v>360</v>
      </c>
      <c r="D203" s="124" t="s">
        <v>132</v>
      </c>
      <c r="E203" s="125" t="s">
        <v>787</v>
      </c>
      <c r="F203" s="126" t="s">
        <v>788</v>
      </c>
      <c r="G203" s="127" t="s">
        <v>181</v>
      </c>
      <c r="H203" s="128">
        <v>53.28</v>
      </c>
      <c r="I203" s="129"/>
      <c r="J203" s="129">
        <f>ROUND(I203*H203,2)</f>
        <v>0</v>
      </c>
      <c r="K203" s="126" t="s">
        <v>707</v>
      </c>
      <c r="L203" s="29"/>
      <c r="M203" s="130" t="s">
        <v>3</v>
      </c>
      <c r="N203" s="131" t="s">
        <v>41</v>
      </c>
      <c r="O203" s="132">
        <v>0</v>
      </c>
      <c r="P203" s="132">
        <f>O203*H203</f>
        <v>0</v>
      </c>
      <c r="Q203" s="132">
        <v>0</v>
      </c>
      <c r="R203" s="132">
        <f>Q203*H203</f>
        <v>0</v>
      </c>
      <c r="S203" s="132">
        <v>0</v>
      </c>
      <c r="T203" s="133">
        <f>S203*H203</f>
        <v>0</v>
      </c>
      <c r="AR203" s="134" t="s">
        <v>137</v>
      </c>
      <c r="AT203" s="134" t="s">
        <v>132</v>
      </c>
      <c r="AU203" s="134" t="s">
        <v>78</v>
      </c>
      <c r="AY203" s="17" t="s">
        <v>130</v>
      </c>
      <c r="BE203" s="135">
        <f>IF(N203="základní",J203,0)</f>
        <v>0</v>
      </c>
      <c r="BF203" s="135">
        <f>IF(N203="snížená",J203,0)</f>
        <v>0</v>
      </c>
      <c r="BG203" s="135">
        <f>IF(N203="zákl. přenesená",J203,0)</f>
        <v>0</v>
      </c>
      <c r="BH203" s="135">
        <f>IF(N203="sníž. přenesená",J203,0)</f>
        <v>0</v>
      </c>
      <c r="BI203" s="135">
        <f>IF(N203="nulová",J203,0)</f>
        <v>0</v>
      </c>
      <c r="BJ203" s="17" t="s">
        <v>78</v>
      </c>
      <c r="BK203" s="135">
        <f>ROUND(I203*H203,2)</f>
        <v>0</v>
      </c>
      <c r="BL203" s="17" t="s">
        <v>137</v>
      </c>
      <c r="BM203" s="134" t="s">
        <v>605</v>
      </c>
    </row>
    <row r="204" spans="2:65" s="1" customFormat="1" x14ac:dyDescent="0.2">
      <c r="B204" s="29"/>
      <c r="D204" s="136" t="s">
        <v>139</v>
      </c>
      <c r="F204" s="137" t="s">
        <v>788</v>
      </c>
      <c r="L204" s="29"/>
      <c r="M204" s="138"/>
      <c r="T204" s="49"/>
      <c r="AT204" s="17" t="s">
        <v>139</v>
      </c>
      <c r="AU204" s="17" t="s">
        <v>78</v>
      </c>
    </row>
    <row r="205" spans="2:65" s="1" customFormat="1" ht="86.4" x14ac:dyDescent="0.2">
      <c r="B205" s="29"/>
      <c r="D205" s="136" t="s">
        <v>344</v>
      </c>
      <c r="F205" s="139" t="s">
        <v>886</v>
      </c>
      <c r="L205" s="29"/>
      <c r="M205" s="138"/>
      <c r="T205" s="49"/>
      <c r="AT205" s="17" t="s">
        <v>344</v>
      </c>
      <c r="AU205" s="17" t="s">
        <v>78</v>
      </c>
    </row>
    <row r="206" spans="2:65" s="1" customFormat="1" ht="16.5" customHeight="1" x14ac:dyDescent="0.2">
      <c r="B206" s="123"/>
      <c r="C206" s="124" t="s">
        <v>366</v>
      </c>
      <c r="D206" s="124" t="s">
        <v>132</v>
      </c>
      <c r="E206" s="125" t="s">
        <v>887</v>
      </c>
      <c r="F206" s="126" t="s">
        <v>888</v>
      </c>
      <c r="G206" s="127" t="s">
        <v>181</v>
      </c>
      <c r="H206" s="128">
        <v>47.72</v>
      </c>
      <c r="I206" s="129"/>
      <c r="J206" s="129">
        <f>ROUND(I206*H206,2)</f>
        <v>0</v>
      </c>
      <c r="K206" s="126" t="s">
        <v>707</v>
      </c>
      <c r="L206" s="29"/>
      <c r="M206" s="130" t="s">
        <v>3</v>
      </c>
      <c r="N206" s="131" t="s">
        <v>41</v>
      </c>
      <c r="O206" s="132">
        <v>0</v>
      </c>
      <c r="P206" s="132">
        <f>O206*H206</f>
        <v>0</v>
      </c>
      <c r="Q206" s="132">
        <v>0</v>
      </c>
      <c r="R206" s="132">
        <f>Q206*H206</f>
        <v>0</v>
      </c>
      <c r="S206" s="132">
        <v>0</v>
      </c>
      <c r="T206" s="133">
        <f>S206*H206</f>
        <v>0</v>
      </c>
      <c r="AR206" s="134" t="s">
        <v>137</v>
      </c>
      <c r="AT206" s="134" t="s">
        <v>132</v>
      </c>
      <c r="AU206" s="134" t="s">
        <v>78</v>
      </c>
      <c r="AY206" s="17" t="s">
        <v>130</v>
      </c>
      <c r="BE206" s="135">
        <f>IF(N206="základní",J206,0)</f>
        <v>0</v>
      </c>
      <c r="BF206" s="135">
        <f>IF(N206="snížená",J206,0)</f>
        <v>0</v>
      </c>
      <c r="BG206" s="135">
        <f>IF(N206="zákl. přenesená",J206,0)</f>
        <v>0</v>
      </c>
      <c r="BH206" s="135">
        <f>IF(N206="sníž. přenesená",J206,0)</f>
        <v>0</v>
      </c>
      <c r="BI206" s="135">
        <f>IF(N206="nulová",J206,0)</f>
        <v>0</v>
      </c>
      <c r="BJ206" s="17" t="s">
        <v>78</v>
      </c>
      <c r="BK206" s="135">
        <f>ROUND(I206*H206,2)</f>
        <v>0</v>
      </c>
      <c r="BL206" s="17" t="s">
        <v>137</v>
      </c>
      <c r="BM206" s="134" t="s">
        <v>616</v>
      </c>
    </row>
    <row r="207" spans="2:65" s="1" customFormat="1" x14ac:dyDescent="0.2">
      <c r="B207" s="29"/>
      <c r="D207" s="136" t="s">
        <v>139</v>
      </c>
      <c r="F207" s="137" t="s">
        <v>888</v>
      </c>
      <c r="L207" s="29"/>
      <c r="M207" s="138"/>
      <c r="T207" s="49"/>
      <c r="AT207" s="17" t="s">
        <v>139</v>
      </c>
      <c r="AU207" s="17" t="s">
        <v>78</v>
      </c>
    </row>
    <row r="208" spans="2:65" s="1" customFormat="1" ht="48" x14ac:dyDescent="0.2">
      <c r="B208" s="29"/>
      <c r="D208" s="136" t="s">
        <v>344</v>
      </c>
      <c r="F208" s="139" t="s">
        <v>889</v>
      </c>
      <c r="L208" s="29"/>
      <c r="M208" s="138"/>
      <c r="T208" s="49"/>
      <c r="AT208" s="17" t="s">
        <v>344</v>
      </c>
      <c r="AU208" s="17" t="s">
        <v>78</v>
      </c>
    </row>
    <row r="209" spans="2:65" s="1" customFormat="1" ht="16.5" customHeight="1" x14ac:dyDescent="0.2">
      <c r="B209" s="123"/>
      <c r="C209" s="124" t="s">
        <v>372</v>
      </c>
      <c r="D209" s="124" t="s">
        <v>132</v>
      </c>
      <c r="E209" s="125" t="s">
        <v>890</v>
      </c>
      <c r="F209" s="126" t="s">
        <v>891</v>
      </c>
      <c r="G209" s="127" t="s">
        <v>181</v>
      </c>
      <c r="H209" s="128">
        <v>6.09</v>
      </c>
      <c r="I209" s="129"/>
      <c r="J209" s="129">
        <f>ROUND(I209*H209,2)</f>
        <v>0</v>
      </c>
      <c r="K209" s="126" t="s">
        <v>707</v>
      </c>
      <c r="L209" s="29"/>
      <c r="M209" s="130" t="s">
        <v>3</v>
      </c>
      <c r="N209" s="131" t="s">
        <v>41</v>
      </c>
      <c r="O209" s="132">
        <v>0</v>
      </c>
      <c r="P209" s="132">
        <f>O209*H209</f>
        <v>0</v>
      </c>
      <c r="Q209" s="132">
        <v>0</v>
      </c>
      <c r="R209" s="132">
        <f>Q209*H209</f>
        <v>0</v>
      </c>
      <c r="S209" s="132">
        <v>0</v>
      </c>
      <c r="T209" s="133">
        <f>S209*H209</f>
        <v>0</v>
      </c>
      <c r="AR209" s="134" t="s">
        <v>137</v>
      </c>
      <c r="AT209" s="134" t="s">
        <v>132</v>
      </c>
      <c r="AU209" s="134" t="s">
        <v>78</v>
      </c>
      <c r="AY209" s="17" t="s">
        <v>130</v>
      </c>
      <c r="BE209" s="135">
        <f>IF(N209="základní",J209,0)</f>
        <v>0</v>
      </c>
      <c r="BF209" s="135">
        <f>IF(N209="snížená",J209,0)</f>
        <v>0</v>
      </c>
      <c r="BG209" s="135">
        <f>IF(N209="zákl. přenesená",J209,0)</f>
        <v>0</v>
      </c>
      <c r="BH209" s="135">
        <f>IF(N209="sníž. přenesená",J209,0)</f>
        <v>0</v>
      </c>
      <c r="BI209" s="135">
        <f>IF(N209="nulová",J209,0)</f>
        <v>0</v>
      </c>
      <c r="BJ209" s="17" t="s">
        <v>78</v>
      </c>
      <c r="BK209" s="135">
        <f>ROUND(I209*H209,2)</f>
        <v>0</v>
      </c>
      <c r="BL209" s="17" t="s">
        <v>137</v>
      </c>
      <c r="BM209" s="134" t="s">
        <v>627</v>
      </c>
    </row>
    <row r="210" spans="2:65" s="1" customFormat="1" x14ac:dyDescent="0.2">
      <c r="B210" s="29"/>
      <c r="D210" s="136" t="s">
        <v>139</v>
      </c>
      <c r="F210" s="137" t="s">
        <v>891</v>
      </c>
      <c r="L210" s="29"/>
      <c r="M210" s="138"/>
      <c r="T210" s="49"/>
      <c r="AT210" s="17" t="s">
        <v>139</v>
      </c>
      <c r="AU210" s="17" t="s">
        <v>78</v>
      </c>
    </row>
    <row r="211" spans="2:65" s="1" customFormat="1" ht="48" x14ac:dyDescent="0.2">
      <c r="B211" s="29"/>
      <c r="D211" s="136" t="s">
        <v>344</v>
      </c>
      <c r="F211" s="139" t="s">
        <v>892</v>
      </c>
      <c r="L211" s="29"/>
      <c r="M211" s="138"/>
      <c r="T211" s="49"/>
      <c r="AT211" s="17" t="s">
        <v>344</v>
      </c>
      <c r="AU211" s="17" t="s">
        <v>78</v>
      </c>
    </row>
    <row r="212" spans="2:65" s="11" customFormat="1" ht="25.95" customHeight="1" x14ac:dyDescent="0.25">
      <c r="B212" s="112"/>
      <c r="D212" s="113" t="s">
        <v>69</v>
      </c>
      <c r="E212" s="114" t="s">
        <v>185</v>
      </c>
      <c r="F212" s="114" t="s">
        <v>790</v>
      </c>
      <c r="J212" s="115">
        <f>BK212</f>
        <v>0</v>
      </c>
      <c r="L212" s="112"/>
      <c r="M212" s="116"/>
      <c r="P212" s="117">
        <f>SUM(P213:P218)</f>
        <v>0</v>
      </c>
      <c r="R212" s="117">
        <f>SUM(R213:R218)</f>
        <v>0</v>
      </c>
      <c r="T212" s="118">
        <f>SUM(T213:T218)</f>
        <v>0</v>
      </c>
      <c r="AR212" s="113" t="s">
        <v>78</v>
      </c>
      <c r="AT212" s="119" t="s">
        <v>69</v>
      </c>
      <c r="AU212" s="119" t="s">
        <v>70</v>
      </c>
      <c r="AY212" s="113" t="s">
        <v>130</v>
      </c>
      <c r="BK212" s="120">
        <f>SUM(BK213:BK218)</f>
        <v>0</v>
      </c>
    </row>
    <row r="213" spans="2:65" s="1" customFormat="1" ht="16.5" customHeight="1" x14ac:dyDescent="0.2">
      <c r="B213" s="123"/>
      <c r="C213" s="124" t="s">
        <v>378</v>
      </c>
      <c r="D213" s="124" t="s">
        <v>132</v>
      </c>
      <c r="E213" s="125" t="s">
        <v>791</v>
      </c>
      <c r="F213" s="126" t="s">
        <v>792</v>
      </c>
      <c r="G213" s="127" t="s">
        <v>211</v>
      </c>
      <c r="H213" s="128">
        <v>34.4</v>
      </c>
      <c r="I213" s="129"/>
      <c r="J213" s="129">
        <f>ROUND(I213*H213,2)</f>
        <v>0</v>
      </c>
      <c r="K213" s="126" t="s">
        <v>707</v>
      </c>
      <c r="L213" s="29"/>
      <c r="M213" s="130" t="s">
        <v>3</v>
      </c>
      <c r="N213" s="131" t="s">
        <v>41</v>
      </c>
      <c r="O213" s="132">
        <v>0</v>
      </c>
      <c r="P213" s="132">
        <f>O213*H213</f>
        <v>0</v>
      </c>
      <c r="Q213" s="132">
        <v>0</v>
      </c>
      <c r="R213" s="132">
        <f>Q213*H213</f>
        <v>0</v>
      </c>
      <c r="S213" s="132">
        <v>0</v>
      </c>
      <c r="T213" s="133">
        <f>S213*H213</f>
        <v>0</v>
      </c>
      <c r="AR213" s="134" t="s">
        <v>137</v>
      </c>
      <c r="AT213" s="134" t="s">
        <v>132</v>
      </c>
      <c r="AU213" s="134" t="s">
        <v>78</v>
      </c>
      <c r="AY213" s="17" t="s">
        <v>130</v>
      </c>
      <c r="BE213" s="135">
        <f>IF(N213="základní",J213,0)</f>
        <v>0</v>
      </c>
      <c r="BF213" s="135">
        <f>IF(N213="snížená",J213,0)</f>
        <v>0</v>
      </c>
      <c r="BG213" s="135">
        <f>IF(N213="zákl. přenesená",J213,0)</f>
        <v>0</v>
      </c>
      <c r="BH213" s="135">
        <f>IF(N213="sníž. přenesená",J213,0)</f>
        <v>0</v>
      </c>
      <c r="BI213" s="135">
        <f>IF(N213="nulová",J213,0)</f>
        <v>0</v>
      </c>
      <c r="BJ213" s="17" t="s">
        <v>78</v>
      </c>
      <c r="BK213" s="135">
        <f>ROUND(I213*H213,2)</f>
        <v>0</v>
      </c>
      <c r="BL213" s="17" t="s">
        <v>137</v>
      </c>
      <c r="BM213" s="134" t="s">
        <v>642</v>
      </c>
    </row>
    <row r="214" spans="2:65" s="1" customFormat="1" x14ac:dyDescent="0.2">
      <c r="B214" s="29"/>
      <c r="D214" s="136" t="s">
        <v>139</v>
      </c>
      <c r="F214" s="137" t="s">
        <v>792</v>
      </c>
      <c r="L214" s="29"/>
      <c r="M214" s="138"/>
      <c r="T214" s="49"/>
      <c r="AT214" s="17" t="s">
        <v>139</v>
      </c>
      <c r="AU214" s="17" t="s">
        <v>78</v>
      </c>
    </row>
    <row r="215" spans="2:65" s="1" customFormat="1" ht="115.2" x14ac:dyDescent="0.2">
      <c r="B215" s="29"/>
      <c r="D215" s="136" t="s">
        <v>344</v>
      </c>
      <c r="F215" s="139" t="s">
        <v>893</v>
      </c>
      <c r="L215" s="29"/>
      <c r="M215" s="138"/>
      <c r="T215" s="49"/>
      <c r="AT215" s="17" t="s">
        <v>344</v>
      </c>
      <c r="AU215" s="17" t="s">
        <v>78</v>
      </c>
    </row>
    <row r="216" spans="2:65" s="1" customFormat="1" ht="16.5" customHeight="1" x14ac:dyDescent="0.2">
      <c r="B216" s="123"/>
      <c r="C216" s="124" t="s">
        <v>384</v>
      </c>
      <c r="D216" s="124" t="s">
        <v>132</v>
      </c>
      <c r="E216" s="125" t="s">
        <v>894</v>
      </c>
      <c r="F216" s="126" t="s">
        <v>895</v>
      </c>
      <c r="G216" s="127" t="s">
        <v>211</v>
      </c>
      <c r="H216" s="128">
        <v>10</v>
      </c>
      <c r="I216" s="129"/>
      <c r="J216" s="129">
        <f>ROUND(I216*H216,2)</f>
        <v>0</v>
      </c>
      <c r="K216" s="126" t="s">
        <v>707</v>
      </c>
      <c r="L216" s="29"/>
      <c r="M216" s="130" t="s">
        <v>3</v>
      </c>
      <c r="N216" s="131" t="s">
        <v>41</v>
      </c>
      <c r="O216" s="132">
        <v>0</v>
      </c>
      <c r="P216" s="132">
        <f>O216*H216</f>
        <v>0</v>
      </c>
      <c r="Q216" s="132">
        <v>0</v>
      </c>
      <c r="R216" s="132">
        <f>Q216*H216</f>
        <v>0</v>
      </c>
      <c r="S216" s="132">
        <v>0</v>
      </c>
      <c r="T216" s="133">
        <f>S216*H216</f>
        <v>0</v>
      </c>
      <c r="AR216" s="134" t="s">
        <v>137</v>
      </c>
      <c r="AT216" s="134" t="s">
        <v>132</v>
      </c>
      <c r="AU216" s="134" t="s">
        <v>78</v>
      </c>
      <c r="AY216" s="17" t="s">
        <v>130</v>
      </c>
      <c r="BE216" s="135">
        <f>IF(N216="základní",J216,0)</f>
        <v>0</v>
      </c>
      <c r="BF216" s="135">
        <f>IF(N216="snížená",J216,0)</f>
        <v>0</v>
      </c>
      <c r="BG216" s="135">
        <f>IF(N216="zákl. přenesená",J216,0)</f>
        <v>0</v>
      </c>
      <c r="BH216" s="135">
        <f>IF(N216="sníž. přenesená",J216,0)</f>
        <v>0</v>
      </c>
      <c r="BI216" s="135">
        <f>IF(N216="nulová",J216,0)</f>
        <v>0</v>
      </c>
      <c r="BJ216" s="17" t="s">
        <v>78</v>
      </c>
      <c r="BK216" s="135">
        <f>ROUND(I216*H216,2)</f>
        <v>0</v>
      </c>
      <c r="BL216" s="17" t="s">
        <v>137</v>
      </c>
      <c r="BM216" s="134" t="s">
        <v>664</v>
      </c>
    </row>
    <row r="217" spans="2:65" s="1" customFormat="1" x14ac:dyDescent="0.2">
      <c r="B217" s="29"/>
      <c r="D217" s="136" t="s">
        <v>139</v>
      </c>
      <c r="F217" s="137" t="s">
        <v>895</v>
      </c>
      <c r="L217" s="29"/>
      <c r="M217" s="138"/>
      <c r="T217" s="49"/>
      <c r="AT217" s="17" t="s">
        <v>139</v>
      </c>
      <c r="AU217" s="17" t="s">
        <v>78</v>
      </c>
    </row>
    <row r="218" spans="2:65" s="1" customFormat="1" ht="105.6" x14ac:dyDescent="0.2">
      <c r="B218" s="29"/>
      <c r="D218" s="136" t="s">
        <v>344</v>
      </c>
      <c r="F218" s="139" t="s">
        <v>896</v>
      </c>
      <c r="L218" s="29"/>
      <c r="M218" s="138"/>
      <c r="T218" s="49"/>
      <c r="AT218" s="17" t="s">
        <v>344</v>
      </c>
      <c r="AU218" s="17" t="s">
        <v>78</v>
      </c>
    </row>
    <row r="219" spans="2:65" s="11" customFormat="1" ht="25.95" customHeight="1" x14ac:dyDescent="0.25">
      <c r="B219" s="112"/>
      <c r="D219" s="113" t="s">
        <v>69</v>
      </c>
      <c r="E219" s="114" t="s">
        <v>190</v>
      </c>
      <c r="F219" s="114" t="s">
        <v>794</v>
      </c>
      <c r="J219" s="115">
        <f>BK219</f>
        <v>0</v>
      </c>
      <c r="L219" s="112"/>
      <c r="M219" s="116"/>
      <c r="P219" s="117">
        <f>SUM(P220:P246)</f>
        <v>0</v>
      </c>
      <c r="R219" s="117">
        <f>SUM(R220:R246)</f>
        <v>0</v>
      </c>
      <c r="T219" s="118">
        <f>SUM(T220:T246)</f>
        <v>0</v>
      </c>
      <c r="AR219" s="113" t="s">
        <v>78</v>
      </c>
      <c r="AT219" s="119" t="s">
        <v>69</v>
      </c>
      <c r="AU219" s="119" t="s">
        <v>70</v>
      </c>
      <c r="AY219" s="113" t="s">
        <v>130</v>
      </c>
      <c r="BK219" s="120">
        <f>SUM(BK220:BK246)</f>
        <v>0</v>
      </c>
    </row>
    <row r="220" spans="2:65" s="1" customFormat="1" ht="16.5" customHeight="1" x14ac:dyDescent="0.2">
      <c r="B220" s="123"/>
      <c r="C220" s="124" t="s">
        <v>390</v>
      </c>
      <c r="D220" s="124" t="s">
        <v>132</v>
      </c>
      <c r="E220" s="125" t="s">
        <v>795</v>
      </c>
      <c r="F220" s="126" t="s">
        <v>796</v>
      </c>
      <c r="G220" s="127" t="s">
        <v>211</v>
      </c>
      <c r="H220" s="128">
        <v>3.3</v>
      </c>
      <c r="I220" s="129"/>
      <c r="J220" s="129">
        <f>ROUND(I220*H220,2)</f>
        <v>0</v>
      </c>
      <c r="K220" s="126" t="s">
        <v>707</v>
      </c>
      <c r="L220" s="29"/>
      <c r="M220" s="130" t="s">
        <v>3</v>
      </c>
      <c r="N220" s="131" t="s">
        <v>41</v>
      </c>
      <c r="O220" s="132">
        <v>0</v>
      </c>
      <c r="P220" s="132">
        <f>O220*H220</f>
        <v>0</v>
      </c>
      <c r="Q220" s="132">
        <v>0</v>
      </c>
      <c r="R220" s="132">
        <f>Q220*H220</f>
        <v>0</v>
      </c>
      <c r="S220" s="132">
        <v>0</v>
      </c>
      <c r="T220" s="133">
        <f>S220*H220</f>
        <v>0</v>
      </c>
      <c r="AR220" s="134" t="s">
        <v>137</v>
      </c>
      <c r="AT220" s="134" t="s">
        <v>132</v>
      </c>
      <c r="AU220" s="134" t="s">
        <v>78</v>
      </c>
      <c r="AY220" s="17" t="s">
        <v>130</v>
      </c>
      <c r="BE220" s="135">
        <f>IF(N220="základní",J220,0)</f>
        <v>0</v>
      </c>
      <c r="BF220" s="135">
        <f>IF(N220="snížená",J220,0)</f>
        <v>0</v>
      </c>
      <c r="BG220" s="135">
        <f>IF(N220="zákl. přenesená",J220,0)</f>
        <v>0</v>
      </c>
      <c r="BH220" s="135">
        <f>IF(N220="sníž. přenesená",J220,0)</f>
        <v>0</v>
      </c>
      <c r="BI220" s="135">
        <f>IF(N220="nulová",J220,0)</f>
        <v>0</v>
      </c>
      <c r="BJ220" s="17" t="s">
        <v>78</v>
      </c>
      <c r="BK220" s="135">
        <f>ROUND(I220*H220,2)</f>
        <v>0</v>
      </c>
      <c r="BL220" s="17" t="s">
        <v>137</v>
      </c>
      <c r="BM220" s="134" t="s">
        <v>679</v>
      </c>
    </row>
    <row r="221" spans="2:65" s="1" customFormat="1" x14ac:dyDescent="0.2">
      <c r="B221" s="29"/>
      <c r="D221" s="136" t="s">
        <v>139</v>
      </c>
      <c r="F221" s="137" t="s">
        <v>796</v>
      </c>
      <c r="L221" s="29"/>
      <c r="M221" s="138"/>
      <c r="T221" s="49"/>
      <c r="AT221" s="17" t="s">
        <v>139</v>
      </c>
      <c r="AU221" s="17" t="s">
        <v>78</v>
      </c>
    </row>
    <row r="222" spans="2:65" s="1" customFormat="1" ht="48" x14ac:dyDescent="0.2">
      <c r="B222" s="29"/>
      <c r="D222" s="136" t="s">
        <v>344</v>
      </c>
      <c r="F222" s="139" t="s">
        <v>897</v>
      </c>
      <c r="L222" s="29"/>
      <c r="M222" s="138"/>
      <c r="T222" s="49"/>
      <c r="AT222" s="17" t="s">
        <v>344</v>
      </c>
      <c r="AU222" s="17" t="s">
        <v>78</v>
      </c>
    </row>
    <row r="223" spans="2:65" s="1" customFormat="1" ht="16.5" customHeight="1" x14ac:dyDescent="0.2">
      <c r="B223" s="123"/>
      <c r="C223" s="124" t="s">
        <v>397</v>
      </c>
      <c r="D223" s="124" t="s">
        <v>132</v>
      </c>
      <c r="E223" s="125" t="s">
        <v>531</v>
      </c>
      <c r="F223" s="126" t="s">
        <v>532</v>
      </c>
      <c r="G223" s="127" t="s">
        <v>211</v>
      </c>
      <c r="H223" s="128">
        <v>11.8</v>
      </c>
      <c r="I223" s="129"/>
      <c r="J223" s="129">
        <f>ROUND(I223*H223,2)</f>
        <v>0</v>
      </c>
      <c r="K223" s="126" t="s">
        <v>707</v>
      </c>
      <c r="L223" s="29"/>
      <c r="M223" s="130" t="s">
        <v>3</v>
      </c>
      <c r="N223" s="131" t="s">
        <v>41</v>
      </c>
      <c r="O223" s="132">
        <v>0</v>
      </c>
      <c r="P223" s="132">
        <f>O223*H223</f>
        <v>0</v>
      </c>
      <c r="Q223" s="132">
        <v>0</v>
      </c>
      <c r="R223" s="132">
        <f>Q223*H223</f>
        <v>0</v>
      </c>
      <c r="S223" s="132">
        <v>0</v>
      </c>
      <c r="T223" s="133">
        <f>S223*H223</f>
        <v>0</v>
      </c>
      <c r="AR223" s="134" t="s">
        <v>137</v>
      </c>
      <c r="AT223" s="134" t="s">
        <v>132</v>
      </c>
      <c r="AU223" s="134" t="s">
        <v>78</v>
      </c>
      <c r="AY223" s="17" t="s">
        <v>130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7" t="s">
        <v>78</v>
      </c>
      <c r="BK223" s="135">
        <f>ROUND(I223*H223,2)</f>
        <v>0</v>
      </c>
      <c r="BL223" s="17" t="s">
        <v>137</v>
      </c>
      <c r="BM223" s="134" t="s">
        <v>898</v>
      </c>
    </row>
    <row r="224" spans="2:65" s="1" customFormat="1" x14ac:dyDescent="0.2">
      <c r="B224" s="29"/>
      <c r="D224" s="136" t="s">
        <v>139</v>
      </c>
      <c r="F224" s="137" t="s">
        <v>532</v>
      </c>
      <c r="L224" s="29"/>
      <c r="M224" s="138"/>
      <c r="T224" s="49"/>
      <c r="AT224" s="17" t="s">
        <v>139</v>
      </c>
      <c r="AU224" s="17" t="s">
        <v>78</v>
      </c>
    </row>
    <row r="225" spans="2:65" s="1" customFormat="1" ht="48" x14ac:dyDescent="0.2">
      <c r="B225" s="29"/>
      <c r="D225" s="136" t="s">
        <v>344</v>
      </c>
      <c r="F225" s="139" t="s">
        <v>899</v>
      </c>
      <c r="L225" s="29"/>
      <c r="M225" s="138"/>
      <c r="T225" s="49"/>
      <c r="AT225" s="17" t="s">
        <v>344</v>
      </c>
      <c r="AU225" s="17" t="s">
        <v>78</v>
      </c>
    </row>
    <row r="226" spans="2:65" s="1" customFormat="1" ht="16.5" customHeight="1" x14ac:dyDescent="0.2">
      <c r="B226" s="123"/>
      <c r="C226" s="124" t="s">
        <v>404</v>
      </c>
      <c r="D226" s="124" t="s">
        <v>132</v>
      </c>
      <c r="E226" s="125" t="s">
        <v>545</v>
      </c>
      <c r="F226" s="126" t="s">
        <v>546</v>
      </c>
      <c r="G226" s="127" t="s">
        <v>211</v>
      </c>
      <c r="H226" s="128">
        <v>16</v>
      </c>
      <c r="I226" s="129"/>
      <c r="J226" s="129">
        <f>ROUND(I226*H226,2)</f>
        <v>0</v>
      </c>
      <c r="K226" s="126" t="s">
        <v>707</v>
      </c>
      <c r="L226" s="29"/>
      <c r="M226" s="130" t="s">
        <v>3</v>
      </c>
      <c r="N226" s="131" t="s">
        <v>41</v>
      </c>
      <c r="O226" s="132">
        <v>0</v>
      </c>
      <c r="P226" s="132">
        <f>O226*H226</f>
        <v>0</v>
      </c>
      <c r="Q226" s="132">
        <v>0</v>
      </c>
      <c r="R226" s="132">
        <f>Q226*H226</f>
        <v>0</v>
      </c>
      <c r="S226" s="132">
        <v>0</v>
      </c>
      <c r="T226" s="133">
        <f>S226*H226</f>
        <v>0</v>
      </c>
      <c r="AR226" s="134" t="s">
        <v>137</v>
      </c>
      <c r="AT226" s="134" t="s">
        <v>132</v>
      </c>
      <c r="AU226" s="134" t="s">
        <v>78</v>
      </c>
      <c r="AY226" s="17" t="s">
        <v>130</v>
      </c>
      <c r="BE226" s="135">
        <f>IF(N226="základní",J226,0)</f>
        <v>0</v>
      </c>
      <c r="BF226" s="135">
        <f>IF(N226="snížená",J226,0)</f>
        <v>0</v>
      </c>
      <c r="BG226" s="135">
        <f>IF(N226="zákl. přenesená",J226,0)</f>
        <v>0</v>
      </c>
      <c r="BH226" s="135">
        <f>IF(N226="sníž. přenesená",J226,0)</f>
        <v>0</v>
      </c>
      <c r="BI226" s="135">
        <f>IF(N226="nulová",J226,0)</f>
        <v>0</v>
      </c>
      <c r="BJ226" s="17" t="s">
        <v>78</v>
      </c>
      <c r="BK226" s="135">
        <f>ROUND(I226*H226,2)</f>
        <v>0</v>
      </c>
      <c r="BL226" s="17" t="s">
        <v>137</v>
      </c>
      <c r="BM226" s="134" t="s">
        <v>900</v>
      </c>
    </row>
    <row r="227" spans="2:65" s="1" customFormat="1" x14ac:dyDescent="0.2">
      <c r="B227" s="29"/>
      <c r="D227" s="136" t="s">
        <v>139</v>
      </c>
      <c r="F227" s="137" t="s">
        <v>546</v>
      </c>
      <c r="L227" s="29"/>
      <c r="M227" s="138"/>
      <c r="T227" s="49"/>
      <c r="AT227" s="17" t="s">
        <v>139</v>
      </c>
      <c r="AU227" s="17" t="s">
        <v>78</v>
      </c>
    </row>
    <row r="228" spans="2:65" s="1" customFormat="1" ht="67.2" x14ac:dyDescent="0.2">
      <c r="B228" s="29"/>
      <c r="D228" s="136" t="s">
        <v>344</v>
      </c>
      <c r="F228" s="139" t="s">
        <v>901</v>
      </c>
      <c r="L228" s="29"/>
      <c r="M228" s="138"/>
      <c r="T228" s="49"/>
      <c r="AT228" s="17" t="s">
        <v>344</v>
      </c>
      <c r="AU228" s="17" t="s">
        <v>78</v>
      </c>
    </row>
    <row r="229" spans="2:65" s="1" customFormat="1" ht="16.5" customHeight="1" x14ac:dyDescent="0.2">
      <c r="B229" s="123"/>
      <c r="C229" s="124" t="s">
        <v>411</v>
      </c>
      <c r="D229" s="124" t="s">
        <v>132</v>
      </c>
      <c r="E229" s="125" t="s">
        <v>902</v>
      </c>
      <c r="F229" s="126" t="s">
        <v>903</v>
      </c>
      <c r="G229" s="127" t="s">
        <v>181</v>
      </c>
      <c r="H229" s="128">
        <v>38.200000000000003</v>
      </c>
      <c r="I229" s="129"/>
      <c r="J229" s="129">
        <f>ROUND(I229*H229,2)</f>
        <v>0</v>
      </c>
      <c r="K229" s="126" t="s">
        <v>707</v>
      </c>
      <c r="L229" s="29"/>
      <c r="M229" s="130" t="s">
        <v>3</v>
      </c>
      <c r="N229" s="131" t="s">
        <v>41</v>
      </c>
      <c r="O229" s="132">
        <v>0</v>
      </c>
      <c r="P229" s="132">
        <f>O229*H229</f>
        <v>0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137</v>
      </c>
      <c r="AT229" s="134" t="s">
        <v>132</v>
      </c>
      <c r="AU229" s="134" t="s">
        <v>78</v>
      </c>
      <c r="AY229" s="17" t="s">
        <v>130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7" t="s">
        <v>78</v>
      </c>
      <c r="BK229" s="135">
        <f>ROUND(I229*H229,2)</f>
        <v>0</v>
      </c>
      <c r="BL229" s="17" t="s">
        <v>137</v>
      </c>
      <c r="BM229" s="134" t="s">
        <v>904</v>
      </c>
    </row>
    <row r="230" spans="2:65" s="1" customFormat="1" x14ac:dyDescent="0.2">
      <c r="B230" s="29"/>
      <c r="D230" s="136" t="s">
        <v>139</v>
      </c>
      <c r="F230" s="137" t="s">
        <v>903</v>
      </c>
      <c r="L230" s="29"/>
      <c r="M230" s="138"/>
      <c r="T230" s="49"/>
      <c r="AT230" s="17" t="s">
        <v>139</v>
      </c>
      <c r="AU230" s="17" t="s">
        <v>78</v>
      </c>
    </row>
    <row r="231" spans="2:65" s="1" customFormat="1" ht="19.2" x14ac:dyDescent="0.2">
      <c r="B231" s="29"/>
      <c r="D231" s="136" t="s">
        <v>344</v>
      </c>
      <c r="F231" s="139" t="s">
        <v>905</v>
      </c>
      <c r="L231" s="29"/>
      <c r="M231" s="138"/>
      <c r="T231" s="49"/>
      <c r="AT231" s="17" t="s">
        <v>344</v>
      </c>
      <c r="AU231" s="17" t="s">
        <v>78</v>
      </c>
    </row>
    <row r="232" spans="2:65" s="1" customFormat="1" ht="16.5" customHeight="1" x14ac:dyDescent="0.2">
      <c r="B232" s="123"/>
      <c r="C232" s="124" t="s">
        <v>417</v>
      </c>
      <c r="D232" s="124" t="s">
        <v>132</v>
      </c>
      <c r="E232" s="125" t="s">
        <v>906</v>
      </c>
      <c r="F232" s="126" t="s">
        <v>907</v>
      </c>
      <c r="G232" s="127" t="s">
        <v>181</v>
      </c>
      <c r="H232" s="128">
        <v>47.72</v>
      </c>
      <c r="I232" s="129"/>
      <c r="J232" s="129">
        <f>ROUND(I232*H232,2)</f>
        <v>0</v>
      </c>
      <c r="K232" s="126" t="s">
        <v>707</v>
      </c>
      <c r="L232" s="29"/>
      <c r="M232" s="130" t="s">
        <v>3</v>
      </c>
      <c r="N232" s="131" t="s">
        <v>41</v>
      </c>
      <c r="O232" s="132">
        <v>0</v>
      </c>
      <c r="P232" s="132">
        <f>O232*H232</f>
        <v>0</v>
      </c>
      <c r="Q232" s="132">
        <v>0</v>
      </c>
      <c r="R232" s="132">
        <f>Q232*H232</f>
        <v>0</v>
      </c>
      <c r="S232" s="132">
        <v>0</v>
      </c>
      <c r="T232" s="133">
        <f>S232*H232</f>
        <v>0</v>
      </c>
      <c r="AR232" s="134" t="s">
        <v>137</v>
      </c>
      <c r="AT232" s="134" t="s">
        <v>132</v>
      </c>
      <c r="AU232" s="134" t="s">
        <v>78</v>
      </c>
      <c r="AY232" s="17" t="s">
        <v>130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7" t="s">
        <v>78</v>
      </c>
      <c r="BK232" s="135">
        <f>ROUND(I232*H232,2)</f>
        <v>0</v>
      </c>
      <c r="BL232" s="17" t="s">
        <v>137</v>
      </c>
      <c r="BM232" s="134" t="s">
        <v>908</v>
      </c>
    </row>
    <row r="233" spans="2:65" s="1" customFormat="1" x14ac:dyDescent="0.2">
      <c r="B233" s="29"/>
      <c r="D233" s="136" t="s">
        <v>139</v>
      </c>
      <c r="F233" s="137" t="s">
        <v>907</v>
      </c>
      <c r="L233" s="29"/>
      <c r="M233" s="138"/>
      <c r="T233" s="49"/>
      <c r="AT233" s="17" t="s">
        <v>139</v>
      </c>
      <c r="AU233" s="17" t="s">
        <v>78</v>
      </c>
    </row>
    <row r="234" spans="2:65" s="1" customFormat="1" ht="19.2" x14ac:dyDescent="0.2">
      <c r="B234" s="29"/>
      <c r="D234" s="136" t="s">
        <v>344</v>
      </c>
      <c r="F234" s="139" t="s">
        <v>905</v>
      </c>
      <c r="L234" s="29"/>
      <c r="M234" s="138"/>
      <c r="T234" s="49"/>
      <c r="AT234" s="17" t="s">
        <v>344</v>
      </c>
      <c r="AU234" s="17" t="s">
        <v>78</v>
      </c>
    </row>
    <row r="235" spans="2:65" s="1" customFormat="1" ht="16.5" customHeight="1" x14ac:dyDescent="0.2">
      <c r="B235" s="123"/>
      <c r="C235" s="124" t="s">
        <v>423</v>
      </c>
      <c r="D235" s="124" t="s">
        <v>132</v>
      </c>
      <c r="E235" s="125" t="s">
        <v>909</v>
      </c>
      <c r="F235" s="126" t="s">
        <v>910</v>
      </c>
      <c r="G235" s="127" t="s">
        <v>181</v>
      </c>
      <c r="H235" s="128">
        <v>87.62</v>
      </c>
      <c r="I235" s="129"/>
      <c r="J235" s="129">
        <f>ROUND(I235*H235,2)</f>
        <v>0</v>
      </c>
      <c r="K235" s="126" t="s">
        <v>707</v>
      </c>
      <c r="L235" s="29"/>
      <c r="M235" s="130" t="s">
        <v>3</v>
      </c>
      <c r="N235" s="131" t="s">
        <v>41</v>
      </c>
      <c r="O235" s="132">
        <v>0</v>
      </c>
      <c r="P235" s="132">
        <f>O235*H235</f>
        <v>0</v>
      </c>
      <c r="Q235" s="132">
        <v>0</v>
      </c>
      <c r="R235" s="132">
        <f>Q235*H235</f>
        <v>0</v>
      </c>
      <c r="S235" s="132">
        <v>0</v>
      </c>
      <c r="T235" s="133">
        <f>S235*H235</f>
        <v>0</v>
      </c>
      <c r="AR235" s="134" t="s">
        <v>137</v>
      </c>
      <c r="AT235" s="134" t="s">
        <v>132</v>
      </c>
      <c r="AU235" s="134" t="s">
        <v>78</v>
      </c>
      <c r="AY235" s="17" t="s">
        <v>130</v>
      </c>
      <c r="BE235" s="135">
        <f>IF(N235="základní",J235,0)</f>
        <v>0</v>
      </c>
      <c r="BF235" s="135">
        <f>IF(N235="snížená",J235,0)</f>
        <v>0</v>
      </c>
      <c r="BG235" s="135">
        <f>IF(N235="zákl. přenesená",J235,0)</f>
        <v>0</v>
      </c>
      <c r="BH235" s="135">
        <f>IF(N235="sníž. přenesená",J235,0)</f>
        <v>0</v>
      </c>
      <c r="BI235" s="135">
        <f>IF(N235="nulová",J235,0)</f>
        <v>0</v>
      </c>
      <c r="BJ235" s="17" t="s">
        <v>78</v>
      </c>
      <c r="BK235" s="135">
        <f>ROUND(I235*H235,2)</f>
        <v>0</v>
      </c>
      <c r="BL235" s="17" t="s">
        <v>137</v>
      </c>
      <c r="BM235" s="134" t="s">
        <v>911</v>
      </c>
    </row>
    <row r="236" spans="2:65" s="1" customFormat="1" x14ac:dyDescent="0.2">
      <c r="B236" s="29"/>
      <c r="D236" s="136" t="s">
        <v>139</v>
      </c>
      <c r="F236" s="137" t="s">
        <v>910</v>
      </c>
      <c r="L236" s="29"/>
      <c r="M236" s="138"/>
      <c r="T236" s="49"/>
      <c r="AT236" s="17" t="s">
        <v>139</v>
      </c>
      <c r="AU236" s="17" t="s">
        <v>78</v>
      </c>
    </row>
    <row r="237" spans="2:65" s="1" customFormat="1" ht="19.2" x14ac:dyDescent="0.2">
      <c r="B237" s="29"/>
      <c r="D237" s="136" t="s">
        <v>344</v>
      </c>
      <c r="F237" s="139" t="s">
        <v>905</v>
      </c>
      <c r="L237" s="29"/>
      <c r="M237" s="138"/>
      <c r="T237" s="49"/>
      <c r="AT237" s="17" t="s">
        <v>344</v>
      </c>
      <c r="AU237" s="17" t="s">
        <v>78</v>
      </c>
    </row>
    <row r="238" spans="2:65" s="1" customFormat="1" ht="16.5" customHeight="1" x14ac:dyDescent="0.2">
      <c r="B238" s="123"/>
      <c r="C238" s="124" t="s">
        <v>428</v>
      </c>
      <c r="D238" s="124" t="s">
        <v>132</v>
      </c>
      <c r="E238" s="125" t="s">
        <v>802</v>
      </c>
      <c r="F238" s="126" t="s">
        <v>803</v>
      </c>
      <c r="G238" s="127" t="s">
        <v>135</v>
      </c>
      <c r="H238" s="128">
        <v>4.4089999999999998</v>
      </c>
      <c r="I238" s="129"/>
      <c r="J238" s="129">
        <f>ROUND(I238*H238,2)</f>
        <v>0</v>
      </c>
      <c r="K238" s="126" t="s">
        <v>707</v>
      </c>
      <c r="L238" s="29"/>
      <c r="M238" s="130" t="s">
        <v>3</v>
      </c>
      <c r="N238" s="131" t="s">
        <v>41</v>
      </c>
      <c r="O238" s="132">
        <v>0</v>
      </c>
      <c r="P238" s="132">
        <f>O238*H238</f>
        <v>0</v>
      </c>
      <c r="Q238" s="132">
        <v>0</v>
      </c>
      <c r="R238" s="132">
        <f>Q238*H238</f>
        <v>0</v>
      </c>
      <c r="S238" s="132">
        <v>0</v>
      </c>
      <c r="T238" s="133">
        <f>S238*H238</f>
        <v>0</v>
      </c>
      <c r="AR238" s="134" t="s">
        <v>137</v>
      </c>
      <c r="AT238" s="134" t="s">
        <v>132</v>
      </c>
      <c r="AU238" s="134" t="s">
        <v>78</v>
      </c>
      <c r="AY238" s="17" t="s">
        <v>130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7" t="s">
        <v>78</v>
      </c>
      <c r="BK238" s="135">
        <f>ROUND(I238*H238,2)</f>
        <v>0</v>
      </c>
      <c r="BL238" s="17" t="s">
        <v>137</v>
      </c>
      <c r="BM238" s="134" t="s">
        <v>912</v>
      </c>
    </row>
    <row r="239" spans="2:65" s="1" customFormat="1" x14ac:dyDescent="0.2">
      <c r="B239" s="29"/>
      <c r="D239" s="136" t="s">
        <v>139</v>
      </c>
      <c r="F239" s="137" t="s">
        <v>803</v>
      </c>
      <c r="L239" s="29"/>
      <c r="M239" s="138"/>
      <c r="T239" s="49"/>
      <c r="AT239" s="17" t="s">
        <v>139</v>
      </c>
      <c r="AU239" s="17" t="s">
        <v>78</v>
      </c>
    </row>
    <row r="240" spans="2:65" s="1" customFormat="1" ht="67.2" x14ac:dyDescent="0.2">
      <c r="B240" s="29"/>
      <c r="D240" s="136" t="s">
        <v>344</v>
      </c>
      <c r="F240" s="139" t="s">
        <v>804</v>
      </c>
      <c r="L240" s="29"/>
      <c r="M240" s="138"/>
      <c r="T240" s="49"/>
      <c r="AT240" s="17" t="s">
        <v>344</v>
      </c>
      <c r="AU240" s="17" t="s">
        <v>78</v>
      </c>
    </row>
    <row r="241" spans="2:65" s="1" customFormat="1" ht="16.5" customHeight="1" x14ac:dyDescent="0.2">
      <c r="B241" s="123"/>
      <c r="C241" s="124" t="s">
        <v>434</v>
      </c>
      <c r="D241" s="124" t="s">
        <v>132</v>
      </c>
      <c r="E241" s="125" t="s">
        <v>913</v>
      </c>
      <c r="F241" s="126" t="s">
        <v>914</v>
      </c>
      <c r="G241" s="127" t="s">
        <v>181</v>
      </c>
      <c r="H241" s="128">
        <v>87.62</v>
      </c>
      <c r="I241" s="129"/>
      <c r="J241" s="129">
        <f>ROUND(I241*H241,2)</f>
        <v>0</v>
      </c>
      <c r="K241" s="126" t="s">
        <v>707</v>
      </c>
      <c r="L241" s="29"/>
      <c r="M241" s="130" t="s">
        <v>3</v>
      </c>
      <c r="N241" s="131" t="s">
        <v>41</v>
      </c>
      <c r="O241" s="132">
        <v>0</v>
      </c>
      <c r="P241" s="132">
        <f>O241*H241</f>
        <v>0</v>
      </c>
      <c r="Q241" s="132">
        <v>0</v>
      </c>
      <c r="R241" s="132">
        <f>Q241*H241</f>
        <v>0</v>
      </c>
      <c r="S241" s="132">
        <v>0</v>
      </c>
      <c r="T241" s="133">
        <f>S241*H241</f>
        <v>0</v>
      </c>
      <c r="AR241" s="134" t="s">
        <v>137</v>
      </c>
      <c r="AT241" s="134" t="s">
        <v>132</v>
      </c>
      <c r="AU241" s="134" t="s">
        <v>78</v>
      </c>
      <c r="AY241" s="17" t="s">
        <v>130</v>
      </c>
      <c r="BE241" s="135">
        <f>IF(N241="základní",J241,0)</f>
        <v>0</v>
      </c>
      <c r="BF241" s="135">
        <f>IF(N241="snížená",J241,0)</f>
        <v>0</v>
      </c>
      <c r="BG241" s="135">
        <f>IF(N241="zákl. přenesená",J241,0)</f>
        <v>0</v>
      </c>
      <c r="BH241" s="135">
        <f>IF(N241="sníž. přenesená",J241,0)</f>
        <v>0</v>
      </c>
      <c r="BI241" s="135">
        <f>IF(N241="nulová",J241,0)</f>
        <v>0</v>
      </c>
      <c r="BJ241" s="17" t="s">
        <v>78</v>
      </c>
      <c r="BK241" s="135">
        <f>ROUND(I241*H241,2)</f>
        <v>0</v>
      </c>
      <c r="BL241" s="17" t="s">
        <v>137</v>
      </c>
      <c r="BM241" s="134" t="s">
        <v>915</v>
      </c>
    </row>
    <row r="242" spans="2:65" s="1" customFormat="1" x14ac:dyDescent="0.2">
      <c r="B242" s="29"/>
      <c r="D242" s="136" t="s">
        <v>139</v>
      </c>
      <c r="F242" s="137" t="s">
        <v>914</v>
      </c>
      <c r="L242" s="29"/>
      <c r="M242" s="138"/>
      <c r="T242" s="49"/>
      <c r="AT242" s="17" t="s">
        <v>139</v>
      </c>
      <c r="AU242" s="17" t="s">
        <v>78</v>
      </c>
    </row>
    <row r="243" spans="2:65" s="1" customFormat="1" ht="57.6" x14ac:dyDescent="0.2">
      <c r="B243" s="29"/>
      <c r="D243" s="136" t="s">
        <v>344</v>
      </c>
      <c r="F243" s="139" t="s">
        <v>916</v>
      </c>
      <c r="L243" s="29"/>
      <c r="M243" s="138"/>
      <c r="T243" s="49"/>
      <c r="AT243" s="17" t="s">
        <v>344</v>
      </c>
      <c r="AU243" s="17" t="s">
        <v>78</v>
      </c>
    </row>
    <row r="244" spans="2:65" s="1" customFormat="1" ht="16.5" customHeight="1" x14ac:dyDescent="0.2">
      <c r="B244" s="123"/>
      <c r="C244" s="124" t="s">
        <v>439</v>
      </c>
      <c r="D244" s="124" t="s">
        <v>132</v>
      </c>
      <c r="E244" s="125" t="s">
        <v>917</v>
      </c>
      <c r="F244" s="126" t="s">
        <v>918</v>
      </c>
      <c r="G244" s="127" t="s">
        <v>181</v>
      </c>
      <c r="H244" s="128">
        <v>44.1</v>
      </c>
      <c r="I244" s="129"/>
      <c r="J244" s="129">
        <f>ROUND(I244*H244,2)</f>
        <v>0</v>
      </c>
      <c r="K244" s="126" t="s">
        <v>707</v>
      </c>
      <c r="L244" s="29"/>
      <c r="M244" s="130" t="s">
        <v>3</v>
      </c>
      <c r="N244" s="131" t="s">
        <v>41</v>
      </c>
      <c r="O244" s="132">
        <v>0</v>
      </c>
      <c r="P244" s="132">
        <f>O244*H244</f>
        <v>0</v>
      </c>
      <c r="Q244" s="132">
        <v>0</v>
      </c>
      <c r="R244" s="132">
        <f>Q244*H244</f>
        <v>0</v>
      </c>
      <c r="S244" s="132">
        <v>0</v>
      </c>
      <c r="T244" s="133">
        <f>S244*H244</f>
        <v>0</v>
      </c>
      <c r="AR244" s="134" t="s">
        <v>137</v>
      </c>
      <c r="AT244" s="134" t="s">
        <v>132</v>
      </c>
      <c r="AU244" s="134" t="s">
        <v>78</v>
      </c>
      <c r="AY244" s="17" t="s">
        <v>130</v>
      </c>
      <c r="BE244" s="135">
        <f>IF(N244="základní",J244,0)</f>
        <v>0</v>
      </c>
      <c r="BF244" s="135">
        <f>IF(N244="snížená",J244,0)</f>
        <v>0</v>
      </c>
      <c r="BG244" s="135">
        <f>IF(N244="zákl. přenesená",J244,0)</f>
        <v>0</v>
      </c>
      <c r="BH244" s="135">
        <f>IF(N244="sníž. přenesená",J244,0)</f>
        <v>0</v>
      </c>
      <c r="BI244" s="135">
        <f>IF(N244="nulová",J244,0)</f>
        <v>0</v>
      </c>
      <c r="BJ244" s="17" t="s">
        <v>78</v>
      </c>
      <c r="BK244" s="135">
        <f>ROUND(I244*H244,2)</f>
        <v>0</v>
      </c>
      <c r="BL244" s="17" t="s">
        <v>137</v>
      </c>
      <c r="BM244" s="134" t="s">
        <v>919</v>
      </c>
    </row>
    <row r="245" spans="2:65" s="1" customFormat="1" x14ac:dyDescent="0.2">
      <c r="B245" s="29"/>
      <c r="D245" s="136" t="s">
        <v>139</v>
      </c>
      <c r="F245" s="137" t="s">
        <v>918</v>
      </c>
      <c r="L245" s="29"/>
      <c r="M245" s="138"/>
      <c r="T245" s="49"/>
      <c r="AT245" s="17" t="s">
        <v>139</v>
      </c>
      <c r="AU245" s="17" t="s">
        <v>78</v>
      </c>
    </row>
    <row r="246" spans="2:65" s="1" customFormat="1" ht="57.6" x14ac:dyDescent="0.2">
      <c r="B246" s="29"/>
      <c r="D246" s="136" t="s">
        <v>344</v>
      </c>
      <c r="F246" s="139" t="s">
        <v>920</v>
      </c>
      <c r="L246" s="29"/>
      <c r="M246" s="155"/>
      <c r="N246" s="156"/>
      <c r="O246" s="156"/>
      <c r="P246" s="156"/>
      <c r="Q246" s="156"/>
      <c r="R246" s="156"/>
      <c r="S246" s="156"/>
      <c r="T246" s="157"/>
      <c r="AT246" s="17" t="s">
        <v>344</v>
      </c>
      <c r="AU246" s="17" t="s">
        <v>78</v>
      </c>
    </row>
    <row r="247" spans="2:65" s="1" customFormat="1" ht="6.9" customHeight="1" x14ac:dyDescent="0.2">
      <c r="B247" s="38"/>
      <c r="C247" s="39"/>
      <c r="D247" s="39"/>
      <c r="E247" s="39"/>
      <c r="F247" s="39"/>
      <c r="G247" s="39"/>
      <c r="H247" s="39"/>
      <c r="I247" s="39"/>
      <c r="J247" s="39"/>
      <c r="K247" s="39"/>
      <c r="L247" s="29"/>
    </row>
  </sheetData>
  <autoFilter ref="C88:K246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1"/>
  <sheetViews>
    <sheetView showGridLines="0" workbookViewId="0">
      <selection activeCell="C2" sqref="C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89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921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27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tr">
        <f>IF('Rekapitulace stavby'!AN10="","",'Rekapitulace stavby'!AN10)</f>
        <v/>
      </c>
      <c r="L14" s="29"/>
    </row>
    <row r="15" spans="2:46" s="1" customFormat="1" ht="18" customHeight="1" x14ac:dyDescent="0.2">
      <c r="B15" s="29"/>
      <c r="E15" s="24" t="str">
        <f>IF('Rekapitulace stavby'!E11="","",'Rekapitulace stavby'!E11)</f>
        <v>KSÚS Středočeského kraje</v>
      </c>
      <c r="I15" s="26" t="s">
        <v>25</v>
      </c>
      <c r="J15" s="24" t="str">
        <f>IF('Rekapitulace stavby'!AN11="","",'Rekapitulace stavby'!AN11)</f>
        <v/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tr">
        <f>IF('Rekapitulace stavby'!AN16="","",'Rekapitulace stavby'!AN16)</f>
        <v>48592722</v>
      </c>
      <c r="L20" s="29"/>
    </row>
    <row r="21" spans="2:12" s="1" customFormat="1" ht="18" customHeight="1" x14ac:dyDescent="0.2">
      <c r="B21" s="29"/>
      <c r="E21" s="24" t="str">
        <f>IF('Rekapitulace stavby'!E17="","",'Rekapitulace stavby'!E17)</f>
        <v>DIPRO, spol. sr.o.</v>
      </c>
      <c r="I21" s="26" t="s">
        <v>25</v>
      </c>
      <c r="J21" s="24" t="str">
        <f>IF('Rekapitulace stavby'!AN17="","",'Rekapitulace stavby'!AN17)</f>
        <v/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tr">
        <f>IF('Rekapitulace stavby'!AN19="","",'Rekapitulace stavby'!AN19)</f>
        <v>13891871</v>
      </c>
      <c r="L23" s="29"/>
    </row>
    <row r="24" spans="2:12" s="1" customFormat="1" ht="18" customHeight="1" x14ac:dyDescent="0.2">
      <c r="B24" s="29"/>
      <c r="E24" s="24" t="str">
        <f>IF('Rekapitulace stavby'!E20="","",'Rekapitulace stavby'!E20)</f>
        <v/>
      </c>
      <c r="I24" s="26" t="s">
        <v>25</v>
      </c>
      <c r="J24" s="24" t="str">
        <f>IF('Rekapitulace stavby'!AN20="","",'Rekapitulace stavby'!AN20)</f>
        <v/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ROUND(J87,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ROUND((SUM(BE87:BE200)),  2)</f>
        <v>0</v>
      </c>
      <c r="I33" s="86">
        <v>0.21</v>
      </c>
      <c r="J33" s="85">
        <f>ROUND(((SUM(BE87:BE200))*I33),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ROUND((SUM(BF87:BF200)),  2)</f>
        <v>0</v>
      </c>
      <c r="I34" s="86">
        <v>0.12</v>
      </c>
      <c r="J34" s="85">
        <f>ROUND(((SUM(BF87:BF200))*I34),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ROUND((SUM(BG87:BG200)),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ROUND((SUM(BH87:BH200)),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ROUND((SUM(BI87:BI200)),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SO 203 - Nová opěrná zeď vč. opravy propustků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 xml:space="preserve"> 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 t="str">
        <f>E24</f>
        <v/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J87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696</v>
      </c>
      <c r="E60" s="98"/>
      <c r="F60" s="98"/>
      <c r="G60" s="98"/>
      <c r="H60" s="98"/>
      <c r="I60" s="98"/>
      <c r="J60" s="99">
        <f>J88</f>
        <v>0</v>
      </c>
      <c r="L60" s="96"/>
    </row>
    <row r="61" spans="2:47" s="8" customFormat="1" ht="24.9" customHeight="1" x14ac:dyDescent="0.2">
      <c r="B61" s="96"/>
      <c r="D61" s="97" t="s">
        <v>697</v>
      </c>
      <c r="E61" s="98"/>
      <c r="F61" s="98"/>
      <c r="G61" s="98"/>
      <c r="H61" s="98"/>
      <c r="I61" s="98"/>
      <c r="J61" s="99">
        <f>J107</f>
        <v>0</v>
      </c>
      <c r="L61" s="96"/>
    </row>
    <row r="62" spans="2:47" s="8" customFormat="1" ht="24.9" customHeight="1" x14ac:dyDescent="0.2">
      <c r="B62" s="96"/>
      <c r="D62" s="97" t="s">
        <v>698</v>
      </c>
      <c r="E62" s="98"/>
      <c r="F62" s="98"/>
      <c r="G62" s="98"/>
      <c r="H62" s="98"/>
      <c r="I62" s="98"/>
      <c r="J62" s="99">
        <f>J123</f>
        <v>0</v>
      </c>
      <c r="L62" s="96"/>
    </row>
    <row r="63" spans="2:47" s="8" customFormat="1" ht="24.9" customHeight="1" x14ac:dyDescent="0.2">
      <c r="B63" s="96"/>
      <c r="D63" s="97" t="s">
        <v>699</v>
      </c>
      <c r="E63" s="98"/>
      <c r="F63" s="98"/>
      <c r="G63" s="98"/>
      <c r="H63" s="98"/>
      <c r="I63" s="98"/>
      <c r="J63" s="99">
        <f>J130</f>
        <v>0</v>
      </c>
      <c r="L63" s="96"/>
    </row>
    <row r="64" spans="2:47" s="8" customFormat="1" ht="24.9" customHeight="1" x14ac:dyDescent="0.2">
      <c r="B64" s="96"/>
      <c r="D64" s="97" t="s">
        <v>700</v>
      </c>
      <c r="E64" s="98"/>
      <c r="F64" s="98"/>
      <c r="G64" s="98"/>
      <c r="H64" s="98"/>
      <c r="I64" s="98"/>
      <c r="J64" s="99">
        <f>J143</f>
        <v>0</v>
      </c>
      <c r="L64" s="96"/>
    </row>
    <row r="65" spans="2:12" s="8" customFormat="1" ht="24.9" customHeight="1" x14ac:dyDescent="0.2">
      <c r="B65" s="96"/>
      <c r="D65" s="97" t="s">
        <v>701</v>
      </c>
      <c r="E65" s="98"/>
      <c r="F65" s="98"/>
      <c r="G65" s="98"/>
      <c r="H65" s="98"/>
      <c r="I65" s="98"/>
      <c r="J65" s="99">
        <f>J162</f>
        <v>0</v>
      </c>
      <c r="L65" s="96"/>
    </row>
    <row r="66" spans="2:12" s="8" customFormat="1" ht="24.9" customHeight="1" x14ac:dyDescent="0.2">
      <c r="B66" s="96"/>
      <c r="D66" s="97" t="s">
        <v>702</v>
      </c>
      <c r="E66" s="98"/>
      <c r="F66" s="98"/>
      <c r="G66" s="98"/>
      <c r="H66" s="98"/>
      <c r="I66" s="98"/>
      <c r="J66" s="99">
        <f>J172</f>
        <v>0</v>
      </c>
      <c r="L66" s="96"/>
    </row>
    <row r="67" spans="2:12" s="8" customFormat="1" ht="24.9" customHeight="1" x14ac:dyDescent="0.2">
      <c r="B67" s="96"/>
      <c r="D67" s="97" t="s">
        <v>703</v>
      </c>
      <c r="E67" s="98"/>
      <c r="F67" s="98"/>
      <c r="G67" s="98"/>
      <c r="H67" s="98"/>
      <c r="I67" s="98"/>
      <c r="J67" s="99">
        <f>J176</f>
        <v>0</v>
      </c>
      <c r="L67" s="96"/>
    </row>
    <row r="68" spans="2:12" s="1" customFormat="1" ht="21.75" customHeight="1" x14ac:dyDescent="0.2">
      <c r="B68" s="29"/>
      <c r="L68" s="29"/>
    </row>
    <row r="69" spans="2:12" s="1" customFormat="1" ht="6.9" customHeight="1" x14ac:dyDescent="0.2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29"/>
    </row>
    <row r="73" spans="2:12" s="1" customFormat="1" ht="6.9" customHeight="1" x14ac:dyDescent="0.2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29"/>
    </row>
    <row r="74" spans="2:12" s="1" customFormat="1" ht="24.9" customHeight="1" x14ac:dyDescent="0.2">
      <c r="B74" s="29"/>
      <c r="C74" s="21" t="s">
        <v>115</v>
      </c>
      <c r="L74" s="29"/>
    </row>
    <row r="75" spans="2:12" s="1" customFormat="1" ht="6.9" customHeight="1" x14ac:dyDescent="0.2">
      <c r="B75" s="29"/>
      <c r="L75" s="29"/>
    </row>
    <row r="76" spans="2:12" s="1" customFormat="1" ht="12" customHeight="1" x14ac:dyDescent="0.2">
      <c r="B76" s="29"/>
      <c r="C76" s="26" t="s">
        <v>15</v>
      </c>
      <c r="L76" s="29"/>
    </row>
    <row r="77" spans="2:12" s="1" customFormat="1" ht="16.5" customHeight="1" x14ac:dyDescent="0.2">
      <c r="B77" s="29"/>
      <c r="E77" s="286" t="str">
        <f>E7</f>
        <v>III/10222 ul. Kozohorská, Nový Knín - komunikace</v>
      </c>
      <c r="F77" s="287"/>
      <c r="G77" s="287"/>
      <c r="H77" s="287"/>
      <c r="L77" s="29"/>
    </row>
    <row r="78" spans="2:12" s="1" customFormat="1" ht="12" customHeight="1" x14ac:dyDescent="0.2">
      <c r="B78" s="29"/>
      <c r="C78" s="26" t="s">
        <v>99</v>
      </c>
      <c r="L78" s="29"/>
    </row>
    <row r="79" spans="2:12" s="1" customFormat="1" ht="16.5" customHeight="1" x14ac:dyDescent="0.2">
      <c r="B79" s="29"/>
      <c r="E79" s="276" t="str">
        <f>E9</f>
        <v>SO 203 - Nová opěrná zeď vč. opravy propustků</v>
      </c>
      <c r="F79" s="285"/>
      <c r="G79" s="285"/>
      <c r="H79" s="285"/>
      <c r="L79" s="29"/>
    </row>
    <row r="80" spans="2:12" s="1" customFormat="1" ht="6.9" customHeight="1" x14ac:dyDescent="0.2">
      <c r="B80" s="29"/>
      <c r="L80" s="29"/>
    </row>
    <row r="81" spans="2:65" s="1" customFormat="1" ht="12" customHeight="1" x14ac:dyDescent="0.2">
      <c r="B81" s="29"/>
      <c r="C81" s="26" t="s">
        <v>19</v>
      </c>
      <c r="F81" s="24" t="str">
        <f>F12</f>
        <v xml:space="preserve"> </v>
      </c>
      <c r="I81" s="26" t="s">
        <v>21</v>
      </c>
      <c r="J81" s="46" t="str">
        <f>IF(J12="","",J12)</f>
        <v/>
      </c>
      <c r="L81" s="29"/>
    </row>
    <row r="82" spans="2:65" s="1" customFormat="1" ht="6.9" customHeight="1" x14ac:dyDescent="0.2">
      <c r="B82" s="29"/>
      <c r="L82" s="29"/>
    </row>
    <row r="83" spans="2:65" s="1" customFormat="1" ht="15.15" customHeight="1" x14ac:dyDescent="0.2">
      <c r="B83" s="29"/>
      <c r="C83" s="26" t="s">
        <v>22</v>
      </c>
      <c r="F83" s="24" t="str">
        <f>E15</f>
        <v>KSÚS Středočeského kraje</v>
      </c>
      <c r="I83" s="26" t="s">
        <v>28</v>
      </c>
      <c r="J83" s="27" t="str">
        <f>E21</f>
        <v>DIPRO, spol. sr.o.</v>
      </c>
      <c r="L83" s="29"/>
    </row>
    <row r="84" spans="2:65" s="1" customFormat="1" ht="15.15" customHeight="1" x14ac:dyDescent="0.2">
      <c r="B84" s="29"/>
      <c r="C84" s="26" t="s">
        <v>26</v>
      </c>
      <c r="F84" s="24" t="str">
        <f>IF(E18="","",E18)</f>
        <v xml:space="preserve"> </v>
      </c>
      <c r="I84" s="26" t="s">
        <v>32</v>
      </c>
      <c r="J84" s="27" t="str">
        <f>E24</f>
        <v/>
      </c>
      <c r="L84" s="29"/>
    </row>
    <row r="85" spans="2:65" s="1" customFormat="1" ht="10.35" customHeight="1" x14ac:dyDescent="0.2">
      <c r="B85" s="29"/>
      <c r="L85" s="29"/>
    </row>
    <row r="86" spans="2:65" s="10" customFormat="1" ht="29.25" customHeight="1" x14ac:dyDescent="0.2">
      <c r="B86" s="104"/>
      <c r="C86" s="105" t="s">
        <v>116</v>
      </c>
      <c r="D86" s="106" t="s">
        <v>55</v>
      </c>
      <c r="E86" s="106" t="s">
        <v>51</v>
      </c>
      <c r="F86" s="106" t="s">
        <v>52</v>
      </c>
      <c r="G86" s="106" t="s">
        <v>117</v>
      </c>
      <c r="H86" s="106" t="s">
        <v>118</v>
      </c>
      <c r="I86" s="106" t="s">
        <v>119</v>
      </c>
      <c r="J86" s="106" t="s">
        <v>103</v>
      </c>
      <c r="K86" s="107" t="s">
        <v>120</v>
      </c>
      <c r="L86" s="104"/>
      <c r="M86" s="52" t="s">
        <v>3</v>
      </c>
      <c r="N86" s="53" t="s">
        <v>40</v>
      </c>
      <c r="O86" s="53" t="s">
        <v>121</v>
      </c>
      <c r="P86" s="53" t="s">
        <v>122</v>
      </c>
      <c r="Q86" s="53" t="s">
        <v>123</v>
      </c>
      <c r="R86" s="53" t="s">
        <v>124</v>
      </c>
      <c r="S86" s="53" t="s">
        <v>125</v>
      </c>
      <c r="T86" s="54" t="s">
        <v>126</v>
      </c>
    </row>
    <row r="87" spans="2:65" s="1" customFormat="1" ht="22.95" customHeight="1" x14ac:dyDescent="0.3">
      <c r="B87" s="29"/>
      <c r="C87" s="57" t="s">
        <v>127</v>
      </c>
      <c r="J87" s="108">
        <f>BK87</f>
        <v>0</v>
      </c>
      <c r="L87" s="29"/>
      <c r="M87" s="55"/>
      <c r="N87" s="47"/>
      <c r="O87" s="47"/>
      <c r="P87" s="109">
        <f>P88+P107+P123+P130+P143+P162+P172+P176</f>
        <v>0</v>
      </c>
      <c r="Q87" s="47"/>
      <c r="R87" s="109">
        <f>R88+R107+R123+R130+R143+R162+R172+R176</f>
        <v>0</v>
      </c>
      <c r="S87" s="47"/>
      <c r="T87" s="110">
        <f>T88+T107+T123+T130+T143+T162+T172+T176</f>
        <v>0</v>
      </c>
      <c r="AT87" s="17" t="s">
        <v>69</v>
      </c>
      <c r="AU87" s="17" t="s">
        <v>104</v>
      </c>
      <c r="BK87" s="111">
        <f>BK88+BK107+BK123+BK130+BK143+BK162+BK172+BK176</f>
        <v>0</v>
      </c>
    </row>
    <row r="88" spans="2:65" s="11" customFormat="1" ht="25.95" customHeight="1" x14ac:dyDescent="0.25">
      <c r="B88" s="112"/>
      <c r="D88" s="113" t="s">
        <v>69</v>
      </c>
      <c r="E88" s="114" t="s">
        <v>70</v>
      </c>
      <c r="F88" s="114" t="s">
        <v>704</v>
      </c>
      <c r="J88" s="115">
        <f>BK88</f>
        <v>0</v>
      </c>
      <c r="L88" s="112"/>
      <c r="M88" s="116"/>
      <c r="P88" s="117">
        <f>SUM(P89:P106)</f>
        <v>0</v>
      </c>
      <c r="R88" s="117">
        <f>SUM(R89:R106)</f>
        <v>0</v>
      </c>
      <c r="T88" s="118">
        <f>SUM(T89:T106)</f>
        <v>0</v>
      </c>
      <c r="AR88" s="113" t="s">
        <v>78</v>
      </c>
      <c r="AT88" s="119" t="s">
        <v>69</v>
      </c>
      <c r="AU88" s="119" t="s">
        <v>70</v>
      </c>
      <c r="AY88" s="113" t="s">
        <v>130</v>
      </c>
      <c r="BK88" s="120">
        <f>SUM(BK89:BK106)</f>
        <v>0</v>
      </c>
    </row>
    <row r="89" spans="2:65" s="1" customFormat="1" ht="16.5" customHeight="1" x14ac:dyDescent="0.2">
      <c r="B89" s="123"/>
      <c r="C89" s="124" t="s">
        <v>78</v>
      </c>
      <c r="D89" s="124" t="s">
        <v>132</v>
      </c>
      <c r="E89" s="125" t="s">
        <v>705</v>
      </c>
      <c r="F89" s="126" t="s">
        <v>706</v>
      </c>
      <c r="G89" s="127" t="s">
        <v>653</v>
      </c>
      <c r="H89" s="128">
        <v>595.32399999999996</v>
      </c>
      <c r="I89" s="129"/>
      <c r="J89" s="129">
        <f>ROUND(I89*H89,2)</f>
        <v>0</v>
      </c>
      <c r="K89" s="126" t="s">
        <v>707</v>
      </c>
      <c r="L89" s="29"/>
      <c r="M89" s="130" t="s">
        <v>3</v>
      </c>
      <c r="N89" s="131" t="s">
        <v>41</v>
      </c>
      <c r="O89" s="132">
        <v>0</v>
      </c>
      <c r="P89" s="132">
        <f>O89*H89</f>
        <v>0</v>
      </c>
      <c r="Q89" s="132">
        <v>0</v>
      </c>
      <c r="R89" s="132">
        <f>Q89*H89</f>
        <v>0</v>
      </c>
      <c r="S89" s="132">
        <v>0</v>
      </c>
      <c r="T89" s="133">
        <f>S89*H89</f>
        <v>0</v>
      </c>
      <c r="AR89" s="134" t="s">
        <v>137</v>
      </c>
      <c r="AT89" s="134" t="s">
        <v>132</v>
      </c>
      <c r="AU89" s="134" t="s">
        <v>78</v>
      </c>
      <c r="AY89" s="17" t="s">
        <v>130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7" t="s">
        <v>78</v>
      </c>
      <c r="BK89" s="135">
        <f>ROUND(I89*H89,2)</f>
        <v>0</v>
      </c>
      <c r="BL89" s="17" t="s">
        <v>137</v>
      </c>
      <c r="BM89" s="134" t="s">
        <v>80</v>
      </c>
    </row>
    <row r="90" spans="2:65" s="1" customFormat="1" x14ac:dyDescent="0.2">
      <c r="B90" s="29"/>
      <c r="D90" s="136" t="s">
        <v>139</v>
      </c>
      <c r="F90" s="137" t="s">
        <v>706</v>
      </c>
      <c r="L90" s="29"/>
      <c r="M90" s="138"/>
      <c r="T90" s="49"/>
      <c r="AT90" s="17" t="s">
        <v>139</v>
      </c>
      <c r="AU90" s="17" t="s">
        <v>78</v>
      </c>
    </row>
    <row r="91" spans="2:65" s="1" customFormat="1" ht="38.4" x14ac:dyDescent="0.2">
      <c r="B91" s="29"/>
      <c r="D91" s="136" t="s">
        <v>344</v>
      </c>
      <c r="F91" s="139" t="s">
        <v>708</v>
      </c>
      <c r="L91" s="29"/>
      <c r="M91" s="138"/>
      <c r="T91" s="49"/>
      <c r="AT91" s="17" t="s">
        <v>344</v>
      </c>
      <c r="AU91" s="17" t="s">
        <v>78</v>
      </c>
    </row>
    <row r="92" spans="2:65" s="1" customFormat="1" ht="16.5" customHeight="1" x14ac:dyDescent="0.2">
      <c r="B92" s="123"/>
      <c r="C92" s="124" t="s">
        <v>80</v>
      </c>
      <c r="D92" s="124" t="s">
        <v>132</v>
      </c>
      <c r="E92" s="125" t="s">
        <v>705</v>
      </c>
      <c r="F92" s="126" t="s">
        <v>706</v>
      </c>
      <c r="G92" s="127" t="s">
        <v>653</v>
      </c>
      <c r="H92" s="128">
        <v>0.66</v>
      </c>
      <c r="I92" s="129"/>
      <c r="J92" s="129">
        <f>ROUND(I92*H92,2)</f>
        <v>0</v>
      </c>
      <c r="K92" s="126" t="s">
        <v>707</v>
      </c>
      <c r="L92" s="29"/>
      <c r="M92" s="130" t="s">
        <v>3</v>
      </c>
      <c r="N92" s="131" t="s">
        <v>41</v>
      </c>
      <c r="O92" s="132">
        <v>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137</v>
      </c>
      <c r="AT92" s="134" t="s">
        <v>132</v>
      </c>
      <c r="AU92" s="134" t="s">
        <v>78</v>
      </c>
      <c r="AY92" s="17" t="s">
        <v>130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78</v>
      </c>
      <c r="BK92" s="135">
        <f>ROUND(I92*H92,2)</f>
        <v>0</v>
      </c>
      <c r="BL92" s="17" t="s">
        <v>137</v>
      </c>
      <c r="BM92" s="134" t="s">
        <v>137</v>
      </c>
    </row>
    <row r="93" spans="2:65" s="1" customFormat="1" x14ac:dyDescent="0.2">
      <c r="B93" s="29"/>
      <c r="D93" s="136" t="s">
        <v>139</v>
      </c>
      <c r="F93" s="137" t="s">
        <v>706</v>
      </c>
      <c r="L93" s="29"/>
      <c r="M93" s="138"/>
      <c r="T93" s="49"/>
      <c r="AT93" s="17" t="s">
        <v>139</v>
      </c>
      <c r="AU93" s="17" t="s">
        <v>78</v>
      </c>
    </row>
    <row r="94" spans="2:65" s="1" customFormat="1" ht="38.4" x14ac:dyDescent="0.2">
      <c r="B94" s="29"/>
      <c r="D94" s="136" t="s">
        <v>344</v>
      </c>
      <c r="F94" s="139" t="s">
        <v>808</v>
      </c>
      <c r="L94" s="29"/>
      <c r="M94" s="138"/>
      <c r="T94" s="49"/>
      <c r="AT94" s="17" t="s">
        <v>344</v>
      </c>
      <c r="AU94" s="17" t="s">
        <v>78</v>
      </c>
    </row>
    <row r="95" spans="2:65" s="1" customFormat="1" ht="16.5" customHeight="1" x14ac:dyDescent="0.2">
      <c r="B95" s="123"/>
      <c r="C95" s="124" t="s">
        <v>156</v>
      </c>
      <c r="D95" s="124" t="s">
        <v>132</v>
      </c>
      <c r="E95" s="125" t="s">
        <v>705</v>
      </c>
      <c r="F95" s="126" t="s">
        <v>706</v>
      </c>
      <c r="G95" s="127" t="s">
        <v>653</v>
      </c>
      <c r="H95" s="128">
        <v>8.4</v>
      </c>
      <c r="I95" s="129"/>
      <c r="J95" s="129">
        <f>ROUND(I95*H95,2)</f>
        <v>0</v>
      </c>
      <c r="K95" s="126" t="s">
        <v>707</v>
      </c>
      <c r="L95" s="29"/>
      <c r="M95" s="130" t="s">
        <v>3</v>
      </c>
      <c r="N95" s="131" t="s">
        <v>41</v>
      </c>
      <c r="O95" s="132">
        <v>0</v>
      </c>
      <c r="P95" s="132">
        <f>O95*H95</f>
        <v>0</v>
      </c>
      <c r="Q95" s="132">
        <v>0</v>
      </c>
      <c r="R95" s="132">
        <f>Q95*H95</f>
        <v>0</v>
      </c>
      <c r="S95" s="132">
        <v>0</v>
      </c>
      <c r="T95" s="133">
        <f>S95*H95</f>
        <v>0</v>
      </c>
      <c r="AR95" s="134" t="s">
        <v>137</v>
      </c>
      <c r="AT95" s="134" t="s">
        <v>132</v>
      </c>
      <c r="AU95" s="134" t="s">
        <v>78</v>
      </c>
      <c r="AY95" s="17" t="s">
        <v>130</v>
      </c>
      <c r="BE95" s="135">
        <f>IF(N95="základní",J95,0)</f>
        <v>0</v>
      </c>
      <c r="BF95" s="135">
        <f>IF(N95="snížená",J95,0)</f>
        <v>0</v>
      </c>
      <c r="BG95" s="135">
        <f>IF(N95="zákl. přenesená",J95,0)</f>
        <v>0</v>
      </c>
      <c r="BH95" s="135">
        <f>IF(N95="sníž. přenesená",J95,0)</f>
        <v>0</v>
      </c>
      <c r="BI95" s="135">
        <f>IF(N95="nulová",J95,0)</f>
        <v>0</v>
      </c>
      <c r="BJ95" s="17" t="s">
        <v>78</v>
      </c>
      <c r="BK95" s="135">
        <f>ROUND(I95*H95,2)</f>
        <v>0</v>
      </c>
      <c r="BL95" s="17" t="s">
        <v>137</v>
      </c>
      <c r="BM95" s="134" t="s">
        <v>173</v>
      </c>
    </row>
    <row r="96" spans="2:65" s="1" customFormat="1" x14ac:dyDescent="0.2">
      <c r="B96" s="29"/>
      <c r="D96" s="136" t="s">
        <v>139</v>
      </c>
      <c r="F96" s="137" t="s">
        <v>706</v>
      </c>
      <c r="L96" s="29"/>
      <c r="M96" s="138"/>
      <c r="T96" s="49"/>
      <c r="AT96" s="17" t="s">
        <v>139</v>
      </c>
      <c r="AU96" s="17" t="s">
        <v>78</v>
      </c>
    </row>
    <row r="97" spans="2:65" s="1" customFormat="1" ht="38.4" x14ac:dyDescent="0.2">
      <c r="B97" s="29"/>
      <c r="D97" s="136" t="s">
        <v>344</v>
      </c>
      <c r="F97" s="139" t="s">
        <v>709</v>
      </c>
      <c r="L97" s="29"/>
      <c r="M97" s="138"/>
      <c r="T97" s="49"/>
      <c r="AT97" s="17" t="s">
        <v>344</v>
      </c>
      <c r="AU97" s="17" t="s">
        <v>78</v>
      </c>
    </row>
    <row r="98" spans="2:65" s="1" customFormat="1" ht="16.5" customHeight="1" x14ac:dyDescent="0.2">
      <c r="B98" s="123"/>
      <c r="C98" s="124" t="s">
        <v>137</v>
      </c>
      <c r="D98" s="124" t="s">
        <v>132</v>
      </c>
      <c r="E98" s="125" t="s">
        <v>705</v>
      </c>
      <c r="F98" s="126" t="s">
        <v>706</v>
      </c>
      <c r="G98" s="127" t="s">
        <v>653</v>
      </c>
      <c r="H98" s="128">
        <v>321.75</v>
      </c>
      <c r="I98" s="129"/>
      <c r="J98" s="129">
        <f>ROUND(I98*H98,2)</f>
        <v>0</v>
      </c>
      <c r="K98" s="126" t="s">
        <v>707</v>
      </c>
      <c r="L98" s="29"/>
      <c r="M98" s="130" t="s">
        <v>3</v>
      </c>
      <c r="N98" s="131" t="s">
        <v>41</v>
      </c>
      <c r="O98" s="132">
        <v>0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137</v>
      </c>
      <c r="AT98" s="134" t="s">
        <v>132</v>
      </c>
      <c r="AU98" s="134" t="s">
        <v>78</v>
      </c>
      <c r="AY98" s="17" t="s">
        <v>130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7" t="s">
        <v>78</v>
      </c>
      <c r="BK98" s="135">
        <f>ROUND(I98*H98,2)</f>
        <v>0</v>
      </c>
      <c r="BL98" s="17" t="s">
        <v>137</v>
      </c>
      <c r="BM98" s="134" t="s">
        <v>185</v>
      </c>
    </row>
    <row r="99" spans="2:65" s="1" customFormat="1" x14ac:dyDescent="0.2">
      <c r="B99" s="29"/>
      <c r="D99" s="136" t="s">
        <v>139</v>
      </c>
      <c r="F99" s="137" t="s">
        <v>706</v>
      </c>
      <c r="L99" s="29"/>
      <c r="M99" s="138"/>
      <c r="T99" s="49"/>
      <c r="AT99" s="17" t="s">
        <v>139</v>
      </c>
      <c r="AU99" s="17" t="s">
        <v>78</v>
      </c>
    </row>
    <row r="100" spans="2:65" s="1" customFormat="1" ht="38.4" x14ac:dyDescent="0.2">
      <c r="B100" s="29"/>
      <c r="D100" s="136" t="s">
        <v>344</v>
      </c>
      <c r="F100" s="139" t="s">
        <v>922</v>
      </c>
      <c r="L100" s="29"/>
      <c r="M100" s="138"/>
      <c r="T100" s="49"/>
      <c r="AT100" s="17" t="s">
        <v>344</v>
      </c>
      <c r="AU100" s="17" t="s">
        <v>78</v>
      </c>
    </row>
    <row r="101" spans="2:65" s="1" customFormat="1" ht="16.5" customHeight="1" x14ac:dyDescent="0.2">
      <c r="B101" s="123"/>
      <c r="C101" s="124" t="s">
        <v>168</v>
      </c>
      <c r="D101" s="124" t="s">
        <v>132</v>
      </c>
      <c r="E101" s="125" t="s">
        <v>710</v>
      </c>
      <c r="F101" s="126" t="s">
        <v>711</v>
      </c>
      <c r="G101" s="127" t="s">
        <v>712</v>
      </c>
      <c r="H101" s="128">
        <v>2</v>
      </c>
      <c r="I101" s="129"/>
      <c r="J101" s="129">
        <f>ROUND(I101*H101,2)</f>
        <v>0</v>
      </c>
      <c r="K101" s="126" t="s">
        <v>707</v>
      </c>
      <c r="L101" s="29"/>
      <c r="M101" s="130" t="s">
        <v>3</v>
      </c>
      <c r="N101" s="131" t="s">
        <v>41</v>
      </c>
      <c r="O101" s="132">
        <v>0</v>
      </c>
      <c r="P101" s="132">
        <f>O101*H101</f>
        <v>0</v>
      </c>
      <c r="Q101" s="132">
        <v>0</v>
      </c>
      <c r="R101" s="132">
        <f>Q101*H101</f>
        <v>0</v>
      </c>
      <c r="S101" s="132">
        <v>0</v>
      </c>
      <c r="T101" s="133">
        <f>S101*H101</f>
        <v>0</v>
      </c>
      <c r="AR101" s="134" t="s">
        <v>137</v>
      </c>
      <c r="AT101" s="134" t="s">
        <v>132</v>
      </c>
      <c r="AU101" s="134" t="s">
        <v>78</v>
      </c>
      <c r="AY101" s="17" t="s">
        <v>130</v>
      </c>
      <c r="BE101" s="135">
        <f>IF(N101="základní",J101,0)</f>
        <v>0</v>
      </c>
      <c r="BF101" s="135">
        <f>IF(N101="snížená",J101,0)</f>
        <v>0</v>
      </c>
      <c r="BG101" s="135">
        <f>IF(N101="zákl. přenesená",J101,0)</f>
        <v>0</v>
      </c>
      <c r="BH101" s="135">
        <f>IF(N101="sníž. přenesená",J101,0)</f>
        <v>0</v>
      </c>
      <c r="BI101" s="135">
        <f>IF(N101="nulová",J101,0)</f>
        <v>0</v>
      </c>
      <c r="BJ101" s="17" t="s">
        <v>78</v>
      </c>
      <c r="BK101" s="135">
        <f>ROUND(I101*H101,2)</f>
        <v>0</v>
      </c>
      <c r="BL101" s="17" t="s">
        <v>137</v>
      </c>
      <c r="BM101" s="134" t="s">
        <v>203</v>
      </c>
    </row>
    <row r="102" spans="2:65" s="1" customFormat="1" x14ac:dyDescent="0.2">
      <c r="B102" s="29"/>
      <c r="D102" s="136" t="s">
        <v>139</v>
      </c>
      <c r="F102" s="137" t="s">
        <v>711</v>
      </c>
      <c r="L102" s="29"/>
      <c r="M102" s="138"/>
      <c r="T102" s="49"/>
      <c r="AT102" s="17" t="s">
        <v>139</v>
      </c>
      <c r="AU102" s="17" t="s">
        <v>78</v>
      </c>
    </row>
    <row r="103" spans="2:65" s="1" customFormat="1" ht="38.4" x14ac:dyDescent="0.2">
      <c r="B103" s="29"/>
      <c r="D103" s="136" t="s">
        <v>344</v>
      </c>
      <c r="F103" s="139" t="s">
        <v>923</v>
      </c>
      <c r="L103" s="29"/>
      <c r="M103" s="138"/>
      <c r="T103" s="49"/>
      <c r="AT103" s="17" t="s">
        <v>344</v>
      </c>
      <c r="AU103" s="17" t="s">
        <v>78</v>
      </c>
    </row>
    <row r="104" spans="2:65" s="1" customFormat="1" ht="16.5" customHeight="1" x14ac:dyDescent="0.2">
      <c r="B104" s="123"/>
      <c r="C104" s="124" t="s">
        <v>173</v>
      </c>
      <c r="D104" s="124" t="s">
        <v>132</v>
      </c>
      <c r="E104" s="125" t="s">
        <v>714</v>
      </c>
      <c r="F104" s="126" t="s">
        <v>715</v>
      </c>
      <c r="G104" s="127" t="s">
        <v>505</v>
      </c>
      <c r="H104" s="128">
        <v>1</v>
      </c>
      <c r="I104" s="129"/>
      <c r="J104" s="129">
        <f>ROUND(I104*H104,2)</f>
        <v>0</v>
      </c>
      <c r="K104" s="126" t="s">
        <v>707</v>
      </c>
      <c r="L104" s="29"/>
      <c r="M104" s="130" t="s">
        <v>3</v>
      </c>
      <c r="N104" s="131" t="s">
        <v>41</v>
      </c>
      <c r="O104" s="132">
        <v>0</v>
      </c>
      <c r="P104" s="132">
        <f>O104*H104</f>
        <v>0</v>
      </c>
      <c r="Q104" s="132">
        <v>0</v>
      </c>
      <c r="R104" s="132">
        <f>Q104*H104</f>
        <v>0</v>
      </c>
      <c r="S104" s="132">
        <v>0</v>
      </c>
      <c r="T104" s="133">
        <f>S104*H104</f>
        <v>0</v>
      </c>
      <c r="AR104" s="134" t="s">
        <v>137</v>
      </c>
      <c r="AT104" s="134" t="s">
        <v>132</v>
      </c>
      <c r="AU104" s="134" t="s">
        <v>78</v>
      </c>
      <c r="AY104" s="17" t="s">
        <v>130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7" t="s">
        <v>78</v>
      </c>
      <c r="BK104" s="135">
        <f>ROUND(I104*H104,2)</f>
        <v>0</v>
      </c>
      <c r="BL104" s="17" t="s">
        <v>137</v>
      </c>
      <c r="BM104" s="134" t="s">
        <v>9</v>
      </c>
    </row>
    <row r="105" spans="2:65" s="1" customFormat="1" x14ac:dyDescent="0.2">
      <c r="B105" s="29"/>
      <c r="D105" s="136" t="s">
        <v>139</v>
      </c>
      <c r="F105" s="137" t="s">
        <v>715</v>
      </c>
      <c r="L105" s="29"/>
      <c r="M105" s="138"/>
      <c r="T105" s="49"/>
      <c r="AT105" s="17" t="s">
        <v>139</v>
      </c>
      <c r="AU105" s="17" t="s">
        <v>78</v>
      </c>
    </row>
    <row r="106" spans="2:65" s="1" customFormat="1" ht="38.4" x14ac:dyDescent="0.2">
      <c r="B106" s="29"/>
      <c r="D106" s="136" t="s">
        <v>344</v>
      </c>
      <c r="F106" s="139" t="s">
        <v>716</v>
      </c>
      <c r="L106" s="29"/>
      <c r="M106" s="138"/>
      <c r="T106" s="49"/>
      <c r="AT106" s="17" t="s">
        <v>344</v>
      </c>
      <c r="AU106" s="17" t="s">
        <v>78</v>
      </c>
    </row>
    <row r="107" spans="2:65" s="11" customFormat="1" ht="25.95" customHeight="1" x14ac:dyDescent="0.25">
      <c r="B107" s="112"/>
      <c r="D107" s="113" t="s">
        <v>69</v>
      </c>
      <c r="E107" s="114" t="s">
        <v>78</v>
      </c>
      <c r="F107" s="114" t="s">
        <v>131</v>
      </c>
      <c r="J107" s="115">
        <f>BK107</f>
        <v>0</v>
      </c>
      <c r="L107" s="112"/>
      <c r="M107" s="116"/>
      <c r="P107" s="117">
        <f>SUM(P108:P122)</f>
        <v>0</v>
      </c>
      <c r="R107" s="117">
        <f>SUM(R108:R122)</f>
        <v>0</v>
      </c>
      <c r="T107" s="118">
        <f>SUM(T108:T122)</f>
        <v>0</v>
      </c>
      <c r="AR107" s="113" t="s">
        <v>78</v>
      </c>
      <c r="AT107" s="119" t="s">
        <v>69</v>
      </c>
      <c r="AU107" s="119" t="s">
        <v>70</v>
      </c>
      <c r="AY107" s="113" t="s">
        <v>130</v>
      </c>
      <c r="BK107" s="120">
        <f>SUM(BK108:BK122)</f>
        <v>0</v>
      </c>
    </row>
    <row r="108" spans="2:65" s="1" customFormat="1" ht="16.5" customHeight="1" x14ac:dyDescent="0.2">
      <c r="B108" s="123"/>
      <c r="C108" s="124" t="s">
        <v>178</v>
      </c>
      <c r="D108" s="124" t="s">
        <v>132</v>
      </c>
      <c r="E108" s="125" t="s">
        <v>720</v>
      </c>
      <c r="F108" s="126" t="s">
        <v>721</v>
      </c>
      <c r="G108" s="127" t="s">
        <v>135</v>
      </c>
      <c r="H108" s="128">
        <v>501.05</v>
      </c>
      <c r="I108" s="129"/>
      <c r="J108" s="129">
        <f>ROUND(I108*H108,2)</f>
        <v>0</v>
      </c>
      <c r="K108" s="126" t="s">
        <v>707</v>
      </c>
      <c r="L108" s="29"/>
      <c r="M108" s="130" t="s">
        <v>3</v>
      </c>
      <c r="N108" s="131" t="s">
        <v>41</v>
      </c>
      <c r="O108" s="132">
        <v>0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137</v>
      </c>
      <c r="AT108" s="134" t="s">
        <v>132</v>
      </c>
      <c r="AU108" s="134" t="s">
        <v>78</v>
      </c>
      <c r="AY108" s="17" t="s">
        <v>130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7" t="s">
        <v>78</v>
      </c>
      <c r="BK108" s="135">
        <f>ROUND(I108*H108,2)</f>
        <v>0</v>
      </c>
      <c r="BL108" s="17" t="s">
        <v>137</v>
      </c>
      <c r="BM108" s="134" t="s">
        <v>250</v>
      </c>
    </row>
    <row r="109" spans="2:65" s="1" customFormat="1" x14ac:dyDescent="0.2">
      <c r="B109" s="29"/>
      <c r="D109" s="136" t="s">
        <v>139</v>
      </c>
      <c r="F109" s="137" t="s">
        <v>721</v>
      </c>
      <c r="L109" s="29"/>
      <c r="M109" s="138"/>
      <c r="T109" s="49"/>
      <c r="AT109" s="17" t="s">
        <v>139</v>
      </c>
      <c r="AU109" s="17" t="s">
        <v>78</v>
      </c>
    </row>
    <row r="110" spans="2:65" s="1" customFormat="1" ht="134.4" x14ac:dyDescent="0.2">
      <c r="B110" s="29"/>
      <c r="D110" s="136" t="s">
        <v>344</v>
      </c>
      <c r="F110" s="139" t="s">
        <v>924</v>
      </c>
      <c r="L110" s="29"/>
      <c r="M110" s="138"/>
      <c r="T110" s="49"/>
      <c r="AT110" s="17" t="s">
        <v>344</v>
      </c>
      <c r="AU110" s="17" t="s">
        <v>78</v>
      </c>
    </row>
    <row r="111" spans="2:65" s="1" customFormat="1" ht="16.5" customHeight="1" x14ac:dyDescent="0.2">
      <c r="B111" s="123"/>
      <c r="C111" s="124" t="s">
        <v>185</v>
      </c>
      <c r="D111" s="124" t="s">
        <v>132</v>
      </c>
      <c r="E111" s="125" t="s">
        <v>729</v>
      </c>
      <c r="F111" s="126" t="s">
        <v>730</v>
      </c>
      <c r="G111" s="127" t="s">
        <v>135</v>
      </c>
      <c r="H111" s="128">
        <v>21.802</v>
      </c>
      <c r="I111" s="129"/>
      <c r="J111" s="129">
        <f>ROUND(I111*H111,2)</f>
        <v>0</v>
      </c>
      <c r="K111" s="126" t="s">
        <v>707</v>
      </c>
      <c r="L111" s="29"/>
      <c r="M111" s="130" t="s">
        <v>3</v>
      </c>
      <c r="N111" s="131" t="s">
        <v>41</v>
      </c>
      <c r="O111" s="132">
        <v>0</v>
      </c>
      <c r="P111" s="132">
        <f>O111*H111</f>
        <v>0</v>
      </c>
      <c r="Q111" s="132">
        <v>0</v>
      </c>
      <c r="R111" s="132">
        <f>Q111*H111</f>
        <v>0</v>
      </c>
      <c r="S111" s="132">
        <v>0</v>
      </c>
      <c r="T111" s="133">
        <f>S111*H111</f>
        <v>0</v>
      </c>
      <c r="AR111" s="134" t="s">
        <v>137</v>
      </c>
      <c r="AT111" s="134" t="s">
        <v>132</v>
      </c>
      <c r="AU111" s="134" t="s">
        <v>78</v>
      </c>
      <c r="AY111" s="17" t="s">
        <v>130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7" t="s">
        <v>78</v>
      </c>
      <c r="BK111" s="135">
        <f>ROUND(I111*H111,2)</f>
        <v>0</v>
      </c>
      <c r="BL111" s="17" t="s">
        <v>137</v>
      </c>
      <c r="BM111" s="134" t="s">
        <v>263</v>
      </c>
    </row>
    <row r="112" spans="2:65" s="1" customFormat="1" x14ac:dyDescent="0.2">
      <c r="B112" s="29"/>
      <c r="D112" s="136" t="s">
        <v>139</v>
      </c>
      <c r="F112" s="137" t="s">
        <v>730</v>
      </c>
      <c r="L112" s="29"/>
      <c r="M112" s="138"/>
      <c r="T112" s="49"/>
      <c r="AT112" s="17" t="s">
        <v>139</v>
      </c>
      <c r="AU112" s="17" t="s">
        <v>78</v>
      </c>
    </row>
    <row r="113" spans="2:65" s="1" customFormat="1" ht="115.2" x14ac:dyDescent="0.2">
      <c r="B113" s="29"/>
      <c r="D113" s="136" t="s">
        <v>344</v>
      </c>
      <c r="F113" s="139" t="s">
        <v>925</v>
      </c>
      <c r="L113" s="29"/>
      <c r="M113" s="138"/>
      <c r="T113" s="49"/>
      <c r="AT113" s="17" t="s">
        <v>344</v>
      </c>
      <c r="AU113" s="17" t="s">
        <v>78</v>
      </c>
    </row>
    <row r="114" spans="2:65" s="1" customFormat="1" ht="16.5" customHeight="1" x14ac:dyDescent="0.2">
      <c r="B114" s="123"/>
      <c r="C114" s="124" t="s">
        <v>190</v>
      </c>
      <c r="D114" s="124" t="s">
        <v>132</v>
      </c>
      <c r="E114" s="125" t="s">
        <v>823</v>
      </c>
      <c r="F114" s="126" t="s">
        <v>824</v>
      </c>
      <c r="G114" s="127" t="s">
        <v>135</v>
      </c>
      <c r="H114" s="128">
        <v>112.363</v>
      </c>
      <c r="I114" s="129"/>
      <c r="J114" s="129">
        <f>ROUND(I114*H114,2)</f>
        <v>0</v>
      </c>
      <c r="K114" s="126" t="s">
        <v>707</v>
      </c>
      <c r="L114" s="29"/>
      <c r="M114" s="130" t="s">
        <v>3</v>
      </c>
      <c r="N114" s="131" t="s">
        <v>41</v>
      </c>
      <c r="O114" s="132">
        <v>0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137</v>
      </c>
      <c r="AT114" s="134" t="s">
        <v>132</v>
      </c>
      <c r="AU114" s="134" t="s">
        <v>78</v>
      </c>
      <c r="AY114" s="17" t="s">
        <v>130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7" t="s">
        <v>78</v>
      </c>
      <c r="BK114" s="135">
        <f>ROUND(I114*H114,2)</f>
        <v>0</v>
      </c>
      <c r="BL114" s="17" t="s">
        <v>137</v>
      </c>
      <c r="BM114" s="134" t="s">
        <v>275</v>
      </c>
    </row>
    <row r="115" spans="2:65" s="1" customFormat="1" x14ac:dyDescent="0.2">
      <c r="B115" s="29"/>
      <c r="D115" s="136" t="s">
        <v>139</v>
      </c>
      <c r="F115" s="137" t="s">
        <v>825</v>
      </c>
      <c r="L115" s="29"/>
      <c r="M115" s="138"/>
      <c r="T115" s="49"/>
      <c r="AT115" s="17" t="s">
        <v>139</v>
      </c>
      <c r="AU115" s="17" t="s">
        <v>78</v>
      </c>
    </row>
    <row r="116" spans="2:65" s="1" customFormat="1" ht="134.4" x14ac:dyDescent="0.2">
      <c r="B116" s="29"/>
      <c r="D116" s="136" t="s">
        <v>344</v>
      </c>
      <c r="F116" s="139" t="s">
        <v>926</v>
      </c>
      <c r="L116" s="29"/>
      <c r="M116" s="138"/>
      <c r="T116" s="49"/>
      <c r="AT116" s="17" t="s">
        <v>344</v>
      </c>
      <c r="AU116" s="17" t="s">
        <v>78</v>
      </c>
    </row>
    <row r="117" spans="2:65" s="1" customFormat="1" ht="16.5" customHeight="1" x14ac:dyDescent="0.2">
      <c r="B117" s="123"/>
      <c r="C117" s="124" t="s">
        <v>203</v>
      </c>
      <c r="D117" s="124" t="s">
        <v>132</v>
      </c>
      <c r="E117" s="125" t="s">
        <v>927</v>
      </c>
      <c r="F117" s="126" t="s">
        <v>928</v>
      </c>
      <c r="G117" s="127" t="s">
        <v>181</v>
      </c>
      <c r="H117" s="128">
        <v>146.4</v>
      </c>
      <c r="I117" s="129"/>
      <c r="J117" s="129">
        <f>ROUND(I117*H117,2)</f>
        <v>0</v>
      </c>
      <c r="K117" s="126" t="s">
        <v>707</v>
      </c>
      <c r="L117" s="29"/>
      <c r="M117" s="130" t="s">
        <v>3</v>
      </c>
      <c r="N117" s="131" t="s">
        <v>41</v>
      </c>
      <c r="O117" s="132">
        <v>0</v>
      </c>
      <c r="P117" s="132">
        <f>O117*H117</f>
        <v>0</v>
      </c>
      <c r="Q117" s="132">
        <v>0</v>
      </c>
      <c r="R117" s="132">
        <f>Q117*H117</f>
        <v>0</v>
      </c>
      <c r="S117" s="132">
        <v>0</v>
      </c>
      <c r="T117" s="133">
        <f>S117*H117</f>
        <v>0</v>
      </c>
      <c r="AR117" s="134" t="s">
        <v>137</v>
      </c>
      <c r="AT117" s="134" t="s">
        <v>132</v>
      </c>
      <c r="AU117" s="134" t="s">
        <v>78</v>
      </c>
      <c r="AY117" s="17" t="s">
        <v>130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7" t="s">
        <v>78</v>
      </c>
      <c r="BK117" s="135">
        <f>ROUND(I117*H117,2)</f>
        <v>0</v>
      </c>
      <c r="BL117" s="17" t="s">
        <v>137</v>
      </c>
      <c r="BM117" s="134" t="s">
        <v>286</v>
      </c>
    </row>
    <row r="118" spans="2:65" s="1" customFormat="1" x14ac:dyDescent="0.2">
      <c r="B118" s="29"/>
      <c r="D118" s="136" t="s">
        <v>139</v>
      </c>
      <c r="F118" s="137" t="s">
        <v>928</v>
      </c>
      <c r="L118" s="29"/>
      <c r="M118" s="138"/>
      <c r="T118" s="49"/>
      <c r="AT118" s="17" t="s">
        <v>139</v>
      </c>
      <c r="AU118" s="17" t="s">
        <v>78</v>
      </c>
    </row>
    <row r="119" spans="2:65" s="1" customFormat="1" ht="28.8" x14ac:dyDescent="0.2">
      <c r="B119" s="29"/>
      <c r="D119" s="136" t="s">
        <v>344</v>
      </c>
      <c r="F119" s="139" t="s">
        <v>929</v>
      </c>
      <c r="L119" s="29"/>
      <c r="M119" s="138"/>
      <c r="T119" s="49"/>
      <c r="AT119" s="17" t="s">
        <v>344</v>
      </c>
      <c r="AU119" s="17" t="s">
        <v>78</v>
      </c>
    </row>
    <row r="120" spans="2:65" s="1" customFormat="1" ht="16.5" customHeight="1" x14ac:dyDescent="0.2">
      <c r="B120" s="123"/>
      <c r="C120" s="124" t="s">
        <v>208</v>
      </c>
      <c r="D120" s="124" t="s">
        <v>132</v>
      </c>
      <c r="E120" s="125" t="s">
        <v>738</v>
      </c>
      <c r="F120" s="126" t="s">
        <v>739</v>
      </c>
      <c r="G120" s="127" t="s">
        <v>181</v>
      </c>
      <c r="H120" s="128">
        <v>146.4</v>
      </c>
      <c r="I120" s="129"/>
      <c r="J120" s="129">
        <f>ROUND(I120*H120,2)</f>
        <v>0</v>
      </c>
      <c r="K120" s="126" t="s">
        <v>707</v>
      </c>
      <c r="L120" s="29"/>
      <c r="M120" s="130" t="s">
        <v>3</v>
      </c>
      <c r="N120" s="131" t="s">
        <v>41</v>
      </c>
      <c r="O120" s="132">
        <v>0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137</v>
      </c>
      <c r="AT120" s="134" t="s">
        <v>132</v>
      </c>
      <c r="AU120" s="134" t="s">
        <v>78</v>
      </c>
      <c r="AY120" s="17" t="s">
        <v>130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78</v>
      </c>
      <c r="BK120" s="135">
        <f>ROUND(I120*H120,2)</f>
        <v>0</v>
      </c>
      <c r="BL120" s="17" t="s">
        <v>137</v>
      </c>
      <c r="BM120" s="134" t="s">
        <v>298</v>
      </c>
    </row>
    <row r="121" spans="2:65" s="1" customFormat="1" x14ac:dyDescent="0.2">
      <c r="B121" s="29"/>
      <c r="D121" s="136" t="s">
        <v>139</v>
      </c>
      <c r="F121" s="137" t="s">
        <v>739</v>
      </c>
      <c r="L121" s="29"/>
      <c r="M121" s="138"/>
      <c r="T121" s="49"/>
      <c r="AT121" s="17" t="s">
        <v>139</v>
      </c>
      <c r="AU121" s="17" t="s">
        <v>78</v>
      </c>
    </row>
    <row r="122" spans="2:65" s="1" customFormat="1" ht="28.8" x14ac:dyDescent="0.2">
      <c r="B122" s="29"/>
      <c r="D122" s="136" t="s">
        <v>344</v>
      </c>
      <c r="F122" s="139" t="s">
        <v>740</v>
      </c>
      <c r="L122" s="29"/>
      <c r="M122" s="138"/>
      <c r="T122" s="49"/>
      <c r="AT122" s="17" t="s">
        <v>344</v>
      </c>
      <c r="AU122" s="17" t="s">
        <v>78</v>
      </c>
    </row>
    <row r="123" spans="2:65" s="11" customFormat="1" ht="25.95" customHeight="1" x14ac:dyDescent="0.25">
      <c r="B123" s="112"/>
      <c r="D123" s="113" t="s">
        <v>69</v>
      </c>
      <c r="E123" s="114" t="s">
        <v>80</v>
      </c>
      <c r="F123" s="114" t="s">
        <v>741</v>
      </c>
      <c r="J123" s="115">
        <f>BK123</f>
        <v>0</v>
      </c>
      <c r="L123" s="112"/>
      <c r="M123" s="116"/>
      <c r="P123" s="117">
        <f>SUM(P124:P129)</f>
        <v>0</v>
      </c>
      <c r="R123" s="117">
        <f>SUM(R124:R129)</f>
        <v>0</v>
      </c>
      <c r="T123" s="118">
        <f>SUM(T124:T129)</f>
        <v>0</v>
      </c>
      <c r="AR123" s="113" t="s">
        <v>78</v>
      </c>
      <c r="AT123" s="119" t="s">
        <v>69</v>
      </c>
      <c r="AU123" s="119" t="s">
        <v>70</v>
      </c>
      <c r="AY123" s="113" t="s">
        <v>130</v>
      </c>
      <c r="BK123" s="120">
        <f>SUM(BK124:BK129)</f>
        <v>0</v>
      </c>
    </row>
    <row r="124" spans="2:65" s="1" customFormat="1" ht="16.5" customHeight="1" x14ac:dyDescent="0.2">
      <c r="B124" s="123"/>
      <c r="C124" s="124" t="s">
        <v>9</v>
      </c>
      <c r="D124" s="124" t="s">
        <v>132</v>
      </c>
      <c r="E124" s="125" t="s">
        <v>742</v>
      </c>
      <c r="F124" s="126" t="s">
        <v>743</v>
      </c>
      <c r="G124" s="127" t="s">
        <v>135</v>
      </c>
      <c r="H124" s="128">
        <v>2.4</v>
      </c>
      <c r="I124" s="129"/>
      <c r="J124" s="129">
        <f>ROUND(I124*H124,2)</f>
        <v>0</v>
      </c>
      <c r="K124" s="126" t="s">
        <v>707</v>
      </c>
      <c r="L124" s="29"/>
      <c r="M124" s="130" t="s">
        <v>3</v>
      </c>
      <c r="N124" s="131" t="s">
        <v>41</v>
      </c>
      <c r="O124" s="132">
        <v>0</v>
      </c>
      <c r="P124" s="132">
        <f>O124*H124</f>
        <v>0</v>
      </c>
      <c r="Q124" s="132">
        <v>0</v>
      </c>
      <c r="R124" s="132">
        <f>Q124*H124</f>
        <v>0</v>
      </c>
      <c r="S124" s="132">
        <v>0</v>
      </c>
      <c r="T124" s="133">
        <f>S124*H124</f>
        <v>0</v>
      </c>
      <c r="AR124" s="134" t="s">
        <v>137</v>
      </c>
      <c r="AT124" s="134" t="s">
        <v>132</v>
      </c>
      <c r="AU124" s="134" t="s">
        <v>78</v>
      </c>
      <c r="AY124" s="17" t="s">
        <v>130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7" t="s">
        <v>78</v>
      </c>
      <c r="BK124" s="135">
        <f>ROUND(I124*H124,2)</f>
        <v>0</v>
      </c>
      <c r="BL124" s="17" t="s">
        <v>137</v>
      </c>
      <c r="BM124" s="134" t="s">
        <v>310</v>
      </c>
    </row>
    <row r="125" spans="2:65" s="1" customFormat="1" x14ac:dyDescent="0.2">
      <c r="B125" s="29"/>
      <c r="D125" s="136" t="s">
        <v>139</v>
      </c>
      <c r="F125" s="137" t="s">
        <v>743</v>
      </c>
      <c r="L125" s="29"/>
      <c r="M125" s="138"/>
      <c r="T125" s="49"/>
      <c r="AT125" s="17" t="s">
        <v>139</v>
      </c>
      <c r="AU125" s="17" t="s">
        <v>78</v>
      </c>
    </row>
    <row r="126" spans="2:65" s="1" customFormat="1" ht="38.4" x14ac:dyDescent="0.2">
      <c r="B126" s="29"/>
      <c r="D126" s="136" t="s">
        <v>344</v>
      </c>
      <c r="F126" s="139" t="s">
        <v>744</v>
      </c>
      <c r="L126" s="29"/>
      <c r="M126" s="138"/>
      <c r="T126" s="49"/>
      <c r="AT126" s="17" t="s">
        <v>344</v>
      </c>
      <c r="AU126" s="17" t="s">
        <v>78</v>
      </c>
    </row>
    <row r="127" spans="2:65" s="1" customFormat="1" ht="16.5" customHeight="1" x14ac:dyDescent="0.2">
      <c r="B127" s="123"/>
      <c r="C127" s="124" t="s">
        <v>218</v>
      </c>
      <c r="D127" s="124" t="s">
        <v>132</v>
      </c>
      <c r="E127" s="125" t="s">
        <v>754</v>
      </c>
      <c r="F127" s="126" t="s">
        <v>755</v>
      </c>
      <c r="G127" s="127" t="s">
        <v>181</v>
      </c>
      <c r="H127" s="128">
        <v>97.058000000000007</v>
      </c>
      <c r="I127" s="129"/>
      <c r="J127" s="129">
        <f>ROUND(I127*H127,2)</f>
        <v>0</v>
      </c>
      <c r="K127" s="126" t="s">
        <v>707</v>
      </c>
      <c r="L127" s="29"/>
      <c r="M127" s="130" t="s">
        <v>3</v>
      </c>
      <c r="N127" s="131" t="s">
        <v>41</v>
      </c>
      <c r="O127" s="132">
        <v>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137</v>
      </c>
      <c r="AT127" s="134" t="s">
        <v>132</v>
      </c>
      <c r="AU127" s="134" t="s">
        <v>78</v>
      </c>
      <c r="AY127" s="17" t="s">
        <v>130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78</v>
      </c>
      <c r="BK127" s="135">
        <f>ROUND(I127*H127,2)</f>
        <v>0</v>
      </c>
      <c r="BL127" s="17" t="s">
        <v>137</v>
      </c>
      <c r="BM127" s="134" t="s">
        <v>321</v>
      </c>
    </row>
    <row r="128" spans="2:65" s="1" customFormat="1" x14ac:dyDescent="0.2">
      <c r="B128" s="29"/>
      <c r="D128" s="136" t="s">
        <v>139</v>
      </c>
      <c r="F128" s="137" t="s">
        <v>755</v>
      </c>
      <c r="L128" s="29"/>
      <c r="M128" s="138"/>
      <c r="T128" s="49"/>
      <c r="AT128" s="17" t="s">
        <v>139</v>
      </c>
      <c r="AU128" s="17" t="s">
        <v>78</v>
      </c>
    </row>
    <row r="129" spans="2:65" s="1" customFormat="1" ht="48" x14ac:dyDescent="0.2">
      <c r="B129" s="29"/>
      <c r="D129" s="136" t="s">
        <v>344</v>
      </c>
      <c r="F129" s="139" t="s">
        <v>756</v>
      </c>
      <c r="L129" s="29"/>
      <c r="M129" s="138"/>
      <c r="T129" s="49"/>
      <c r="AT129" s="17" t="s">
        <v>344</v>
      </c>
      <c r="AU129" s="17" t="s">
        <v>78</v>
      </c>
    </row>
    <row r="130" spans="2:65" s="11" customFormat="1" ht="25.95" customHeight="1" x14ac:dyDescent="0.25">
      <c r="B130" s="112"/>
      <c r="D130" s="113" t="s">
        <v>69</v>
      </c>
      <c r="E130" s="114" t="s">
        <v>156</v>
      </c>
      <c r="F130" s="114" t="s">
        <v>757</v>
      </c>
      <c r="J130" s="115">
        <f>BK130</f>
        <v>0</v>
      </c>
      <c r="L130" s="112"/>
      <c r="M130" s="116"/>
      <c r="P130" s="117">
        <f>SUM(P131:P142)</f>
        <v>0</v>
      </c>
      <c r="R130" s="117">
        <f>SUM(R131:R142)</f>
        <v>0</v>
      </c>
      <c r="T130" s="118">
        <f>SUM(T131:T142)</f>
        <v>0</v>
      </c>
      <c r="AR130" s="113" t="s">
        <v>78</v>
      </c>
      <c r="AT130" s="119" t="s">
        <v>69</v>
      </c>
      <c r="AU130" s="119" t="s">
        <v>70</v>
      </c>
      <c r="AY130" s="113" t="s">
        <v>130</v>
      </c>
      <c r="BK130" s="120">
        <f>SUM(BK131:BK142)</f>
        <v>0</v>
      </c>
    </row>
    <row r="131" spans="2:65" s="1" customFormat="1" ht="16.5" customHeight="1" x14ac:dyDescent="0.2">
      <c r="B131" s="123"/>
      <c r="C131" s="124" t="s">
        <v>222</v>
      </c>
      <c r="D131" s="124" t="s">
        <v>132</v>
      </c>
      <c r="E131" s="125" t="s">
        <v>758</v>
      </c>
      <c r="F131" s="126" t="s">
        <v>759</v>
      </c>
      <c r="G131" s="127" t="s">
        <v>135</v>
      </c>
      <c r="H131" s="128">
        <v>5.7679999999999998</v>
      </c>
      <c r="I131" s="129"/>
      <c r="J131" s="129">
        <f>ROUND(I131*H131,2)</f>
        <v>0</v>
      </c>
      <c r="K131" s="126" t="s">
        <v>707</v>
      </c>
      <c r="L131" s="29"/>
      <c r="M131" s="130" t="s">
        <v>3</v>
      </c>
      <c r="N131" s="131" t="s">
        <v>41</v>
      </c>
      <c r="O131" s="132">
        <v>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137</v>
      </c>
      <c r="AT131" s="134" t="s">
        <v>132</v>
      </c>
      <c r="AU131" s="134" t="s">
        <v>78</v>
      </c>
      <c r="AY131" s="17" t="s">
        <v>130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78</v>
      </c>
      <c r="BK131" s="135">
        <f>ROUND(I131*H131,2)</f>
        <v>0</v>
      </c>
      <c r="BL131" s="17" t="s">
        <v>137</v>
      </c>
      <c r="BM131" s="134" t="s">
        <v>333</v>
      </c>
    </row>
    <row r="132" spans="2:65" s="1" customFormat="1" x14ac:dyDescent="0.2">
      <c r="B132" s="29"/>
      <c r="D132" s="136" t="s">
        <v>139</v>
      </c>
      <c r="F132" s="137" t="s">
        <v>759</v>
      </c>
      <c r="L132" s="29"/>
      <c r="M132" s="138"/>
      <c r="T132" s="49"/>
      <c r="AT132" s="17" t="s">
        <v>139</v>
      </c>
      <c r="AU132" s="17" t="s">
        <v>78</v>
      </c>
    </row>
    <row r="133" spans="2:65" s="1" customFormat="1" ht="153.6" x14ac:dyDescent="0.2">
      <c r="B133" s="29"/>
      <c r="D133" s="136" t="s">
        <v>344</v>
      </c>
      <c r="F133" s="139" t="s">
        <v>760</v>
      </c>
      <c r="L133" s="29"/>
      <c r="M133" s="138"/>
      <c r="T133" s="49"/>
      <c r="AT133" s="17" t="s">
        <v>344</v>
      </c>
      <c r="AU133" s="17" t="s">
        <v>78</v>
      </c>
    </row>
    <row r="134" spans="2:65" s="1" customFormat="1" ht="16.5" customHeight="1" x14ac:dyDescent="0.2">
      <c r="B134" s="123"/>
      <c r="C134" s="124" t="s">
        <v>229</v>
      </c>
      <c r="D134" s="124" t="s">
        <v>132</v>
      </c>
      <c r="E134" s="125" t="s">
        <v>761</v>
      </c>
      <c r="F134" s="126" t="s">
        <v>762</v>
      </c>
      <c r="G134" s="127" t="s">
        <v>653</v>
      </c>
      <c r="H134" s="128">
        <v>1.0089999999999999</v>
      </c>
      <c r="I134" s="129"/>
      <c r="J134" s="129">
        <f>ROUND(I134*H134,2)</f>
        <v>0</v>
      </c>
      <c r="K134" s="126" t="s">
        <v>707</v>
      </c>
      <c r="L134" s="29"/>
      <c r="M134" s="130" t="s">
        <v>3</v>
      </c>
      <c r="N134" s="131" t="s">
        <v>41</v>
      </c>
      <c r="O134" s="132">
        <v>0</v>
      </c>
      <c r="P134" s="132">
        <f>O134*H134</f>
        <v>0</v>
      </c>
      <c r="Q134" s="132">
        <v>0</v>
      </c>
      <c r="R134" s="132">
        <f>Q134*H134</f>
        <v>0</v>
      </c>
      <c r="S134" s="132">
        <v>0</v>
      </c>
      <c r="T134" s="133">
        <f>S134*H134</f>
        <v>0</v>
      </c>
      <c r="AR134" s="134" t="s">
        <v>137</v>
      </c>
      <c r="AT134" s="134" t="s">
        <v>132</v>
      </c>
      <c r="AU134" s="134" t="s">
        <v>78</v>
      </c>
      <c r="AY134" s="17" t="s">
        <v>130</v>
      </c>
      <c r="BE134" s="135">
        <f>IF(N134="základní",J134,0)</f>
        <v>0</v>
      </c>
      <c r="BF134" s="135">
        <f>IF(N134="snížená",J134,0)</f>
        <v>0</v>
      </c>
      <c r="BG134" s="135">
        <f>IF(N134="zákl. přenesená",J134,0)</f>
        <v>0</v>
      </c>
      <c r="BH134" s="135">
        <f>IF(N134="sníž. přenesená",J134,0)</f>
        <v>0</v>
      </c>
      <c r="BI134" s="135">
        <f>IF(N134="nulová",J134,0)</f>
        <v>0</v>
      </c>
      <c r="BJ134" s="17" t="s">
        <v>78</v>
      </c>
      <c r="BK134" s="135">
        <f>ROUND(I134*H134,2)</f>
        <v>0</v>
      </c>
      <c r="BL134" s="17" t="s">
        <v>137</v>
      </c>
      <c r="BM134" s="134" t="s">
        <v>348</v>
      </c>
    </row>
    <row r="135" spans="2:65" s="1" customFormat="1" x14ac:dyDescent="0.2">
      <c r="B135" s="29"/>
      <c r="D135" s="136" t="s">
        <v>139</v>
      </c>
      <c r="F135" s="137" t="s">
        <v>762</v>
      </c>
      <c r="L135" s="29"/>
      <c r="M135" s="138"/>
      <c r="T135" s="49"/>
      <c r="AT135" s="17" t="s">
        <v>139</v>
      </c>
      <c r="AU135" s="17" t="s">
        <v>78</v>
      </c>
    </row>
    <row r="136" spans="2:65" s="1" customFormat="1" ht="124.8" x14ac:dyDescent="0.2">
      <c r="B136" s="29"/>
      <c r="D136" s="136" t="s">
        <v>344</v>
      </c>
      <c r="F136" s="139" t="s">
        <v>763</v>
      </c>
      <c r="L136" s="29"/>
      <c r="M136" s="138"/>
      <c r="T136" s="49"/>
      <c r="AT136" s="17" t="s">
        <v>344</v>
      </c>
      <c r="AU136" s="17" t="s">
        <v>78</v>
      </c>
    </row>
    <row r="137" spans="2:65" s="1" customFormat="1" ht="16.5" customHeight="1" x14ac:dyDescent="0.2">
      <c r="B137" s="123"/>
      <c r="C137" s="124" t="s">
        <v>236</v>
      </c>
      <c r="D137" s="124" t="s">
        <v>132</v>
      </c>
      <c r="E137" s="125" t="s">
        <v>930</v>
      </c>
      <c r="F137" s="126" t="s">
        <v>931</v>
      </c>
      <c r="G137" s="127" t="s">
        <v>135</v>
      </c>
      <c r="H137" s="128">
        <v>46.618000000000002</v>
      </c>
      <c r="I137" s="129"/>
      <c r="J137" s="129">
        <f>ROUND(I137*H137,2)</f>
        <v>0</v>
      </c>
      <c r="K137" s="126" t="s">
        <v>707</v>
      </c>
      <c r="L137" s="29"/>
      <c r="M137" s="130" t="s">
        <v>3</v>
      </c>
      <c r="N137" s="131" t="s">
        <v>41</v>
      </c>
      <c r="O137" s="132">
        <v>0</v>
      </c>
      <c r="P137" s="132">
        <f>O137*H137</f>
        <v>0</v>
      </c>
      <c r="Q137" s="132">
        <v>0</v>
      </c>
      <c r="R137" s="132">
        <f>Q137*H137</f>
        <v>0</v>
      </c>
      <c r="S137" s="132">
        <v>0</v>
      </c>
      <c r="T137" s="133">
        <f>S137*H137</f>
        <v>0</v>
      </c>
      <c r="AR137" s="134" t="s">
        <v>137</v>
      </c>
      <c r="AT137" s="134" t="s">
        <v>132</v>
      </c>
      <c r="AU137" s="134" t="s">
        <v>78</v>
      </c>
      <c r="AY137" s="17" t="s">
        <v>130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78</v>
      </c>
      <c r="BK137" s="135">
        <f>ROUND(I137*H137,2)</f>
        <v>0</v>
      </c>
      <c r="BL137" s="17" t="s">
        <v>137</v>
      </c>
      <c r="BM137" s="134" t="s">
        <v>360</v>
      </c>
    </row>
    <row r="138" spans="2:65" s="1" customFormat="1" x14ac:dyDescent="0.2">
      <c r="B138" s="29"/>
      <c r="D138" s="136" t="s">
        <v>139</v>
      </c>
      <c r="F138" s="137" t="s">
        <v>931</v>
      </c>
      <c r="L138" s="29"/>
      <c r="M138" s="138"/>
      <c r="T138" s="49"/>
      <c r="AT138" s="17" t="s">
        <v>139</v>
      </c>
      <c r="AU138" s="17" t="s">
        <v>78</v>
      </c>
    </row>
    <row r="139" spans="2:65" s="1" customFormat="1" ht="153.6" x14ac:dyDescent="0.2">
      <c r="B139" s="29"/>
      <c r="D139" s="136" t="s">
        <v>344</v>
      </c>
      <c r="F139" s="139" t="s">
        <v>760</v>
      </c>
      <c r="L139" s="29"/>
      <c r="M139" s="138"/>
      <c r="T139" s="49"/>
      <c r="AT139" s="17" t="s">
        <v>344</v>
      </c>
      <c r="AU139" s="17" t="s">
        <v>78</v>
      </c>
    </row>
    <row r="140" spans="2:65" s="1" customFormat="1" ht="16.5" customHeight="1" x14ac:dyDescent="0.2">
      <c r="B140" s="123"/>
      <c r="C140" s="124" t="s">
        <v>242</v>
      </c>
      <c r="D140" s="124" t="s">
        <v>132</v>
      </c>
      <c r="E140" s="125" t="s">
        <v>932</v>
      </c>
      <c r="F140" s="126" t="s">
        <v>933</v>
      </c>
      <c r="G140" s="127" t="s">
        <v>653</v>
      </c>
      <c r="H140" s="128">
        <v>6.9930000000000003</v>
      </c>
      <c r="I140" s="129"/>
      <c r="J140" s="129">
        <f>ROUND(I140*H140,2)</f>
        <v>0</v>
      </c>
      <c r="K140" s="126" t="s">
        <v>707</v>
      </c>
      <c r="L140" s="29"/>
      <c r="M140" s="130" t="s">
        <v>3</v>
      </c>
      <c r="N140" s="131" t="s">
        <v>41</v>
      </c>
      <c r="O140" s="132">
        <v>0</v>
      </c>
      <c r="P140" s="132">
        <f>O140*H140</f>
        <v>0</v>
      </c>
      <c r="Q140" s="132">
        <v>0</v>
      </c>
      <c r="R140" s="132">
        <f>Q140*H140</f>
        <v>0</v>
      </c>
      <c r="S140" s="132">
        <v>0</v>
      </c>
      <c r="T140" s="133">
        <f>S140*H140</f>
        <v>0</v>
      </c>
      <c r="AR140" s="134" t="s">
        <v>137</v>
      </c>
      <c r="AT140" s="134" t="s">
        <v>132</v>
      </c>
      <c r="AU140" s="134" t="s">
        <v>78</v>
      </c>
      <c r="AY140" s="17" t="s">
        <v>130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7" t="s">
        <v>78</v>
      </c>
      <c r="BK140" s="135">
        <f>ROUND(I140*H140,2)</f>
        <v>0</v>
      </c>
      <c r="BL140" s="17" t="s">
        <v>137</v>
      </c>
      <c r="BM140" s="134" t="s">
        <v>372</v>
      </c>
    </row>
    <row r="141" spans="2:65" s="1" customFormat="1" x14ac:dyDescent="0.2">
      <c r="B141" s="29"/>
      <c r="D141" s="136" t="s">
        <v>139</v>
      </c>
      <c r="F141" s="137" t="s">
        <v>933</v>
      </c>
      <c r="L141" s="29"/>
      <c r="M141" s="138"/>
      <c r="T141" s="49"/>
      <c r="AT141" s="17" t="s">
        <v>139</v>
      </c>
      <c r="AU141" s="17" t="s">
        <v>78</v>
      </c>
    </row>
    <row r="142" spans="2:65" s="1" customFormat="1" ht="124.8" x14ac:dyDescent="0.2">
      <c r="B142" s="29"/>
      <c r="D142" s="136" t="s">
        <v>344</v>
      </c>
      <c r="F142" s="139" t="s">
        <v>934</v>
      </c>
      <c r="L142" s="29"/>
      <c r="M142" s="138"/>
      <c r="T142" s="49"/>
      <c r="AT142" s="17" t="s">
        <v>344</v>
      </c>
      <c r="AU142" s="17" t="s">
        <v>78</v>
      </c>
    </row>
    <row r="143" spans="2:65" s="11" customFormat="1" ht="25.95" customHeight="1" x14ac:dyDescent="0.25">
      <c r="B143" s="112"/>
      <c r="D143" s="113" t="s">
        <v>69</v>
      </c>
      <c r="E143" s="114" t="s">
        <v>137</v>
      </c>
      <c r="F143" s="114" t="s">
        <v>347</v>
      </c>
      <c r="J143" s="115">
        <f>BK143</f>
        <v>0</v>
      </c>
      <c r="L143" s="112"/>
      <c r="M143" s="116"/>
      <c r="P143" s="117">
        <f>SUM(P144:P161)</f>
        <v>0</v>
      </c>
      <c r="R143" s="117">
        <f>SUM(R144:R161)</f>
        <v>0</v>
      </c>
      <c r="T143" s="118">
        <f>SUM(T144:T161)</f>
        <v>0</v>
      </c>
      <c r="AR143" s="113" t="s">
        <v>78</v>
      </c>
      <c r="AT143" s="119" t="s">
        <v>69</v>
      </c>
      <c r="AU143" s="119" t="s">
        <v>70</v>
      </c>
      <c r="AY143" s="113" t="s">
        <v>130</v>
      </c>
      <c r="BK143" s="120">
        <f>SUM(BK144:BK161)</f>
        <v>0</v>
      </c>
    </row>
    <row r="144" spans="2:65" s="1" customFormat="1" ht="16.5" customHeight="1" x14ac:dyDescent="0.2">
      <c r="B144" s="123"/>
      <c r="C144" s="124" t="s">
        <v>250</v>
      </c>
      <c r="D144" s="124" t="s">
        <v>132</v>
      </c>
      <c r="E144" s="125" t="s">
        <v>767</v>
      </c>
      <c r="F144" s="126" t="s">
        <v>768</v>
      </c>
      <c r="G144" s="127" t="s">
        <v>135</v>
      </c>
      <c r="H144" s="128">
        <v>16.367000000000001</v>
      </c>
      <c r="I144" s="129"/>
      <c r="J144" s="129">
        <f>ROUND(I144*H144,2)</f>
        <v>0</v>
      </c>
      <c r="K144" s="126" t="s">
        <v>707</v>
      </c>
      <c r="L144" s="29"/>
      <c r="M144" s="130" t="s">
        <v>3</v>
      </c>
      <c r="N144" s="131" t="s">
        <v>41</v>
      </c>
      <c r="O144" s="132">
        <v>0</v>
      </c>
      <c r="P144" s="132">
        <f>O144*H144</f>
        <v>0</v>
      </c>
      <c r="Q144" s="132">
        <v>0</v>
      </c>
      <c r="R144" s="132">
        <f>Q144*H144</f>
        <v>0</v>
      </c>
      <c r="S144" s="132">
        <v>0</v>
      </c>
      <c r="T144" s="133">
        <f>S144*H144</f>
        <v>0</v>
      </c>
      <c r="AR144" s="134" t="s">
        <v>137</v>
      </c>
      <c r="AT144" s="134" t="s">
        <v>132</v>
      </c>
      <c r="AU144" s="134" t="s">
        <v>78</v>
      </c>
      <c r="AY144" s="17" t="s">
        <v>130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7" t="s">
        <v>78</v>
      </c>
      <c r="BK144" s="135">
        <f>ROUND(I144*H144,2)</f>
        <v>0</v>
      </c>
      <c r="BL144" s="17" t="s">
        <v>137</v>
      </c>
      <c r="BM144" s="134" t="s">
        <v>384</v>
      </c>
    </row>
    <row r="145" spans="2:65" s="1" customFormat="1" x14ac:dyDescent="0.2">
      <c r="B145" s="29"/>
      <c r="D145" s="136" t="s">
        <v>139</v>
      </c>
      <c r="F145" s="137" t="s">
        <v>768</v>
      </c>
      <c r="L145" s="29"/>
      <c r="M145" s="138"/>
      <c r="T145" s="49"/>
      <c r="AT145" s="17" t="s">
        <v>139</v>
      </c>
      <c r="AU145" s="17" t="s">
        <v>78</v>
      </c>
    </row>
    <row r="146" spans="2:65" s="1" customFormat="1" ht="153.6" x14ac:dyDescent="0.2">
      <c r="B146" s="29"/>
      <c r="D146" s="136" t="s">
        <v>344</v>
      </c>
      <c r="F146" s="139" t="s">
        <v>769</v>
      </c>
      <c r="L146" s="29"/>
      <c r="M146" s="138"/>
      <c r="T146" s="49"/>
      <c r="AT146" s="17" t="s">
        <v>344</v>
      </c>
      <c r="AU146" s="17" t="s">
        <v>78</v>
      </c>
    </row>
    <row r="147" spans="2:65" s="1" customFormat="1" ht="16.5" customHeight="1" x14ac:dyDescent="0.2">
      <c r="B147" s="123"/>
      <c r="C147" s="124" t="s">
        <v>258</v>
      </c>
      <c r="D147" s="124" t="s">
        <v>132</v>
      </c>
      <c r="E147" s="125" t="s">
        <v>849</v>
      </c>
      <c r="F147" s="126" t="s">
        <v>850</v>
      </c>
      <c r="G147" s="127" t="s">
        <v>135</v>
      </c>
      <c r="H147" s="128">
        <v>19.001000000000001</v>
      </c>
      <c r="I147" s="129"/>
      <c r="J147" s="129">
        <f>ROUND(I147*H147,2)</f>
        <v>0</v>
      </c>
      <c r="K147" s="126" t="s">
        <v>707</v>
      </c>
      <c r="L147" s="29"/>
      <c r="M147" s="130" t="s">
        <v>3</v>
      </c>
      <c r="N147" s="131" t="s">
        <v>41</v>
      </c>
      <c r="O147" s="132">
        <v>0</v>
      </c>
      <c r="P147" s="132">
        <f>O147*H147</f>
        <v>0</v>
      </c>
      <c r="Q147" s="132">
        <v>0</v>
      </c>
      <c r="R147" s="132">
        <f>Q147*H147</f>
        <v>0</v>
      </c>
      <c r="S147" s="132">
        <v>0</v>
      </c>
      <c r="T147" s="133">
        <f>S147*H147</f>
        <v>0</v>
      </c>
      <c r="AR147" s="134" t="s">
        <v>137</v>
      </c>
      <c r="AT147" s="134" t="s">
        <v>132</v>
      </c>
      <c r="AU147" s="134" t="s">
        <v>78</v>
      </c>
      <c r="AY147" s="17" t="s">
        <v>130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7" t="s">
        <v>78</v>
      </c>
      <c r="BK147" s="135">
        <f>ROUND(I147*H147,2)</f>
        <v>0</v>
      </c>
      <c r="BL147" s="17" t="s">
        <v>137</v>
      </c>
      <c r="BM147" s="134" t="s">
        <v>397</v>
      </c>
    </row>
    <row r="148" spans="2:65" s="1" customFormat="1" x14ac:dyDescent="0.2">
      <c r="B148" s="29"/>
      <c r="D148" s="136" t="s">
        <v>139</v>
      </c>
      <c r="F148" s="137" t="s">
        <v>850</v>
      </c>
      <c r="L148" s="29"/>
      <c r="M148" s="138"/>
      <c r="T148" s="49"/>
      <c r="AT148" s="17" t="s">
        <v>139</v>
      </c>
      <c r="AU148" s="17" t="s">
        <v>78</v>
      </c>
    </row>
    <row r="149" spans="2:65" s="1" customFormat="1" ht="172.8" x14ac:dyDescent="0.2">
      <c r="B149" s="29"/>
      <c r="D149" s="136" t="s">
        <v>344</v>
      </c>
      <c r="F149" s="139" t="s">
        <v>935</v>
      </c>
      <c r="L149" s="29"/>
      <c r="M149" s="138"/>
      <c r="T149" s="49"/>
      <c r="AT149" s="17" t="s">
        <v>344</v>
      </c>
      <c r="AU149" s="17" t="s">
        <v>78</v>
      </c>
    </row>
    <row r="150" spans="2:65" s="1" customFormat="1" ht="16.5" customHeight="1" x14ac:dyDescent="0.2">
      <c r="B150" s="123"/>
      <c r="C150" s="124" t="s">
        <v>263</v>
      </c>
      <c r="D150" s="124" t="s">
        <v>132</v>
      </c>
      <c r="E150" s="125" t="s">
        <v>936</v>
      </c>
      <c r="F150" s="126" t="s">
        <v>937</v>
      </c>
      <c r="G150" s="127" t="s">
        <v>653</v>
      </c>
      <c r="H150" s="128">
        <v>0.36</v>
      </c>
      <c r="I150" s="129"/>
      <c r="J150" s="129">
        <f>ROUND(I150*H150,2)</f>
        <v>0</v>
      </c>
      <c r="K150" s="126" t="s">
        <v>707</v>
      </c>
      <c r="L150" s="29"/>
      <c r="M150" s="130" t="s">
        <v>3</v>
      </c>
      <c r="N150" s="131" t="s">
        <v>41</v>
      </c>
      <c r="O150" s="132">
        <v>0</v>
      </c>
      <c r="P150" s="132">
        <f>O150*H150</f>
        <v>0</v>
      </c>
      <c r="Q150" s="132">
        <v>0</v>
      </c>
      <c r="R150" s="132">
        <f>Q150*H150</f>
        <v>0</v>
      </c>
      <c r="S150" s="132">
        <v>0</v>
      </c>
      <c r="T150" s="133">
        <f>S150*H150</f>
        <v>0</v>
      </c>
      <c r="AR150" s="134" t="s">
        <v>137</v>
      </c>
      <c r="AT150" s="134" t="s">
        <v>132</v>
      </c>
      <c r="AU150" s="134" t="s">
        <v>78</v>
      </c>
      <c r="AY150" s="17" t="s">
        <v>130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7" t="s">
        <v>78</v>
      </c>
      <c r="BK150" s="135">
        <f>ROUND(I150*H150,2)</f>
        <v>0</v>
      </c>
      <c r="BL150" s="17" t="s">
        <v>137</v>
      </c>
      <c r="BM150" s="134" t="s">
        <v>411</v>
      </c>
    </row>
    <row r="151" spans="2:65" s="1" customFormat="1" x14ac:dyDescent="0.2">
      <c r="B151" s="29"/>
      <c r="D151" s="136" t="s">
        <v>139</v>
      </c>
      <c r="F151" s="137" t="s">
        <v>937</v>
      </c>
      <c r="L151" s="29"/>
      <c r="M151" s="138"/>
      <c r="T151" s="49"/>
      <c r="AT151" s="17" t="s">
        <v>139</v>
      </c>
      <c r="AU151" s="17" t="s">
        <v>78</v>
      </c>
    </row>
    <row r="152" spans="2:65" s="1" customFormat="1" ht="124.8" x14ac:dyDescent="0.2">
      <c r="B152" s="29"/>
      <c r="D152" s="136" t="s">
        <v>344</v>
      </c>
      <c r="F152" s="139" t="s">
        <v>938</v>
      </c>
      <c r="L152" s="29"/>
      <c r="M152" s="138"/>
      <c r="T152" s="49"/>
      <c r="AT152" s="17" t="s">
        <v>344</v>
      </c>
      <c r="AU152" s="17" t="s">
        <v>78</v>
      </c>
    </row>
    <row r="153" spans="2:65" s="1" customFormat="1" ht="16.5" customHeight="1" x14ac:dyDescent="0.2">
      <c r="B153" s="123"/>
      <c r="C153" s="124" t="s">
        <v>8</v>
      </c>
      <c r="D153" s="124" t="s">
        <v>132</v>
      </c>
      <c r="E153" s="125" t="s">
        <v>939</v>
      </c>
      <c r="F153" s="126" t="s">
        <v>940</v>
      </c>
      <c r="G153" s="127" t="s">
        <v>135</v>
      </c>
      <c r="H153" s="128">
        <v>19.350000000000001</v>
      </c>
      <c r="I153" s="129"/>
      <c r="J153" s="129">
        <f>ROUND(I153*H153,2)</f>
        <v>0</v>
      </c>
      <c r="K153" s="126" t="s">
        <v>707</v>
      </c>
      <c r="L153" s="29"/>
      <c r="M153" s="130" t="s">
        <v>3</v>
      </c>
      <c r="N153" s="131" t="s">
        <v>41</v>
      </c>
      <c r="O153" s="132">
        <v>0</v>
      </c>
      <c r="P153" s="132">
        <f>O153*H153</f>
        <v>0</v>
      </c>
      <c r="Q153" s="132">
        <v>0</v>
      </c>
      <c r="R153" s="132">
        <f>Q153*H153</f>
        <v>0</v>
      </c>
      <c r="S153" s="132">
        <v>0</v>
      </c>
      <c r="T153" s="133">
        <f>S153*H153</f>
        <v>0</v>
      </c>
      <c r="AR153" s="134" t="s">
        <v>137</v>
      </c>
      <c r="AT153" s="134" t="s">
        <v>132</v>
      </c>
      <c r="AU153" s="134" t="s">
        <v>78</v>
      </c>
      <c r="AY153" s="17" t="s">
        <v>130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7" t="s">
        <v>78</v>
      </c>
      <c r="BK153" s="135">
        <f>ROUND(I153*H153,2)</f>
        <v>0</v>
      </c>
      <c r="BL153" s="17" t="s">
        <v>137</v>
      </c>
      <c r="BM153" s="134" t="s">
        <v>423</v>
      </c>
    </row>
    <row r="154" spans="2:65" s="1" customFormat="1" x14ac:dyDescent="0.2">
      <c r="B154" s="29"/>
      <c r="D154" s="136" t="s">
        <v>139</v>
      </c>
      <c r="F154" s="137" t="s">
        <v>940</v>
      </c>
      <c r="L154" s="29"/>
      <c r="M154" s="138"/>
      <c r="T154" s="49"/>
      <c r="AT154" s="17" t="s">
        <v>139</v>
      </c>
      <c r="AU154" s="17" t="s">
        <v>78</v>
      </c>
    </row>
    <row r="155" spans="2:65" s="1" customFormat="1" ht="163.19999999999999" x14ac:dyDescent="0.2">
      <c r="B155" s="29"/>
      <c r="D155" s="136" t="s">
        <v>344</v>
      </c>
      <c r="F155" s="139" t="s">
        <v>941</v>
      </c>
      <c r="L155" s="29"/>
      <c r="M155" s="138"/>
      <c r="T155" s="49"/>
      <c r="AT155" s="17" t="s">
        <v>344</v>
      </c>
      <c r="AU155" s="17" t="s">
        <v>78</v>
      </c>
    </row>
    <row r="156" spans="2:65" s="1" customFormat="1" ht="16.5" customHeight="1" x14ac:dyDescent="0.2">
      <c r="B156" s="123"/>
      <c r="C156" s="124" t="s">
        <v>275</v>
      </c>
      <c r="D156" s="124" t="s">
        <v>132</v>
      </c>
      <c r="E156" s="125" t="s">
        <v>771</v>
      </c>
      <c r="F156" s="126" t="s">
        <v>772</v>
      </c>
      <c r="G156" s="127" t="s">
        <v>135</v>
      </c>
      <c r="H156" s="128">
        <v>67.594999999999999</v>
      </c>
      <c r="I156" s="129"/>
      <c r="J156" s="129">
        <f>ROUND(I156*H156,2)</f>
        <v>0</v>
      </c>
      <c r="K156" s="126" t="s">
        <v>707</v>
      </c>
      <c r="L156" s="29"/>
      <c r="M156" s="130" t="s">
        <v>3</v>
      </c>
      <c r="N156" s="131" t="s">
        <v>41</v>
      </c>
      <c r="O156" s="132">
        <v>0</v>
      </c>
      <c r="P156" s="132">
        <f>O156*H156</f>
        <v>0</v>
      </c>
      <c r="Q156" s="132">
        <v>0</v>
      </c>
      <c r="R156" s="132">
        <f>Q156*H156</f>
        <v>0</v>
      </c>
      <c r="S156" s="132">
        <v>0</v>
      </c>
      <c r="T156" s="133">
        <f>S156*H156</f>
        <v>0</v>
      </c>
      <c r="AR156" s="134" t="s">
        <v>137</v>
      </c>
      <c r="AT156" s="134" t="s">
        <v>132</v>
      </c>
      <c r="AU156" s="134" t="s">
        <v>78</v>
      </c>
      <c r="AY156" s="17" t="s">
        <v>130</v>
      </c>
      <c r="BE156" s="135">
        <f>IF(N156="základní",J156,0)</f>
        <v>0</v>
      </c>
      <c r="BF156" s="135">
        <f>IF(N156="snížená",J156,0)</f>
        <v>0</v>
      </c>
      <c r="BG156" s="135">
        <f>IF(N156="zákl. přenesená",J156,0)</f>
        <v>0</v>
      </c>
      <c r="BH156" s="135">
        <f>IF(N156="sníž. přenesená",J156,0)</f>
        <v>0</v>
      </c>
      <c r="BI156" s="135">
        <f>IF(N156="nulová",J156,0)</f>
        <v>0</v>
      </c>
      <c r="BJ156" s="17" t="s">
        <v>78</v>
      </c>
      <c r="BK156" s="135">
        <f>ROUND(I156*H156,2)</f>
        <v>0</v>
      </c>
      <c r="BL156" s="17" t="s">
        <v>137</v>
      </c>
      <c r="BM156" s="134" t="s">
        <v>434</v>
      </c>
    </row>
    <row r="157" spans="2:65" s="1" customFormat="1" x14ac:dyDescent="0.2">
      <c r="B157" s="29"/>
      <c r="D157" s="136" t="s">
        <v>139</v>
      </c>
      <c r="F157" s="137" t="s">
        <v>772</v>
      </c>
      <c r="L157" s="29"/>
      <c r="M157" s="138"/>
      <c r="T157" s="49"/>
      <c r="AT157" s="17" t="s">
        <v>139</v>
      </c>
      <c r="AU157" s="17" t="s">
        <v>78</v>
      </c>
    </row>
    <row r="158" spans="2:65" s="1" customFormat="1" ht="38.4" x14ac:dyDescent="0.2">
      <c r="B158" s="29"/>
      <c r="D158" s="136" t="s">
        <v>344</v>
      </c>
      <c r="F158" s="139" t="s">
        <v>942</v>
      </c>
      <c r="L158" s="29"/>
      <c r="M158" s="138"/>
      <c r="T158" s="49"/>
      <c r="AT158" s="17" t="s">
        <v>344</v>
      </c>
      <c r="AU158" s="17" t="s">
        <v>78</v>
      </c>
    </row>
    <row r="159" spans="2:65" s="1" customFormat="1" ht="16.5" customHeight="1" x14ac:dyDescent="0.2">
      <c r="B159" s="123"/>
      <c r="C159" s="124" t="s">
        <v>280</v>
      </c>
      <c r="D159" s="124" t="s">
        <v>132</v>
      </c>
      <c r="E159" s="125" t="s">
        <v>777</v>
      </c>
      <c r="F159" s="126" t="s">
        <v>778</v>
      </c>
      <c r="G159" s="127" t="s">
        <v>135</v>
      </c>
      <c r="H159" s="128">
        <v>38.000999999999998</v>
      </c>
      <c r="I159" s="129"/>
      <c r="J159" s="129">
        <f>ROUND(I159*H159,2)</f>
        <v>0</v>
      </c>
      <c r="K159" s="126" t="s">
        <v>707</v>
      </c>
      <c r="L159" s="29"/>
      <c r="M159" s="130" t="s">
        <v>3</v>
      </c>
      <c r="N159" s="131" t="s">
        <v>41</v>
      </c>
      <c r="O159" s="132">
        <v>0</v>
      </c>
      <c r="P159" s="132">
        <f>O159*H159</f>
        <v>0</v>
      </c>
      <c r="Q159" s="132">
        <v>0</v>
      </c>
      <c r="R159" s="132">
        <f>Q159*H159</f>
        <v>0</v>
      </c>
      <c r="S159" s="132">
        <v>0</v>
      </c>
      <c r="T159" s="133">
        <f>S159*H159</f>
        <v>0</v>
      </c>
      <c r="AR159" s="134" t="s">
        <v>137</v>
      </c>
      <c r="AT159" s="134" t="s">
        <v>132</v>
      </c>
      <c r="AU159" s="134" t="s">
        <v>78</v>
      </c>
      <c r="AY159" s="17" t="s">
        <v>130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7" t="s">
        <v>78</v>
      </c>
      <c r="BK159" s="135">
        <f>ROUND(I159*H159,2)</f>
        <v>0</v>
      </c>
      <c r="BL159" s="17" t="s">
        <v>137</v>
      </c>
      <c r="BM159" s="134" t="s">
        <v>445</v>
      </c>
    </row>
    <row r="160" spans="2:65" s="1" customFormat="1" x14ac:dyDescent="0.2">
      <c r="B160" s="29"/>
      <c r="D160" s="136" t="s">
        <v>139</v>
      </c>
      <c r="F160" s="137" t="s">
        <v>778</v>
      </c>
      <c r="L160" s="29"/>
      <c r="M160" s="138"/>
      <c r="T160" s="49"/>
      <c r="AT160" s="17" t="s">
        <v>139</v>
      </c>
      <c r="AU160" s="17" t="s">
        <v>78</v>
      </c>
    </row>
    <row r="161" spans="2:65" s="1" customFormat="1" ht="57.6" x14ac:dyDescent="0.2">
      <c r="B161" s="29"/>
      <c r="D161" s="136" t="s">
        <v>344</v>
      </c>
      <c r="F161" s="139" t="s">
        <v>943</v>
      </c>
      <c r="L161" s="29"/>
      <c r="M161" s="138"/>
      <c r="T161" s="49"/>
      <c r="AT161" s="17" t="s">
        <v>344</v>
      </c>
      <c r="AU161" s="17" t="s">
        <v>78</v>
      </c>
    </row>
    <row r="162" spans="2:65" s="11" customFormat="1" ht="25.95" customHeight="1" x14ac:dyDescent="0.25">
      <c r="B162" s="112"/>
      <c r="D162" s="113" t="s">
        <v>69</v>
      </c>
      <c r="E162" s="114" t="s">
        <v>178</v>
      </c>
      <c r="F162" s="114" t="s">
        <v>780</v>
      </c>
      <c r="J162" s="115">
        <f>BK162</f>
        <v>0</v>
      </c>
      <c r="L162" s="112"/>
      <c r="M162" s="116"/>
      <c r="P162" s="117">
        <f>SUM(P163:P171)</f>
        <v>0</v>
      </c>
      <c r="R162" s="117">
        <f>SUM(R163:R171)</f>
        <v>0</v>
      </c>
      <c r="T162" s="118">
        <f>SUM(T163:T171)</f>
        <v>0</v>
      </c>
      <c r="AR162" s="113" t="s">
        <v>78</v>
      </c>
      <c r="AT162" s="119" t="s">
        <v>69</v>
      </c>
      <c r="AU162" s="119" t="s">
        <v>70</v>
      </c>
      <c r="AY162" s="113" t="s">
        <v>130</v>
      </c>
      <c r="BK162" s="120">
        <f>SUM(BK163:BK171)</f>
        <v>0</v>
      </c>
    </row>
    <row r="163" spans="2:65" s="1" customFormat="1" ht="16.5" customHeight="1" x14ac:dyDescent="0.2">
      <c r="B163" s="123"/>
      <c r="C163" s="124" t="s">
        <v>286</v>
      </c>
      <c r="D163" s="124" t="s">
        <v>132</v>
      </c>
      <c r="E163" s="125" t="s">
        <v>781</v>
      </c>
      <c r="F163" s="126" t="s">
        <v>782</v>
      </c>
      <c r="G163" s="127" t="s">
        <v>181</v>
      </c>
      <c r="H163" s="128">
        <v>119.22</v>
      </c>
      <c r="I163" s="129"/>
      <c r="J163" s="129">
        <f>ROUND(I163*H163,2)</f>
        <v>0</v>
      </c>
      <c r="K163" s="126" t="s">
        <v>707</v>
      </c>
      <c r="L163" s="29"/>
      <c r="M163" s="130" t="s">
        <v>3</v>
      </c>
      <c r="N163" s="131" t="s">
        <v>41</v>
      </c>
      <c r="O163" s="132">
        <v>0</v>
      </c>
      <c r="P163" s="132">
        <f>O163*H163</f>
        <v>0</v>
      </c>
      <c r="Q163" s="132">
        <v>0</v>
      </c>
      <c r="R163" s="132">
        <f>Q163*H163</f>
        <v>0</v>
      </c>
      <c r="S163" s="132">
        <v>0</v>
      </c>
      <c r="T163" s="133">
        <f>S163*H163</f>
        <v>0</v>
      </c>
      <c r="AR163" s="134" t="s">
        <v>137</v>
      </c>
      <c r="AT163" s="134" t="s">
        <v>132</v>
      </c>
      <c r="AU163" s="134" t="s">
        <v>78</v>
      </c>
      <c r="AY163" s="17" t="s">
        <v>130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7" t="s">
        <v>78</v>
      </c>
      <c r="BK163" s="135">
        <f>ROUND(I163*H163,2)</f>
        <v>0</v>
      </c>
      <c r="BL163" s="17" t="s">
        <v>137</v>
      </c>
      <c r="BM163" s="134" t="s">
        <v>458</v>
      </c>
    </row>
    <row r="164" spans="2:65" s="1" customFormat="1" x14ac:dyDescent="0.2">
      <c r="B164" s="29"/>
      <c r="D164" s="136" t="s">
        <v>139</v>
      </c>
      <c r="F164" s="137" t="s">
        <v>782</v>
      </c>
      <c r="L164" s="29"/>
      <c r="M164" s="138"/>
      <c r="T164" s="49"/>
      <c r="AT164" s="17" t="s">
        <v>139</v>
      </c>
      <c r="AU164" s="17" t="s">
        <v>78</v>
      </c>
    </row>
    <row r="165" spans="2:65" s="1" customFormat="1" ht="96" x14ac:dyDescent="0.2">
      <c r="B165" s="29"/>
      <c r="D165" s="136" t="s">
        <v>344</v>
      </c>
      <c r="F165" s="139" t="s">
        <v>783</v>
      </c>
      <c r="L165" s="29"/>
      <c r="M165" s="138"/>
      <c r="T165" s="49"/>
      <c r="AT165" s="17" t="s">
        <v>344</v>
      </c>
      <c r="AU165" s="17" t="s">
        <v>78</v>
      </c>
    </row>
    <row r="166" spans="2:65" s="1" customFormat="1" ht="16.5" customHeight="1" x14ac:dyDescent="0.2">
      <c r="B166" s="123"/>
      <c r="C166" s="124" t="s">
        <v>291</v>
      </c>
      <c r="D166" s="124" t="s">
        <v>132</v>
      </c>
      <c r="E166" s="125" t="s">
        <v>784</v>
      </c>
      <c r="F166" s="126" t="s">
        <v>785</v>
      </c>
      <c r="G166" s="127" t="s">
        <v>181</v>
      </c>
      <c r="H166" s="128">
        <v>97.058000000000007</v>
      </c>
      <c r="I166" s="129"/>
      <c r="J166" s="129">
        <f>ROUND(I166*H166,2)</f>
        <v>0</v>
      </c>
      <c r="K166" s="126" t="s">
        <v>707</v>
      </c>
      <c r="L166" s="29"/>
      <c r="M166" s="130" t="s">
        <v>3</v>
      </c>
      <c r="N166" s="131" t="s">
        <v>41</v>
      </c>
      <c r="O166" s="132">
        <v>0</v>
      </c>
      <c r="P166" s="132">
        <f>O166*H166</f>
        <v>0</v>
      </c>
      <c r="Q166" s="132">
        <v>0</v>
      </c>
      <c r="R166" s="132">
        <f>Q166*H166</f>
        <v>0</v>
      </c>
      <c r="S166" s="132">
        <v>0</v>
      </c>
      <c r="T166" s="133">
        <f>S166*H166</f>
        <v>0</v>
      </c>
      <c r="AR166" s="134" t="s">
        <v>137</v>
      </c>
      <c r="AT166" s="134" t="s">
        <v>132</v>
      </c>
      <c r="AU166" s="134" t="s">
        <v>78</v>
      </c>
      <c r="AY166" s="17" t="s">
        <v>130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7" t="s">
        <v>78</v>
      </c>
      <c r="BK166" s="135">
        <f>ROUND(I166*H166,2)</f>
        <v>0</v>
      </c>
      <c r="BL166" s="17" t="s">
        <v>137</v>
      </c>
      <c r="BM166" s="134" t="s">
        <v>472</v>
      </c>
    </row>
    <row r="167" spans="2:65" s="1" customFormat="1" x14ac:dyDescent="0.2">
      <c r="B167" s="29"/>
      <c r="D167" s="136" t="s">
        <v>139</v>
      </c>
      <c r="F167" s="137" t="s">
        <v>785</v>
      </c>
      <c r="L167" s="29"/>
      <c r="M167" s="138"/>
      <c r="T167" s="49"/>
      <c r="AT167" s="17" t="s">
        <v>139</v>
      </c>
      <c r="AU167" s="17" t="s">
        <v>78</v>
      </c>
    </row>
    <row r="168" spans="2:65" s="1" customFormat="1" ht="86.4" x14ac:dyDescent="0.2">
      <c r="B168" s="29"/>
      <c r="D168" s="136" t="s">
        <v>344</v>
      </c>
      <c r="F168" s="139" t="s">
        <v>885</v>
      </c>
      <c r="L168" s="29"/>
      <c r="M168" s="138"/>
      <c r="T168" s="49"/>
      <c r="AT168" s="17" t="s">
        <v>344</v>
      </c>
      <c r="AU168" s="17" t="s">
        <v>78</v>
      </c>
    </row>
    <row r="169" spans="2:65" s="1" customFormat="1" ht="16.5" customHeight="1" x14ac:dyDescent="0.2">
      <c r="B169" s="123"/>
      <c r="C169" s="124" t="s">
        <v>298</v>
      </c>
      <c r="D169" s="124" t="s">
        <v>132</v>
      </c>
      <c r="E169" s="125" t="s">
        <v>890</v>
      </c>
      <c r="F169" s="126" t="s">
        <v>891</v>
      </c>
      <c r="G169" s="127" t="s">
        <v>181</v>
      </c>
      <c r="H169" s="128">
        <v>6.2460000000000004</v>
      </c>
      <c r="I169" s="129"/>
      <c r="J169" s="129">
        <f>ROUND(I169*H169,2)</f>
        <v>0</v>
      </c>
      <c r="K169" s="126" t="s">
        <v>707</v>
      </c>
      <c r="L169" s="29"/>
      <c r="M169" s="130" t="s">
        <v>3</v>
      </c>
      <c r="N169" s="131" t="s">
        <v>41</v>
      </c>
      <c r="O169" s="132">
        <v>0</v>
      </c>
      <c r="P169" s="132">
        <f>O169*H169</f>
        <v>0</v>
      </c>
      <c r="Q169" s="132">
        <v>0</v>
      </c>
      <c r="R169" s="132">
        <f>Q169*H169</f>
        <v>0</v>
      </c>
      <c r="S169" s="132">
        <v>0</v>
      </c>
      <c r="T169" s="133">
        <f>S169*H169</f>
        <v>0</v>
      </c>
      <c r="AR169" s="134" t="s">
        <v>137</v>
      </c>
      <c r="AT169" s="134" t="s">
        <v>132</v>
      </c>
      <c r="AU169" s="134" t="s">
        <v>78</v>
      </c>
      <c r="AY169" s="17" t="s">
        <v>130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7" t="s">
        <v>78</v>
      </c>
      <c r="BK169" s="135">
        <f>ROUND(I169*H169,2)</f>
        <v>0</v>
      </c>
      <c r="BL169" s="17" t="s">
        <v>137</v>
      </c>
      <c r="BM169" s="134" t="s">
        <v>485</v>
      </c>
    </row>
    <row r="170" spans="2:65" s="1" customFormat="1" x14ac:dyDescent="0.2">
      <c r="B170" s="29"/>
      <c r="D170" s="136" t="s">
        <v>139</v>
      </c>
      <c r="F170" s="137" t="s">
        <v>891</v>
      </c>
      <c r="L170" s="29"/>
      <c r="M170" s="138"/>
      <c r="T170" s="49"/>
      <c r="AT170" s="17" t="s">
        <v>139</v>
      </c>
      <c r="AU170" s="17" t="s">
        <v>78</v>
      </c>
    </row>
    <row r="171" spans="2:65" s="1" customFormat="1" ht="48" x14ac:dyDescent="0.2">
      <c r="B171" s="29"/>
      <c r="D171" s="136" t="s">
        <v>344</v>
      </c>
      <c r="F171" s="139" t="s">
        <v>892</v>
      </c>
      <c r="L171" s="29"/>
      <c r="M171" s="138"/>
      <c r="T171" s="49"/>
      <c r="AT171" s="17" t="s">
        <v>344</v>
      </c>
      <c r="AU171" s="17" t="s">
        <v>78</v>
      </c>
    </row>
    <row r="172" spans="2:65" s="11" customFormat="1" ht="25.95" customHeight="1" x14ac:dyDescent="0.25">
      <c r="B172" s="112"/>
      <c r="D172" s="113" t="s">
        <v>69</v>
      </c>
      <c r="E172" s="114" t="s">
        <v>185</v>
      </c>
      <c r="F172" s="114" t="s">
        <v>790</v>
      </c>
      <c r="J172" s="115">
        <f>BK172</f>
        <v>0</v>
      </c>
      <c r="L172" s="112"/>
      <c r="M172" s="116"/>
      <c r="P172" s="117">
        <f>SUM(P173:P175)</f>
        <v>0</v>
      </c>
      <c r="R172" s="117">
        <f>SUM(R173:R175)</f>
        <v>0</v>
      </c>
      <c r="T172" s="118">
        <f>SUM(T173:T175)</f>
        <v>0</v>
      </c>
      <c r="AR172" s="113" t="s">
        <v>78</v>
      </c>
      <c r="AT172" s="119" t="s">
        <v>69</v>
      </c>
      <c r="AU172" s="119" t="s">
        <v>70</v>
      </c>
      <c r="AY172" s="113" t="s">
        <v>130</v>
      </c>
      <c r="BK172" s="120">
        <f>SUM(BK173:BK175)</f>
        <v>0</v>
      </c>
    </row>
    <row r="173" spans="2:65" s="1" customFormat="1" ht="16.5" customHeight="1" x14ac:dyDescent="0.2">
      <c r="B173" s="123"/>
      <c r="C173" s="124" t="s">
        <v>304</v>
      </c>
      <c r="D173" s="124" t="s">
        <v>132</v>
      </c>
      <c r="E173" s="125" t="s">
        <v>791</v>
      </c>
      <c r="F173" s="126" t="s">
        <v>792</v>
      </c>
      <c r="G173" s="127" t="s">
        <v>211</v>
      </c>
      <c r="H173" s="128">
        <v>24</v>
      </c>
      <c r="I173" s="129"/>
      <c r="J173" s="129">
        <f>ROUND(I173*H173,2)</f>
        <v>0</v>
      </c>
      <c r="K173" s="126" t="s">
        <v>707</v>
      </c>
      <c r="L173" s="29"/>
      <c r="M173" s="130" t="s">
        <v>3</v>
      </c>
      <c r="N173" s="131" t="s">
        <v>41</v>
      </c>
      <c r="O173" s="132">
        <v>0</v>
      </c>
      <c r="P173" s="132">
        <f>O173*H173</f>
        <v>0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137</v>
      </c>
      <c r="AT173" s="134" t="s">
        <v>132</v>
      </c>
      <c r="AU173" s="134" t="s">
        <v>78</v>
      </c>
      <c r="AY173" s="17" t="s">
        <v>130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7" t="s">
        <v>78</v>
      </c>
      <c r="BK173" s="135">
        <f>ROUND(I173*H173,2)</f>
        <v>0</v>
      </c>
      <c r="BL173" s="17" t="s">
        <v>137</v>
      </c>
      <c r="BM173" s="134" t="s">
        <v>495</v>
      </c>
    </row>
    <row r="174" spans="2:65" s="1" customFormat="1" x14ac:dyDescent="0.2">
      <c r="B174" s="29"/>
      <c r="D174" s="136" t="s">
        <v>139</v>
      </c>
      <c r="F174" s="137" t="s">
        <v>792</v>
      </c>
      <c r="L174" s="29"/>
      <c r="M174" s="138"/>
      <c r="T174" s="49"/>
      <c r="AT174" s="17" t="s">
        <v>139</v>
      </c>
      <c r="AU174" s="17" t="s">
        <v>78</v>
      </c>
    </row>
    <row r="175" spans="2:65" s="1" customFormat="1" ht="115.2" x14ac:dyDescent="0.2">
      <c r="B175" s="29"/>
      <c r="D175" s="136" t="s">
        <v>344</v>
      </c>
      <c r="F175" s="139" t="s">
        <v>944</v>
      </c>
      <c r="L175" s="29"/>
      <c r="M175" s="138"/>
      <c r="T175" s="49"/>
      <c r="AT175" s="17" t="s">
        <v>344</v>
      </c>
      <c r="AU175" s="17" t="s">
        <v>78</v>
      </c>
    </row>
    <row r="176" spans="2:65" s="11" customFormat="1" ht="25.95" customHeight="1" x14ac:dyDescent="0.25">
      <c r="B176" s="112"/>
      <c r="D176" s="113" t="s">
        <v>69</v>
      </c>
      <c r="E176" s="114" t="s">
        <v>190</v>
      </c>
      <c r="F176" s="114" t="s">
        <v>794</v>
      </c>
      <c r="J176" s="115">
        <f>BK176</f>
        <v>0</v>
      </c>
      <c r="L176" s="112"/>
      <c r="M176" s="116"/>
      <c r="P176" s="117">
        <f>SUM(P177:P200)</f>
        <v>0</v>
      </c>
      <c r="R176" s="117">
        <f>SUM(R177:R200)</f>
        <v>0</v>
      </c>
      <c r="T176" s="118">
        <f>SUM(T177:T200)</f>
        <v>0</v>
      </c>
      <c r="AR176" s="113" t="s">
        <v>78</v>
      </c>
      <c r="AT176" s="119" t="s">
        <v>69</v>
      </c>
      <c r="AU176" s="119" t="s">
        <v>70</v>
      </c>
      <c r="AY176" s="113" t="s">
        <v>130</v>
      </c>
      <c r="BK176" s="120">
        <f>SUM(BK177:BK200)</f>
        <v>0</v>
      </c>
    </row>
    <row r="177" spans="2:65" s="1" customFormat="1" ht="16.5" customHeight="1" x14ac:dyDescent="0.2">
      <c r="B177" s="123"/>
      <c r="C177" s="124" t="s">
        <v>310</v>
      </c>
      <c r="D177" s="124" t="s">
        <v>132</v>
      </c>
      <c r="E177" s="125" t="s">
        <v>795</v>
      </c>
      <c r="F177" s="126" t="s">
        <v>796</v>
      </c>
      <c r="G177" s="127" t="s">
        <v>211</v>
      </c>
      <c r="H177" s="128">
        <v>3.9</v>
      </c>
      <c r="I177" s="129"/>
      <c r="J177" s="129">
        <f>ROUND(I177*H177,2)</f>
        <v>0</v>
      </c>
      <c r="K177" s="126" t="s">
        <v>707</v>
      </c>
      <c r="L177" s="29"/>
      <c r="M177" s="130" t="s">
        <v>3</v>
      </c>
      <c r="N177" s="131" t="s">
        <v>41</v>
      </c>
      <c r="O177" s="132">
        <v>0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137</v>
      </c>
      <c r="AT177" s="134" t="s">
        <v>132</v>
      </c>
      <c r="AU177" s="134" t="s">
        <v>78</v>
      </c>
      <c r="AY177" s="17" t="s">
        <v>130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7" t="s">
        <v>78</v>
      </c>
      <c r="BK177" s="135">
        <f>ROUND(I177*H177,2)</f>
        <v>0</v>
      </c>
      <c r="BL177" s="17" t="s">
        <v>137</v>
      </c>
      <c r="BM177" s="134" t="s">
        <v>509</v>
      </c>
    </row>
    <row r="178" spans="2:65" s="1" customFormat="1" x14ac:dyDescent="0.2">
      <c r="B178" s="29"/>
      <c r="D178" s="136" t="s">
        <v>139</v>
      </c>
      <c r="F178" s="137" t="s">
        <v>796</v>
      </c>
      <c r="L178" s="29"/>
      <c r="M178" s="138"/>
      <c r="T178" s="49"/>
      <c r="AT178" s="17" t="s">
        <v>139</v>
      </c>
      <c r="AU178" s="17" t="s">
        <v>78</v>
      </c>
    </row>
    <row r="179" spans="2:65" s="1" customFormat="1" ht="48" x14ac:dyDescent="0.2">
      <c r="B179" s="29"/>
      <c r="D179" s="136" t="s">
        <v>344</v>
      </c>
      <c r="F179" s="139" t="s">
        <v>945</v>
      </c>
      <c r="L179" s="29"/>
      <c r="M179" s="138"/>
      <c r="T179" s="49"/>
      <c r="AT179" s="17" t="s">
        <v>344</v>
      </c>
      <c r="AU179" s="17" t="s">
        <v>78</v>
      </c>
    </row>
    <row r="180" spans="2:65" s="1" customFormat="1" ht="16.5" customHeight="1" x14ac:dyDescent="0.2">
      <c r="B180" s="123"/>
      <c r="C180" s="124" t="s">
        <v>315</v>
      </c>
      <c r="D180" s="124" t="s">
        <v>132</v>
      </c>
      <c r="E180" s="125" t="s">
        <v>545</v>
      </c>
      <c r="F180" s="126" t="s">
        <v>546</v>
      </c>
      <c r="G180" s="127" t="s">
        <v>211</v>
      </c>
      <c r="H180" s="128">
        <v>22</v>
      </c>
      <c r="I180" s="129"/>
      <c r="J180" s="129">
        <f>ROUND(I180*H180,2)</f>
        <v>0</v>
      </c>
      <c r="K180" s="126" t="s">
        <v>707</v>
      </c>
      <c r="L180" s="29"/>
      <c r="M180" s="130" t="s">
        <v>3</v>
      </c>
      <c r="N180" s="131" t="s">
        <v>41</v>
      </c>
      <c r="O180" s="132">
        <v>0</v>
      </c>
      <c r="P180" s="132">
        <f>O180*H180</f>
        <v>0</v>
      </c>
      <c r="Q180" s="132">
        <v>0</v>
      </c>
      <c r="R180" s="132">
        <f>Q180*H180</f>
        <v>0</v>
      </c>
      <c r="S180" s="132">
        <v>0</v>
      </c>
      <c r="T180" s="133">
        <f>S180*H180</f>
        <v>0</v>
      </c>
      <c r="AR180" s="134" t="s">
        <v>137</v>
      </c>
      <c r="AT180" s="134" t="s">
        <v>132</v>
      </c>
      <c r="AU180" s="134" t="s">
        <v>78</v>
      </c>
      <c r="AY180" s="17" t="s">
        <v>130</v>
      </c>
      <c r="BE180" s="135">
        <f>IF(N180="základní",J180,0)</f>
        <v>0</v>
      </c>
      <c r="BF180" s="135">
        <f>IF(N180="snížená",J180,0)</f>
        <v>0</v>
      </c>
      <c r="BG180" s="135">
        <f>IF(N180="zákl. přenesená",J180,0)</f>
        <v>0</v>
      </c>
      <c r="BH180" s="135">
        <f>IF(N180="sníž. přenesená",J180,0)</f>
        <v>0</v>
      </c>
      <c r="BI180" s="135">
        <f>IF(N180="nulová",J180,0)</f>
        <v>0</v>
      </c>
      <c r="BJ180" s="17" t="s">
        <v>78</v>
      </c>
      <c r="BK180" s="135">
        <f>ROUND(I180*H180,2)</f>
        <v>0</v>
      </c>
      <c r="BL180" s="17" t="s">
        <v>137</v>
      </c>
      <c r="BM180" s="134" t="s">
        <v>520</v>
      </c>
    </row>
    <row r="181" spans="2:65" s="1" customFormat="1" x14ac:dyDescent="0.2">
      <c r="B181" s="29"/>
      <c r="D181" s="136" t="s">
        <v>139</v>
      </c>
      <c r="F181" s="137" t="s">
        <v>546</v>
      </c>
      <c r="L181" s="29"/>
      <c r="M181" s="138"/>
      <c r="T181" s="49"/>
      <c r="AT181" s="17" t="s">
        <v>139</v>
      </c>
      <c r="AU181" s="17" t="s">
        <v>78</v>
      </c>
    </row>
    <row r="182" spans="2:65" s="1" customFormat="1" ht="67.2" x14ac:dyDescent="0.2">
      <c r="B182" s="29"/>
      <c r="D182" s="136" t="s">
        <v>344</v>
      </c>
      <c r="F182" s="139" t="s">
        <v>946</v>
      </c>
      <c r="L182" s="29"/>
      <c r="M182" s="138"/>
      <c r="T182" s="49"/>
      <c r="AT182" s="17" t="s">
        <v>344</v>
      </c>
      <c r="AU182" s="17" t="s">
        <v>78</v>
      </c>
    </row>
    <row r="183" spans="2:65" s="1" customFormat="1" ht="16.5" customHeight="1" x14ac:dyDescent="0.2">
      <c r="B183" s="123"/>
      <c r="C183" s="124" t="s">
        <v>321</v>
      </c>
      <c r="D183" s="124" t="s">
        <v>132</v>
      </c>
      <c r="E183" s="125" t="s">
        <v>947</v>
      </c>
      <c r="F183" s="126" t="s">
        <v>948</v>
      </c>
      <c r="G183" s="127" t="s">
        <v>211</v>
      </c>
      <c r="H183" s="128">
        <v>17.399999999999999</v>
      </c>
      <c r="I183" s="129"/>
      <c r="J183" s="129">
        <f>ROUND(I183*H183,2)</f>
        <v>0</v>
      </c>
      <c r="K183" s="126" t="s">
        <v>707</v>
      </c>
      <c r="L183" s="29"/>
      <c r="M183" s="130" t="s">
        <v>3</v>
      </c>
      <c r="N183" s="131" t="s">
        <v>41</v>
      </c>
      <c r="O183" s="132">
        <v>0</v>
      </c>
      <c r="P183" s="132">
        <f>O183*H183</f>
        <v>0</v>
      </c>
      <c r="Q183" s="132">
        <v>0</v>
      </c>
      <c r="R183" s="132">
        <f>Q183*H183</f>
        <v>0</v>
      </c>
      <c r="S183" s="132">
        <v>0</v>
      </c>
      <c r="T183" s="133">
        <f>S183*H183</f>
        <v>0</v>
      </c>
      <c r="AR183" s="134" t="s">
        <v>137</v>
      </c>
      <c r="AT183" s="134" t="s">
        <v>132</v>
      </c>
      <c r="AU183" s="134" t="s">
        <v>78</v>
      </c>
      <c r="AY183" s="17" t="s">
        <v>130</v>
      </c>
      <c r="BE183" s="135">
        <f>IF(N183="základní",J183,0)</f>
        <v>0</v>
      </c>
      <c r="BF183" s="135">
        <f>IF(N183="snížená",J183,0)</f>
        <v>0</v>
      </c>
      <c r="BG183" s="135">
        <f>IF(N183="zákl. přenesená",J183,0)</f>
        <v>0</v>
      </c>
      <c r="BH183" s="135">
        <f>IF(N183="sníž. přenesená",J183,0)</f>
        <v>0</v>
      </c>
      <c r="BI183" s="135">
        <f>IF(N183="nulová",J183,0)</f>
        <v>0</v>
      </c>
      <c r="BJ183" s="17" t="s">
        <v>78</v>
      </c>
      <c r="BK183" s="135">
        <f>ROUND(I183*H183,2)</f>
        <v>0</v>
      </c>
      <c r="BL183" s="17" t="s">
        <v>137</v>
      </c>
      <c r="BM183" s="134" t="s">
        <v>530</v>
      </c>
    </row>
    <row r="184" spans="2:65" s="1" customFormat="1" x14ac:dyDescent="0.2">
      <c r="B184" s="29"/>
      <c r="D184" s="136" t="s">
        <v>139</v>
      </c>
      <c r="F184" s="137" t="s">
        <v>948</v>
      </c>
      <c r="L184" s="29"/>
      <c r="M184" s="138"/>
      <c r="T184" s="49"/>
      <c r="AT184" s="17" t="s">
        <v>139</v>
      </c>
      <c r="AU184" s="17" t="s">
        <v>78</v>
      </c>
    </row>
    <row r="185" spans="2:65" s="1" customFormat="1" ht="28.8" x14ac:dyDescent="0.2">
      <c r="B185" s="29"/>
      <c r="D185" s="136" t="s">
        <v>344</v>
      </c>
      <c r="F185" s="139" t="s">
        <v>949</v>
      </c>
      <c r="L185" s="29"/>
      <c r="M185" s="138"/>
      <c r="T185" s="49"/>
      <c r="AT185" s="17" t="s">
        <v>344</v>
      </c>
      <c r="AU185" s="17" t="s">
        <v>78</v>
      </c>
    </row>
    <row r="186" spans="2:65" s="1" customFormat="1" ht="16.5" customHeight="1" x14ac:dyDescent="0.2">
      <c r="B186" s="123"/>
      <c r="C186" s="124" t="s">
        <v>327</v>
      </c>
      <c r="D186" s="124" t="s">
        <v>132</v>
      </c>
      <c r="E186" s="125" t="s">
        <v>950</v>
      </c>
      <c r="F186" s="126" t="s">
        <v>951</v>
      </c>
      <c r="G186" s="127" t="s">
        <v>211</v>
      </c>
      <c r="H186" s="128">
        <v>22.9</v>
      </c>
      <c r="I186" s="129"/>
      <c r="J186" s="129">
        <f>ROUND(I186*H186,2)</f>
        <v>0</v>
      </c>
      <c r="K186" s="126" t="s">
        <v>707</v>
      </c>
      <c r="L186" s="29"/>
      <c r="M186" s="130" t="s">
        <v>3</v>
      </c>
      <c r="N186" s="131" t="s">
        <v>41</v>
      </c>
      <c r="O186" s="132">
        <v>0</v>
      </c>
      <c r="P186" s="132">
        <f>O186*H186</f>
        <v>0</v>
      </c>
      <c r="Q186" s="132">
        <v>0</v>
      </c>
      <c r="R186" s="132">
        <f>Q186*H186</f>
        <v>0</v>
      </c>
      <c r="S186" s="132">
        <v>0</v>
      </c>
      <c r="T186" s="133">
        <f>S186*H186</f>
        <v>0</v>
      </c>
      <c r="AR186" s="134" t="s">
        <v>137</v>
      </c>
      <c r="AT186" s="134" t="s">
        <v>132</v>
      </c>
      <c r="AU186" s="134" t="s">
        <v>78</v>
      </c>
      <c r="AY186" s="17" t="s">
        <v>130</v>
      </c>
      <c r="BE186" s="135">
        <f>IF(N186="základní",J186,0)</f>
        <v>0</v>
      </c>
      <c r="BF186" s="135">
        <f>IF(N186="snížená",J186,0)</f>
        <v>0</v>
      </c>
      <c r="BG186" s="135">
        <f>IF(N186="zákl. přenesená",J186,0)</f>
        <v>0</v>
      </c>
      <c r="BH186" s="135">
        <f>IF(N186="sníž. přenesená",J186,0)</f>
        <v>0</v>
      </c>
      <c r="BI186" s="135">
        <f>IF(N186="nulová",J186,0)</f>
        <v>0</v>
      </c>
      <c r="BJ186" s="17" t="s">
        <v>78</v>
      </c>
      <c r="BK186" s="135">
        <f>ROUND(I186*H186,2)</f>
        <v>0</v>
      </c>
      <c r="BL186" s="17" t="s">
        <v>137</v>
      </c>
      <c r="BM186" s="134" t="s">
        <v>544</v>
      </c>
    </row>
    <row r="187" spans="2:65" s="1" customFormat="1" x14ac:dyDescent="0.2">
      <c r="B187" s="29"/>
      <c r="D187" s="136" t="s">
        <v>139</v>
      </c>
      <c r="F187" s="137" t="s">
        <v>951</v>
      </c>
      <c r="L187" s="29"/>
      <c r="M187" s="138"/>
      <c r="T187" s="49"/>
      <c r="AT187" s="17" t="s">
        <v>139</v>
      </c>
      <c r="AU187" s="17" t="s">
        <v>78</v>
      </c>
    </row>
    <row r="188" spans="2:65" s="1" customFormat="1" ht="28.8" x14ac:dyDescent="0.2">
      <c r="B188" s="29"/>
      <c r="D188" s="136" t="s">
        <v>344</v>
      </c>
      <c r="F188" s="139" t="s">
        <v>949</v>
      </c>
      <c r="L188" s="29"/>
      <c r="M188" s="138"/>
      <c r="T188" s="49"/>
      <c r="AT188" s="17" t="s">
        <v>344</v>
      </c>
      <c r="AU188" s="17" t="s">
        <v>78</v>
      </c>
    </row>
    <row r="189" spans="2:65" s="1" customFormat="1" ht="16.5" customHeight="1" x14ac:dyDescent="0.2">
      <c r="B189" s="123"/>
      <c r="C189" s="124" t="s">
        <v>333</v>
      </c>
      <c r="D189" s="124" t="s">
        <v>132</v>
      </c>
      <c r="E189" s="125" t="s">
        <v>952</v>
      </c>
      <c r="F189" s="126" t="s">
        <v>953</v>
      </c>
      <c r="G189" s="127" t="s">
        <v>832</v>
      </c>
      <c r="H189" s="128">
        <v>33.755000000000003</v>
      </c>
      <c r="I189" s="129"/>
      <c r="J189" s="129">
        <f>ROUND(I189*H189,2)</f>
        <v>0</v>
      </c>
      <c r="K189" s="126" t="s">
        <v>707</v>
      </c>
      <c r="L189" s="29"/>
      <c r="M189" s="130" t="s">
        <v>3</v>
      </c>
      <c r="N189" s="131" t="s">
        <v>41</v>
      </c>
      <c r="O189" s="132">
        <v>0</v>
      </c>
      <c r="P189" s="132">
        <f>O189*H189</f>
        <v>0</v>
      </c>
      <c r="Q189" s="132">
        <v>0</v>
      </c>
      <c r="R189" s="132">
        <f>Q189*H189</f>
        <v>0</v>
      </c>
      <c r="S189" s="132">
        <v>0</v>
      </c>
      <c r="T189" s="133">
        <f>S189*H189</f>
        <v>0</v>
      </c>
      <c r="AR189" s="134" t="s">
        <v>137</v>
      </c>
      <c r="AT189" s="134" t="s">
        <v>132</v>
      </c>
      <c r="AU189" s="134" t="s">
        <v>78</v>
      </c>
      <c r="AY189" s="17" t="s">
        <v>130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7" t="s">
        <v>78</v>
      </c>
      <c r="BK189" s="135">
        <f>ROUND(I189*H189,2)</f>
        <v>0</v>
      </c>
      <c r="BL189" s="17" t="s">
        <v>137</v>
      </c>
      <c r="BM189" s="134" t="s">
        <v>561</v>
      </c>
    </row>
    <row r="190" spans="2:65" s="1" customFormat="1" x14ac:dyDescent="0.2">
      <c r="B190" s="29"/>
      <c r="D190" s="136" t="s">
        <v>139</v>
      </c>
      <c r="F190" s="137" t="s">
        <v>953</v>
      </c>
      <c r="L190" s="29"/>
      <c r="M190" s="138"/>
      <c r="T190" s="49"/>
      <c r="AT190" s="17" t="s">
        <v>139</v>
      </c>
      <c r="AU190" s="17" t="s">
        <v>78</v>
      </c>
    </row>
    <row r="191" spans="2:65" s="1" customFormat="1" ht="144" x14ac:dyDescent="0.2">
      <c r="B191" s="29"/>
      <c r="D191" s="136" t="s">
        <v>344</v>
      </c>
      <c r="F191" s="139" t="s">
        <v>954</v>
      </c>
      <c r="L191" s="29"/>
      <c r="M191" s="138"/>
      <c r="T191" s="49"/>
      <c r="AT191" s="17" t="s">
        <v>344</v>
      </c>
      <c r="AU191" s="17" t="s">
        <v>78</v>
      </c>
    </row>
    <row r="192" spans="2:65" s="1" customFormat="1" ht="16.5" customHeight="1" x14ac:dyDescent="0.2">
      <c r="B192" s="123"/>
      <c r="C192" s="124" t="s">
        <v>339</v>
      </c>
      <c r="D192" s="124" t="s">
        <v>132</v>
      </c>
      <c r="E192" s="125" t="s">
        <v>799</v>
      </c>
      <c r="F192" s="126" t="s">
        <v>800</v>
      </c>
      <c r="G192" s="127" t="s">
        <v>135</v>
      </c>
      <c r="H192" s="128">
        <v>5.84</v>
      </c>
      <c r="I192" s="129"/>
      <c r="J192" s="129">
        <f>ROUND(I192*H192,2)</f>
        <v>0</v>
      </c>
      <c r="K192" s="126" t="s">
        <v>707</v>
      </c>
      <c r="L192" s="29"/>
      <c r="M192" s="130" t="s">
        <v>3</v>
      </c>
      <c r="N192" s="131" t="s">
        <v>41</v>
      </c>
      <c r="O192" s="132">
        <v>0</v>
      </c>
      <c r="P192" s="132">
        <f>O192*H192</f>
        <v>0</v>
      </c>
      <c r="Q192" s="132">
        <v>0</v>
      </c>
      <c r="R192" s="132">
        <f>Q192*H192</f>
        <v>0</v>
      </c>
      <c r="S192" s="132">
        <v>0</v>
      </c>
      <c r="T192" s="133">
        <f>S192*H192</f>
        <v>0</v>
      </c>
      <c r="AR192" s="134" t="s">
        <v>137</v>
      </c>
      <c r="AT192" s="134" t="s">
        <v>132</v>
      </c>
      <c r="AU192" s="134" t="s">
        <v>78</v>
      </c>
      <c r="AY192" s="17" t="s">
        <v>130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7" t="s">
        <v>78</v>
      </c>
      <c r="BK192" s="135">
        <f>ROUND(I192*H192,2)</f>
        <v>0</v>
      </c>
      <c r="BL192" s="17" t="s">
        <v>137</v>
      </c>
      <c r="BM192" s="134" t="s">
        <v>571</v>
      </c>
    </row>
    <row r="193" spans="2:65" s="1" customFormat="1" x14ac:dyDescent="0.2">
      <c r="B193" s="29"/>
      <c r="D193" s="136" t="s">
        <v>139</v>
      </c>
      <c r="F193" s="137" t="s">
        <v>800</v>
      </c>
      <c r="L193" s="29"/>
      <c r="M193" s="138"/>
      <c r="T193" s="49"/>
      <c r="AT193" s="17" t="s">
        <v>139</v>
      </c>
      <c r="AU193" s="17" t="s">
        <v>78</v>
      </c>
    </row>
    <row r="194" spans="2:65" s="1" customFormat="1" ht="57.6" x14ac:dyDescent="0.2">
      <c r="B194" s="29"/>
      <c r="D194" s="136" t="s">
        <v>344</v>
      </c>
      <c r="F194" s="139" t="s">
        <v>955</v>
      </c>
      <c r="L194" s="29"/>
      <c r="M194" s="138"/>
      <c r="T194" s="49"/>
      <c r="AT194" s="17" t="s">
        <v>344</v>
      </c>
      <c r="AU194" s="17" t="s">
        <v>78</v>
      </c>
    </row>
    <row r="195" spans="2:65" s="1" customFormat="1" ht="16.5" customHeight="1" x14ac:dyDescent="0.2">
      <c r="B195" s="123"/>
      <c r="C195" s="124" t="s">
        <v>348</v>
      </c>
      <c r="D195" s="124" t="s">
        <v>132</v>
      </c>
      <c r="E195" s="125" t="s">
        <v>956</v>
      </c>
      <c r="F195" s="126" t="s">
        <v>957</v>
      </c>
      <c r="G195" s="127" t="s">
        <v>135</v>
      </c>
      <c r="H195" s="128">
        <v>0.27500000000000002</v>
      </c>
      <c r="I195" s="129"/>
      <c r="J195" s="129">
        <f>ROUND(I195*H195,2)</f>
        <v>0</v>
      </c>
      <c r="K195" s="126" t="s">
        <v>707</v>
      </c>
      <c r="L195" s="29"/>
      <c r="M195" s="130" t="s">
        <v>3</v>
      </c>
      <c r="N195" s="131" t="s">
        <v>41</v>
      </c>
      <c r="O195" s="132">
        <v>0</v>
      </c>
      <c r="P195" s="132">
        <f>O195*H195</f>
        <v>0</v>
      </c>
      <c r="Q195" s="132">
        <v>0</v>
      </c>
      <c r="R195" s="132">
        <f>Q195*H195</f>
        <v>0</v>
      </c>
      <c r="S195" s="132">
        <v>0</v>
      </c>
      <c r="T195" s="133">
        <f>S195*H195</f>
        <v>0</v>
      </c>
      <c r="AR195" s="134" t="s">
        <v>137</v>
      </c>
      <c r="AT195" s="134" t="s">
        <v>132</v>
      </c>
      <c r="AU195" s="134" t="s">
        <v>78</v>
      </c>
      <c r="AY195" s="17" t="s">
        <v>130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7" t="s">
        <v>78</v>
      </c>
      <c r="BK195" s="135">
        <f>ROUND(I195*H195,2)</f>
        <v>0</v>
      </c>
      <c r="BL195" s="17" t="s">
        <v>137</v>
      </c>
      <c r="BM195" s="134" t="s">
        <v>580</v>
      </c>
    </row>
    <row r="196" spans="2:65" s="1" customFormat="1" x14ac:dyDescent="0.2">
      <c r="B196" s="29"/>
      <c r="D196" s="136" t="s">
        <v>139</v>
      </c>
      <c r="F196" s="137" t="s">
        <v>957</v>
      </c>
      <c r="L196" s="29"/>
      <c r="M196" s="138"/>
      <c r="T196" s="49"/>
      <c r="AT196" s="17" t="s">
        <v>139</v>
      </c>
      <c r="AU196" s="17" t="s">
        <v>78</v>
      </c>
    </row>
    <row r="197" spans="2:65" s="1" customFormat="1" ht="67.2" x14ac:dyDescent="0.2">
      <c r="B197" s="29"/>
      <c r="D197" s="136" t="s">
        <v>344</v>
      </c>
      <c r="F197" s="139" t="s">
        <v>958</v>
      </c>
      <c r="L197" s="29"/>
      <c r="M197" s="138"/>
      <c r="T197" s="49"/>
      <c r="AT197" s="17" t="s">
        <v>344</v>
      </c>
      <c r="AU197" s="17" t="s">
        <v>78</v>
      </c>
    </row>
    <row r="198" spans="2:65" s="1" customFormat="1" ht="16.5" customHeight="1" x14ac:dyDescent="0.2">
      <c r="B198" s="123"/>
      <c r="C198" s="124" t="s">
        <v>354</v>
      </c>
      <c r="D198" s="124" t="s">
        <v>132</v>
      </c>
      <c r="E198" s="125" t="s">
        <v>959</v>
      </c>
      <c r="F198" s="126" t="s">
        <v>960</v>
      </c>
      <c r="G198" s="127" t="s">
        <v>211</v>
      </c>
      <c r="H198" s="128">
        <v>24</v>
      </c>
      <c r="I198" s="129"/>
      <c r="J198" s="129">
        <f>ROUND(I198*H198,2)</f>
        <v>0</v>
      </c>
      <c r="K198" s="126" t="s">
        <v>707</v>
      </c>
      <c r="L198" s="29"/>
      <c r="M198" s="130" t="s">
        <v>3</v>
      </c>
      <c r="N198" s="131" t="s">
        <v>41</v>
      </c>
      <c r="O198" s="132">
        <v>0</v>
      </c>
      <c r="P198" s="132">
        <f>O198*H198</f>
        <v>0</v>
      </c>
      <c r="Q198" s="132">
        <v>0</v>
      </c>
      <c r="R198" s="132">
        <f>Q198*H198</f>
        <v>0</v>
      </c>
      <c r="S198" s="132">
        <v>0</v>
      </c>
      <c r="T198" s="133">
        <f>S198*H198</f>
        <v>0</v>
      </c>
      <c r="AR198" s="134" t="s">
        <v>137</v>
      </c>
      <c r="AT198" s="134" t="s">
        <v>132</v>
      </c>
      <c r="AU198" s="134" t="s">
        <v>78</v>
      </c>
      <c r="AY198" s="17" t="s">
        <v>130</v>
      </c>
      <c r="BE198" s="135">
        <f>IF(N198="základní",J198,0)</f>
        <v>0</v>
      </c>
      <c r="BF198" s="135">
        <f>IF(N198="snížená",J198,0)</f>
        <v>0</v>
      </c>
      <c r="BG198" s="135">
        <f>IF(N198="zákl. přenesená",J198,0)</f>
        <v>0</v>
      </c>
      <c r="BH198" s="135">
        <f>IF(N198="sníž. přenesená",J198,0)</f>
        <v>0</v>
      </c>
      <c r="BI198" s="135">
        <f>IF(N198="nulová",J198,0)</f>
        <v>0</v>
      </c>
      <c r="BJ198" s="17" t="s">
        <v>78</v>
      </c>
      <c r="BK198" s="135">
        <f>ROUND(I198*H198,2)</f>
        <v>0</v>
      </c>
      <c r="BL198" s="17" t="s">
        <v>137</v>
      </c>
      <c r="BM198" s="134" t="s">
        <v>592</v>
      </c>
    </row>
    <row r="199" spans="2:65" s="1" customFormat="1" x14ac:dyDescent="0.2">
      <c r="B199" s="29"/>
      <c r="D199" s="136" t="s">
        <v>139</v>
      </c>
      <c r="F199" s="137" t="s">
        <v>960</v>
      </c>
      <c r="L199" s="29"/>
      <c r="M199" s="138"/>
      <c r="T199" s="49"/>
      <c r="AT199" s="17" t="s">
        <v>139</v>
      </c>
      <c r="AU199" s="17" t="s">
        <v>78</v>
      </c>
    </row>
    <row r="200" spans="2:65" s="1" customFormat="1" ht="76.8" x14ac:dyDescent="0.2">
      <c r="B200" s="29"/>
      <c r="D200" s="136" t="s">
        <v>344</v>
      </c>
      <c r="F200" s="139" t="s">
        <v>961</v>
      </c>
      <c r="L200" s="29"/>
      <c r="M200" s="155"/>
      <c r="N200" s="156"/>
      <c r="O200" s="156"/>
      <c r="P200" s="156"/>
      <c r="Q200" s="156"/>
      <c r="R200" s="156"/>
      <c r="S200" s="156"/>
      <c r="T200" s="157"/>
      <c r="AT200" s="17" t="s">
        <v>344</v>
      </c>
      <c r="AU200" s="17" t="s">
        <v>78</v>
      </c>
    </row>
    <row r="201" spans="2:65" s="1" customFormat="1" ht="6.9" customHeight="1" x14ac:dyDescent="0.2">
      <c r="B201" s="38"/>
      <c r="C201" s="39"/>
      <c r="D201" s="39"/>
      <c r="E201" s="39"/>
      <c r="F201" s="39"/>
      <c r="G201" s="39"/>
      <c r="H201" s="39"/>
      <c r="I201" s="39"/>
      <c r="J201" s="39"/>
      <c r="K201" s="39"/>
      <c r="L201" s="29"/>
    </row>
  </sheetData>
  <autoFilter ref="C86:K200" xr:uid="{00000000-0009-0000-0000-000004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92"/>
  <sheetViews>
    <sheetView showGridLines="0" workbookViewId="0">
      <selection activeCell="E24" sqref="E24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92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962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">
        <v>3</v>
      </c>
      <c r="L14" s="29"/>
    </row>
    <row r="15" spans="2:46" s="1" customFormat="1" ht="18" customHeight="1" x14ac:dyDescent="0.2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 x14ac:dyDescent="0.2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 x14ac:dyDescent="0.2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ROUND(J85,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ROUND((SUM(BE85:BE291)),  2)</f>
        <v>0</v>
      </c>
      <c r="I33" s="86">
        <v>0.21</v>
      </c>
      <c r="J33" s="85">
        <f>ROUND(((SUM(BE85:BE291))*I33),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ROUND((SUM(BF85:BF291)),  2)</f>
        <v>0</v>
      </c>
      <c r="I34" s="86">
        <v>0.12</v>
      </c>
      <c r="J34" s="85">
        <f>ROUND(((SUM(BF85:BF291))*I34),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ROUND((SUM(BG85:BG291)),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ROUND((SUM(BH85:BH291)),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ROUND((SUM(BI85:BI291)),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SO 301 - Objekty odvodnění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J85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105</v>
      </c>
      <c r="E60" s="98"/>
      <c r="F60" s="98"/>
      <c r="G60" s="98"/>
      <c r="H60" s="98"/>
      <c r="I60" s="98"/>
      <c r="J60" s="99">
        <f>J86</f>
        <v>0</v>
      </c>
      <c r="L60" s="96"/>
    </row>
    <row r="61" spans="2:47" s="9" customFormat="1" ht="19.95" customHeight="1" x14ac:dyDescent="0.2">
      <c r="B61" s="100"/>
      <c r="D61" s="101" t="s">
        <v>106</v>
      </c>
      <c r="E61" s="102"/>
      <c r="F61" s="102"/>
      <c r="G61" s="102"/>
      <c r="H61" s="102"/>
      <c r="I61" s="102"/>
      <c r="J61" s="103">
        <f>J87</f>
        <v>0</v>
      </c>
      <c r="L61" s="100"/>
    </row>
    <row r="62" spans="2:47" s="9" customFormat="1" ht="19.95" customHeight="1" x14ac:dyDescent="0.2">
      <c r="B62" s="100"/>
      <c r="D62" s="101" t="s">
        <v>108</v>
      </c>
      <c r="E62" s="102"/>
      <c r="F62" s="102"/>
      <c r="G62" s="102"/>
      <c r="H62" s="102"/>
      <c r="I62" s="102"/>
      <c r="J62" s="103">
        <f>J140</f>
        <v>0</v>
      </c>
      <c r="L62" s="100"/>
    </row>
    <row r="63" spans="2:47" s="9" customFormat="1" ht="19.95" customHeight="1" x14ac:dyDescent="0.2">
      <c r="B63" s="100"/>
      <c r="D63" s="101" t="s">
        <v>110</v>
      </c>
      <c r="E63" s="102"/>
      <c r="F63" s="102"/>
      <c r="G63" s="102"/>
      <c r="H63" s="102"/>
      <c r="I63" s="102"/>
      <c r="J63" s="103">
        <f>J153</f>
        <v>0</v>
      </c>
      <c r="L63" s="100"/>
    </row>
    <row r="64" spans="2:47" s="9" customFormat="1" ht="19.95" customHeight="1" x14ac:dyDescent="0.2">
      <c r="B64" s="100"/>
      <c r="D64" s="101" t="s">
        <v>111</v>
      </c>
      <c r="E64" s="102"/>
      <c r="F64" s="102"/>
      <c r="G64" s="102"/>
      <c r="H64" s="102"/>
      <c r="I64" s="102"/>
      <c r="J64" s="103">
        <f>J253</f>
        <v>0</v>
      </c>
      <c r="L64" s="100"/>
    </row>
    <row r="65" spans="2:12" s="8" customFormat="1" ht="24.9" customHeight="1" x14ac:dyDescent="0.2">
      <c r="B65" s="96"/>
      <c r="D65" s="97" t="s">
        <v>114</v>
      </c>
      <c r="E65" s="98"/>
      <c r="F65" s="98"/>
      <c r="G65" s="98"/>
      <c r="H65" s="98"/>
      <c r="I65" s="98"/>
      <c r="J65" s="99">
        <f>J267</f>
        <v>0</v>
      </c>
      <c r="L65" s="96"/>
    </row>
    <row r="66" spans="2:12" s="1" customFormat="1" ht="21.75" customHeight="1" x14ac:dyDescent="0.2">
      <c r="B66" s="29"/>
      <c r="L66" s="29"/>
    </row>
    <row r="67" spans="2:12" s="1" customFormat="1" ht="6.9" customHeight="1" x14ac:dyDescent="0.2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29"/>
    </row>
    <row r="71" spans="2:12" s="1" customFormat="1" ht="6.9" customHeight="1" x14ac:dyDescent="0.2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29"/>
    </row>
    <row r="72" spans="2:12" s="1" customFormat="1" ht="24.9" customHeight="1" x14ac:dyDescent="0.2">
      <c r="B72" s="29"/>
      <c r="C72" s="21" t="s">
        <v>115</v>
      </c>
      <c r="L72" s="29"/>
    </row>
    <row r="73" spans="2:12" s="1" customFormat="1" ht="6.9" customHeight="1" x14ac:dyDescent="0.2">
      <c r="B73" s="29"/>
      <c r="L73" s="29"/>
    </row>
    <row r="74" spans="2:12" s="1" customFormat="1" ht="12" customHeight="1" x14ac:dyDescent="0.2">
      <c r="B74" s="29"/>
      <c r="C74" s="26" t="s">
        <v>15</v>
      </c>
      <c r="L74" s="29"/>
    </row>
    <row r="75" spans="2:12" s="1" customFormat="1" ht="16.5" customHeight="1" x14ac:dyDescent="0.2">
      <c r="B75" s="29"/>
      <c r="E75" s="286" t="str">
        <f>E7</f>
        <v>III/10222 ul. Kozohorská, Nový Knín - komunikace</v>
      </c>
      <c r="F75" s="287"/>
      <c r="G75" s="287"/>
      <c r="H75" s="287"/>
      <c r="L75" s="29"/>
    </row>
    <row r="76" spans="2:12" s="1" customFormat="1" ht="12" customHeight="1" x14ac:dyDescent="0.2">
      <c r="B76" s="29"/>
      <c r="C76" s="26" t="s">
        <v>99</v>
      </c>
      <c r="L76" s="29"/>
    </row>
    <row r="77" spans="2:12" s="1" customFormat="1" ht="16.5" customHeight="1" x14ac:dyDescent="0.2">
      <c r="B77" s="29"/>
      <c r="E77" s="276" t="str">
        <f>E9</f>
        <v>SO 301 - Objekty odvodnění</v>
      </c>
      <c r="F77" s="285"/>
      <c r="G77" s="285"/>
      <c r="H77" s="285"/>
      <c r="L77" s="29"/>
    </row>
    <row r="78" spans="2:12" s="1" customFormat="1" ht="6.9" customHeight="1" x14ac:dyDescent="0.2">
      <c r="B78" s="29"/>
      <c r="L78" s="29"/>
    </row>
    <row r="79" spans="2:12" s="1" customFormat="1" ht="12" customHeight="1" x14ac:dyDescent="0.2">
      <c r="B79" s="29"/>
      <c r="C79" s="26" t="s">
        <v>19</v>
      </c>
      <c r="F79" s="24" t="str">
        <f>F12</f>
        <v>Nový Knín</v>
      </c>
      <c r="I79" s="26" t="s">
        <v>21</v>
      </c>
      <c r="J79" s="46" t="str">
        <f>IF(J12="","",J12)</f>
        <v/>
      </c>
      <c r="L79" s="29"/>
    </row>
    <row r="80" spans="2:12" s="1" customFormat="1" ht="6.9" customHeight="1" x14ac:dyDescent="0.2">
      <c r="B80" s="29"/>
      <c r="L80" s="29"/>
    </row>
    <row r="81" spans="2:65" s="1" customFormat="1" ht="15.15" customHeight="1" x14ac:dyDescent="0.2">
      <c r="B81" s="29"/>
      <c r="C81" s="26" t="s">
        <v>22</v>
      </c>
      <c r="F81" s="24" t="str">
        <f>E15</f>
        <v>KSÚS Středočeského kraje</v>
      </c>
      <c r="I81" s="26" t="s">
        <v>28</v>
      </c>
      <c r="J81" s="27" t="str">
        <f>E21</f>
        <v>DIPRO, spol. sr.o.</v>
      </c>
      <c r="L81" s="29"/>
    </row>
    <row r="82" spans="2:65" s="1" customFormat="1" ht="15.15" customHeight="1" x14ac:dyDescent="0.2">
      <c r="B82" s="29"/>
      <c r="C82" s="26" t="s">
        <v>26</v>
      </c>
      <c r="F82" s="24" t="str">
        <f>IF(E18="","",E18)</f>
        <v xml:space="preserve"> </v>
      </c>
      <c r="I82" s="26" t="s">
        <v>32</v>
      </c>
      <c r="J82" s="27">
        <f>E24</f>
        <v>0</v>
      </c>
      <c r="L82" s="29"/>
    </row>
    <row r="83" spans="2:65" s="1" customFormat="1" ht="10.35" customHeight="1" x14ac:dyDescent="0.2">
      <c r="B83" s="29"/>
      <c r="L83" s="29"/>
    </row>
    <row r="84" spans="2:65" s="10" customFormat="1" ht="29.25" customHeight="1" x14ac:dyDescent="0.2">
      <c r="B84" s="104"/>
      <c r="C84" s="105" t="s">
        <v>116</v>
      </c>
      <c r="D84" s="106" t="s">
        <v>55</v>
      </c>
      <c r="E84" s="106" t="s">
        <v>51</v>
      </c>
      <c r="F84" s="106" t="s">
        <v>52</v>
      </c>
      <c r="G84" s="106" t="s">
        <v>117</v>
      </c>
      <c r="H84" s="106" t="s">
        <v>118</v>
      </c>
      <c r="I84" s="106" t="s">
        <v>119</v>
      </c>
      <c r="J84" s="106" t="s">
        <v>103</v>
      </c>
      <c r="K84" s="107" t="s">
        <v>120</v>
      </c>
      <c r="L84" s="104"/>
      <c r="M84" s="52" t="s">
        <v>3</v>
      </c>
      <c r="N84" s="53" t="s">
        <v>40</v>
      </c>
      <c r="O84" s="53" t="s">
        <v>121</v>
      </c>
      <c r="P84" s="53" t="s">
        <v>122</v>
      </c>
      <c r="Q84" s="53" t="s">
        <v>123</v>
      </c>
      <c r="R84" s="53" t="s">
        <v>124</v>
      </c>
      <c r="S84" s="53" t="s">
        <v>125</v>
      </c>
      <c r="T84" s="54" t="s">
        <v>126</v>
      </c>
    </row>
    <row r="85" spans="2:65" s="1" customFormat="1" ht="22.95" customHeight="1" x14ac:dyDescent="0.3">
      <c r="B85" s="29"/>
      <c r="C85" s="57" t="s">
        <v>127</v>
      </c>
      <c r="J85" s="108">
        <f>BK85</f>
        <v>0</v>
      </c>
      <c r="L85" s="29"/>
      <c r="M85" s="55"/>
      <c r="N85" s="47"/>
      <c r="O85" s="47"/>
      <c r="P85" s="109">
        <f>P86+P267</f>
        <v>0</v>
      </c>
      <c r="Q85" s="47"/>
      <c r="R85" s="109">
        <f>R86+R267</f>
        <v>0</v>
      </c>
      <c r="S85" s="47"/>
      <c r="T85" s="110">
        <f>T86+T267</f>
        <v>0</v>
      </c>
      <c r="AT85" s="17" t="s">
        <v>69</v>
      </c>
      <c r="AU85" s="17" t="s">
        <v>104</v>
      </c>
      <c r="BK85" s="111">
        <f>BK86+BK267</f>
        <v>0</v>
      </c>
    </row>
    <row r="86" spans="2:65" s="11" customFormat="1" ht="25.95" customHeight="1" x14ac:dyDescent="0.25">
      <c r="B86" s="112"/>
      <c r="D86" s="113" t="s">
        <v>69</v>
      </c>
      <c r="E86" s="114" t="s">
        <v>128</v>
      </c>
      <c r="F86" s="114" t="s">
        <v>129</v>
      </c>
      <c r="J86" s="115">
        <f>BK86</f>
        <v>0</v>
      </c>
      <c r="L86" s="112"/>
      <c r="M86" s="116"/>
      <c r="P86" s="117">
        <f>P87+P140+P153+P253</f>
        <v>0</v>
      </c>
      <c r="R86" s="117">
        <f>R87+R140+R153+R253</f>
        <v>0</v>
      </c>
      <c r="T86" s="118">
        <f>T87+T140+T153+T253</f>
        <v>0</v>
      </c>
      <c r="AR86" s="113" t="s">
        <v>78</v>
      </c>
      <c r="AT86" s="119" t="s">
        <v>69</v>
      </c>
      <c r="AU86" s="119" t="s">
        <v>70</v>
      </c>
      <c r="AY86" s="113" t="s">
        <v>130</v>
      </c>
      <c r="BK86" s="120">
        <f>BK87+BK140+BK153+BK253</f>
        <v>0</v>
      </c>
    </row>
    <row r="87" spans="2:65" s="11" customFormat="1" ht="22.95" customHeight="1" x14ac:dyDescent="0.25">
      <c r="B87" s="112"/>
      <c r="D87" s="113" t="s">
        <v>69</v>
      </c>
      <c r="E87" s="121" t="s">
        <v>78</v>
      </c>
      <c r="F87" s="121" t="s">
        <v>131</v>
      </c>
      <c r="J87" s="122">
        <f>BK87</f>
        <v>0</v>
      </c>
      <c r="L87" s="112"/>
      <c r="M87" s="116"/>
      <c r="P87" s="117">
        <f>SUM(P88:P139)</f>
        <v>0</v>
      </c>
      <c r="R87" s="117">
        <f>SUM(R88:R139)</f>
        <v>0</v>
      </c>
      <c r="T87" s="118">
        <f>SUM(T88:T139)</f>
        <v>0</v>
      </c>
      <c r="AR87" s="113" t="s">
        <v>78</v>
      </c>
      <c r="AT87" s="119" t="s">
        <v>69</v>
      </c>
      <c r="AU87" s="119" t="s">
        <v>78</v>
      </c>
      <c r="AY87" s="113" t="s">
        <v>130</v>
      </c>
      <c r="BK87" s="120">
        <f>SUM(BK88:BK139)</f>
        <v>0</v>
      </c>
    </row>
    <row r="88" spans="2:65" s="1" customFormat="1" ht="16.5" customHeight="1" x14ac:dyDescent="0.2">
      <c r="B88" s="123"/>
      <c r="C88" s="124" t="s">
        <v>78</v>
      </c>
      <c r="D88" s="124" t="s">
        <v>132</v>
      </c>
      <c r="E88" s="125" t="s">
        <v>963</v>
      </c>
      <c r="F88" s="126" t="s">
        <v>964</v>
      </c>
      <c r="G88" s="127" t="s">
        <v>135</v>
      </c>
      <c r="H88" s="128">
        <v>160.947</v>
      </c>
      <c r="I88" s="129"/>
      <c r="J88" s="129">
        <f>ROUND(I88*H88,2)</f>
        <v>0</v>
      </c>
      <c r="K88" s="126" t="s">
        <v>136</v>
      </c>
      <c r="L88" s="29"/>
      <c r="M88" s="130" t="s">
        <v>3</v>
      </c>
      <c r="N88" s="131" t="s">
        <v>41</v>
      </c>
      <c r="O88" s="132">
        <v>0</v>
      </c>
      <c r="P88" s="132">
        <f>O88*H88</f>
        <v>0</v>
      </c>
      <c r="Q88" s="132">
        <v>0</v>
      </c>
      <c r="R88" s="132">
        <f>Q88*H88</f>
        <v>0</v>
      </c>
      <c r="S88" s="132">
        <v>0</v>
      </c>
      <c r="T88" s="133">
        <f>S88*H88</f>
        <v>0</v>
      </c>
      <c r="AR88" s="134" t="s">
        <v>137</v>
      </c>
      <c r="AT88" s="134" t="s">
        <v>132</v>
      </c>
      <c r="AU88" s="134" t="s">
        <v>80</v>
      </c>
      <c r="AY88" s="17" t="s">
        <v>130</v>
      </c>
      <c r="BE88" s="135">
        <f>IF(N88="základní",J88,0)</f>
        <v>0</v>
      </c>
      <c r="BF88" s="135">
        <f>IF(N88="snížená",J88,0)</f>
        <v>0</v>
      </c>
      <c r="BG88" s="135">
        <f>IF(N88="zákl. přenesená",J88,0)</f>
        <v>0</v>
      </c>
      <c r="BH88" s="135">
        <f>IF(N88="sníž. přenesená",J88,0)</f>
        <v>0</v>
      </c>
      <c r="BI88" s="135">
        <f>IF(N88="nulová",J88,0)</f>
        <v>0</v>
      </c>
      <c r="BJ88" s="17" t="s">
        <v>78</v>
      </c>
      <c r="BK88" s="135">
        <f>ROUND(I88*H88,2)</f>
        <v>0</v>
      </c>
      <c r="BL88" s="17" t="s">
        <v>137</v>
      </c>
      <c r="BM88" s="134" t="s">
        <v>965</v>
      </c>
    </row>
    <row r="89" spans="2:65" s="1" customFormat="1" x14ac:dyDescent="0.2">
      <c r="B89" s="29"/>
      <c r="D89" s="136" t="s">
        <v>139</v>
      </c>
      <c r="F89" s="137" t="s">
        <v>964</v>
      </c>
      <c r="L89" s="29"/>
      <c r="M89" s="138"/>
      <c r="T89" s="49"/>
      <c r="AT89" s="17" t="s">
        <v>139</v>
      </c>
      <c r="AU89" s="17" t="s">
        <v>80</v>
      </c>
    </row>
    <row r="90" spans="2:65" s="1" customFormat="1" ht="230.4" x14ac:dyDescent="0.2">
      <c r="B90" s="29"/>
      <c r="D90" s="136" t="s">
        <v>140</v>
      </c>
      <c r="F90" s="139" t="s">
        <v>966</v>
      </c>
      <c r="L90" s="29"/>
      <c r="M90" s="138"/>
      <c r="T90" s="49"/>
      <c r="AT90" s="17" t="s">
        <v>140</v>
      </c>
      <c r="AU90" s="17" t="s">
        <v>80</v>
      </c>
    </row>
    <row r="91" spans="2:65" s="12" customFormat="1" x14ac:dyDescent="0.2">
      <c r="B91" s="140"/>
      <c r="D91" s="136" t="s">
        <v>142</v>
      </c>
      <c r="E91" s="141" t="s">
        <v>3</v>
      </c>
      <c r="F91" s="142" t="s">
        <v>967</v>
      </c>
      <c r="H91" s="143">
        <v>28.032</v>
      </c>
      <c r="L91" s="140"/>
      <c r="M91" s="144"/>
      <c r="T91" s="145"/>
      <c r="AT91" s="141" t="s">
        <v>142</v>
      </c>
      <c r="AU91" s="141" t="s">
        <v>80</v>
      </c>
      <c r="AV91" s="12" t="s">
        <v>80</v>
      </c>
      <c r="AW91" s="12" t="s">
        <v>31</v>
      </c>
      <c r="AX91" s="12" t="s">
        <v>70</v>
      </c>
      <c r="AY91" s="141" t="s">
        <v>130</v>
      </c>
    </row>
    <row r="92" spans="2:65" s="12" customFormat="1" x14ac:dyDescent="0.2">
      <c r="B92" s="140"/>
      <c r="D92" s="136" t="s">
        <v>142</v>
      </c>
      <c r="E92" s="141" t="s">
        <v>3</v>
      </c>
      <c r="F92" s="142" t="s">
        <v>968</v>
      </c>
      <c r="H92" s="143">
        <v>38.938000000000002</v>
      </c>
      <c r="L92" s="140"/>
      <c r="M92" s="144"/>
      <c r="T92" s="145"/>
      <c r="AT92" s="141" t="s">
        <v>142</v>
      </c>
      <c r="AU92" s="141" t="s">
        <v>80</v>
      </c>
      <c r="AV92" s="12" t="s">
        <v>80</v>
      </c>
      <c r="AW92" s="12" t="s">
        <v>31</v>
      </c>
      <c r="AX92" s="12" t="s">
        <v>70</v>
      </c>
      <c r="AY92" s="141" t="s">
        <v>130</v>
      </c>
    </row>
    <row r="93" spans="2:65" s="12" customFormat="1" x14ac:dyDescent="0.2">
      <c r="B93" s="140"/>
      <c r="D93" s="136" t="s">
        <v>142</v>
      </c>
      <c r="E93" s="141" t="s">
        <v>3</v>
      </c>
      <c r="F93" s="142" t="s">
        <v>969</v>
      </c>
      <c r="H93" s="143">
        <v>35.840000000000003</v>
      </c>
      <c r="L93" s="140"/>
      <c r="M93" s="144"/>
      <c r="T93" s="145"/>
      <c r="AT93" s="141" t="s">
        <v>142</v>
      </c>
      <c r="AU93" s="141" t="s">
        <v>80</v>
      </c>
      <c r="AV93" s="12" t="s">
        <v>80</v>
      </c>
      <c r="AW93" s="12" t="s">
        <v>31</v>
      </c>
      <c r="AX93" s="12" t="s">
        <v>70</v>
      </c>
      <c r="AY93" s="141" t="s">
        <v>130</v>
      </c>
    </row>
    <row r="94" spans="2:65" s="12" customFormat="1" x14ac:dyDescent="0.2">
      <c r="B94" s="140"/>
      <c r="D94" s="136" t="s">
        <v>142</v>
      </c>
      <c r="E94" s="141" t="s">
        <v>3</v>
      </c>
      <c r="F94" s="142" t="s">
        <v>970</v>
      </c>
      <c r="H94" s="143">
        <v>53.625</v>
      </c>
      <c r="L94" s="140"/>
      <c r="M94" s="144"/>
      <c r="T94" s="145"/>
      <c r="AT94" s="141" t="s">
        <v>142</v>
      </c>
      <c r="AU94" s="141" t="s">
        <v>80</v>
      </c>
      <c r="AV94" s="12" t="s">
        <v>80</v>
      </c>
      <c r="AW94" s="12" t="s">
        <v>31</v>
      </c>
      <c r="AX94" s="12" t="s">
        <v>70</v>
      </c>
      <c r="AY94" s="141" t="s">
        <v>130</v>
      </c>
    </row>
    <row r="95" spans="2:65" s="12" customFormat="1" x14ac:dyDescent="0.2">
      <c r="B95" s="140"/>
      <c r="D95" s="136" t="s">
        <v>142</v>
      </c>
      <c r="E95" s="141" t="s">
        <v>3</v>
      </c>
      <c r="F95" s="142" t="s">
        <v>971</v>
      </c>
      <c r="H95" s="143">
        <v>4.5119999999999996</v>
      </c>
      <c r="L95" s="140"/>
      <c r="M95" s="144"/>
      <c r="T95" s="145"/>
      <c r="AT95" s="141" t="s">
        <v>142</v>
      </c>
      <c r="AU95" s="141" t="s">
        <v>80</v>
      </c>
      <c r="AV95" s="12" t="s">
        <v>80</v>
      </c>
      <c r="AW95" s="12" t="s">
        <v>31</v>
      </c>
      <c r="AX95" s="12" t="s">
        <v>70</v>
      </c>
      <c r="AY95" s="141" t="s">
        <v>130</v>
      </c>
    </row>
    <row r="96" spans="2:65" s="13" customFormat="1" x14ac:dyDescent="0.2">
      <c r="B96" s="146"/>
      <c r="D96" s="136" t="s">
        <v>142</v>
      </c>
      <c r="E96" s="147" t="s">
        <v>3</v>
      </c>
      <c r="F96" s="148" t="s">
        <v>149</v>
      </c>
      <c r="H96" s="149">
        <v>160.947</v>
      </c>
      <c r="L96" s="146"/>
      <c r="M96" s="150"/>
      <c r="T96" s="151"/>
      <c r="AT96" s="147" t="s">
        <v>142</v>
      </c>
      <c r="AU96" s="147" t="s">
        <v>80</v>
      </c>
      <c r="AV96" s="13" t="s">
        <v>137</v>
      </c>
      <c r="AW96" s="13" t="s">
        <v>31</v>
      </c>
      <c r="AX96" s="13" t="s">
        <v>78</v>
      </c>
      <c r="AY96" s="147" t="s">
        <v>130</v>
      </c>
    </row>
    <row r="97" spans="2:65" s="1" customFormat="1" ht="16.5" customHeight="1" x14ac:dyDescent="0.2">
      <c r="B97" s="123"/>
      <c r="C97" s="124" t="s">
        <v>80</v>
      </c>
      <c r="D97" s="124" t="s">
        <v>132</v>
      </c>
      <c r="E97" s="125" t="s">
        <v>972</v>
      </c>
      <c r="F97" s="126" t="s">
        <v>973</v>
      </c>
      <c r="G97" s="127" t="s">
        <v>245</v>
      </c>
      <c r="H97" s="128">
        <v>3310.02</v>
      </c>
      <c r="I97" s="129"/>
      <c r="J97" s="129">
        <f>ROUND(I97*H97,2)</f>
        <v>0</v>
      </c>
      <c r="K97" s="126" t="s">
        <v>136</v>
      </c>
      <c r="L97" s="29"/>
      <c r="M97" s="130" t="s">
        <v>3</v>
      </c>
      <c r="N97" s="131" t="s">
        <v>41</v>
      </c>
      <c r="O97" s="132">
        <v>0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137</v>
      </c>
      <c r="AT97" s="134" t="s">
        <v>132</v>
      </c>
      <c r="AU97" s="134" t="s">
        <v>80</v>
      </c>
      <c r="AY97" s="17" t="s">
        <v>130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7" t="s">
        <v>78</v>
      </c>
      <c r="BK97" s="135">
        <f>ROUND(I97*H97,2)</f>
        <v>0</v>
      </c>
      <c r="BL97" s="17" t="s">
        <v>137</v>
      </c>
      <c r="BM97" s="134" t="s">
        <v>974</v>
      </c>
    </row>
    <row r="98" spans="2:65" s="1" customFormat="1" x14ac:dyDescent="0.2">
      <c r="B98" s="29"/>
      <c r="D98" s="136" t="s">
        <v>139</v>
      </c>
      <c r="F98" s="137" t="s">
        <v>973</v>
      </c>
      <c r="L98" s="29"/>
      <c r="M98" s="138"/>
      <c r="T98" s="49"/>
      <c r="AT98" s="17" t="s">
        <v>139</v>
      </c>
      <c r="AU98" s="17" t="s">
        <v>80</v>
      </c>
    </row>
    <row r="99" spans="2:65" s="1" customFormat="1" ht="67.2" x14ac:dyDescent="0.2">
      <c r="B99" s="29"/>
      <c r="D99" s="136" t="s">
        <v>140</v>
      </c>
      <c r="F99" s="139" t="s">
        <v>247</v>
      </c>
      <c r="L99" s="29"/>
      <c r="M99" s="138"/>
      <c r="T99" s="49"/>
      <c r="AT99" s="17" t="s">
        <v>140</v>
      </c>
      <c r="AU99" s="17" t="s">
        <v>80</v>
      </c>
    </row>
    <row r="100" spans="2:65" s="12" customFormat="1" x14ac:dyDescent="0.2">
      <c r="B100" s="140"/>
      <c r="D100" s="136" t="s">
        <v>142</v>
      </c>
      <c r="E100" s="141" t="s">
        <v>3</v>
      </c>
      <c r="F100" s="142" t="s">
        <v>975</v>
      </c>
      <c r="H100" s="143">
        <v>20.148</v>
      </c>
      <c r="L100" s="140"/>
      <c r="M100" s="144"/>
      <c r="T100" s="145"/>
      <c r="AT100" s="141" t="s">
        <v>142</v>
      </c>
      <c r="AU100" s="141" t="s">
        <v>80</v>
      </c>
      <c r="AV100" s="12" t="s">
        <v>80</v>
      </c>
      <c r="AW100" s="12" t="s">
        <v>31</v>
      </c>
      <c r="AX100" s="12" t="s">
        <v>70</v>
      </c>
      <c r="AY100" s="141" t="s">
        <v>130</v>
      </c>
    </row>
    <row r="101" spans="2:65" s="12" customFormat="1" x14ac:dyDescent="0.2">
      <c r="B101" s="140"/>
      <c r="D101" s="136" t="s">
        <v>142</v>
      </c>
      <c r="E101" s="141" t="s">
        <v>3</v>
      </c>
      <c r="F101" s="142" t="s">
        <v>976</v>
      </c>
      <c r="H101" s="143">
        <v>30.42</v>
      </c>
      <c r="L101" s="140"/>
      <c r="M101" s="144"/>
      <c r="T101" s="145"/>
      <c r="AT101" s="141" t="s">
        <v>142</v>
      </c>
      <c r="AU101" s="141" t="s">
        <v>80</v>
      </c>
      <c r="AV101" s="12" t="s">
        <v>80</v>
      </c>
      <c r="AW101" s="12" t="s">
        <v>31</v>
      </c>
      <c r="AX101" s="12" t="s">
        <v>70</v>
      </c>
      <c r="AY101" s="141" t="s">
        <v>130</v>
      </c>
    </row>
    <row r="102" spans="2:65" s="12" customFormat="1" x14ac:dyDescent="0.2">
      <c r="B102" s="140"/>
      <c r="D102" s="136" t="s">
        <v>142</v>
      </c>
      <c r="E102" s="141" t="s">
        <v>3</v>
      </c>
      <c r="F102" s="142" t="s">
        <v>977</v>
      </c>
      <c r="H102" s="143">
        <v>21.76</v>
      </c>
      <c r="L102" s="140"/>
      <c r="M102" s="144"/>
      <c r="T102" s="145"/>
      <c r="AT102" s="141" t="s">
        <v>142</v>
      </c>
      <c r="AU102" s="141" t="s">
        <v>80</v>
      </c>
      <c r="AV102" s="12" t="s">
        <v>80</v>
      </c>
      <c r="AW102" s="12" t="s">
        <v>31</v>
      </c>
      <c r="AX102" s="12" t="s">
        <v>70</v>
      </c>
      <c r="AY102" s="141" t="s">
        <v>130</v>
      </c>
    </row>
    <row r="103" spans="2:65" s="12" customFormat="1" x14ac:dyDescent="0.2">
      <c r="B103" s="140"/>
      <c r="D103" s="136" t="s">
        <v>142</v>
      </c>
      <c r="E103" s="141" t="s">
        <v>3</v>
      </c>
      <c r="F103" s="142" t="s">
        <v>978</v>
      </c>
      <c r="H103" s="143">
        <v>35.75</v>
      </c>
      <c r="L103" s="140"/>
      <c r="M103" s="144"/>
      <c r="T103" s="145"/>
      <c r="AT103" s="141" t="s">
        <v>142</v>
      </c>
      <c r="AU103" s="141" t="s">
        <v>80</v>
      </c>
      <c r="AV103" s="12" t="s">
        <v>80</v>
      </c>
      <c r="AW103" s="12" t="s">
        <v>31</v>
      </c>
      <c r="AX103" s="12" t="s">
        <v>70</v>
      </c>
      <c r="AY103" s="141" t="s">
        <v>130</v>
      </c>
    </row>
    <row r="104" spans="2:65" s="12" customFormat="1" x14ac:dyDescent="0.2">
      <c r="B104" s="140"/>
      <c r="D104" s="136" t="s">
        <v>142</v>
      </c>
      <c r="E104" s="141" t="s">
        <v>3</v>
      </c>
      <c r="F104" s="142" t="s">
        <v>979</v>
      </c>
      <c r="H104" s="143">
        <v>2.2559999999999998</v>
      </c>
      <c r="L104" s="140"/>
      <c r="M104" s="144"/>
      <c r="T104" s="145"/>
      <c r="AT104" s="141" t="s">
        <v>142</v>
      </c>
      <c r="AU104" s="141" t="s">
        <v>80</v>
      </c>
      <c r="AV104" s="12" t="s">
        <v>80</v>
      </c>
      <c r="AW104" s="12" t="s">
        <v>31</v>
      </c>
      <c r="AX104" s="12" t="s">
        <v>70</v>
      </c>
      <c r="AY104" s="141" t="s">
        <v>130</v>
      </c>
    </row>
    <row r="105" spans="2:65" s="13" customFormat="1" x14ac:dyDescent="0.2">
      <c r="B105" s="146"/>
      <c r="D105" s="136" t="s">
        <v>142</v>
      </c>
      <c r="E105" s="147" t="s">
        <v>3</v>
      </c>
      <c r="F105" s="148" t="s">
        <v>980</v>
      </c>
      <c r="H105" s="149">
        <v>110.334</v>
      </c>
      <c r="L105" s="146"/>
      <c r="M105" s="150"/>
      <c r="T105" s="151"/>
      <c r="AT105" s="147" t="s">
        <v>142</v>
      </c>
      <c r="AU105" s="147" t="s">
        <v>80</v>
      </c>
      <c r="AV105" s="13" t="s">
        <v>137</v>
      </c>
      <c r="AW105" s="13" t="s">
        <v>31</v>
      </c>
      <c r="AX105" s="13" t="s">
        <v>78</v>
      </c>
      <c r="AY105" s="147" t="s">
        <v>130</v>
      </c>
    </row>
    <row r="106" spans="2:65" s="12" customFormat="1" x14ac:dyDescent="0.2">
      <c r="B106" s="140"/>
      <c r="D106" s="136" t="s">
        <v>142</v>
      </c>
      <c r="F106" s="142" t="s">
        <v>981</v>
      </c>
      <c r="H106" s="143">
        <v>3310.02</v>
      </c>
      <c r="L106" s="140"/>
      <c r="M106" s="144"/>
      <c r="T106" s="145"/>
      <c r="AT106" s="141" t="s">
        <v>142</v>
      </c>
      <c r="AU106" s="141" t="s">
        <v>80</v>
      </c>
      <c r="AV106" s="12" t="s">
        <v>80</v>
      </c>
      <c r="AW106" s="12" t="s">
        <v>4</v>
      </c>
      <c r="AX106" s="12" t="s">
        <v>78</v>
      </c>
      <c r="AY106" s="141" t="s">
        <v>130</v>
      </c>
    </row>
    <row r="107" spans="2:65" s="1" customFormat="1" ht="16.5" customHeight="1" x14ac:dyDescent="0.2">
      <c r="B107" s="123"/>
      <c r="C107" s="124" t="s">
        <v>156</v>
      </c>
      <c r="D107" s="124" t="s">
        <v>132</v>
      </c>
      <c r="E107" s="125" t="s">
        <v>982</v>
      </c>
      <c r="F107" s="126" t="s">
        <v>983</v>
      </c>
      <c r="G107" s="127" t="s">
        <v>135</v>
      </c>
      <c r="H107" s="128">
        <v>13.5</v>
      </c>
      <c r="I107" s="129"/>
      <c r="J107" s="129">
        <f>ROUND(I107*H107,2)</f>
        <v>0</v>
      </c>
      <c r="K107" s="126" t="s">
        <v>136</v>
      </c>
      <c r="L107" s="29"/>
      <c r="M107" s="130" t="s">
        <v>3</v>
      </c>
      <c r="N107" s="131" t="s">
        <v>41</v>
      </c>
      <c r="O107" s="132">
        <v>0</v>
      </c>
      <c r="P107" s="132">
        <f>O107*H107</f>
        <v>0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137</v>
      </c>
      <c r="AT107" s="134" t="s">
        <v>132</v>
      </c>
      <c r="AU107" s="134" t="s">
        <v>80</v>
      </c>
      <c r="AY107" s="17" t="s">
        <v>130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7" t="s">
        <v>78</v>
      </c>
      <c r="BK107" s="135">
        <f>ROUND(I107*H107,2)</f>
        <v>0</v>
      </c>
      <c r="BL107" s="17" t="s">
        <v>137</v>
      </c>
      <c r="BM107" s="134" t="s">
        <v>984</v>
      </c>
    </row>
    <row r="108" spans="2:65" s="1" customFormat="1" x14ac:dyDescent="0.2">
      <c r="B108" s="29"/>
      <c r="D108" s="136" t="s">
        <v>139</v>
      </c>
      <c r="F108" s="137" t="s">
        <v>983</v>
      </c>
      <c r="L108" s="29"/>
      <c r="M108" s="138"/>
      <c r="T108" s="49"/>
      <c r="AT108" s="17" t="s">
        <v>139</v>
      </c>
      <c r="AU108" s="17" t="s">
        <v>80</v>
      </c>
    </row>
    <row r="109" spans="2:65" s="1" customFormat="1" ht="230.4" x14ac:dyDescent="0.2">
      <c r="B109" s="29"/>
      <c r="D109" s="136" t="s">
        <v>140</v>
      </c>
      <c r="F109" s="139" t="s">
        <v>966</v>
      </c>
      <c r="L109" s="29"/>
      <c r="M109" s="138"/>
      <c r="T109" s="49"/>
      <c r="AT109" s="17" t="s">
        <v>140</v>
      </c>
      <c r="AU109" s="17" t="s">
        <v>80</v>
      </c>
    </row>
    <row r="110" spans="2:65" s="12" customFormat="1" x14ac:dyDescent="0.2">
      <c r="B110" s="140"/>
      <c r="D110" s="136" t="s">
        <v>142</v>
      </c>
      <c r="E110" s="141" t="s">
        <v>3</v>
      </c>
      <c r="F110" s="142" t="s">
        <v>985</v>
      </c>
      <c r="H110" s="143">
        <v>6.75</v>
      </c>
      <c r="L110" s="140"/>
      <c r="M110" s="144"/>
      <c r="T110" s="145"/>
      <c r="AT110" s="141" t="s">
        <v>142</v>
      </c>
      <c r="AU110" s="141" t="s">
        <v>80</v>
      </c>
      <c r="AV110" s="12" t="s">
        <v>80</v>
      </c>
      <c r="AW110" s="12" t="s">
        <v>31</v>
      </c>
      <c r="AX110" s="12" t="s">
        <v>70</v>
      </c>
      <c r="AY110" s="141" t="s">
        <v>130</v>
      </c>
    </row>
    <row r="111" spans="2:65" s="12" customFormat="1" x14ac:dyDescent="0.2">
      <c r="B111" s="140"/>
      <c r="D111" s="136" t="s">
        <v>142</v>
      </c>
      <c r="E111" s="141" t="s">
        <v>3</v>
      </c>
      <c r="F111" s="142" t="s">
        <v>986</v>
      </c>
      <c r="H111" s="143">
        <v>6.75</v>
      </c>
      <c r="L111" s="140"/>
      <c r="M111" s="144"/>
      <c r="T111" s="145"/>
      <c r="AT111" s="141" t="s">
        <v>142</v>
      </c>
      <c r="AU111" s="141" t="s">
        <v>80</v>
      </c>
      <c r="AV111" s="12" t="s">
        <v>80</v>
      </c>
      <c r="AW111" s="12" t="s">
        <v>31</v>
      </c>
      <c r="AX111" s="12" t="s">
        <v>70</v>
      </c>
      <c r="AY111" s="141" t="s">
        <v>130</v>
      </c>
    </row>
    <row r="112" spans="2:65" s="13" customFormat="1" x14ac:dyDescent="0.2">
      <c r="B112" s="146"/>
      <c r="D112" s="136" t="s">
        <v>142</v>
      </c>
      <c r="E112" s="147" t="s">
        <v>3</v>
      </c>
      <c r="F112" s="148" t="s">
        <v>149</v>
      </c>
      <c r="H112" s="149">
        <v>13.5</v>
      </c>
      <c r="L112" s="146"/>
      <c r="M112" s="150"/>
      <c r="T112" s="151"/>
      <c r="AT112" s="147" t="s">
        <v>142</v>
      </c>
      <c r="AU112" s="147" t="s">
        <v>80</v>
      </c>
      <c r="AV112" s="13" t="s">
        <v>137</v>
      </c>
      <c r="AW112" s="13" t="s">
        <v>31</v>
      </c>
      <c r="AX112" s="13" t="s">
        <v>78</v>
      </c>
      <c r="AY112" s="147" t="s">
        <v>130</v>
      </c>
    </row>
    <row r="113" spans="2:65" s="1" customFormat="1" ht="16.5" customHeight="1" x14ac:dyDescent="0.2">
      <c r="B113" s="123"/>
      <c r="C113" s="124" t="s">
        <v>137</v>
      </c>
      <c r="D113" s="124" t="s">
        <v>132</v>
      </c>
      <c r="E113" s="125" t="s">
        <v>987</v>
      </c>
      <c r="F113" s="126" t="s">
        <v>988</v>
      </c>
      <c r="G113" s="127" t="s">
        <v>135</v>
      </c>
      <c r="H113" s="128">
        <v>64.113</v>
      </c>
      <c r="I113" s="129"/>
      <c r="J113" s="129">
        <f>ROUND(I113*H113,2)</f>
        <v>0</v>
      </c>
      <c r="K113" s="126" t="s">
        <v>136</v>
      </c>
      <c r="L113" s="29"/>
      <c r="M113" s="130" t="s">
        <v>3</v>
      </c>
      <c r="N113" s="131" t="s">
        <v>41</v>
      </c>
      <c r="O113" s="132">
        <v>0</v>
      </c>
      <c r="P113" s="132">
        <f>O113*H113</f>
        <v>0</v>
      </c>
      <c r="Q113" s="132">
        <v>0</v>
      </c>
      <c r="R113" s="132">
        <f>Q113*H113</f>
        <v>0</v>
      </c>
      <c r="S113" s="132">
        <v>0</v>
      </c>
      <c r="T113" s="133">
        <f>S113*H113</f>
        <v>0</v>
      </c>
      <c r="AR113" s="134" t="s">
        <v>137</v>
      </c>
      <c r="AT113" s="134" t="s">
        <v>132</v>
      </c>
      <c r="AU113" s="134" t="s">
        <v>80</v>
      </c>
      <c r="AY113" s="17" t="s">
        <v>130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7" t="s">
        <v>78</v>
      </c>
      <c r="BK113" s="135">
        <f>ROUND(I113*H113,2)</f>
        <v>0</v>
      </c>
      <c r="BL113" s="17" t="s">
        <v>137</v>
      </c>
      <c r="BM113" s="134" t="s">
        <v>989</v>
      </c>
    </row>
    <row r="114" spans="2:65" s="1" customFormat="1" x14ac:dyDescent="0.2">
      <c r="B114" s="29"/>
      <c r="D114" s="136" t="s">
        <v>139</v>
      </c>
      <c r="F114" s="137" t="s">
        <v>988</v>
      </c>
      <c r="L114" s="29"/>
      <c r="M114" s="138"/>
      <c r="T114" s="49"/>
      <c r="AT114" s="17" t="s">
        <v>139</v>
      </c>
      <c r="AU114" s="17" t="s">
        <v>80</v>
      </c>
    </row>
    <row r="115" spans="2:65" s="1" customFormat="1" ht="192" x14ac:dyDescent="0.2">
      <c r="B115" s="29"/>
      <c r="D115" s="136" t="s">
        <v>140</v>
      </c>
      <c r="F115" s="139" t="s">
        <v>990</v>
      </c>
      <c r="L115" s="29"/>
      <c r="M115" s="138"/>
      <c r="T115" s="49"/>
      <c r="AT115" s="17" t="s">
        <v>140</v>
      </c>
      <c r="AU115" s="17" t="s">
        <v>80</v>
      </c>
    </row>
    <row r="116" spans="2:65" s="12" customFormat="1" x14ac:dyDescent="0.2">
      <c r="B116" s="140"/>
      <c r="D116" s="136" t="s">
        <v>142</v>
      </c>
      <c r="E116" s="141" t="s">
        <v>3</v>
      </c>
      <c r="F116" s="142" t="s">
        <v>967</v>
      </c>
      <c r="H116" s="143">
        <v>28.032</v>
      </c>
      <c r="L116" s="140"/>
      <c r="M116" s="144"/>
      <c r="T116" s="145"/>
      <c r="AT116" s="141" t="s">
        <v>142</v>
      </c>
      <c r="AU116" s="141" t="s">
        <v>80</v>
      </c>
      <c r="AV116" s="12" t="s">
        <v>80</v>
      </c>
      <c r="AW116" s="12" t="s">
        <v>31</v>
      </c>
      <c r="AX116" s="12" t="s">
        <v>70</v>
      </c>
      <c r="AY116" s="141" t="s">
        <v>130</v>
      </c>
    </row>
    <row r="117" spans="2:65" s="12" customFormat="1" x14ac:dyDescent="0.2">
      <c r="B117" s="140"/>
      <c r="D117" s="136" t="s">
        <v>142</v>
      </c>
      <c r="E117" s="141" t="s">
        <v>3</v>
      </c>
      <c r="F117" s="142" t="s">
        <v>968</v>
      </c>
      <c r="H117" s="143">
        <v>38.938000000000002</v>
      </c>
      <c r="L117" s="140"/>
      <c r="M117" s="144"/>
      <c r="T117" s="145"/>
      <c r="AT117" s="141" t="s">
        <v>142</v>
      </c>
      <c r="AU117" s="141" t="s">
        <v>80</v>
      </c>
      <c r="AV117" s="12" t="s">
        <v>80</v>
      </c>
      <c r="AW117" s="12" t="s">
        <v>31</v>
      </c>
      <c r="AX117" s="12" t="s">
        <v>70</v>
      </c>
      <c r="AY117" s="141" t="s">
        <v>130</v>
      </c>
    </row>
    <row r="118" spans="2:65" s="12" customFormat="1" x14ac:dyDescent="0.2">
      <c r="B118" s="140"/>
      <c r="D118" s="136" t="s">
        <v>142</v>
      </c>
      <c r="E118" s="141" t="s">
        <v>3</v>
      </c>
      <c r="F118" s="142" t="s">
        <v>969</v>
      </c>
      <c r="H118" s="143">
        <v>35.840000000000003</v>
      </c>
      <c r="L118" s="140"/>
      <c r="M118" s="144"/>
      <c r="T118" s="145"/>
      <c r="AT118" s="141" t="s">
        <v>142</v>
      </c>
      <c r="AU118" s="141" t="s">
        <v>80</v>
      </c>
      <c r="AV118" s="12" t="s">
        <v>80</v>
      </c>
      <c r="AW118" s="12" t="s">
        <v>31</v>
      </c>
      <c r="AX118" s="12" t="s">
        <v>70</v>
      </c>
      <c r="AY118" s="141" t="s">
        <v>130</v>
      </c>
    </row>
    <row r="119" spans="2:65" s="12" customFormat="1" x14ac:dyDescent="0.2">
      <c r="B119" s="140"/>
      <c r="D119" s="136" t="s">
        <v>142</v>
      </c>
      <c r="E119" s="141" t="s">
        <v>3</v>
      </c>
      <c r="F119" s="142" t="s">
        <v>970</v>
      </c>
      <c r="H119" s="143">
        <v>53.625</v>
      </c>
      <c r="L119" s="140"/>
      <c r="M119" s="144"/>
      <c r="T119" s="145"/>
      <c r="AT119" s="141" t="s">
        <v>142</v>
      </c>
      <c r="AU119" s="141" t="s">
        <v>80</v>
      </c>
      <c r="AV119" s="12" t="s">
        <v>80</v>
      </c>
      <c r="AW119" s="12" t="s">
        <v>31</v>
      </c>
      <c r="AX119" s="12" t="s">
        <v>70</v>
      </c>
      <c r="AY119" s="141" t="s">
        <v>130</v>
      </c>
    </row>
    <row r="120" spans="2:65" s="12" customFormat="1" x14ac:dyDescent="0.2">
      <c r="B120" s="140"/>
      <c r="D120" s="136" t="s">
        <v>142</v>
      </c>
      <c r="E120" s="141" t="s">
        <v>3</v>
      </c>
      <c r="F120" s="142" t="s">
        <v>971</v>
      </c>
      <c r="H120" s="143">
        <v>4.5119999999999996</v>
      </c>
      <c r="L120" s="140"/>
      <c r="M120" s="144"/>
      <c r="T120" s="145"/>
      <c r="AT120" s="141" t="s">
        <v>142</v>
      </c>
      <c r="AU120" s="141" t="s">
        <v>80</v>
      </c>
      <c r="AV120" s="12" t="s">
        <v>80</v>
      </c>
      <c r="AW120" s="12" t="s">
        <v>31</v>
      </c>
      <c r="AX120" s="12" t="s">
        <v>70</v>
      </c>
      <c r="AY120" s="141" t="s">
        <v>130</v>
      </c>
    </row>
    <row r="121" spans="2:65" s="12" customFormat="1" x14ac:dyDescent="0.2">
      <c r="B121" s="140"/>
      <c r="D121" s="136" t="s">
        <v>142</v>
      </c>
      <c r="E121" s="141" t="s">
        <v>3</v>
      </c>
      <c r="F121" s="142" t="s">
        <v>985</v>
      </c>
      <c r="H121" s="143">
        <v>6.75</v>
      </c>
      <c r="L121" s="140"/>
      <c r="M121" s="144"/>
      <c r="T121" s="145"/>
      <c r="AT121" s="141" t="s">
        <v>142</v>
      </c>
      <c r="AU121" s="141" t="s">
        <v>80</v>
      </c>
      <c r="AV121" s="12" t="s">
        <v>80</v>
      </c>
      <c r="AW121" s="12" t="s">
        <v>31</v>
      </c>
      <c r="AX121" s="12" t="s">
        <v>70</v>
      </c>
      <c r="AY121" s="141" t="s">
        <v>130</v>
      </c>
    </row>
    <row r="122" spans="2:65" s="12" customFormat="1" x14ac:dyDescent="0.2">
      <c r="B122" s="140"/>
      <c r="D122" s="136" t="s">
        <v>142</v>
      </c>
      <c r="E122" s="141" t="s">
        <v>3</v>
      </c>
      <c r="F122" s="142" t="s">
        <v>986</v>
      </c>
      <c r="H122" s="143">
        <v>6.75</v>
      </c>
      <c r="L122" s="140"/>
      <c r="M122" s="144"/>
      <c r="T122" s="145"/>
      <c r="AT122" s="141" t="s">
        <v>142</v>
      </c>
      <c r="AU122" s="141" t="s">
        <v>80</v>
      </c>
      <c r="AV122" s="12" t="s">
        <v>80</v>
      </c>
      <c r="AW122" s="12" t="s">
        <v>31</v>
      </c>
      <c r="AX122" s="12" t="s">
        <v>70</v>
      </c>
      <c r="AY122" s="141" t="s">
        <v>130</v>
      </c>
    </row>
    <row r="123" spans="2:65" s="14" customFormat="1" x14ac:dyDescent="0.2">
      <c r="B123" s="158"/>
      <c r="D123" s="136" t="s">
        <v>142</v>
      </c>
      <c r="E123" s="159" t="s">
        <v>3</v>
      </c>
      <c r="F123" s="160" t="s">
        <v>991</v>
      </c>
      <c r="H123" s="161">
        <v>174.447</v>
      </c>
      <c r="L123" s="158"/>
      <c r="M123" s="162"/>
      <c r="T123" s="163"/>
      <c r="AT123" s="159" t="s">
        <v>142</v>
      </c>
      <c r="AU123" s="159" t="s">
        <v>80</v>
      </c>
      <c r="AV123" s="14" t="s">
        <v>156</v>
      </c>
      <c r="AW123" s="14" t="s">
        <v>31</v>
      </c>
      <c r="AX123" s="14" t="s">
        <v>70</v>
      </c>
      <c r="AY123" s="159" t="s">
        <v>130</v>
      </c>
    </row>
    <row r="124" spans="2:65" s="12" customFormat="1" x14ac:dyDescent="0.2">
      <c r="B124" s="140"/>
      <c r="D124" s="136" t="s">
        <v>142</v>
      </c>
      <c r="E124" s="141" t="s">
        <v>3</v>
      </c>
      <c r="F124" s="142" t="s">
        <v>992</v>
      </c>
      <c r="H124" s="143">
        <v>-20.148</v>
      </c>
      <c r="L124" s="140"/>
      <c r="M124" s="144"/>
      <c r="T124" s="145"/>
      <c r="AT124" s="141" t="s">
        <v>142</v>
      </c>
      <c r="AU124" s="141" t="s">
        <v>80</v>
      </c>
      <c r="AV124" s="12" t="s">
        <v>80</v>
      </c>
      <c r="AW124" s="12" t="s">
        <v>31</v>
      </c>
      <c r="AX124" s="12" t="s">
        <v>70</v>
      </c>
      <c r="AY124" s="141" t="s">
        <v>130</v>
      </c>
    </row>
    <row r="125" spans="2:65" s="12" customFormat="1" x14ac:dyDescent="0.2">
      <c r="B125" s="140"/>
      <c r="D125" s="136" t="s">
        <v>142</v>
      </c>
      <c r="E125" s="141" t="s">
        <v>3</v>
      </c>
      <c r="F125" s="142" t="s">
        <v>993</v>
      </c>
      <c r="H125" s="143">
        <v>-30.42</v>
      </c>
      <c r="L125" s="140"/>
      <c r="M125" s="144"/>
      <c r="T125" s="145"/>
      <c r="AT125" s="141" t="s">
        <v>142</v>
      </c>
      <c r="AU125" s="141" t="s">
        <v>80</v>
      </c>
      <c r="AV125" s="12" t="s">
        <v>80</v>
      </c>
      <c r="AW125" s="12" t="s">
        <v>31</v>
      </c>
      <c r="AX125" s="12" t="s">
        <v>70</v>
      </c>
      <c r="AY125" s="141" t="s">
        <v>130</v>
      </c>
    </row>
    <row r="126" spans="2:65" s="12" customFormat="1" x14ac:dyDescent="0.2">
      <c r="B126" s="140"/>
      <c r="D126" s="136" t="s">
        <v>142</v>
      </c>
      <c r="E126" s="141" t="s">
        <v>3</v>
      </c>
      <c r="F126" s="142" t="s">
        <v>994</v>
      </c>
      <c r="H126" s="143">
        <v>-21.76</v>
      </c>
      <c r="L126" s="140"/>
      <c r="M126" s="144"/>
      <c r="T126" s="145"/>
      <c r="AT126" s="141" t="s">
        <v>142</v>
      </c>
      <c r="AU126" s="141" t="s">
        <v>80</v>
      </c>
      <c r="AV126" s="12" t="s">
        <v>80</v>
      </c>
      <c r="AW126" s="12" t="s">
        <v>31</v>
      </c>
      <c r="AX126" s="12" t="s">
        <v>70</v>
      </c>
      <c r="AY126" s="141" t="s">
        <v>130</v>
      </c>
    </row>
    <row r="127" spans="2:65" s="12" customFormat="1" x14ac:dyDescent="0.2">
      <c r="B127" s="140"/>
      <c r="D127" s="136" t="s">
        <v>142</v>
      </c>
      <c r="E127" s="141" t="s">
        <v>3</v>
      </c>
      <c r="F127" s="142" t="s">
        <v>995</v>
      </c>
      <c r="H127" s="143">
        <v>-35.75</v>
      </c>
      <c r="L127" s="140"/>
      <c r="M127" s="144"/>
      <c r="T127" s="145"/>
      <c r="AT127" s="141" t="s">
        <v>142</v>
      </c>
      <c r="AU127" s="141" t="s">
        <v>80</v>
      </c>
      <c r="AV127" s="12" t="s">
        <v>80</v>
      </c>
      <c r="AW127" s="12" t="s">
        <v>31</v>
      </c>
      <c r="AX127" s="12" t="s">
        <v>70</v>
      </c>
      <c r="AY127" s="141" t="s">
        <v>130</v>
      </c>
    </row>
    <row r="128" spans="2:65" s="12" customFormat="1" x14ac:dyDescent="0.2">
      <c r="B128" s="140"/>
      <c r="D128" s="136" t="s">
        <v>142</v>
      </c>
      <c r="E128" s="141" t="s">
        <v>3</v>
      </c>
      <c r="F128" s="142" t="s">
        <v>996</v>
      </c>
      <c r="H128" s="143">
        <v>-2.2559999999999998</v>
      </c>
      <c r="L128" s="140"/>
      <c r="M128" s="144"/>
      <c r="T128" s="145"/>
      <c r="AT128" s="141" t="s">
        <v>142</v>
      </c>
      <c r="AU128" s="141" t="s">
        <v>80</v>
      </c>
      <c r="AV128" s="12" t="s">
        <v>80</v>
      </c>
      <c r="AW128" s="12" t="s">
        <v>31</v>
      </c>
      <c r="AX128" s="12" t="s">
        <v>70</v>
      </c>
      <c r="AY128" s="141" t="s">
        <v>130</v>
      </c>
    </row>
    <row r="129" spans="2:65" s="14" customFormat="1" x14ac:dyDescent="0.2">
      <c r="B129" s="158"/>
      <c r="D129" s="136" t="s">
        <v>142</v>
      </c>
      <c r="E129" s="159" t="s">
        <v>3</v>
      </c>
      <c r="F129" s="160" t="s">
        <v>997</v>
      </c>
      <c r="H129" s="161">
        <v>-110.334</v>
      </c>
      <c r="L129" s="158"/>
      <c r="M129" s="162"/>
      <c r="T129" s="163"/>
      <c r="AT129" s="159" t="s">
        <v>142</v>
      </c>
      <c r="AU129" s="159" t="s">
        <v>80</v>
      </c>
      <c r="AV129" s="14" t="s">
        <v>156</v>
      </c>
      <c r="AW129" s="14" t="s">
        <v>31</v>
      </c>
      <c r="AX129" s="14" t="s">
        <v>70</v>
      </c>
      <c r="AY129" s="159" t="s">
        <v>130</v>
      </c>
    </row>
    <row r="130" spans="2:65" s="13" customFormat="1" x14ac:dyDescent="0.2">
      <c r="B130" s="146"/>
      <c r="D130" s="136" t="s">
        <v>142</v>
      </c>
      <c r="E130" s="147" t="s">
        <v>3</v>
      </c>
      <c r="F130" s="148" t="s">
        <v>149</v>
      </c>
      <c r="H130" s="149">
        <v>64.113</v>
      </c>
      <c r="L130" s="146"/>
      <c r="M130" s="150"/>
      <c r="T130" s="151"/>
      <c r="AT130" s="147" t="s">
        <v>142</v>
      </c>
      <c r="AU130" s="147" t="s">
        <v>80</v>
      </c>
      <c r="AV130" s="13" t="s">
        <v>137</v>
      </c>
      <c r="AW130" s="13" t="s">
        <v>31</v>
      </c>
      <c r="AX130" s="13" t="s">
        <v>78</v>
      </c>
      <c r="AY130" s="147" t="s">
        <v>130</v>
      </c>
    </row>
    <row r="131" spans="2:65" s="1" customFormat="1" ht="16.5" customHeight="1" x14ac:dyDescent="0.2">
      <c r="B131" s="123"/>
      <c r="C131" s="124" t="s">
        <v>168</v>
      </c>
      <c r="D131" s="124" t="s">
        <v>132</v>
      </c>
      <c r="E131" s="125" t="s">
        <v>732</v>
      </c>
      <c r="F131" s="126" t="s">
        <v>733</v>
      </c>
      <c r="G131" s="127" t="s">
        <v>135</v>
      </c>
      <c r="H131" s="128">
        <v>59.072000000000003</v>
      </c>
      <c r="I131" s="129"/>
      <c r="J131" s="129">
        <f>ROUND(I131*H131,2)</f>
        <v>0</v>
      </c>
      <c r="K131" s="126" t="s">
        <v>136</v>
      </c>
      <c r="L131" s="29"/>
      <c r="M131" s="130" t="s">
        <v>3</v>
      </c>
      <c r="N131" s="131" t="s">
        <v>41</v>
      </c>
      <c r="O131" s="132">
        <v>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137</v>
      </c>
      <c r="AT131" s="134" t="s">
        <v>132</v>
      </c>
      <c r="AU131" s="134" t="s">
        <v>80</v>
      </c>
      <c r="AY131" s="17" t="s">
        <v>130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7" t="s">
        <v>78</v>
      </c>
      <c r="BK131" s="135">
        <f>ROUND(I131*H131,2)</f>
        <v>0</v>
      </c>
      <c r="BL131" s="17" t="s">
        <v>137</v>
      </c>
      <c r="BM131" s="134" t="s">
        <v>998</v>
      </c>
    </row>
    <row r="132" spans="2:65" s="1" customFormat="1" x14ac:dyDescent="0.2">
      <c r="B132" s="29"/>
      <c r="D132" s="136" t="s">
        <v>139</v>
      </c>
      <c r="F132" s="137" t="s">
        <v>733</v>
      </c>
      <c r="L132" s="29"/>
      <c r="M132" s="138"/>
      <c r="T132" s="49"/>
      <c r="AT132" s="17" t="s">
        <v>139</v>
      </c>
      <c r="AU132" s="17" t="s">
        <v>80</v>
      </c>
    </row>
    <row r="133" spans="2:65" s="1" customFormat="1" ht="240" x14ac:dyDescent="0.2">
      <c r="B133" s="29"/>
      <c r="D133" s="136" t="s">
        <v>140</v>
      </c>
      <c r="F133" s="139" t="s">
        <v>999</v>
      </c>
      <c r="L133" s="29"/>
      <c r="M133" s="138"/>
      <c r="T133" s="49"/>
      <c r="AT133" s="17" t="s">
        <v>140</v>
      </c>
      <c r="AU133" s="17" t="s">
        <v>80</v>
      </c>
    </row>
    <row r="134" spans="2:65" s="12" customFormat="1" x14ac:dyDescent="0.2">
      <c r="B134" s="140"/>
      <c r="D134" s="136" t="s">
        <v>142</v>
      </c>
      <c r="E134" s="141" t="s">
        <v>3</v>
      </c>
      <c r="F134" s="142" t="s">
        <v>1000</v>
      </c>
      <c r="H134" s="143">
        <v>12.106</v>
      </c>
      <c r="L134" s="140"/>
      <c r="M134" s="144"/>
      <c r="T134" s="145"/>
      <c r="AT134" s="141" t="s">
        <v>142</v>
      </c>
      <c r="AU134" s="141" t="s">
        <v>80</v>
      </c>
      <c r="AV134" s="12" t="s">
        <v>80</v>
      </c>
      <c r="AW134" s="12" t="s">
        <v>31</v>
      </c>
      <c r="AX134" s="12" t="s">
        <v>70</v>
      </c>
      <c r="AY134" s="141" t="s">
        <v>130</v>
      </c>
    </row>
    <row r="135" spans="2:65" s="12" customFormat="1" x14ac:dyDescent="0.2">
      <c r="B135" s="140"/>
      <c r="D135" s="136" t="s">
        <v>142</v>
      </c>
      <c r="E135" s="141" t="s">
        <v>3</v>
      </c>
      <c r="F135" s="142" t="s">
        <v>1001</v>
      </c>
      <c r="H135" s="143">
        <v>20.545999999999999</v>
      </c>
      <c r="L135" s="140"/>
      <c r="M135" s="144"/>
      <c r="T135" s="145"/>
      <c r="AT135" s="141" t="s">
        <v>142</v>
      </c>
      <c r="AU135" s="141" t="s">
        <v>80</v>
      </c>
      <c r="AV135" s="12" t="s">
        <v>80</v>
      </c>
      <c r="AW135" s="12" t="s">
        <v>31</v>
      </c>
      <c r="AX135" s="12" t="s">
        <v>70</v>
      </c>
      <c r="AY135" s="141" t="s">
        <v>130</v>
      </c>
    </row>
    <row r="136" spans="2:65" s="12" customFormat="1" x14ac:dyDescent="0.2">
      <c r="B136" s="140"/>
      <c r="D136" s="136" t="s">
        <v>142</v>
      </c>
      <c r="E136" s="141" t="s">
        <v>3</v>
      </c>
      <c r="F136" s="142" t="s">
        <v>1002</v>
      </c>
      <c r="H136" s="143">
        <v>10.24</v>
      </c>
      <c r="L136" s="140"/>
      <c r="M136" s="144"/>
      <c r="T136" s="145"/>
      <c r="AT136" s="141" t="s">
        <v>142</v>
      </c>
      <c r="AU136" s="141" t="s">
        <v>80</v>
      </c>
      <c r="AV136" s="12" t="s">
        <v>80</v>
      </c>
      <c r="AW136" s="12" t="s">
        <v>31</v>
      </c>
      <c r="AX136" s="12" t="s">
        <v>70</v>
      </c>
      <c r="AY136" s="141" t="s">
        <v>130</v>
      </c>
    </row>
    <row r="137" spans="2:65" s="12" customFormat="1" x14ac:dyDescent="0.2">
      <c r="B137" s="140"/>
      <c r="D137" s="136" t="s">
        <v>142</v>
      </c>
      <c r="E137" s="141" t="s">
        <v>3</v>
      </c>
      <c r="F137" s="142" t="s">
        <v>1003</v>
      </c>
      <c r="H137" s="143">
        <v>14.3</v>
      </c>
      <c r="L137" s="140"/>
      <c r="M137" s="144"/>
      <c r="T137" s="145"/>
      <c r="AT137" s="141" t="s">
        <v>142</v>
      </c>
      <c r="AU137" s="141" t="s">
        <v>80</v>
      </c>
      <c r="AV137" s="12" t="s">
        <v>80</v>
      </c>
      <c r="AW137" s="12" t="s">
        <v>31</v>
      </c>
      <c r="AX137" s="12" t="s">
        <v>70</v>
      </c>
      <c r="AY137" s="141" t="s">
        <v>130</v>
      </c>
    </row>
    <row r="138" spans="2:65" s="12" customFormat="1" x14ac:dyDescent="0.2">
      <c r="B138" s="140"/>
      <c r="D138" s="136" t="s">
        <v>142</v>
      </c>
      <c r="E138" s="141" t="s">
        <v>3</v>
      </c>
      <c r="F138" s="142" t="s">
        <v>1004</v>
      </c>
      <c r="H138" s="143">
        <v>1.88</v>
      </c>
      <c r="L138" s="140"/>
      <c r="M138" s="144"/>
      <c r="T138" s="145"/>
      <c r="AT138" s="141" t="s">
        <v>142</v>
      </c>
      <c r="AU138" s="141" t="s">
        <v>80</v>
      </c>
      <c r="AV138" s="12" t="s">
        <v>80</v>
      </c>
      <c r="AW138" s="12" t="s">
        <v>31</v>
      </c>
      <c r="AX138" s="12" t="s">
        <v>70</v>
      </c>
      <c r="AY138" s="141" t="s">
        <v>130</v>
      </c>
    </row>
    <row r="139" spans="2:65" s="13" customFormat="1" x14ac:dyDescent="0.2">
      <c r="B139" s="146"/>
      <c r="D139" s="136" t="s">
        <v>142</v>
      </c>
      <c r="E139" s="147" t="s">
        <v>3</v>
      </c>
      <c r="F139" s="148" t="s">
        <v>149</v>
      </c>
      <c r="H139" s="149">
        <v>59.07200000000001</v>
      </c>
      <c r="L139" s="146"/>
      <c r="M139" s="150"/>
      <c r="T139" s="151"/>
      <c r="AT139" s="147" t="s">
        <v>142</v>
      </c>
      <c r="AU139" s="147" t="s">
        <v>80</v>
      </c>
      <c r="AV139" s="13" t="s">
        <v>137</v>
      </c>
      <c r="AW139" s="13" t="s">
        <v>31</v>
      </c>
      <c r="AX139" s="13" t="s">
        <v>78</v>
      </c>
      <c r="AY139" s="147" t="s">
        <v>130</v>
      </c>
    </row>
    <row r="140" spans="2:65" s="11" customFormat="1" ht="22.95" customHeight="1" x14ac:dyDescent="0.25">
      <c r="B140" s="112"/>
      <c r="D140" s="113" t="s">
        <v>69</v>
      </c>
      <c r="E140" s="121" t="s">
        <v>137</v>
      </c>
      <c r="F140" s="121" t="s">
        <v>347</v>
      </c>
      <c r="J140" s="122">
        <f>BK140</f>
        <v>0</v>
      </c>
      <c r="L140" s="112"/>
      <c r="M140" s="116"/>
      <c r="P140" s="117">
        <f>SUM(P141:P152)</f>
        <v>0</v>
      </c>
      <c r="R140" s="117">
        <f>SUM(R141:R152)</f>
        <v>0</v>
      </c>
      <c r="T140" s="118">
        <f>SUM(T141:T152)</f>
        <v>0</v>
      </c>
      <c r="AR140" s="113" t="s">
        <v>78</v>
      </c>
      <c r="AT140" s="119" t="s">
        <v>69</v>
      </c>
      <c r="AU140" s="119" t="s">
        <v>78</v>
      </c>
      <c r="AY140" s="113" t="s">
        <v>130</v>
      </c>
      <c r="BK140" s="120">
        <f>SUM(BK141:BK152)</f>
        <v>0</v>
      </c>
    </row>
    <row r="141" spans="2:65" s="1" customFormat="1" ht="16.5" customHeight="1" x14ac:dyDescent="0.2">
      <c r="B141" s="123"/>
      <c r="C141" s="124" t="s">
        <v>173</v>
      </c>
      <c r="D141" s="124" t="s">
        <v>132</v>
      </c>
      <c r="E141" s="125" t="s">
        <v>1005</v>
      </c>
      <c r="F141" s="126" t="s">
        <v>1006</v>
      </c>
      <c r="G141" s="127" t="s">
        <v>135</v>
      </c>
      <c r="H141" s="128">
        <v>39.655999999999999</v>
      </c>
      <c r="I141" s="129"/>
      <c r="J141" s="129">
        <f>ROUND(I141*H141,2)</f>
        <v>0</v>
      </c>
      <c r="K141" s="126" t="s">
        <v>136</v>
      </c>
      <c r="L141" s="29"/>
      <c r="M141" s="130" t="s">
        <v>3</v>
      </c>
      <c r="N141" s="131" t="s">
        <v>41</v>
      </c>
      <c r="O141" s="132">
        <v>0</v>
      </c>
      <c r="P141" s="132">
        <f>O141*H141</f>
        <v>0</v>
      </c>
      <c r="Q141" s="132">
        <v>0</v>
      </c>
      <c r="R141" s="132">
        <f>Q141*H141</f>
        <v>0</v>
      </c>
      <c r="S141" s="132">
        <v>0</v>
      </c>
      <c r="T141" s="133">
        <f>S141*H141</f>
        <v>0</v>
      </c>
      <c r="AR141" s="134" t="s">
        <v>137</v>
      </c>
      <c r="AT141" s="134" t="s">
        <v>132</v>
      </c>
      <c r="AU141" s="134" t="s">
        <v>80</v>
      </c>
      <c r="AY141" s="17" t="s">
        <v>130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7" t="s">
        <v>78</v>
      </c>
      <c r="BK141" s="135">
        <f>ROUND(I141*H141,2)</f>
        <v>0</v>
      </c>
      <c r="BL141" s="17" t="s">
        <v>137</v>
      </c>
      <c r="BM141" s="134" t="s">
        <v>1007</v>
      </c>
    </row>
    <row r="142" spans="2:65" s="1" customFormat="1" x14ac:dyDescent="0.2">
      <c r="B142" s="29"/>
      <c r="D142" s="136" t="s">
        <v>139</v>
      </c>
      <c r="F142" s="137" t="s">
        <v>1006</v>
      </c>
      <c r="L142" s="29"/>
      <c r="M142" s="138"/>
      <c r="T142" s="49"/>
      <c r="AT142" s="17" t="s">
        <v>139</v>
      </c>
      <c r="AU142" s="17" t="s">
        <v>80</v>
      </c>
    </row>
    <row r="143" spans="2:65" s="1" customFormat="1" ht="230.4" x14ac:dyDescent="0.2">
      <c r="B143" s="29"/>
      <c r="D143" s="136" t="s">
        <v>140</v>
      </c>
      <c r="F143" s="139" t="s">
        <v>352</v>
      </c>
      <c r="L143" s="29"/>
      <c r="M143" s="138"/>
      <c r="T143" s="49"/>
      <c r="AT143" s="17" t="s">
        <v>140</v>
      </c>
      <c r="AU143" s="17" t="s">
        <v>80</v>
      </c>
    </row>
    <row r="144" spans="2:65" s="12" customFormat="1" x14ac:dyDescent="0.2">
      <c r="B144" s="140"/>
      <c r="D144" s="136" t="s">
        <v>142</v>
      </c>
      <c r="E144" s="141" t="s">
        <v>3</v>
      </c>
      <c r="F144" s="142" t="s">
        <v>1008</v>
      </c>
      <c r="H144" s="143">
        <v>5.1769999999999996</v>
      </c>
      <c r="L144" s="140"/>
      <c r="M144" s="144"/>
      <c r="T144" s="145"/>
      <c r="AT144" s="141" t="s">
        <v>142</v>
      </c>
      <c r="AU144" s="141" t="s">
        <v>80</v>
      </c>
      <c r="AV144" s="12" t="s">
        <v>80</v>
      </c>
      <c r="AW144" s="12" t="s">
        <v>31</v>
      </c>
      <c r="AX144" s="12" t="s">
        <v>70</v>
      </c>
      <c r="AY144" s="141" t="s">
        <v>130</v>
      </c>
    </row>
    <row r="145" spans="2:65" s="12" customFormat="1" x14ac:dyDescent="0.2">
      <c r="B145" s="140"/>
      <c r="D145" s="136" t="s">
        <v>142</v>
      </c>
      <c r="E145" s="141" t="s">
        <v>3</v>
      </c>
      <c r="F145" s="142" t="s">
        <v>1009</v>
      </c>
      <c r="H145" s="143">
        <v>7.1609999999999996</v>
      </c>
      <c r="L145" s="140"/>
      <c r="M145" s="144"/>
      <c r="T145" s="145"/>
      <c r="AT145" s="141" t="s">
        <v>142</v>
      </c>
      <c r="AU145" s="141" t="s">
        <v>80</v>
      </c>
      <c r="AV145" s="12" t="s">
        <v>80</v>
      </c>
      <c r="AW145" s="12" t="s">
        <v>31</v>
      </c>
      <c r="AX145" s="12" t="s">
        <v>70</v>
      </c>
      <c r="AY145" s="141" t="s">
        <v>130</v>
      </c>
    </row>
    <row r="146" spans="2:65" s="12" customFormat="1" x14ac:dyDescent="0.2">
      <c r="B146" s="140"/>
      <c r="D146" s="136" t="s">
        <v>142</v>
      </c>
      <c r="E146" s="141" t="s">
        <v>3</v>
      </c>
      <c r="F146" s="142" t="s">
        <v>1010</v>
      </c>
      <c r="H146" s="143">
        <v>9.9499999999999993</v>
      </c>
      <c r="L146" s="140"/>
      <c r="M146" s="144"/>
      <c r="T146" s="145"/>
      <c r="AT146" s="141" t="s">
        <v>142</v>
      </c>
      <c r="AU146" s="141" t="s">
        <v>80</v>
      </c>
      <c r="AV146" s="12" t="s">
        <v>80</v>
      </c>
      <c r="AW146" s="12" t="s">
        <v>31</v>
      </c>
      <c r="AX146" s="12" t="s">
        <v>70</v>
      </c>
      <c r="AY146" s="141" t="s">
        <v>130</v>
      </c>
    </row>
    <row r="147" spans="2:65" s="12" customFormat="1" x14ac:dyDescent="0.2">
      <c r="B147" s="140"/>
      <c r="D147" s="136" t="s">
        <v>142</v>
      </c>
      <c r="E147" s="141" t="s">
        <v>3</v>
      </c>
      <c r="F147" s="142" t="s">
        <v>1011</v>
      </c>
      <c r="H147" s="143">
        <v>17.367999999999999</v>
      </c>
      <c r="L147" s="140"/>
      <c r="M147" s="144"/>
      <c r="T147" s="145"/>
      <c r="AT147" s="141" t="s">
        <v>142</v>
      </c>
      <c r="AU147" s="141" t="s">
        <v>80</v>
      </c>
      <c r="AV147" s="12" t="s">
        <v>80</v>
      </c>
      <c r="AW147" s="12" t="s">
        <v>31</v>
      </c>
      <c r="AX147" s="12" t="s">
        <v>70</v>
      </c>
      <c r="AY147" s="141" t="s">
        <v>130</v>
      </c>
    </row>
    <row r="148" spans="2:65" s="13" customFormat="1" x14ac:dyDescent="0.2">
      <c r="B148" s="146"/>
      <c r="D148" s="136" t="s">
        <v>142</v>
      </c>
      <c r="E148" s="147" t="s">
        <v>3</v>
      </c>
      <c r="F148" s="148" t="s">
        <v>149</v>
      </c>
      <c r="H148" s="149">
        <v>39.655999999999992</v>
      </c>
      <c r="L148" s="146"/>
      <c r="M148" s="150"/>
      <c r="T148" s="151"/>
      <c r="AT148" s="147" t="s">
        <v>142</v>
      </c>
      <c r="AU148" s="147" t="s">
        <v>80</v>
      </c>
      <c r="AV148" s="13" t="s">
        <v>137</v>
      </c>
      <c r="AW148" s="13" t="s">
        <v>31</v>
      </c>
      <c r="AX148" s="13" t="s">
        <v>78</v>
      </c>
      <c r="AY148" s="147" t="s">
        <v>130</v>
      </c>
    </row>
    <row r="149" spans="2:65" s="1" customFormat="1" ht="16.5" customHeight="1" x14ac:dyDescent="0.2">
      <c r="B149" s="123"/>
      <c r="C149" s="124" t="s">
        <v>178</v>
      </c>
      <c r="D149" s="124" t="s">
        <v>132</v>
      </c>
      <c r="E149" s="125" t="s">
        <v>361</v>
      </c>
      <c r="F149" s="126" t="s">
        <v>362</v>
      </c>
      <c r="G149" s="127" t="s">
        <v>135</v>
      </c>
      <c r="H149" s="128">
        <v>0.376</v>
      </c>
      <c r="I149" s="129"/>
      <c r="J149" s="129">
        <f>ROUND(I149*H149,2)</f>
        <v>0</v>
      </c>
      <c r="K149" s="126" t="s">
        <v>136</v>
      </c>
      <c r="L149" s="29"/>
      <c r="M149" s="130" t="s">
        <v>3</v>
      </c>
      <c r="N149" s="131" t="s">
        <v>41</v>
      </c>
      <c r="O149" s="132">
        <v>0</v>
      </c>
      <c r="P149" s="132">
        <f>O149*H149</f>
        <v>0</v>
      </c>
      <c r="Q149" s="132">
        <v>0</v>
      </c>
      <c r="R149" s="132">
        <f>Q149*H149</f>
        <v>0</v>
      </c>
      <c r="S149" s="132">
        <v>0</v>
      </c>
      <c r="T149" s="133">
        <f>S149*H149</f>
        <v>0</v>
      </c>
      <c r="AR149" s="134" t="s">
        <v>137</v>
      </c>
      <c r="AT149" s="134" t="s">
        <v>132</v>
      </c>
      <c r="AU149" s="134" t="s">
        <v>80</v>
      </c>
      <c r="AY149" s="17" t="s">
        <v>130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7" t="s">
        <v>78</v>
      </c>
      <c r="BK149" s="135">
        <f>ROUND(I149*H149,2)</f>
        <v>0</v>
      </c>
      <c r="BL149" s="17" t="s">
        <v>137</v>
      </c>
      <c r="BM149" s="134" t="s">
        <v>1012</v>
      </c>
    </row>
    <row r="150" spans="2:65" s="1" customFormat="1" x14ac:dyDescent="0.2">
      <c r="B150" s="29"/>
      <c r="D150" s="136" t="s">
        <v>139</v>
      </c>
      <c r="F150" s="137" t="s">
        <v>362</v>
      </c>
      <c r="L150" s="29"/>
      <c r="M150" s="138"/>
      <c r="T150" s="49"/>
      <c r="AT150" s="17" t="s">
        <v>139</v>
      </c>
      <c r="AU150" s="17" t="s">
        <v>80</v>
      </c>
    </row>
    <row r="151" spans="2:65" s="1" customFormat="1" ht="67.2" x14ac:dyDescent="0.2">
      <c r="B151" s="29"/>
      <c r="D151" s="136" t="s">
        <v>140</v>
      </c>
      <c r="F151" s="139" t="s">
        <v>358</v>
      </c>
      <c r="L151" s="29"/>
      <c r="M151" s="138"/>
      <c r="T151" s="49"/>
      <c r="AT151" s="17" t="s">
        <v>140</v>
      </c>
      <c r="AU151" s="17" t="s">
        <v>80</v>
      </c>
    </row>
    <row r="152" spans="2:65" s="12" customFormat="1" x14ac:dyDescent="0.2">
      <c r="B152" s="140"/>
      <c r="D152" s="136" t="s">
        <v>142</v>
      </c>
      <c r="E152" s="141" t="s">
        <v>3</v>
      </c>
      <c r="F152" s="142" t="s">
        <v>1013</v>
      </c>
      <c r="H152" s="143">
        <v>0.376</v>
      </c>
      <c r="L152" s="140"/>
      <c r="M152" s="144"/>
      <c r="T152" s="145"/>
      <c r="AT152" s="141" t="s">
        <v>142</v>
      </c>
      <c r="AU152" s="141" t="s">
        <v>80</v>
      </c>
      <c r="AV152" s="12" t="s">
        <v>80</v>
      </c>
      <c r="AW152" s="12" t="s">
        <v>31</v>
      </c>
      <c r="AX152" s="12" t="s">
        <v>78</v>
      </c>
      <c r="AY152" s="141" t="s">
        <v>130</v>
      </c>
    </row>
    <row r="153" spans="2:65" s="11" customFormat="1" ht="22.95" customHeight="1" x14ac:dyDescent="0.25">
      <c r="B153" s="112"/>
      <c r="D153" s="113" t="s">
        <v>69</v>
      </c>
      <c r="E153" s="121" t="s">
        <v>185</v>
      </c>
      <c r="F153" s="121" t="s">
        <v>501</v>
      </c>
      <c r="J153" s="122">
        <f>BK153</f>
        <v>0</v>
      </c>
      <c r="L153" s="112"/>
      <c r="M153" s="116"/>
      <c r="P153" s="117">
        <f>SUM(P154:P252)</f>
        <v>0</v>
      </c>
      <c r="R153" s="117">
        <f>SUM(R154:R252)</f>
        <v>0</v>
      </c>
      <c r="T153" s="118">
        <f>SUM(T154:T252)</f>
        <v>0</v>
      </c>
      <c r="AR153" s="113" t="s">
        <v>78</v>
      </c>
      <c r="AT153" s="119" t="s">
        <v>69</v>
      </c>
      <c r="AU153" s="119" t="s">
        <v>78</v>
      </c>
      <c r="AY153" s="113" t="s">
        <v>130</v>
      </c>
      <c r="BK153" s="120">
        <f>SUM(BK154:BK252)</f>
        <v>0</v>
      </c>
    </row>
    <row r="154" spans="2:65" s="1" customFormat="1" ht="16.5" customHeight="1" x14ac:dyDescent="0.2">
      <c r="B154" s="123"/>
      <c r="C154" s="124" t="s">
        <v>185</v>
      </c>
      <c r="D154" s="124" t="s">
        <v>132</v>
      </c>
      <c r="E154" s="125" t="s">
        <v>1014</v>
      </c>
      <c r="F154" s="126" t="s">
        <v>1015</v>
      </c>
      <c r="G154" s="127" t="s">
        <v>211</v>
      </c>
      <c r="H154" s="128">
        <v>14.6</v>
      </c>
      <c r="I154" s="129"/>
      <c r="J154" s="129">
        <f>ROUND(I154*H154,2)</f>
        <v>0</v>
      </c>
      <c r="K154" s="126" t="s">
        <v>136</v>
      </c>
      <c r="L154" s="29"/>
      <c r="M154" s="130" t="s">
        <v>3</v>
      </c>
      <c r="N154" s="131" t="s">
        <v>41</v>
      </c>
      <c r="O154" s="132">
        <v>0</v>
      </c>
      <c r="P154" s="132">
        <f>O154*H154</f>
        <v>0</v>
      </c>
      <c r="Q154" s="132">
        <v>0</v>
      </c>
      <c r="R154" s="132">
        <f>Q154*H154</f>
        <v>0</v>
      </c>
      <c r="S154" s="132">
        <v>0</v>
      </c>
      <c r="T154" s="133">
        <f>S154*H154</f>
        <v>0</v>
      </c>
      <c r="AR154" s="134" t="s">
        <v>137</v>
      </c>
      <c r="AT154" s="134" t="s">
        <v>132</v>
      </c>
      <c r="AU154" s="134" t="s">
        <v>80</v>
      </c>
      <c r="AY154" s="17" t="s">
        <v>130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7" t="s">
        <v>78</v>
      </c>
      <c r="BK154" s="135">
        <f>ROUND(I154*H154,2)</f>
        <v>0</v>
      </c>
      <c r="BL154" s="17" t="s">
        <v>137</v>
      </c>
      <c r="BM154" s="134" t="s">
        <v>1016</v>
      </c>
    </row>
    <row r="155" spans="2:65" s="1" customFormat="1" x14ac:dyDescent="0.2">
      <c r="B155" s="29"/>
      <c r="D155" s="136" t="s">
        <v>139</v>
      </c>
      <c r="F155" s="137" t="s">
        <v>1015</v>
      </c>
      <c r="L155" s="29"/>
      <c r="M155" s="138"/>
      <c r="T155" s="49"/>
      <c r="AT155" s="17" t="s">
        <v>139</v>
      </c>
      <c r="AU155" s="17" t="s">
        <v>80</v>
      </c>
    </row>
    <row r="156" spans="2:65" s="1" customFormat="1" ht="153.6" x14ac:dyDescent="0.2">
      <c r="B156" s="29"/>
      <c r="D156" s="136" t="s">
        <v>140</v>
      </c>
      <c r="F156" s="139" t="s">
        <v>1017</v>
      </c>
      <c r="L156" s="29"/>
      <c r="M156" s="138"/>
      <c r="T156" s="49"/>
      <c r="AT156" s="17" t="s">
        <v>140</v>
      </c>
      <c r="AU156" s="17" t="s">
        <v>80</v>
      </c>
    </row>
    <row r="157" spans="2:65" s="12" customFormat="1" x14ac:dyDescent="0.2">
      <c r="B157" s="140"/>
      <c r="D157" s="136" t="s">
        <v>142</v>
      </c>
      <c r="E157" s="141" t="s">
        <v>3</v>
      </c>
      <c r="F157" s="142" t="s">
        <v>1018</v>
      </c>
      <c r="H157" s="143">
        <v>6.8</v>
      </c>
      <c r="L157" s="140"/>
      <c r="M157" s="144"/>
      <c r="T157" s="145"/>
      <c r="AT157" s="141" t="s">
        <v>142</v>
      </c>
      <c r="AU157" s="141" t="s">
        <v>80</v>
      </c>
      <c r="AV157" s="12" t="s">
        <v>80</v>
      </c>
      <c r="AW157" s="12" t="s">
        <v>31</v>
      </c>
      <c r="AX157" s="12" t="s">
        <v>70</v>
      </c>
      <c r="AY157" s="141" t="s">
        <v>130</v>
      </c>
    </row>
    <row r="158" spans="2:65" s="12" customFormat="1" x14ac:dyDescent="0.2">
      <c r="B158" s="140"/>
      <c r="D158" s="136" t="s">
        <v>142</v>
      </c>
      <c r="E158" s="141" t="s">
        <v>3</v>
      </c>
      <c r="F158" s="142" t="s">
        <v>1019</v>
      </c>
      <c r="H158" s="143">
        <v>4.9000000000000004</v>
      </c>
      <c r="L158" s="140"/>
      <c r="M158" s="144"/>
      <c r="T158" s="145"/>
      <c r="AT158" s="141" t="s">
        <v>142</v>
      </c>
      <c r="AU158" s="141" t="s">
        <v>80</v>
      </c>
      <c r="AV158" s="12" t="s">
        <v>80</v>
      </c>
      <c r="AW158" s="12" t="s">
        <v>31</v>
      </c>
      <c r="AX158" s="12" t="s">
        <v>70</v>
      </c>
      <c r="AY158" s="141" t="s">
        <v>130</v>
      </c>
    </row>
    <row r="159" spans="2:65" s="12" customFormat="1" x14ac:dyDescent="0.2">
      <c r="B159" s="140"/>
      <c r="D159" s="136" t="s">
        <v>142</v>
      </c>
      <c r="E159" s="141" t="s">
        <v>3</v>
      </c>
      <c r="F159" s="142" t="s">
        <v>1020</v>
      </c>
      <c r="H159" s="143">
        <v>2.9</v>
      </c>
      <c r="L159" s="140"/>
      <c r="M159" s="144"/>
      <c r="T159" s="145"/>
      <c r="AT159" s="141" t="s">
        <v>142</v>
      </c>
      <c r="AU159" s="141" t="s">
        <v>80</v>
      </c>
      <c r="AV159" s="12" t="s">
        <v>80</v>
      </c>
      <c r="AW159" s="12" t="s">
        <v>31</v>
      </c>
      <c r="AX159" s="12" t="s">
        <v>70</v>
      </c>
      <c r="AY159" s="141" t="s">
        <v>130</v>
      </c>
    </row>
    <row r="160" spans="2:65" s="13" customFormat="1" x14ac:dyDescent="0.2">
      <c r="B160" s="146"/>
      <c r="D160" s="136" t="s">
        <v>142</v>
      </c>
      <c r="E160" s="147" t="s">
        <v>3</v>
      </c>
      <c r="F160" s="148" t="s">
        <v>149</v>
      </c>
      <c r="H160" s="149">
        <v>14.6</v>
      </c>
      <c r="L160" s="146"/>
      <c r="M160" s="150"/>
      <c r="T160" s="151"/>
      <c r="AT160" s="147" t="s">
        <v>142</v>
      </c>
      <c r="AU160" s="147" t="s">
        <v>80</v>
      </c>
      <c r="AV160" s="13" t="s">
        <v>137</v>
      </c>
      <c r="AW160" s="13" t="s">
        <v>31</v>
      </c>
      <c r="AX160" s="13" t="s">
        <v>78</v>
      </c>
      <c r="AY160" s="147" t="s">
        <v>130</v>
      </c>
    </row>
    <row r="161" spans="2:65" s="1" customFormat="1" ht="16.5" customHeight="1" x14ac:dyDescent="0.2">
      <c r="B161" s="123"/>
      <c r="C161" s="124" t="s">
        <v>190</v>
      </c>
      <c r="D161" s="124" t="s">
        <v>132</v>
      </c>
      <c r="E161" s="125" t="s">
        <v>1021</v>
      </c>
      <c r="F161" s="126" t="s">
        <v>1022</v>
      </c>
      <c r="G161" s="127" t="s">
        <v>211</v>
      </c>
      <c r="H161" s="128">
        <v>14.4</v>
      </c>
      <c r="I161" s="129"/>
      <c r="J161" s="129">
        <f>ROUND(I161*H161,2)</f>
        <v>0</v>
      </c>
      <c r="K161" s="126" t="s">
        <v>136</v>
      </c>
      <c r="L161" s="29"/>
      <c r="M161" s="130" t="s">
        <v>3</v>
      </c>
      <c r="N161" s="131" t="s">
        <v>41</v>
      </c>
      <c r="O161" s="132">
        <v>0</v>
      </c>
      <c r="P161" s="132">
        <f>O161*H161</f>
        <v>0</v>
      </c>
      <c r="Q161" s="132">
        <v>0</v>
      </c>
      <c r="R161" s="132">
        <f>Q161*H161</f>
        <v>0</v>
      </c>
      <c r="S161" s="132">
        <v>0</v>
      </c>
      <c r="T161" s="133">
        <f>S161*H161</f>
        <v>0</v>
      </c>
      <c r="AR161" s="134" t="s">
        <v>137</v>
      </c>
      <c r="AT161" s="134" t="s">
        <v>132</v>
      </c>
      <c r="AU161" s="134" t="s">
        <v>80</v>
      </c>
      <c r="AY161" s="17" t="s">
        <v>130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7" t="s">
        <v>78</v>
      </c>
      <c r="BK161" s="135">
        <f>ROUND(I161*H161,2)</f>
        <v>0</v>
      </c>
      <c r="BL161" s="17" t="s">
        <v>137</v>
      </c>
      <c r="BM161" s="134" t="s">
        <v>1023</v>
      </c>
    </row>
    <row r="162" spans="2:65" s="1" customFormat="1" x14ac:dyDescent="0.2">
      <c r="B162" s="29"/>
      <c r="D162" s="136" t="s">
        <v>139</v>
      </c>
      <c r="F162" s="137" t="s">
        <v>1022</v>
      </c>
      <c r="L162" s="29"/>
      <c r="M162" s="138"/>
      <c r="T162" s="49"/>
      <c r="AT162" s="17" t="s">
        <v>139</v>
      </c>
      <c r="AU162" s="17" t="s">
        <v>80</v>
      </c>
    </row>
    <row r="163" spans="2:65" s="1" customFormat="1" ht="153.6" x14ac:dyDescent="0.2">
      <c r="B163" s="29"/>
      <c r="D163" s="136" t="s">
        <v>140</v>
      </c>
      <c r="F163" s="139" t="s">
        <v>1017</v>
      </c>
      <c r="L163" s="29"/>
      <c r="M163" s="138"/>
      <c r="T163" s="49"/>
      <c r="AT163" s="17" t="s">
        <v>140</v>
      </c>
      <c r="AU163" s="17" t="s">
        <v>80</v>
      </c>
    </row>
    <row r="164" spans="2:65" s="12" customFormat="1" x14ac:dyDescent="0.2">
      <c r="B164" s="140"/>
      <c r="D164" s="136" t="s">
        <v>142</v>
      </c>
      <c r="E164" s="141" t="s">
        <v>3</v>
      </c>
      <c r="F164" s="142" t="s">
        <v>1024</v>
      </c>
      <c r="H164" s="143">
        <v>8.8000000000000007</v>
      </c>
      <c r="L164" s="140"/>
      <c r="M164" s="144"/>
      <c r="T164" s="145"/>
      <c r="AT164" s="141" t="s">
        <v>142</v>
      </c>
      <c r="AU164" s="141" t="s">
        <v>80</v>
      </c>
      <c r="AV164" s="12" t="s">
        <v>80</v>
      </c>
      <c r="AW164" s="12" t="s">
        <v>31</v>
      </c>
      <c r="AX164" s="12" t="s">
        <v>70</v>
      </c>
      <c r="AY164" s="141" t="s">
        <v>130</v>
      </c>
    </row>
    <row r="165" spans="2:65" s="12" customFormat="1" x14ac:dyDescent="0.2">
      <c r="B165" s="140"/>
      <c r="D165" s="136" t="s">
        <v>142</v>
      </c>
      <c r="E165" s="141" t="s">
        <v>3</v>
      </c>
      <c r="F165" s="142" t="s">
        <v>1025</v>
      </c>
      <c r="H165" s="143">
        <v>5.6</v>
      </c>
      <c r="L165" s="140"/>
      <c r="M165" s="144"/>
      <c r="T165" s="145"/>
      <c r="AT165" s="141" t="s">
        <v>142</v>
      </c>
      <c r="AU165" s="141" t="s">
        <v>80</v>
      </c>
      <c r="AV165" s="12" t="s">
        <v>80</v>
      </c>
      <c r="AW165" s="12" t="s">
        <v>31</v>
      </c>
      <c r="AX165" s="12" t="s">
        <v>70</v>
      </c>
      <c r="AY165" s="141" t="s">
        <v>130</v>
      </c>
    </row>
    <row r="166" spans="2:65" s="13" customFormat="1" x14ac:dyDescent="0.2">
      <c r="B166" s="146"/>
      <c r="D166" s="136" t="s">
        <v>142</v>
      </c>
      <c r="E166" s="147" t="s">
        <v>3</v>
      </c>
      <c r="F166" s="148" t="s">
        <v>149</v>
      </c>
      <c r="H166" s="149">
        <v>14.4</v>
      </c>
      <c r="L166" s="146"/>
      <c r="M166" s="150"/>
      <c r="T166" s="151"/>
      <c r="AT166" s="147" t="s">
        <v>142</v>
      </c>
      <c r="AU166" s="147" t="s">
        <v>80</v>
      </c>
      <c r="AV166" s="13" t="s">
        <v>137</v>
      </c>
      <c r="AW166" s="13" t="s">
        <v>31</v>
      </c>
      <c r="AX166" s="13" t="s">
        <v>78</v>
      </c>
      <c r="AY166" s="147" t="s">
        <v>130</v>
      </c>
    </row>
    <row r="167" spans="2:65" s="1" customFormat="1" ht="16.5" customHeight="1" x14ac:dyDescent="0.2">
      <c r="B167" s="123"/>
      <c r="C167" s="124" t="s">
        <v>203</v>
      </c>
      <c r="D167" s="124" t="s">
        <v>132</v>
      </c>
      <c r="E167" s="125" t="s">
        <v>1026</v>
      </c>
      <c r="F167" s="126" t="s">
        <v>1027</v>
      </c>
      <c r="G167" s="127" t="s">
        <v>211</v>
      </c>
      <c r="H167" s="128">
        <v>32</v>
      </c>
      <c r="I167" s="129"/>
      <c r="J167" s="129">
        <f>ROUND(I167*H167,2)</f>
        <v>0</v>
      </c>
      <c r="K167" s="126" t="s">
        <v>136</v>
      </c>
      <c r="L167" s="29"/>
      <c r="M167" s="130" t="s">
        <v>3</v>
      </c>
      <c r="N167" s="131" t="s">
        <v>41</v>
      </c>
      <c r="O167" s="132">
        <v>0</v>
      </c>
      <c r="P167" s="132">
        <f>O167*H167</f>
        <v>0</v>
      </c>
      <c r="Q167" s="132">
        <v>0</v>
      </c>
      <c r="R167" s="132">
        <f>Q167*H167</f>
        <v>0</v>
      </c>
      <c r="S167" s="132">
        <v>0</v>
      </c>
      <c r="T167" s="133">
        <f>S167*H167</f>
        <v>0</v>
      </c>
      <c r="AR167" s="134" t="s">
        <v>137</v>
      </c>
      <c r="AT167" s="134" t="s">
        <v>132</v>
      </c>
      <c r="AU167" s="134" t="s">
        <v>80</v>
      </c>
      <c r="AY167" s="17" t="s">
        <v>130</v>
      </c>
      <c r="BE167" s="135">
        <f>IF(N167="základní",J167,0)</f>
        <v>0</v>
      </c>
      <c r="BF167" s="135">
        <f>IF(N167="snížená",J167,0)</f>
        <v>0</v>
      </c>
      <c r="BG167" s="135">
        <f>IF(N167="zákl. přenesená",J167,0)</f>
        <v>0</v>
      </c>
      <c r="BH167" s="135">
        <f>IF(N167="sníž. přenesená",J167,0)</f>
        <v>0</v>
      </c>
      <c r="BI167" s="135">
        <f>IF(N167="nulová",J167,0)</f>
        <v>0</v>
      </c>
      <c r="BJ167" s="17" t="s">
        <v>78</v>
      </c>
      <c r="BK167" s="135">
        <f>ROUND(I167*H167,2)</f>
        <v>0</v>
      </c>
      <c r="BL167" s="17" t="s">
        <v>137</v>
      </c>
      <c r="BM167" s="134" t="s">
        <v>1028</v>
      </c>
    </row>
    <row r="168" spans="2:65" s="1" customFormat="1" x14ac:dyDescent="0.2">
      <c r="B168" s="29"/>
      <c r="D168" s="136" t="s">
        <v>139</v>
      </c>
      <c r="F168" s="137" t="s">
        <v>1027</v>
      </c>
      <c r="L168" s="29"/>
      <c r="M168" s="138"/>
      <c r="T168" s="49"/>
      <c r="AT168" s="17" t="s">
        <v>139</v>
      </c>
      <c r="AU168" s="17" t="s">
        <v>80</v>
      </c>
    </row>
    <row r="169" spans="2:65" s="1" customFormat="1" ht="153.6" x14ac:dyDescent="0.2">
      <c r="B169" s="29"/>
      <c r="D169" s="136" t="s">
        <v>140</v>
      </c>
      <c r="F169" s="139" t="s">
        <v>1017</v>
      </c>
      <c r="L169" s="29"/>
      <c r="M169" s="138"/>
      <c r="T169" s="49"/>
      <c r="AT169" s="17" t="s">
        <v>140</v>
      </c>
      <c r="AU169" s="17" t="s">
        <v>80</v>
      </c>
    </row>
    <row r="170" spans="2:65" s="12" customFormat="1" x14ac:dyDescent="0.2">
      <c r="B170" s="140"/>
      <c r="D170" s="136" t="s">
        <v>142</v>
      </c>
      <c r="E170" s="141" t="s">
        <v>3</v>
      </c>
      <c r="F170" s="142" t="s">
        <v>1029</v>
      </c>
      <c r="H170" s="143">
        <v>32</v>
      </c>
      <c r="L170" s="140"/>
      <c r="M170" s="144"/>
      <c r="T170" s="145"/>
      <c r="AT170" s="141" t="s">
        <v>142</v>
      </c>
      <c r="AU170" s="141" t="s">
        <v>80</v>
      </c>
      <c r="AV170" s="12" t="s">
        <v>80</v>
      </c>
      <c r="AW170" s="12" t="s">
        <v>31</v>
      </c>
      <c r="AX170" s="12" t="s">
        <v>78</v>
      </c>
      <c r="AY170" s="141" t="s">
        <v>130</v>
      </c>
    </row>
    <row r="171" spans="2:65" s="1" customFormat="1" ht="16.5" customHeight="1" x14ac:dyDescent="0.2">
      <c r="B171" s="123"/>
      <c r="C171" s="124" t="s">
        <v>208</v>
      </c>
      <c r="D171" s="124" t="s">
        <v>132</v>
      </c>
      <c r="E171" s="125" t="s">
        <v>1030</v>
      </c>
      <c r="F171" s="126" t="s">
        <v>1031</v>
      </c>
      <c r="G171" s="127" t="s">
        <v>211</v>
      </c>
      <c r="H171" s="128">
        <v>32.5</v>
      </c>
      <c r="I171" s="129"/>
      <c r="J171" s="129">
        <f>ROUND(I171*H171,2)</f>
        <v>0</v>
      </c>
      <c r="K171" s="126" t="s">
        <v>136</v>
      </c>
      <c r="L171" s="29"/>
      <c r="M171" s="130" t="s">
        <v>3</v>
      </c>
      <c r="N171" s="131" t="s">
        <v>41</v>
      </c>
      <c r="O171" s="132">
        <v>0</v>
      </c>
      <c r="P171" s="132">
        <f>O171*H171</f>
        <v>0</v>
      </c>
      <c r="Q171" s="132">
        <v>0</v>
      </c>
      <c r="R171" s="132">
        <f>Q171*H171</f>
        <v>0</v>
      </c>
      <c r="S171" s="132">
        <v>0</v>
      </c>
      <c r="T171" s="133">
        <f>S171*H171</f>
        <v>0</v>
      </c>
      <c r="AR171" s="134" t="s">
        <v>137</v>
      </c>
      <c r="AT171" s="134" t="s">
        <v>132</v>
      </c>
      <c r="AU171" s="134" t="s">
        <v>80</v>
      </c>
      <c r="AY171" s="17" t="s">
        <v>130</v>
      </c>
      <c r="BE171" s="135">
        <f>IF(N171="základní",J171,0)</f>
        <v>0</v>
      </c>
      <c r="BF171" s="135">
        <f>IF(N171="snížená",J171,0)</f>
        <v>0</v>
      </c>
      <c r="BG171" s="135">
        <f>IF(N171="zákl. přenesená",J171,0)</f>
        <v>0</v>
      </c>
      <c r="BH171" s="135">
        <f>IF(N171="sníž. přenesená",J171,0)</f>
        <v>0</v>
      </c>
      <c r="BI171" s="135">
        <f>IF(N171="nulová",J171,0)</f>
        <v>0</v>
      </c>
      <c r="BJ171" s="17" t="s">
        <v>78</v>
      </c>
      <c r="BK171" s="135">
        <f>ROUND(I171*H171,2)</f>
        <v>0</v>
      </c>
      <c r="BL171" s="17" t="s">
        <v>137</v>
      </c>
      <c r="BM171" s="134" t="s">
        <v>1032</v>
      </c>
    </row>
    <row r="172" spans="2:65" s="1" customFormat="1" x14ac:dyDescent="0.2">
      <c r="B172" s="29"/>
      <c r="D172" s="136" t="s">
        <v>139</v>
      </c>
      <c r="F172" s="137" t="s">
        <v>1031</v>
      </c>
      <c r="L172" s="29"/>
      <c r="M172" s="138"/>
      <c r="T172" s="49"/>
      <c r="AT172" s="17" t="s">
        <v>139</v>
      </c>
      <c r="AU172" s="17" t="s">
        <v>80</v>
      </c>
    </row>
    <row r="173" spans="2:65" s="1" customFormat="1" ht="153.6" x14ac:dyDescent="0.2">
      <c r="B173" s="29"/>
      <c r="D173" s="136" t="s">
        <v>140</v>
      </c>
      <c r="F173" s="139" t="s">
        <v>1017</v>
      </c>
      <c r="L173" s="29"/>
      <c r="M173" s="138"/>
      <c r="T173" s="49"/>
      <c r="AT173" s="17" t="s">
        <v>140</v>
      </c>
      <c r="AU173" s="17" t="s">
        <v>80</v>
      </c>
    </row>
    <row r="174" spans="2:65" s="12" customFormat="1" x14ac:dyDescent="0.2">
      <c r="B174" s="140"/>
      <c r="D174" s="136" t="s">
        <v>142</v>
      </c>
      <c r="E174" s="141" t="s">
        <v>3</v>
      </c>
      <c r="F174" s="142" t="s">
        <v>1033</v>
      </c>
      <c r="H174" s="143">
        <v>7.9</v>
      </c>
      <c r="L174" s="140"/>
      <c r="M174" s="144"/>
      <c r="T174" s="145"/>
      <c r="AT174" s="141" t="s">
        <v>142</v>
      </c>
      <c r="AU174" s="141" t="s">
        <v>80</v>
      </c>
      <c r="AV174" s="12" t="s">
        <v>80</v>
      </c>
      <c r="AW174" s="12" t="s">
        <v>31</v>
      </c>
      <c r="AX174" s="12" t="s">
        <v>70</v>
      </c>
      <c r="AY174" s="141" t="s">
        <v>130</v>
      </c>
    </row>
    <row r="175" spans="2:65" s="12" customFormat="1" x14ac:dyDescent="0.2">
      <c r="B175" s="140"/>
      <c r="D175" s="136" t="s">
        <v>142</v>
      </c>
      <c r="E175" s="141" t="s">
        <v>3</v>
      </c>
      <c r="F175" s="142" t="s">
        <v>1034</v>
      </c>
      <c r="H175" s="143">
        <v>3.6</v>
      </c>
      <c r="L175" s="140"/>
      <c r="M175" s="144"/>
      <c r="T175" s="145"/>
      <c r="AT175" s="141" t="s">
        <v>142</v>
      </c>
      <c r="AU175" s="141" t="s">
        <v>80</v>
      </c>
      <c r="AV175" s="12" t="s">
        <v>80</v>
      </c>
      <c r="AW175" s="12" t="s">
        <v>31</v>
      </c>
      <c r="AX175" s="12" t="s">
        <v>70</v>
      </c>
      <c r="AY175" s="141" t="s">
        <v>130</v>
      </c>
    </row>
    <row r="176" spans="2:65" s="12" customFormat="1" x14ac:dyDescent="0.2">
      <c r="B176" s="140"/>
      <c r="D176" s="136" t="s">
        <v>142</v>
      </c>
      <c r="E176" s="141" t="s">
        <v>3</v>
      </c>
      <c r="F176" s="142" t="s">
        <v>1035</v>
      </c>
      <c r="H176" s="143">
        <v>21</v>
      </c>
      <c r="L176" s="140"/>
      <c r="M176" s="144"/>
      <c r="T176" s="145"/>
      <c r="AT176" s="141" t="s">
        <v>142</v>
      </c>
      <c r="AU176" s="141" t="s">
        <v>80</v>
      </c>
      <c r="AV176" s="12" t="s">
        <v>80</v>
      </c>
      <c r="AW176" s="12" t="s">
        <v>31</v>
      </c>
      <c r="AX176" s="12" t="s">
        <v>70</v>
      </c>
      <c r="AY176" s="141" t="s">
        <v>130</v>
      </c>
    </row>
    <row r="177" spans="2:65" s="13" customFormat="1" x14ac:dyDescent="0.2">
      <c r="B177" s="146"/>
      <c r="D177" s="136" t="s">
        <v>142</v>
      </c>
      <c r="E177" s="147" t="s">
        <v>3</v>
      </c>
      <c r="F177" s="148" t="s">
        <v>149</v>
      </c>
      <c r="H177" s="149">
        <v>32.5</v>
      </c>
      <c r="L177" s="146"/>
      <c r="M177" s="150"/>
      <c r="T177" s="151"/>
      <c r="AT177" s="147" t="s">
        <v>142</v>
      </c>
      <c r="AU177" s="147" t="s">
        <v>80</v>
      </c>
      <c r="AV177" s="13" t="s">
        <v>137</v>
      </c>
      <c r="AW177" s="13" t="s">
        <v>31</v>
      </c>
      <c r="AX177" s="13" t="s">
        <v>78</v>
      </c>
      <c r="AY177" s="147" t="s">
        <v>130</v>
      </c>
    </row>
    <row r="178" spans="2:65" s="1" customFormat="1" ht="16.5" customHeight="1" x14ac:dyDescent="0.2">
      <c r="B178" s="123"/>
      <c r="C178" s="124" t="s">
        <v>9</v>
      </c>
      <c r="D178" s="124" t="s">
        <v>132</v>
      </c>
      <c r="E178" s="125" t="s">
        <v>1036</v>
      </c>
      <c r="F178" s="126" t="s">
        <v>1037</v>
      </c>
      <c r="G178" s="127" t="s">
        <v>211</v>
      </c>
      <c r="H178" s="128">
        <v>4.7</v>
      </c>
      <c r="I178" s="129"/>
      <c r="J178" s="129">
        <f>ROUND(I178*H178,2)</f>
        <v>0</v>
      </c>
      <c r="K178" s="126" t="s">
        <v>136</v>
      </c>
      <c r="L178" s="29"/>
      <c r="M178" s="130" t="s">
        <v>3</v>
      </c>
      <c r="N178" s="131" t="s">
        <v>41</v>
      </c>
      <c r="O178" s="132">
        <v>0</v>
      </c>
      <c r="P178" s="132">
        <f>O178*H178</f>
        <v>0</v>
      </c>
      <c r="Q178" s="132">
        <v>0</v>
      </c>
      <c r="R178" s="132">
        <f>Q178*H178</f>
        <v>0</v>
      </c>
      <c r="S178" s="132">
        <v>0</v>
      </c>
      <c r="T178" s="133">
        <f>S178*H178</f>
        <v>0</v>
      </c>
      <c r="AR178" s="134" t="s">
        <v>137</v>
      </c>
      <c r="AT178" s="134" t="s">
        <v>132</v>
      </c>
      <c r="AU178" s="134" t="s">
        <v>80</v>
      </c>
      <c r="AY178" s="17" t="s">
        <v>130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7" t="s">
        <v>78</v>
      </c>
      <c r="BK178" s="135">
        <f>ROUND(I178*H178,2)</f>
        <v>0</v>
      </c>
      <c r="BL178" s="17" t="s">
        <v>137</v>
      </c>
      <c r="BM178" s="134" t="s">
        <v>1038</v>
      </c>
    </row>
    <row r="179" spans="2:65" s="1" customFormat="1" x14ac:dyDescent="0.2">
      <c r="B179" s="29"/>
      <c r="D179" s="136" t="s">
        <v>139</v>
      </c>
      <c r="F179" s="137" t="s">
        <v>1037</v>
      </c>
      <c r="L179" s="29"/>
      <c r="M179" s="138"/>
      <c r="T179" s="49"/>
      <c r="AT179" s="17" t="s">
        <v>139</v>
      </c>
      <c r="AU179" s="17" t="s">
        <v>80</v>
      </c>
    </row>
    <row r="180" spans="2:65" s="1" customFormat="1" ht="153.6" x14ac:dyDescent="0.2">
      <c r="B180" s="29"/>
      <c r="D180" s="136" t="s">
        <v>140</v>
      </c>
      <c r="F180" s="139" t="s">
        <v>1039</v>
      </c>
      <c r="L180" s="29"/>
      <c r="M180" s="138"/>
      <c r="T180" s="49"/>
      <c r="AT180" s="17" t="s">
        <v>140</v>
      </c>
      <c r="AU180" s="17" t="s">
        <v>80</v>
      </c>
    </row>
    <row r="181" spans="2:65" s="12" customFormat="1" x14ac:dyDescent="0.2">
      <c r="B181" s="140"/>
      <c r="D181" s="136" t="s">
        <v>142</v>
      </c>
      <c r="E181" s="141" t="s">
        <v>3</v>
      </c>
      <c r="F181" s="142" t="s">
        <v>1040</v>
      </c>
      <c r="H181" s="143">
        <v>4.7</v>
      </c>
      <c r="L181" s="140"/>
      <c r="M181" s="144"/>
      <c r="T181" s="145"/>
      <c r="AT181" s="141" t="s">
        <v>142</v>
      </c>
      <c r="AU181" s="141" t="s">
        <v>80</v>
      </c>
      <c r="AV181" s="12" t="s">
        <v>80</v>
      </c>
      <c r="AW181" s="12" t="s">
        <v>31</v>
      </c>
      <c r="AX181" s="12" t="s">
        <v>78</v>
      </c>
      <c r="AY181" s="141" t="s">
        <v>130</v>
      </c>
    </row>
    <row r="182" spans="2:65" s="1" customFormat="1" ht="16.5" customHeight="1" x14ac:dyDescent="0.2">
      <c r="B182" s="123"/>
      <c r="C182" s="124" t="s">
        <v>218</v>
      </c>
      <c r="D182" s="124" t="s">
        <v>132</v>
      </c>
      <c r="E182" s="125" t="s">
        <v>1041</v>
      </c>
      <c r="F182" s="126" t="s">
        <v>1042</v>
      </c>
      <c r="G182" s="127" t="s">
        <v>505</v>
      </c>
      <c r="H182" s="128">
        <v>3</v>
      </c>
      <c r="I182" s="129"/>
      <c r="J182" s="129">
        <f>ROUND(I182*H182,2)</f>
        <v>0</v>
      </c>
      <c r="K182" s="126" t="s">
        <v>136</v>
      </c>
      <c r="L182" s="29"/>
      <c r="M182" s="130" t="s">
        <v>3</v>
      </c>
      <c r="N182" s="131" t="s">
        <v>41</v>
      </c>
      <c r="O182" s="132">
        <v>0</v>
      </c>
      <c r="P182" s="132">
        <f>O182*H182</f>
        <v>0</v>
      </c>
      <c r="Q182" s="132">
        <v>0</v>
      </c>
      <c r="R182" s="132">
        <f>Q182*H182</f>
        <v>0</v>
      </c>
      <c r="S182" s="132">
        <v>0</v>
      </c>
      <c r="T182" s="133">
        <f>S182*H182</f>
        <v>0</v>
      </c>
      <c r="AR182" s="134" t="s">
        <v>137</v>
      </c>
      <c r="AT182" s="134" t="s">
        <v>132</v>
      </c>
      <c r="AU182" s="134" t="s">
        <v>80</v>
      </c>
      <c r="AY182" s="17" t="s">
        <v>130</v>
      </c>
      <c r="BE182" s="135">
        <f>IF(N182="základní",J182,0)</f>
        <v>0</v>
      </c>
      <c r="BF182" s="135">
        <f>IF(N182="snížená",J182,0)</f>
        <v>0</v>
      </c>
      <c r="BG182" s="135">
        <f>IF(N182="zákl. přenesená",J182,0)</f>
        <v>0</v>
      </c>
      <c r="BH182" s="135">
        <f>IF(N182="sníž. přenesená",J182,0)</f>
        <v>0</v>
      </c>
      <c r="BI182" s="135">
        <f>IF(N182="nulová",J182,0)</f>
        <v>0</v>
      </c>
      <c r="BJ182" s="17" t="s">
        <v>78</v>
      </c>
      <c r="BK182" s="135">
        <f>ROUND(I182*H182,2)</f>
        <v>0</v>
      </c>
      <c r="BL182" s="17" t="s">
        <v>137</v>
      </c>
      <c r="BM182" s="134" t="s">
        <v>1043</v>
      </c>
    </row>
    <row r="183" spans="2:65" s="1" customFormat="1" x14ac:dyDescent="0.2">
      <c r="B183" s="29"/>
      <c r="D183" s="136" t="s">
        <v>139</v>
      </c>
      <c r="F183" s="137" t="s">
        <v>1042</v>
      </c>
      <c r="L183" s="29"/>
      <c r="M183" s="138"/>
      <c r="T183" s="49"/>
      <c r="AT183" s="17" t="s">
        <v>139</v>
      </c>
      <c r="AU183" s="17" t="s">
        <v>80</v>
      </c>
    </row>
    <row r="184" spans="2:65" s="1" customFormat="1" ht="76.8" x14ac:dyDescent="0.2">
      <c r="B184" s="29"/>
      <c r="D184" s="136" t="s">
        <v>140</v>
      </c>
      <c r="F184" s="139" t="s">
        <v>1044</v>
      </c>
      <c r="L184" s="29"/>
      <c r="M184" s="138"/>
      <c r="T184" s="49"/>
      <c r="AT184" s="17" t="s">
        <v>140</v>
      </c>
      <c r="AU184" s="17" t="s">
        <v>80</v>
      </c>
    </row>
    <row r="185" spans="2:65" s="12" customFormat="1" x14ac:dyDescent="0.2">
      <c r="B185" s="140"/>
      <c r="D185" s="136" t="s">
        <v>142</v>
      </c>
      <c r="E185" s="141" t="s">
        <v>3</v>
      </c>
      <c r="F185" s="142" t="s">
        <v>1045</v>
      </c>
      <c r="H185" s="143">
        <v>1</v>
      </c>
      <c r="L185" s="140"/>
      <c r="M185" s="144"/>
      <c r="T185" s="145"/>
      <c r="AT185" s="141" t="s">
        <v>142</v>
      </c>
      <c r="AU185" s="141" t="s">
        <v>80</v>
      </c>
      <c r="AV185" s="12" t="s">
        <v>80</v>
      </c>
      <c r="AW185" s="12" t="s">
        <v>31</v>
      </c>
      <c r="AX185" s="12" t="s">
        <v>70</v>
      </c>
      <c r="AY185" s="141" t="s">
        <v>130</v>
      </c>
    </row>
    <row r="186" spans="2:65" s="12" customFormat="1" x14ac:dyDescent="0.2">
      <c r="B186" s="140"/>
      <c r="D186" s="136" t="s">
        <v>142</v>
      </c>
      <c r="E186" s="141" t="s">
        <v>3</v>
      </c>
      <c r="F186" s="142" t="s">
        <v>1046</v>
      </c>
      <c r="H186" s="143">
        <v>1</v>
      </c>
      <c r="L186" s="140"/>
      <c r="M186" s="144"/>
      <c r="T186" s="145"/>
      <c r="AT186" s="141" t="s">
        <v>142</v>
      </c>
      <c r="AU186" s="141" t="s">
        <v>80</v>
      </c>
      <c r="AV186" s="12" t="s">
        <v>80</v>
      </c>
      <c r="AW186" s="12" t="s">
        <v>31</v>
      </c>
      <c r="AX186" s="12" t="s">
        <v>70</v>
      </c>
      <c r="AY186" s="141" t="s">
        <v>130</v>
      </c>
    </row>
    <row r="187" spans="2:65" s="12" customFormat="1" x14ac:dyDescent="0.2">
      <c r="B187" s="140"/>
      <c r="D187" s="136" t="s">
        <v>142</v>
      </c>
      <c r="E187" s="141" t="s">
        <v>3</v>
      </c>
      <c r="F187" s="142" t="s">
        <v>1047</v>
      </c>
      <c r="H187" s="143">
        <v>1</v>
      </c>
      <c r="L187" s="140"/>
      <c r="M187" s="144"/>
      <c r="T187" s="145"/>
      <c r="AT187" s="141" t="s">
        <v>142</v>
      </c>
      <c r="AU187" s="141" t="s">
        <v>80</v>
      </c>
      <c r="AV187" s="12" t="s">
        <v>80</v>
      </c>
      <c r="AW187" s="12" t="s">
        <v>31</v>
      </c>
      <c r="AX187" s="12" t="s">
        <v>70</v>
      </c>
      <c r="AY187" s="141" t="s">
        <v>130</v>
      </c>
    </row>
    <row r="188" spans="2:65" s="13" customFormat="1" x14ac:dyDescent="0.2">
      <c r="B188" s="146"/>
      <c r="D188" s="136" t="s">
        <v>142</v>
      </c>
      <c r="E188" s="147" t="s">
        <v>3</v>
      </c>
      <c r="F188" s="148" t="s">
        <v>149</v>
      </c>
      <c r="H188" s="149">
        <v>3</v>
      </c>
      <c r="L188" s="146"/>
      <c r="M188" s="150"/>
      <c r="T188" s="151"/>
      <c r="AT188" s="147" t="s">
        <v>142</v>
      </c>
      <c r="AU188" s="147" t="s">
        <v>80</v>
      </c>
      <c r="AV188" s="13" t="s">
        <v>137</v>
      </c>
      <c r="AW188" s="13" t="s">
        <v>31</v>
      </c>
      <c r="AX188" s="13" t="s">
        <v>78</v>
      </c>
      <c r="AY188" s="147" t="s">
        <v>130</v>
      </c>
    </row>
    <row r="189" spans="2:65" s="1" customFormat="1" ht="16.5" customHeight="1" x14ac:dyDescent="0.2">
      <c r="B189" s="123"/>
      <c r="C189" s="124" t="s">
        <v>222</v>
      </c>
      <c r="D189" s="124" t="s">
        <v>132</v>
      </c>
      <c r="E189" s="125" t="s">
        <v>1048</v>
      </c>
      <c r="F189" s="126" t="s">
        <v>1049</v>
      </c>
      <c r="G189" s="127" t="s">
        <v>505</v>
      </c>
      <c r="H189" s="128">
        <v>1</v>
      </c>
      <c r="I189" s="129"/>
      <c r="J189" s="129">
        <f>ROUND(I189*H189,2)</f>
        <v>0</v>
      </c>
      <c r="K189" s="126" t="s">
        <v>136</v>
      </c>
      <c r="L189" s="29"/>
      <c r="M189" s="130" t="s">
        <v>3</v>
      </c>
      <c r="N189" s="131" t="s">
        <v>41</v>
      </c>
      <c r="O189" s="132">
        <v>0</v>
      </c>
      <c r="P189" s="132">
        <f>O189*H189</f>
        <v>0</v>
      </c>
      <c r="Q189" s="132">
        <v>0</v>
      </c>
      <c r="R189" s="132">
        <f>Q189*H189</f>
        <v>0</v>
      </c>
      <c r="S189" s="132">
        <v>0</v>
      </c>
      <c r="T189" s="133">
        <f>S189*H189</f>
        <v>0</v>
      </c>
      <c r="AR189" s="134" t="s">
        <v>137</v>
      </c>
      <c r="AT189" s="134" t="s">
        <v>132</v>
      </c>
      <c r="AU189" s="134" t="s">
        <v>80</v>
      </c>
      <c r="AY189" s="17" t="s">
        <v>130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7" t="s">
        <v>78</v>
      </c>
      <c r="BK189" s="135">
        <f>ROUND(I189*H189,2)</f>
        <v>0</v>
      </c>
      <c r="BL189" s="17" t="s">
        <v>137</v>
      </c>
      <c r="BM189" s="134" t="s">
        <v>1050</v>
      </c>
    </row>
    <row r="190" spans="2:65" s="1" customFormat="1" x14ac:dyDescent="0.2">
      <c r="B190" s="29"/>
      <c r="D190" s="136" t="s">
        <v>139</v>
      </c>
      <c r="F190" s="137" t="s">
        <v>1049</v>
      </c>
      <c r="L190" s="29"/>
      <c r="M190" s="138"/>
      <c r="T190" s="49"/>
      <c r="AT190" s="17" t="s">
        <v>139</v>
      </c>
      <c r="AU190" s="17" t="s">
        <v>80</v>
      </c>
    </row>
    <row r="191" spans="2:65" s="1" customFormat="1" ht="182.4" x14ac:dyDescent="0.2">
      <c r="B191" s="29"/>
      <c r="D191" s="136" t="s">
        <v>140</v>
      </c>
      <c r="F191" s="139" t="s">
        <v>1051</v>
      </c>
      <c r="L191" s="29"/>
      <c r="M191" s="138"/>
      <c r="T191" s="49"/>
      <c r="AT191" s="17" t="s">
        <v>140</v>
      </c>
      <c r="AU191" s="17" t="s">
        <v>80</v>
      </c>
    </row>
    <row r="192" spans="2:65" s="12" customFormat="1" x14ac:dyDescent="0.2">
      <c r="B192" s="140"/>
      <c r="D192" s="136" t="s">
        <v>142</v>
      </c>
      <c r="E192" s="141" t="s">
        <v>3</v>
      </c>
      <c r="F192" s="142" t="s">
        <v>1052</v>
      </c>
      <c r="H192" s="143">
        <v>1</v>
      </c>
      <c r="L192" s="140"/>
      <c r="M192" s="144"/>
      <c r="T192" s="145"/>
      <c r="AT192" s="141" t="s">
        <v>142</v>
      </c>
      <c r="AU192" s="141" t="s">
        <v>80</v>
      </c>
      <c r="AV192" s="12" t="s">
        <v>80</v>
      </c>
      <c r="AW192" s="12" t="s">
        <v>31</v>
      </c>
      <c r="AX192" s="12" t="s">
        <v>78</v>
      </c>
      <c r="AY192" s="141" t="s">
        <v>130</v>
      </c>
    </row>
    <row r="193" spans="2:65" s="1" customFormat="1" ht="16.5" customHeight="1" x14ac:dyDescent="0.2">
      <c r="B193" s="123"/>
      <c r="C193" s="124" t="s">
        <v>229</v>
      </c>
      <c r="D193" s="124" t="s">
        <v>132</v>
      </c>
      <c r="E193" s="125" t="s">
        <v>1053</v>
      </c>
      <c r="F193" s="126" t="s">
        <v>1054</v>
      </c>
      <c r="G193" s="127" t="s">
        <v>505</v>
      </c>
      <c r="H193" s="128">
        <v>2</v>
      </c>
      <c r="I193" s="129"/>
      <c r="J193" s="129">
        <f>ROUND(I193*H193,2)</f>
        <v>0</v>
      </c>
      <c r="K193" s="126" t="s">
        <v>136</v>
      </c>
      <c r="L193" s="29"/>
      <c r="M193" s="130" t="s">
        <v>3</v>
      </c>
      <c r="N193" s="131" t="s">
        <v>41</v>
      </c>
      <c r="O193" s="132">
        <v>0</v>
      </c>
      <c r="P193" s="132">
        <f>O193*H193</f>
        <v>0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137</v>
      </c>
      <c r="AT193" s="134" t="s">
        <v>132</v>
      </c>
      <c r="AU193" s="134" t="s">
        <v>80</v>
      </c>
      <c r="AY193" s="17" t="s">
        <v>130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7" t="s">
        <v>78</v>
      </c>
      <c r="BK193" s="135">
        <f>ROUND(I193*H193,2)</f>
        <v>0</v>
      </c>
      <c r="BL193" s="17" t="s">
        <v>137</v>
      </c>
      <c r="BM193" s="134" t="s">
        <v>1055</v>
      </c>
    </row>
    <row r="194" spans="2:65" s="1" customFormat="1" x14ac:dyDescent="0.2">
      <c r="B194" s="29"/>
      <c r="D194" s="136" t="s">
        <v>139</v>
      </c>
      <c r="F194" s="137" t="s">
        <v>1054</v>
      </c>
      <c r="L194" s="29"/>
      <c r="M194" s="138"/>
      <c r="T194" s="49"/>
      <c r="AT194" s="17" t="s">
        <v>139</v>
      </c>
      <c r="AU194" s="17" t="s">
        <v>80</v>
      </c>
    </row>
    <row r="195" spans="2:65" s="1" customFormat="1" ht="76.8" x14ac:dyDescent="0.2">
      <c r="B195" s="29"/>
      <c r="D195" s="136" t="s">
        <v>140</v>
      </c>
      <c r="F195" s="139" t="s">
        <v>1044</v>
      </c>
      <c r="L195" s="29"/>
      <c r="M195" s="138"/>
      <c r="T195" s="49"/>
      <c r="AT195" s="17" t="s">
        <v>140</v>
      </c>
      <c r="AU195" s="17" t="s">
        <v>80</v>
      </c>
    </row>
    <row r="196" spans="2:65" s="12" customFormat="1" x14ac:dyDescent="0.2">
      <c r="B196" s="140"/>
      <c r="D196" s="136" t="s">
        <v>142</v>
      </c>
      <c r="E196" s="141" t="s">
        <v>3</v>
      </c>
      <c r="F196" s="142" t="s">
        <v>1056</v>
      </c>
      <c r="H196" s="143">
        <v>1</v>
      </c>
      <c r="L196" s="140"/>
      <c r="M196" s="144"/>
      <c r="T196" s="145"/>
      <c r="AT196" s="141" t="s">
        <v>142</v>
      </c>
      <c r="AU196" s="141" t="s">
        <v>80</v>
      </c>
      <c r="AV196" s="12" t="s">
        <v>80</v>
      </c>
      <c r="AW196" s="12" t="s">
        <v>31</v>
      </c>
      <c r="AX196" s="12" t="s">
        <v>70</v>
      </c>
      <c r="AY196" s="141" t="s">
        <v>130</v>
      </c>
    </row>
    <row r="197" spans="2:65" s="12" customFormat="1" x14ac:dyDescent="0.2">
      <c r="B197" s="140"/>
      <c r="D197" s="136" t="s">
        <v>142</v>
      </c>
      <c r="E197" s="141" t="s">
        <v>3</v>
      </c>
      <c r="F197" s="142" t="s">
        <v>1057</v>
      </c>
      <c r="H197" s="143">
        <v>1</v>
      </c>
      <c r="L197" s="140"/>
      <c r="M197" s="144"/>
      <c r="T197" s="145"/>
      <c r="AT197" s="141" t="s">
        <v>142</v>
      </c>
      <c r="AU197" s="141" t="s">
        <v>80</v>
      </c>
      <c r="AV197" s="12" t="s">
        <v>80</v>
      </c>
      <c r="AW197" s="12" t="s">
        <v>31</v>
      </c>
      <c r="AX197" s="12" t="s">
        <v>70</v>
      </c>
      <c r="AY197" s="141" t="s">
        <v>130</v>
      </c>
    </row>
    <row r="198" spans="2:65" s="13" customFormat="1" x14ac:dyDescent="0.2">
      <c r="B198" s="146"/>
      <c r="D198" s="136" t="s">
        <v>142</v>
      </c>
      <c r="E198" s="147" t="s">
        <v>3</v>
      </c>
      <c r="F198" s="148" t="s">
        <v>149</v>
      </c>
      <c r="H198" s="149">
        <v>2</v>
      </c>
      <c r="L198" s="146"/>
      <c r="M198" s="150"/>
      <c r="T198" s="151"/>
      <c r="AT198" s="147" t="s">
        <v>142</v>
      </c>
      <c r="AU198" s="147" t="s">
        <v>80</v>
      </c>
      <c r="AV198" s="13" t="s">
        <v>137</v>
      </c>
      <c r="AW198" s="13" t="s">
        <v>31</v>
      </c>
      <c r="AX198" s="13" t="s">
        <v>78</v>
      </c>
      <c r="AY198" s="147" t="s">
        <v>130</v>
      </c>
    </row>
    <row r="199" spans="2:65" s="1" customFormat="1" ht="16.5" customHeight="1" x14ac:dyDescent="0.2">
      <c r="B199" s="123"/>
      <c r="C199" s="124" t="s">
        <v>236</v>
      </c>
      <c r="D199" s="124" t="s">
        <v>132</v>
      </c>
      <c r="E199" s="125" t="s">
        <v>1058</v>
      </c>
      <c r="F199" s="126" t="s">
        <v>1059</v>
      </c>
      <c r="G199" s="127" t="s">
        <v>505</v>
      </c>
      <c r="H199" s="128">
        <v>4</v>
      </c>
      <c r="I199" s="129"/>
      <c r="J199" s="129">
        <f>ROUND(I199*H199,2)</f>
        <v>0</v>
      </c>
      <c r="K199" s="126" t="s">
        <v>136</v>
      </c>
      <c r="L199" s="29"/>
      <c r="M199" s="130" t="s">
        <v>3</v>
      </c>
      <c r="N199" s="131" t="s">
        <v>41</v>
      </c>
      <c r="O199" s="132">
        <v>0</v>
      </c>
      <c r="P199" s="132">
        <f>O199*H199</f>
        <v>0</v>
      </c>
      <c r="Q199" s="132">
        <v>0</v>
      </c>
      <c r="R199" s="132">
        <f>Q199*H199</f>
        <v>0</v>
      </c>
      <c r="S199" s="132">
        <v>0</v>
      </c>
      <c r="T199" s="133">
        <f>S199*H199</f>
        <v>0</v>
      </c>
      <c r="AR199" s="134" t="s">
        <v>137</v>
      </c>
      <c r="AT199" s="134" t="s">
        <v>132</v>
      </c>
      <c r="AU199" s="134" t="s">
        <v>80</v>
      </c>
      <c r="AY199" s="17" t="s">
        <v>130</v>
      </c>
      <c r="BE199" s="135">
        <f>IF(N199="základní",J199,0)</f>
        <v>0</v>
      </c>
      <c r="BF199" s="135">
        <f>IF(N199="snížená",J199,0)</f>
        <v>0</v>
      </c>
      <c r="BG199" s="135">
        <f>IF(N199="zákl. přenesená",J199,0)</f>
        <v>0</v>
      </c>
      <c r="BH199" s="135">
        <f>IF(N199="sníž. přenesená",J199,0)</f>
        <v>0</v>
      </c>
      <c r="BI199" s="135">
        <f>IF(N199="nulová",J199,0)</f>
        <v>0</v>
      </c>
      <c r="BJ199" s="17" t="s">
        <v>78</v>
      </c>
      <c r="BK199" s="135">
        <f>ROUND(I199*H199,2)</f>
        <v>0</v>
      </c>
      <c r="BL199" s="17" t="s">
        <v>137</v>
      </c>
      <c r="BM199" s="134" t="s">
        <v>1060</v>
      </c>
    </row>
    <row r="200" spans="2:65" s="1" customFormat="1" x14ac:dyDescent="0.2">
      <c r="B200" s="29"/>
      <c r="D200" s="136" t="s">
        <v>139</v>
      </c>
      <c r="F200" s="137" t="s">
        <v>1059</v>
      </c>
      <c r="L200" s="29"/>
      <c r="M200" s="138"/>
      <c r="T200" s="49"/>
      <c r="AT200" s="17" t="s">
        <v>139</v>
      </c>
      <c r="AU200" s="17" t="s">
        <v>80</v>
      </c>
    </row>
    <row r="201" spans="2:65" s="1" customFormat="1" ht="76.8" x14ac:dyDescent="0.2">
      <c r="B201" s="29"/>
      <c r="D201" s="136" t="s">
        <v>140</v>
      </c>
      <c r="F201" s="139" t="s">
        <v>1044</v>
      </c>
      <c r="L201" s="29"/>
      <c r="M201" s="138"/>
      <c r="T201" s="49"/>
      <c r="AT201" s="17" t="s">
        <v>140</v>
      </c>
      <c r="AU201" s="17" t="s">
        <v>80</v>
      </c>
    </row>
    <row r="202" spans="2:65" s="12" customFormat="1" x14ac:dyDescent="0.2">
      <c r="B202" s="140"/>
      <c r="D202" s="136" t="s">
        <v>142</v>
      </c>
      <c r="E202" s="141" t="s">
        <v>3</v>
      </c>
      <c r="F202" s="142" t="s">
        <v>1061</v>
      </c>
      <c r="H202" s="143">
        <v>1</v>
      </c>
      <c r="L202" s="140"/>
      <c r="M202" s="144"/>
      <c r="T202" s="145"/>
      <c r="AT202" s="141" t="s">
        <v>142</v>
      </c>
      <c r="AU202" s="141" t="s">
        <v>80</v>
      </c>
      <c r="AV202" s="12" t="s">
        <v>80</v>
      </c>
      <c r="AW202" s="12" t="s">
        <v>31</v>
      </c>
      <c r="AX202" s="12" t="s">
        <v>70</v>
      </c>
      <c r="AY202" s="141" t="s">
        <v>130</v>
      </c>
    </row>
    <row r="203" spans="2:65" s="12" customFormat="1" x14ac:dyDescent="0.2">
      <c r="B203" s="140"/>
      <c r="D203" s="136" t="s">
        <v>142</v>
      </c>
      <c r="E203" s="141" t="s">
        <v>3</v>
      </c>
      <c r="F203" s="142" t="s">
        <v>1062</v>
      </c>
      <c r="H203" s="143">
        <v>1</v>
      </c>
      <c r="L203" s="140"/>
      <c r="M203" s="144"/>
      <c r="T203" s="145"/>
      <c r="AT203" s="141" t="s">
        <v>142</v>
      </c>
      <c r="AU203" s="141" t="s">
        <v>80</v>
      </c>
      <c r="AV203" s="12" t="s">
        <v>80</v>
      </c>
      <c r="AW203" s="12" t="s">
        <v>31</v>
      </c>
      <c r="AX203" s="12" t="s">
        <v>70</v>
      </c>
      <c r="AY203" s="141" t="s">
        <v>130</v>
      </c>
    </row>
    <row r="204" spans="2:65" s="12" customFormat="1" x14ac:dyDescent="0.2">
      <c r="B204" s="140"/>
      <c r="D204" s="136" t="s">
        <v>142</v>
      </c>
      <c r="E204" s="141" t="s">
        <v>3</v>
      </c>
      <c r="F204" s="142" t="s">
        <v>1063</v>
      </c>
      <c r="H204" s="143">
        <v>1</v>
      </c>
      <c r="L204" s="140"/>
      <c r="M204" s="144"/>
      <c r="T204" s="145"/>
      <c r="AT204" s="141" t="s">
        <v>142</v>
      </c>
      <c r="AU204" s="141" t="s">
        <v>80</v>
      </c>
      <c r="AV204" s="12" t="s">
        <v>80</v>
      </c>
      <c r="AW204" s="12" t="s">
        <v>31</v>
      </c>
      <c r="AX204" s="12" t="s">
        <v>70</v>
      </c>
      <c r="AY204" s="141" t="s">
        <v>130</v>
      </c>
    </row>
    <row r="205" spans="2:65" s="12" customFormat="1" x14ac:dyDescent="0.2">
      <c r="B205" s="140"/>
      <c r="D205" s="136" t="s">
        <v>142</v>
      </c>
      <c r="E205" s="141" t="s">
        <v>3</v>
      </c>
      <c r="F205" s="142" t="s">
        <v>1064</v>
      </c>
      <c r="H205" s="143">
        <v>1</v>
      </c>
      <c r="L205" s="140"/>
      <c r="M205" s="144"/>
      <c r="T205" s="145"/>
      <c r="AT205" s="141" t="s">
        <v>142</v>
      </c>
      <c r="AU205" s="141" t="s">
        <v>80</v>
      </c>
      <c r="AV205" s="12" t="s">
        <v>80</v>
      </c>
      <c r="AW205" s="12" t="s">
        <v>31</v>
      </c>
      <c r="AX205" s="12" t="s">
        <v>70</v>
      </c>
      <c r="AY205" s="141" t="s">
        <v>130</v>
      </c>
    </row>
    <row r="206" spans="2:65" s="13" customFormat="1" x14ac:dyDescent="0.2">
      <c r="B206" s="146"/>
      <c r="D206" s="136" t="s">
        <v>142</v>
      </c>
      <c r="E206" s="147" t="s">
        <v>3</v>
      </c>
      <c r="F206" s="148" t="s">
        <v>149</v>
      </c>
      <c r="H206" s="149">
        <v>4</v>
      </c>
      <c r="L206" s="146"/>
      <c r="M206" s="150"/>
      <c r="T206" s="151"/>
      <c r="AT206" s="147" t="s">
        <v>142</v>
      </c>
      <c r="AU206" s="147" t="s">
        <v>80</v>
      </c>
      <c r="AV206" s="13" t="s">
        <v>137</v>
      </c>
      <c r="AW206" s="13" t="s">
        <v>31</v>
      </c>
      <c r="AX206" s="13" t="s">
        <v>78</v>
      </c>
      <c r="AY206" s="147" t="s">
        <v>130</v>
      </c>
    </row>
    <row r="207" spans="2:65" s="1" customFormat="1" ht="16.5" customHeight="1" x14ac:dyDescent="0.2">
      <c r="B207" s="123"/>
      <c r="C207" s="124" t="s">
        <v>242</v>
      </c>
      <c r="D207" s="124" t="s">
        <v>132</v>
      </c>
      <c r="E207" s="125" t="s">
        <v>1065</v>
      </c>
      <c r="F207" s="126" t="s">
        <v>1066</v>
      </c>
      <c r="G207" s="127" t="s">
        <v>505</v>
      </c>
      <c r="H207" s="128">
        <v>2</v>
      </c>
      <c r="I207" s="129"/>
      <c r="J207" s="129">
        <f>ROUND(I207*H207,2)</f>
        <v>0</v>
      </c>
      <c r="K207" s="126" t="s">
        <v>136</v>
      </c>
      <c r="L207" s="29"/>
      <c r="M207" s="130" t="s">
        <v>3</v>
      </c>
      <c r="N207" s="131" t="s">
        <v>41</v>
      </c>
      <c r="O207" s="132">
        <v>0</v>
      </c>
      <c r="P207" s="132">
        <f>O207*H207</f>
        <v>0</v>
      </c>
      <c r="Q207" s="132">
        <v>0</v>
      </c>
      <c r="R207" s="132">
        <f>Q207*H207</f>
        <v>0</v>
      </c>
      <c r="S207" s="132">
        <v>0</v>
      </c>
      <c r="T207" s="133">
        <f>S207*H207</f>
        <v>0</v>
      </c>
      <c r="AR207" s="134" t="s">
        <v>137</v>
      </c>
      <c r="AT207" s="134" t="s">
        <v>132</v>
      </c>
      <c r="AU207" s="134" t="s">
        <v>80</v>
      </c>
      <c r="AY207" s="17" t="s">
        <v>130</v>
      </c>
      <c r="BE207" s="135">
        <f>IF(N207="základní",J207,0)</f>
        <v>0</v>
      </c>
      <c r="BF207" s="135">
        <f>IF(N207="snížená",J207,0)</f>
        <v>0</v>
      </c>
      <c r="BG207" s="135">
        <f>IF(N207="zákl. přenesená",J207,0)</f>
        <v>0</v>
      </c>
      <c r="BH207" s="135">
        <f>IF(N207="sníž. přenesená",J207,0)</f>
        <v>0</v>
      </c>
      <c r="BI207" s="135">
        <f>IF(N207="nulová",J207,0)</f>
        <v>0</v>
      </c>
      <c r="BJ207" s="17" t="s">
        <v>78</v>
      </c>
      <c r="BK207" s="135">
        <f>ROUND(I207*H207,2)</f>
        <v>0</v>
      </c>
      <c r="BL207" s="17" t="s">
        <v>137</v>
      </c>
      <c r="BM207" s="134" t="s">
        <v>1067</v>
      </c>
    </row>
    <row r="208" spans="2:65" s="1" customFormat="1" x14ac:dyDescent="0.2">
      <c r="B208" s="29"/>
      <c r="D208" s="136" t="s">
        <v>139</v>
      </c>
      <c r="F208" s="137" t="s">
        <v>1066</v>
      </c>
      <c r="L208" s="29"/>
      <c r="M208" s="138"/>
      <c r="T208" s="49"/>
      <c r="AT208" s="17" t="s">
        <v>139</v>
      </c>
      <c r="AU208" s="17" t="s">
        <v>80</v>
      </c>
    </row>
    <row r="209" spans="2:65" s="1" customFormat="1" ht="76.8" x14ac:dyDescent="0.2">
      <c r="B209" s="29"/>
      <c r="D209" s="136" t="s">
        <v>140</v>
      </c>
      <c r="F209" s="139" t="s">
        <v>1044</v>
      </c>
      <c r="L209" s="29"/>
      <c r="M209" s="138"/>
      <c r="T209" s="49"/>
      <c r="AT209" s="17" t="s">
        <v>140</v>
      </c>
      <c r="AU209" s="17" t="s">
        <v>80</v>
      </c>
    </row>
    <row r="210" spans="2:65" s="1" customFormat="1" ht="19.2" x14ac:dyDescent="0.2">
      <c r="B210" s="29"/>
      <c r="D210" s="136" t="s">
        <v>344</v>
      </c>
      <c r="F210" s="139" t="s">
        <v>1068</v>
      </c>
      <c r="L210" s="29"/>
      <c r="M210" s="138"/>
      <c r="T210" s="49"/>
      <c r="AT210" s="17" t="s">
        <v>344</v>
      </c>
      <c r="AU210" s="17" t="s">
        <v>80</v>
      </c>
    </row>
    <row r="211" spans="2:65" s="12" customFormat="1" x14ac:dyDescent="0.2">
      <c r="B211" s="140"/>
      <c r="D211" s="136" t="s">
        <v>142</v>
      </c>
      <c r="E211" s="141" t="s">
        <v>3</v>
      </c>
      <c r="F211" s="142" t="s">
        <v>1069</v>
      </c>
      <c r="H211" s="143">
        <v>1</v>
      </c>
      <c r="L211" s="140"/>
      <c r="M211" s="144"/>
      <c r="T211" s="145"/>
      <c r="AT211" s="141" t="s">
        <v>142</v>
      </c>
      <c r="AU211" s="141" t="s">
        <v>80</v>
      </c>
      <c r="AV211" s="12" t="s">
        <v>80</v>
      </c>
      <c r="AW211" s="12" t="s">
        <v>31</v>
      </c>
      <c r="AX211" s="12" t="s">
        <v>70</v>
      </c>
      <c r="AY211" s="141" t="s">
        <v>130</v>
      </c>
    </row>
    <row r="212" spans="2:65" s="12" customFormat="1" x14ac:dyDescent="0.2">
      <c r="B212" s="140"/>
      <c r="D212" s="136" t="s">
        <v>142</v>
      </c>
      <c r="E212" s="141" t="s">
        <v>3</v>
      </c>
      <c r="F212" s="142" t="s">
        <v>1070</v>
      </c>
      <c r="H212" s="143">
        <v>1</v>
      </c>
      <c r="L212" s="140"/>
      <c r="M212" s="144"/>
      <c r="T212" s="145"/>
      <c r="AT212" s="141" t="s">
        <v>142</v>
      </c>
      <c r="AU212" s="141" t="s">
        <v>80</v>
      </c>
      <c r="AV212" s="12" t="s">
        <v>80</v>
      </c>
      <c r="AW212" s="12" t="s">
        <v>31</v>
      </c>
      <c r="AX212" s="12" t="s">
        <v>70</v>
      </c>
      <c r="AY212" s="141" t="s">
        <v>130</v>
      </c>
    </row>
    <row r="213" spans="2:65" s="13" customFormat="1" x14ac:dyDescent="0.2">
      <c r="B213" s="146"/>
      <c r="D213" s="136" t="s">
        <v>142</v>
      </c>
      <c r="E213" s="147" t="s">
        <v>3</v>
      </c>
      <c r="F213" s="148" t="s">
        <v>149</v>
      </c>
      <c r="H213" s="149">
        <v>2</v>
      </c>
      <c r="L213" s="146"/>
      <c r="M213" s="150"/>
      <c r="T213" s="151"/>
      <c r="AT213" s="147" t="s">
        <v>142</v>
      </c>
      <c r="AU213" s="147" t="s">
        <v>80</v>
      </c>
      <c r="AV213" s="13" t="s">
        <v>137</v>
      </c>
      <c r="AW213" s="13" t="s">
        <v>31</v>
      </c>
      <c r="AX213" s="13" t="s">
        <v>78</v>
      </c>
      <c r="AY213" s="147" t="s">
        <v>130</v>
      </c>
    </row>
    <row r="214" spans="2:65" s="1" customFormat="1" ht="16.5" customHeight="1" x14ac:dyDescent="0.2">
      <c r="B214" s="123"/>
      <c r="C214" s="124" t="s">
        <v>250</v>
      </c>
      <c r="D214" s="124" t="s">
        <v>132</v>
      </c>
      <c r="E214" s="125" t="s">
        <v>1071</v>
      </c>
      <c r="F214" s="126" t="s">
        <v>1072</v>
      </c>
      <c r="G214" s="127" t="s">
        <v>505</v>
      </c>
      <c r="H214" s="128">
        <v>2</v>
      </c>
      <c r="I214" s="129"/>
      <c r="J214" s="129">
        <f>ROUND(I214*H214,2)</f>
        <v>0</v>
      </c>
      <c r="K214" s="126" t="s">
        <v>136</v>
      </c>
      <c r="L214" s="29"/>
      <c r="M214" s="130" t="s">
        <v>3</v>
      </c>
      <c r="N214" s="131" t="s">
        <v>41</v>
      </c>
      <c r="O214" s="132">
        <v>0</v>
      </c>
      <c r="P214" s="132">
        <f>O214*H214</f>
        <v>0</v>
      </c>
      <c r="Q214" s="132">
        <v>0</v>
      </c>
      <c r="R214" s="132">
        <f>Q214*H214</f>
        <v>0</v>
      </c>
      <c r="S214" s="132">
        <v>0</v>
      </c>
      <c r="T214" s="133">
        <f>S214*H214</f>
        <v>0</v>
      </c>
      <c r="AR214" s="134" t="s">
        <v>137</v>
      </c>
      <c r="AT214" s="134" t="s">
        <v>132</v>
      </c>
      <c r="AU214" s="134" t="s">
        <v>80</v>
      </c>
      <c r="AY214" s="17" t="s">
        <v>130</v>
      </c>
      <c r="BE214" s="135">
        <f>IF(N214="základní",J214,0)</f>
        <v>0</v>
      </c>
      <c r="BF214" s="135">
        <f>IF(N214="snížená",J214,0)</f>
        <v>0</v>
      </c>
      <c r="BG214" s="135">
        <f>IF(N214="zákl. přenesená",J214,0)</f>
        <v>0</v>
      </c>
      <c r="BH214" s="135">
        <f>IF(N214="sníž. přenesená",J214,0)</f>
        <v>0</v>
      </c>
      <c r="BI214" s="135">
        <f>IF(N214="nulová",J214,0)</f>
        <v>0</v>
      </c>
      <c r="BJ214" s="17" t="s">
        <v>78</v>
      </c>
      <c r="BK214" s="135">
        <f>ROUND(I214*H214,2)</f>
        <v>0</v>
      </c>
      <c r="BL214" s="17" t="s">
        <v>137</v>
      </c>
      <c r="BM214" s="134" t="s">
        <v>1073</v>
      </c>
    </row>
    <row r="215" spans="2:65" s="1" customFormat="1" x14ac:dyDescent="0.2">
      <c r="B215" s="29"/>
      <c r="D215" s="136" t="s">
        <v>139</v>
      </c>
      <c r="F215" s="137" t="s">
        <v>1072</v>
      </c>
      <c r="L215" s="29"/>
      <c r="M215" s="138"/>
      <c r="T215" s="49"/>
      <c r="AT215" s="17" t="s">
        <v>139</v>
      </c>
      <c r="AU215" s="17" t="s">
        <v>80</v>
      </c>
    </row>
    <row r="216" spans="2:65" s="1" customFormat="1" ht="86.4" x14ac:dyDescent="0.2">
      <c r="B216" s="29"/>
      <c r="D216" s="136" t="s">
        <v>140</v>
      </c>
      <c r="F216" s="139" t="s">
        <v>1074</v>
      </c>
      <c r="L216" s="29"/>
      <c r="M216" s="138"/>
      <c r="T216" s="49"/>
      <c r="AT216" s="17" t="s">
        <v>140</v>
      </c>
      <c r="AU216" s="17" t="s">
        <v>80</v>
      </c>
    </row>
    <row r="217" spans="2:65" s="12" customFormat="1" x14ac:dyDescent="0.2">
      <c r="B217" s="140"/>
      <c r="D217" s="136" t="s">
        <v>142</v>
      </c>
      <c r="E217" s="141" t="s">
        <v>3</v>
      </c>
      <c r="F217" s="142" t="s">
        <v>1075</v>
      </c>
      <c r="H217" s="143">
        <v>1</v>
      </c>
      <c r="L217" s="140"/>
      <c r="M217" s="144"/>
      <c r="T217" s="145"/>
      <c r="AT217" s="141" t="s">
        <v>142</v>
      </c>
      <c r="AU217" s="141" t="s">
        <v>80</v>
      </c>
      <c r="AV217" s="12" t="s">
        <v>80</v>
      </c>
      <c r="AW217" s="12" t="s">
        <v>31</v>
      </c>
      <c r="AX217" s="12" t="s">
        <v>70</v>
      </c>
      <c r="AY217" s="141" t="s">
        <v>130</v>
      </c>
    </row>
    <row r="218" spans="2:65" s="12" customFormat="1" x14ac:dyDescent="0.2">
      <c r="B218" s="140"/>
      <c r="D218" s="136" t="s">
        <v>142</v>
      </c>
      <c r="E218" s="141" t="s">
        <v>3</v>
      </c>
      <c r="F218" s="142" t="s">
        <v>1076</v>
      </c>
      <c r="H218" s="143">
        <v>1</v>
      </c>
      <c r="L218" s="140"/>
      <c r="M218" s="144"/>
      <c r="T218" s="145"/>
      <c r="AT218" s="141" t="s">
        <v>142</v>
      </c>
      <c r="AU218" s="141" t="s">
        <v>80</v>
      </c>
      <c r="AV218" s="12" t="s">
        <v>80</v>
      </c>
      <c r="AW218" s="12" t="s">
        <v>31</v>
      </c>
      <c r="AX218" s="12" t="s">
        <v>70</v>
      </c>
      <c r="AY218" s="141" t="s">
        <v>130</v>
      </c>
    </row>
    <row r="219" spans="2:65" s="13" customFormat="1" x14ac:dyDescent="0.2">
      <c r="B219" s="146"/>
      <c r="D219" s="136" t="s">
        <v>142</v>
      </c>
      <c r="E219" s="147" t="s">
        <v>3</v>
      </c>
      <c r="F219" s="148" t="s">
        <v>149</v>
      </c>
      <c r="H219" s="149">
        <v>2</v>
      </c>
      <c r="L219" s="146"/>
      <c r="M219" s="150"/>
      <c r="T219" s="151"/>
      <c r="AT219" s="147" t="s">
        <v>142</v>
      </c>
      <c r="AU219" s="147" t="s">
        <v>80</v>
      </c>
      <c r="AV219" s="13" t="s">
        <v>137</v>
      </c>
      <c r="AW219" s="13" t="s">
        <v>31</v>
      </c>
      <c r="AX219" s="13" t="s">
        <v>78</v>
      </c>
      <c r="AY219" s="147" t="s">
        <v>130</v>
      </c>
    </row>
    <row r="220" spans="2:65" s="1" customFormat="1" ht="16.5" customHeight="1" x14ac:dyDescent="0.2">
      <c r="B220" s="123"/>
      <c r="C220" s="124" t="s">
        <v>258</v>
      </c>
      <c r="D220" s="124" t="s">
        <v>132</v>
      </c>
      <c r="E220" s="125" t="s">
        <v>1077</v>
      </c>
      <c r="F220" s="126" t="s">
        <v>1078</v>
      </c>
      <c r="G220" s="127" t="s">
        <v>505</v>
      </c>
      <c r="H220" s="128">
        <v>3</v>
      </c>
      <c r="I220" s="129"/>
      <c r="J220" s="129">
        <f>ROUND(I220*H220,2)</f>
        <v>0</v>
      </c>
      <c r="K220" s="126" t="s">
        <v>136</v>
      </c>
      <c r="L220" s="29"/>
      <c r="M220" s="130" t="s">
        <v>3</v>
      </c>
      <c r="N220" s="131" t="s">
        <v>41</v>
      </c>
      <c r="O220" s="132">
        <v>0</v>
      </c>
      <c r="P220" s="132">
        <f>O220*H220</f>
        <v>0</v>
      </c>
      <c r="Q220" s="132">
        <v>0</v>
      </c>
      <c r="R220" s="132">
        <f>Q220*H220</f>
        <v>0</v>
      </c>
      <c r="S220" s="132">
        <v>0</v>
      </c>
      <c r="T220" s="133">
        <f>S220*H220</f>
        <v>0</v>
      </c>
      <c r="AR220" s="134" t="s">
        <v>137</v>
      </c>
      <c r="AT220" s="134" t="s">
        <v>132</v>
      </c>
      <c r="AU220" s="134" t="s">
        <v>80</v>
      </c>
      <c r="AY220" s="17" t="s">
        <v>130</v>
      </c>
      <c r="BE220" s="135">
        <f>IF(N220="základní",J220,0)</f>
        <v>0</v>
      </c>
      <c r="BF220" s="135">
        <f>IF(N220="snížená",J220,0)</f>
        <v>0</v>
      </c>
      <c r="BG220" s="135">
        <f>IF(N220="zákl. přenesená",J220,0)</f>
        <v>0</v>
      </c>
      <c r="BH220" s="135">
        <f>IF(N220="sníž. přenesená",J220,0)</f>
        <v>0</v>
      </c>
      <c r="BI220" s="135">
        <f>IF(N220="nulová",J220,0)</f>
        <v>0</v>
      </c>
      <c r="BJ220" s="17" t="s">
        <v>78</v>
      </c>
      <c r="BK220" s="135">
        <f>ROUND(I220*H220,2)</f>
        <v>0</v>
      </c>
      <c r="BL220" s="17" t="s">
        <v>137</v>
      </c>
      <c r="BM220" s="134" t="s">
        <v>1079</v>
      </c>
    </row>
    <row r="221" spans="2:65" s="1" customFormat="1" x14ac:dyDescent="0.2">
      <c r="B221" s="29"/>
      <c r="D221" s="136" t="s">
        <v>139</v>
      </c>
      <c r="F221" s="137" t="s">
        <v>1078</v>
      </c>
      <c r="L221" s="29"/>
      <c r="M221" s="138"/>
      <c r="T221" s="49"/>
      <c r="AT221" s="17" t="s">
        <v>139</v>
      </c>
      <c r="AU221" s="17" t="s">
        <v>80</v>
      </c>
    </row>
    <row r="222" spans="2:65" s="1" customFormat="1" ht="76.8" x14ac:dyDescent="0.2">
      <c r="B222" s="29"/>
      <c r="D222" s="136" t="s">
        <v>140</v>
      </c>
      <c r="F222" s="139" t="s">
        <v>1080</v>
      </c>
      <c r="L222" s="29"/>
      <c r="M222" s="138"/>
      <c r="T222" s="49"/>
      <c r="AT222" s="17" t="s">
        <v>140</v>
      </c>
      <c r="AU222" s="17" t="s">
        <v>80</v>
      </c>
    </row>
    <row r="223" spans="2:65" s="12" customFormat="1" x14ac:dyDescent="0.2">
      <c r="B223" s="140"/>
      <c r="D223" s="136" t="s">
        <v>142</v>
      </c>
      <c r="E223" s="141" t="s">
        <v>3</v>
      </c>
      <c r="F223" s="142" t="s">
        <v>1081</v>
      </c>
      <c r="H223" s="143">
        <v>1</v>
      </c>
      <c r="L223" s="140"/>
      <c r="M223" s="144"/>
      <c r="T223" s="145"/>
      <c r="AT223" s="141" t="s">
        <v>142</v>
      </c>
      <c r="AU223" s="141" t="s">
        <v>80</v>
      </c>
      <c r="AV223" s="12" t="s">
        <v>80</v>
      </c>
      <c r="AW223" s="12" t="s">
        <v>31</v>
      </c>
      <c r="AX223" s="12" t="s">
        <v>70</v>
      </c>
      <c r="AY223" s="141" t="s">
        <v>130</v>
      </c>
    </row>
    <row r="224" spans="2:65" s="12" customFormat="1" x14ac:dyDescent="0.2">
      <c r="B224" s="140"/>
      <c r="D224" s="136" t="s">
        <v>142</v>
      </c>
      <c r="E224" s="141" t="s">
        <v>3</v>
      </c>
      <c r="F224" s="142" t="s">
        <v>1082</v>
      </c>
      <c r="H224" s="143">
        <v>1</v>
      </c>
      <c r="L224" s="140"/>
      <c r="M224" s="144"/>
      <c r="T224" s="145"/>
      <c r="AT224" s="141" t="s">
        <v>142</v>
      </c>
      <c r="AU224" s="141" t="s">
        <v>80</v>
      </c>
      <c r="AV224" s="12" t="s">
        <v>80</v>
      </c>
      <c r="AW224" s="12" t="s">
        <v>31</v>
      </c>
      <c r="AX224" s="12" t="s">
        <v>70</v>
      </c>
      <c r="AY224" s="141" t="s">
        <v>130</v>
      </c>
    </row>
    <row r="225" spans="2:65" s="12" customFormat="1" x14ac:dyDescent="0.2">
      <c r="B225" s="140"/>
      <c r="D225" s="136" t="s">
        <v>142</v>
      </c>
      <c r="E225" s="141" t="s">
        <v>3</v>
      </c>
      <c r="F225" s="142" t="s">
        <v>1083</v>
      </c>
      <c r="H225" s="143">
        <v>1</v>
      </c>
      <c r="L225" s="140"/>
      <c r="M225" s="144"/>
      <c r="T225" s="145"/>
      <c r="AT225" s="141" t="s">
        <v>142</v>
      </c>
      <c r="AU225" s="141" t="s">
        <v>80</v>
      </c>
      <c r="AV225" s="12" t="s">
        <v>80</v>
      </c>
      <c r="AW225" s="12" t="s">
        <v>31</v>
      </c>
      <c r="AX225" s="12" t="s">
        <v>70</v>
      </c>
      <c r="AY225" s="141" t="s">
        <v>130</v>
      </c>
    </row>
    <row r="226" spans="2:65" s="13" customFormat="1" x14ac:dyDescent="0.2">
      <c r="B226" s="146"/>
      <c r="D226" s="136" t="s">
        <v>142</v>
      </c>
      <c r="E226" s="147" t="s">
        <v>3</v>
      </c>
      <c r="F226" s="148" t="s">
        <v>149</v>
      </c>
      <c r="H226" s="149">
        <v>3</v>
      </c>
      <c r="L226" s="146"/>
      <c r="M226" s="150"/>
      <c r="T226" s="151"/>
      <c r="AT226" s="147" t="s">
        <v>142</v>
      </c>
      <c r="AU226" s="147" t="s">
        <v>80</v>
      </c>
      <c r="AV226" s="13" t="s">
        <v>137</v>
      </c>
      <c r="AW226" s="13" t="s">
        <v>31</v>
      </c>
      <c r="AX226" s="13" t="s">
        <v>78</v>
      </c>
      <c r="AY226" s="147" t="s">
        <v>130</v>
      </c>
    </row>
    <row r="227" spans="2:65" s="1" customFormat="1" ht="16.5" customHeight="1" x14ac:dyDescent="0.2">
      <c r="B227" s="123"/>
      <c r="C227" s="124" t="s">
        <v>263</v>
      </c>
      <c r="D227" s="124" t="s">
        <v>132</v>
      </c>
      <c r="E227" s="125" t="s">
        <v>1084</v>
      </c>
      <c r="F227" s="126" t="s">
        <v>1085</v>
      </c>
      <c r="G227" s="127" t="s">
        <v>505</v>
      </c>
      <c r="H227" s="128">
        <v>1</v>
      </c>
      <c r="I227" s="129"/>
      <c r="J227" s="129">
        <f>ROUND(I227*H227,2)</f>
        <v>0</v>
      </c>
      <c r="K227" s="126" t="s">
        <v>136</v>
      </c>
      <c r="L227" s="29"/>
      <c r="M227" s="130" t="s">
        <v>3</v>
      </c>
      <c r="N227" s="131" t="s">
        <v>41</v>
      </c>
      <c r="O227" s="132">
        <v>0</v>
      </c>
      <c r="P227" s="132">
        <f>O227*H227</f>
        <v>0</v>
      </c>
      <c r="Q227" s="132">
        <v>0</v>
      </c>
      <c r="R227" s="132">
        <f>Q227*H227</f>
        <v>0</v>
      </c>
      <c r="S227" s="132">
        <v>0</v>
      </c>
      <c r="T227" s="133">
        <f>S227*H227</f>
        <v>0</v>
      </c>
      <c r="AR227" s="134" t="s">
        <v>137</v>
      </c>
      <c r="AT227" s="134" t="s">
        <v>132</v>
      </c>
      <c r="AU227" s="134" t="s">
        <v>80</v>
      </c>
      <c r="AY227" s="17" t="s">
        <v>130</v>
      </c>
      <c r="BE227" s="135">
        <f>IF(N227="základní",J227,0)</f>
        <v>0</v>
      </c>
      <c r="BF227" s="135">
        <f>IF(N227="snížená",J227,0)</f>
        <v>0</v>
      </c>
      <c r="BG227" s="135">
        <f>IF(N227="zákl. přenesená",J227,0)</f>
        <v>0</v>
      </c>
      <c r="BH227" s="135">
        <f>IF(N227="sníž. přenesená",J227,0)</f>
        <v>0</v>
      </c>
      <c r="BI227" s="135">
        <f>IF(N227="nulová",J227,0)</f>
        <v>0</v>
      </c>
      <c r="BJ227" s="17" t="s">
        <v>78</v>
      </c>
      <c r="BK227" s="135">
        <f>ROUND(I227*H227,2)</f>
        <v>0</v>
      </c>
      <c r="BL227" s="17" t="s">
        <v>137</v>
      </c>
      <c r="BM227" s="134" t="s">
        <v>1086</v>
      </c>
    </row>
    <row r="228" spans="2:65" s="1" customFormat="1" x14ac:dyDescent="0.2">
      <c r="B228" s="29"/>
      <c r="D228" s="136" t="s">
        <v>139</v>
      </c>
      <c r="F228" s="137" t="s">
        <v>1085</v>
      </c>
      <c r="L228" s="29"/>
      <c r="M228" s="138"/>
      <c r="T228" s="49"/>
      <c r="AT228" s="17" t="s">
        <v>139</v>
      </c>
      <c r="AU228" s="17" t="s">
        <v>80</v>
      </c>
    </row>
    <row r="229" spans="2:65" s="1" customFormat="1" ht="57.6" x14ac:dyDescent="0.2">
      <c r="B229" s="29"/>
      <c r="D229" s="136" t="s">
        <v>140</v>
      </c>
      <c r="F229" s="139" t="s">
        <v>519</v>
      </c>
      <c r="L229" s="29"/>
      <c r="M229" s="138"/>
      <c r="T229" s="49"/>
      <c r="AT229" s="17" t="s">
        <v>140</v>
      </c>
      <c r="AU229" s="17" t="s">
        <v>80</v>
      </c>
    </row>
    <row r="230" spans="2:65" s="12" customFormat="1" x14ac:dyDescent="0.2">
      <c r="B230" s="140"/>
      <c r="D230" s="136" t="s">
        <v>142</v>
      </c>
      <c r="E230" s="141" t="s">
        <v>3</v>
      </c>
      <c r="F230" s="142" t="s">
        <v>1087</v>
      </c>
      <c r="H230" s="143">
        <v>1</v>
      </c>
      <c r="L230" s="140"/>
      <c r="M230" s="144"/>
      <c r="T230" s="145"/>
      <c r="AT230" s="141" t="s">
        <v>142</v>
      </c>
      <c r="AU230" s="141" t="s">
        <v>80</v>
      </c>
      <c r="AV230" s="12" t="s">
        <v>80</v>
      </c>
      <c r="AW230" s="12" t="s">
        <v>31</v>
      </c>
      <c r="AX230" s="12" t="s">
        <v>78</v>
      </c>
      <c r="AY230" s="141" t="s">
        <v>130</v>
      </c>
    </row>
    <row r="231" spans="2:65" s="1" customFormat="1" ht="16.5" customHeight="1" x14ac:dyDescent="0.2">
      <c r="B231" s="123"/>
      <c r="C231" s="124" t="s">
        <v>8</v>
      </c>
      <c r="D231" s="124" t="s">
        <v>132</v>
      </c>
      <c r="E231" s="125" t="s">
        <v>1088</v>
      </c>
      <c r="F231" s="126" t="s">
        <v>1089</v>
      </c>
      <c r="G231" s="127" t="s">
        <v>505</v>
      </c>
      <c r="H231" s="128">
        <v>1</v>
      </c>
      <c r="I231" s="129"/>
      <c r="J231" s="129">
        <f>ROUND(I231*H231,2)</f>
        <v>0</v>
      </c>
      <c r="K231" s="126" t="s">
        <v>136</v>
      </c>
      <c r="L231" s="29"/>
      <c r="M231" s="130" t="s">
        <v>3</v>
      </c>
      <c r="N231" s="131" t="s">
        <v>41</v>
      </c>
      <c r="O231" s="132">
        <v>0</v>
      </c>
      <c r="P231" s="132">
        <f>O231*H231</f>
        <v>0</v>
      </c>
      <c r="Q231" s="132">
        <v>0</v>
      </c>
      <c r="R231" s="132">
        <f>Q231*H231</f>
        <v>0</v>
      </c>
      <c r="S231" s="132">
        <v>0</v>
      </c>
      <c r="T231" s="133">
        <f>S231*H231</f>
        <v>0</v>
      </c>
      <c r="AR231" s="134" t="s">
        <v>137</v>
      </c>
      <c r="AT231" s="134" t="s">
        <v>132</v>
      </c>
      <c r="AU231" s="134" t="s">
        <v>80</v>
      </c>
      <c r="AY231" s="17" t="s">
        <v>130</v>
      </c>
      <c r="BE231" s="135">
        <f>IF(N231="základní",J231,0)</f>
        <v>0</v>
      </c>
      <c r="BF231" s="135">
        <f>IF(N231="snížená",J231,0)</f>
        <v>0</v>
      </c>
      <c r="BG231" s="135">
        <f>IF(N231="zákl. přenesená",J231,0)</f>
        <v>0</v>
      </c>
      <c r="BH231" s="135">
        <f>IF(N231="sníž. přenesená",J231,0)</f>
        <v>0</v>
      </c>
      <c r="BI231" s="135">
        <f>IF(N231="nulová",J231,0)</f>
        <v>0</v>
      </c>
      <c r="BJ231" s="17" t="s">
        <v>78</v>
      </c>
      <c r="BK231" s="135">
        <f>ROUND(I231*H231,2)</f>
        <v>0</v>
      </c>
      <c r="BL231" s="17" t="s">
        <v>137</v>
      </c>
      <c r="BM231" s="134" t="s">
        <v>1090</v>
      </c>
    </row>
    <row r="232" spans="2:65" s="1" customFormat="1" x14ac:dyDescent="0.2">
      <c r="B232" s="29"/>
      <c r="D232" s="136" t="s">
        <v>139</v>
      </c>
      <c r="F232" s="137" t="s">
        <v>1089</v>
      </c>
      <c r="L232" s="29"/>
      <c r="M232" s="138"/>
      <c r="T232" s="49"/>
      <c r="AT232" s="17" t="s">
        <v>139</v>
      </c>
      <c r="AU232" s="17" t="s">
        <v>80</v>
      </c>
    </row>
    <row r="233" spans="2:65" s="1" customFormat="1" ht="67.2" x14ac:dyDescent="0.2">
      <c r="B233" s="29"/>
      <c r="D233" s="136" t="s">
        <v>140</v>
      </c>
      <c r="F233" s="139" t="s">
        <v>1091</v>
      </c>
      <c r="L233" s="29"/>
      <c r="M233" s="138"/>
      <c r="T233" s="49"/>
      <c r="AT233" s="17" t="s">
        <v>140</v>
      </c>
      <c r="AU233" s="17" t="s">
        <v>80</v>
      </c>
    </row>
    <row r="234" spans="2:65" s="12" customFormat="1" x14ac:dyDescent="0.2">
      <c r="B234" s="140"/>
      <c r="D234" s="136" t="s">
        <v>142</v>
      </c>
      <c r="E234" s="141" t="s">
        <v>3</v>
      </c>
      <c r="F234" s="142" t="s">
        <v>1092</v>
      </c>
      <c r="H234" s="143">
        <v>1</v>
      </c>
      <c r="L234" s="140"/>
      <c r="M234" s="144"/>
      <c r="T234" s="145"/>
      <c r="AT234" s="141" t="s">
        <v>142</v>
      </c>
      <c r="AU234" s="141" t="s">
        <v>80</v>
      </c>
      <c r="AV234" s="12" t="s">
        <v>80</v>
      </c>
      <c r="AW234" s="12" t="s">
        <v>31</v>
      </c>
      <c r="AX234" s="12" t="s">
        <v>78</v>
      </c>
      <c r="AY234" s="141" t="s">
        <v>130</v>
      </c>
    </row>
    <row r="235" spans="2:65" s="1" customFormat="1" ht="16.5" customHeight="1" x14ac:dyDescent="0.2">
      <c r="B235" s="123"/>
      <c r="C235" s="124" t="s">
        <v>275</v>
      </c>
      <c r="D235" s="124" t="s">
        <v>132</v>
      </c>
      <c r="E235" s="125" t="s">
        <v>1093</v>
      </c>
      <c r="F235" s="126" t="s">
        <v>1094</v>
      </c>
      <c r="G235" s="127" t="s">
        <v>135</v>
      </c>
      <c r="H235" s="128">
        <v>1.1379999999999999</v>
      </c>
      <c r="I235" s="129"/>
      <c r="J235" s="129">
        <f>ROUND(I235*H235,2)</f>
        <v>0</v>
      </c>
      <c r="K235" s="126" t="s">
        <v>136</v>
      </c>
      <c r="L235" s="29"/>
      <c r="M235" s="130" t="s">
        <v>3</v>
      </c>
      <c r="N235" s="131" t="s">
        <v>41</v>
      </c>
      <c r="O235" s="132">
        <v>0</v>
      </c>
      <c r="P235" s="132">
        <f>O235*H235</f>
        <v>0</v>
      </c>
      <c r="Q235" s="132">
        <v>0</v>
      </c>
      <c r="R235" s="132">
        <f>Q235*H235</f>
        <v>0</v>
      </c>
      <c r="S235" s="132">
        <v>0</v>
      </c>
      <c r="T235" s="133">
        <f>S235*H235</f>
        <v>0</v>
      </c>
      <c r="AR235" s="134" t="s">
        <v>137</v>
      </c>
      <c r="AT235" s="134" t="s">
        <v>132</v>
      </c>
      <c r="AU235" s="134" t="s">
        <v>80</v>
      </c>
      <c r="AY235" s="17" t="s">
        <v>130</v>
      </c>
      <c r="BE235" s="135">
        <f>IF(N235="základní",J235,0)</f>
        <v>0</v>
      </c>
      <c r="BF235" s="135">
        <f>IF(N235="snížená",J235,0)</f>
        <v>0</v>
      </c>
      <c r="BG235" s="135">
        <f>IF(N235="zákl. přenesená",J235,0)</f>
        <v>0</v>
      </c>
      <c r="BH235" s="135">
        <f>IF(N235="sníž. přenesená",J235,0)</f>
        <v>0</v>
      </c>
      <c r="BI235" s="135">
        <f>IF(N235="nulová",J235,0)</f>
        <v>0</v>
      </c>
      <c r="BJ235" s="17" t="s">
        <v>78</v>
      </c>
      <c r="BK235" s="135">
        <f>ROUND(I235*H235,2)</f>
        <v>0</v>
      </c>
      <c r="BL235" s="17" t="s">
        <v>137</v>
      </c>
      <c r="BM235" s="134" t="s">
        <v>1095</v>
      </c>
    </row>
    <row r="236" spans="2:65" s="1" customFormat="1" x14ac:dyDescent="0.2">
      <c r="B236" s="29"/>
      <c r="D236" s="136" t="s">
        <v>139</v>
      </c>
      <c r="F236" s="137" t="s">
        <v>1094</v>
      </c>
      <c r="L236" s="29"/>
      <c r="M236" s="138"/>
      <c r="T236" s="49"/>
      <c r="AT236" s="17" t="s">
        <v>139</v>
      </c>
      <c r="AU236" s="17" t="s">
        <v>80</v>
      </c>
    </row>
    <row r="237" spans="2:65" s="1" customFormat="1" ht="240" x14ac:dyDescent="0.2">
      <c r="B237" s="29"/>
      <c r="D237" s="136" t="s">
        <v>140</v>
      </c>
      <c r="F237" s="139" t="s">
        <v>1096</v>
      </c>
      <c r="L237" s="29"/>
      <c r="M237" s="138"/>
      <c r="T237" s="49"/>
      <c r="AT237" s="17" t="s">
        <v>140</v>
      </c>
      <c r="AU237" s="17" t="s">
        <v>80</v>
      </c>
    </row>
    <row r="238" spans="2:65" s="12" customFormat="1" x14ac:dyDescent="0.2">
      <c r="B238" s="140"/>
      <c r="D238" s="136" t="s">
        <v>142</v>
      </c>
      <c r="E238" s="141" t="s">
        <v>3</v>
      </c>
      <c r="F238" s="142" t="s">
        <v>1097</v>
      </c>
      <c r="H238" s="143">
        <v>0.98099999999999998</v>
      </c>
      <c r="L238" s="140"/>
      <c r="M238" s="144"/>
      <c r="T238" s="145"/>
      <c r="AT238" s="141" t="s">
        <v>142</v>
      </c>
      <c r="AU238" s="141" t="s">
        <v>80</v>
      </c>
      <c r="AV238" s="12" t="s">
        <v>80</v>
      </c>
      <c r="AW238" s="12" t="s">
        <v>31</v>
      </c>
      <c r="AX238" s="12" t="s">
        <v>70</v>
      </c>
      <c r="AY238" s="141" t="s">
        <v>130</v>
      </c>
    </row>
    <row r="239" spans="2:65" s="12" customFormat="1" x14ac:dyDescent="0.2">
      <c r="B239" s="140"/>
      <c r="D239" s="136" t="s">
        <v>142</v>
      </c>
      <c r="E239" s="141" t="s">
        <v>3</v>
      </c>
      <c r="F239" s="142" t="s">
        <v>1098</v>
      </c>
      <c r="H239" s="143">
        <v>0.157</v>
      </c>
      <c r="L239" s="140"/>
      <c r="M239" s="144"/>
      <c r="T239" s="145"/>
      <c r="AT239" s="141" t="s">
        <v>142</v>
      </c>
      <c r="AU239" s="141" t="s">
        <v>80</v>
      </c>
      <c r="AV239" s="12" t="s">
        <v>80</v>
      </c>
      <c r="AW239" s="12" t="s">
        <v>31</v>
      </c>
      <c r="AX239" s="12" t="s">
        <v>70</v>
      </c>
      <c r="AY239" s="141" t="s">
        <v>130</v>
      </c>
    </row>
    <row r="240" spans="2:65" s="13" customFormat="1" x14ac:dyDescent="0.2">
      <c r="B240" s="146"/>
      <c r="D240" s="136" t="s">
        <v>142</v>
      </c>
      <c r="E240" s="147" t="s">
        <v>3</v>
      </c>
      <c r="F240" s="148" t="s">
        <v>149</v>
      </c>
      <c r="H240" s="149">
        <v>1.1379999999999999</v>
      </c>
      <c r="L240" s="146"/>
      <c r="M240" s="150"/>
      <c r="T240" s="151"/>
      <c r="AT240" s="147" t="s">
        <v>142</v>
      </c>
      <c r="AU240" s="147" t="s">
        <v>80</v>
      </c>
      <c r="AV240" s="13" t="s">
        <v>137</v>
      </c>
      <c r="AW240" s="13" t="s">
        <v>31</v>
      </c>
      <c r="AX240" s="13" t="s">
        <v>78</v>
      </c>
      <c r="AY240" s="147" t="s">
        <v>130</v>
      </c>
    </row>
    <row r="241" spans="2:65" s="1" customFormat="1" ht="16.5" customHeight="1" x14ac:dyDescent="0.2">
      <c r="B241" s="123"/>
      <c r="C241" s="124" t="s">
        <v>280</v>
      </c>
      <c r="D241" s="124" t="s">
        <v>132</v>
      </c>
      <c r="E241" s="125" t="s">
        <v>1099</v>
      </c>
      <c r="F241" s="126" t="s">
        <v>1100</v>
      </c>
      <c r="G241" s="127" t="s">
        <v>211</v>
      </c>
      <c r="H241" s="128">
        <v>4.7</v>
      </c>
      <c r="I241" s="129"/>
      <c r="J241" s="129">
        <f>ROUND(I241*H241,2)</f>
        <v>0</v>
      </c>
      <c r="K241" s="126" t="s">
        <v>136</v>
      </c>
      <c r="L241" s="29"/>
      <c r="M241" s="130" t="s">
        <v>3</v>
      </c>
      <c r="N241" s="131" t="s">
        <v>41</v>
      </c>
      <c r="O241" s="132">
        <v>0</v>
      </c>
      <c r="P241" s="132">
        <f>O241*H241</f>
        <v>0</v>
      </c>
      <c r="Q241" s="132">
        <v>0</v>
      </c>
      <c r="R241" s="132">
        <f>Q241*H241</f>
        <v>0</v>
      </c>
      <c r="S241" s="132">
        <v>0</v>
      </c>
      <c r="T241" s="133">
        <f>S241*H241</f>
        <v>0</v>
      </c>
      <c r="AR241" s="134" t="s">
        <v>137</v>
      </c>
      <c r="AT241" s="134" t="s">
        <v>132</v>
      </c>
      <c r="AU241" s="134" t="s">
        <v>80</v>
      </c>
      <c r="AY241" s="17" t="s">
        <v>130</v>
      </c>
      <c r="BE241" s="135">
        <f>IF(N241="základní",J241,0)</f>
        <v>0</v>
      </c>
      <c r="BF241" s="135">
        <f>IF(N241="snížená",J241,0)</f>
        <v>0</v>
      </c>
      <c r="BG241" s="135">
        <f>IF(N241="zákl. přenesená",J241,0)</f>
        <v>0</v>
      </c>
      <c r="BH241" s="135">
        <f>IF(N241="sníž. přenesená",J241,0)</f>
        <v>0</v>
      </c>
      <c r="BI241" s="135">
        <f>IF(N241="nulová",J241,0)</f>
        <v>0</v>
      </c>
      <c r="BJ241" s="17" t="s">
        <v>78</v>
      </c>
      <c r="BK241" s="135">
        <f>ROUND(I241*H241,2)</f>
        <v>0</v>
      </c>
      <c r="BL241" s="17" t="s">
        <v>137</v>
      </c>
      <c r="BM241" s="134" t="s">
        <v>1101</v>
      </c>
    </row>
    <row r="242" spans="2:65" s="1" customFormat="1" x14ac:dyDescent="0.2">
      <c r="B242" s="29"/>
      <c r="D242" s="136" t="s">
        <v>139</v>
      </c>
      <c r="F242" s="137" t="s">
        <v>1100</v>
      </c>
      <c r="L242" s="29"/>
      <c r="M242" s="138"/>
      <c r="T242" s="49"/>
      <c r="AT242" s="17" t="s">
        <v>139</v>
      </c>
      <c r="AU242" s="17" t="s">
        <v>80</v>
      </c>
    </row>
    <row r="243" spans="2:65" s="1" customFormat="1" ht="86.4" x14ac:dyDescent="0.2">
      <c r="B243" s="29"/>
      <c r="D243" s="136" t="s">
        <v>140</v>
      </c>
      <c r="F243" s="139" t="s">
        <v>1102</v>
      </c>
      <c r="L243" s="29"/>
      <c r="M243" s="138"/>
      <c r="T243" s="49"/>
      <c r="AT243" s="17" t="s">
        <v>140</v>
      </c>
      <c r="AU243" s="17" t="s">
        <v>80</v>
      </c>
    </row>
    <row r="244" spans="2:65" s="1" customFormat="1" ht="16.5" customHeight="1" x14ac:dyDescent="0.2">
      <c r="B244" s="123"/>
      <c r="C244" s="124" t="s">
        <v>286</v>
      </c>
      <c r="D244" s="124" t="s">
        <v>132</v>
      </c>
      <c r="E244" s="125" t="s">
        <v>1103</v>
      </c>
      <c r="F244" s="126" t="s">
        <v>1104</v>
      </c>
      <c r="G244" s="127" t="s">
        <v>211</v>
      </c>
      <c r="H244" s="128">
        <v>64.5</v>
      </c>
      <c r="I244" s="129"/>
      <c r="J244" s="129">
        <f>ROUND(I244*H244,2)</f>
        <v>0</v>
      </c>
      <c r="K244" s="126" t="s">
        <v>136</v>
      </c>
      <c r="L244" s="29"/>
      <c r="M244" s="130" t="s">
        <v>3</v>
      </c>
      <c r="N244" s="131" t="s">
        <v>41</v>
      </c>
      <c r="O244" s="132">
        <v>0</v>
      </c>
      <c r="P244" s="132">
        <f>O244*H244</f>
        <v>0</v>
      </c>
      <c r="Q244" s="132">
        <v>0</v>
      </c>
      <c r="R244" s="132">
        <f>Q244*H244</f>
        <v>0</v>
      </c>
      <c r="S244" s="132">
        <v>0</v>
      </c>
      <c r="T244" s="133">
        <f>S244*H244</f>
        <v>0</v>
      </c>
      <c r="AR244" s="134" t="s">
        <v>137</v>
      </c>
      <c r="AT244" s="134" t="s">
        <v>132</v>
      </c>
      <c r="AU244" s="134" t="s">
        <v>80</v>
      </c>
      <c r="AY244" s="17" t="s">
        <v>130</v>
      </c>
      <c r="BE244" s="135">
        <f>IF(N244="základní",J244,0)</f>
        <v>0</v>
      </c>
      <c r="BF244" s="135">
        <f>IF(N244="snížená",J244,0)</f>
        <v>0</v>
      </c>
      <c r="BG244" s="135">
        <f>IF(N244="zákl. přenesená",J244,0)</f>
        <v>0</v>
      </c>
      <c r="BH244" s="135">
        <f>IF(N244="sníž. přenesená",J244,0)</f>
        <v>0</v>
      </c>
      <c r="BI244" s="135">
        <f>IF(N244="nulová",J244,0)</f>
        <v>0</v>
      </c>
      <c r="BJ244" s="17" t="s">
        <v>78</v>
      </c>
      <c r="BK244" s="135">
        <f>ROUND(I244*H244,2)</f>
        <v>0</v>
      </c>
      <c r="BL244" s="17" t="s">
        <v>137</v>
      </c>
      <c r="BM244" s="134" t="s">
        <v>1105</v>
      </c>
    </row>
    <row r="245" spans="2:65" s="1" customFormat="1" x14ac:dyDescent="0.2">
      <c r="B245" s="29"/>
      <c r="D245" s="136" t="s">
        <v>139</v>
      </c>
      <c r="F245" s="137" t="s">
        <v>1104</v>
      </c>
      <c r="L245" s="29"/>
      <c r="M245" s="138"/>
      <c r="T245" s="49"/>
      <c r="AT245" s="17" t="s">
        <v>139</v>
      </c>
      <c r="AU245" s="17" t="s">
        <v>80</v>
      </c>
    </row>
    <row r="246" spans="2:65" s="1" customFormat="1" ht="86.4" x14ac:dyDescent="0.2">
      <c r="B246" s="29"/>
      <c r="D246" s="136" t="s">
        <v>140</v>
      </c>
      <c r="F246" s="139" t="s">
        <v>1102</v>
      </c>
      <c r="L246" s="29"/>
      <c r="M246" s="138"/>
      <c r="T246" s="49"/>
      <c r="AT246" s="17" t="s">
        <v>140</v>
      </c>
      <c r="AU246" s="17" t="s">
        <v>80</v>
      </c>
    </row>
    <row r="247" spans="2:65" s="1" customFormat="1" ht="16.5" customHeight="1" x14ac:dyDescent="0.2">
      <c r="B247" s="123"/>
      <c r="C247" s="124" t="s">
        <v>291</v>
      </c>
      <c r="D247" s="124" t="s">
        <v>132</v>
      </c>
      <c r="E247" s="125" t="s">
        <v>1106</v>
      </c>
      <c r="F247" s="126" t="s">
        <v>1107</v>
      </c>
      <c r="G247" s="127" t="s">
        <v>211</v>
      </c>
      <c r="H247" s="128">
        <v>29</v>
      </c>
      <c r="I247" s="129"/>
      <c r="J247" s="129">
        <f>ROUND(I247*H247,2)</f>
        <v>0</v>
      </c>
      <c r="K247" s="126" t="s">
        <v>136</v>
      </c>
      <c r="L247" s="29"/>
      <c r="M247" s="130" t="s">
        <v>3</v>
      </c>
      <c r="N247" s="131" t="s">
        <v>41</v>
      </c>
      <c r="O247" s="132">
        <v>0</v>
      </c>
      <c r="P247" s="132">
        <f>O247*H247</f>
        <v>0</v>
      </c>
      <c r="Q247" s="132">
        <v>0</v>
      </c>
      <c r="R247" s="132">
        <f>Q247*H247</f>
        <v>0</v>
      </c>
      <c r="S247" s="132">
        <v>0</v>
      </c>
      <c r="T247" s="133">
        <f>S247*H247</f>
        <v>0</v>
      </c>
      <c r="AR247" s="134" t="s">
        <v>137</v>
      </c>
      <c r="AT247" s="134" t="s">
        <v>132</v>
      </c>
      <c r="AU247" s="134" t="s">
        <v>80</v>
      </c>
      <c r="AY247" s="17" t="s">
        <v>130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7" t="s">
        <v>78</v>
      </c>
      <c r="BK247" s="135">
        <f>ROUND(I247*H247,2)</f>
        <v>0</v>
      </c>
      <c r="BL247" s="17" t="s">
        <v>137</v>
      </c>
      <c r="BM247" s="134" t="s">
        <v>1108</v>
      </c>
    </row>
    <row r="248" spans="2:65" s="1" customFormat="1" x14ac:dyDescent="0.2">
      <c r="B248" s="29"/>
      <c r="D248" s="136" t="s">
        <v>139</v>
      </c>
      <c r="F248" s="137" t="s">
        <v>1107</v>
      </c>
      <c r="L248" s="29"/>
      <c r="M248" s="138"/>
      <c r="T248" s="49"/>
      <c r="AT248" s="17" t="s">
        <v>139</v>
      </c>
      <c r="AU248" s="17" t="s">
        <v>80</v>
      </c>
    </row>
    <row r="249" spans="2:65" s="1" customFormat="1" ht="86.4" x14ac:dyDescent="0.2">
      <c r="B249" s="29"/>
      <c r="D249" s="136" t="s">
        <v>140</v>
      </c>
      <c r="F249" s="139" t="s">
        <v>1102</v>
      </c>
      <c r="L249" s="29"/>
      <c r="M249" s="138"/>
      <c r="T249" s="49"/>
      <c r="AT249" s="17" t="s">
        <v>140</v>
      </c>
      <c r="AU249" s="17" t="s">
        <v>80</v>
      </c>
    </row>
    <row r="250" spans="2:65" s="1" customFormat="1" ht="16.5" customHeight="1" x14ac:dyDescent="0.2">
      <c r="B250" s="123"/>
      <c r="C250" s="124" t="s">
        <v>298</v>
      </c>
      <c r="D250" s="124" t="s">
        <v>132</v>
      </c>
      <c r="E250" s="125" t="s">
        <v>1109</v>
      </c>
      <c r="F250" s="126" t="s">
        <v>1110</v>
      </c>
      <c r="G250" s="127" t="s">
        <v>505</v>
      </c>
      <c r="H250" s="128">
        <v>18</v>
      </c>
      <c r="I250" s="129"/>
      <c r="J250" s="129">
        <f>ROUND(I250*H250,2)</f>
        <v>0</v>
      </c>
      <c r="K250" s="126" t="s">
        <v>136</v>
      </c>
      <c r="L250" s="29"/>
      <c r="M250" s="130" t="s">
        <v>3</v>
      </c>
      <c r="N250" s="131" t="s">
        <v>41</v>
      </c>
      <c r="O250" s="132">
        <v>0</v>
      </c>
      <c r="P250" s="132">
        <f>O250*H250</f>
        <v>0</v>
      </c>
      <c r="Q250" s="132">
        <v>0</v>
      </c>
      <c r="R250" s="132">
        <f>Q250*H250</f>
        <v>0</v>
      </c>
      <c r="S250" s="132">
        <v>0</v>
      </c>
      <c r="T250" s="133">
        <f>S250*H250</f>
        <v>0</v>
      </c>
      <c r="AR250" s="134" t="s">
        <v>137</v>
      </c>
      <c r="AT250" s="134" t="s">
        <v>132</v>
      </c>
      <c r="AU250" s="134" t="s">
        <v>80</v>
      </c>
      <c r="AY250" s="17" t="s">
        <v>130</v>
      </c>
      <c r="BE250" s="135">
        <f>IF(N250="základní",J250,0)</f>
        <v>0</v>
      </c>
      <c r="BF250" s="135">
        <f>IF(N250="snížená",J250,0)</f>
        <v>0</v>
      </c>
      <c r="BG250" s="135">
        <f>IF(N250="zákl. přenesená",J250,0)</f>
        <v>0</v>
      </c>
      <c r="BH250" s="135">
        <f>IF(N250="sníž. přenesená",J250,0)</f>
        <v>0</v>
      </c>
      <c r="BI250" s="135">
        <f>IF(N250="nulová",J250,0)</f>
        <v>0</v>
      </c>
      <c r="BJ250" s="17" t="s">
        <v>78</v>
      </c>
      <c r="BK250" s="135">
        <f>ROUND(I250*H250,2)</f>
        <v>0</v>
      </c>
      <c r="BL250" s="17" t="s">
        <v>137</v>
      </c>
      <c r="BM250" s="134" t="s">
        <v>1111</v>
      </c>
    </row>
    <row r="251" spans="2:65" s="1" customFormat="1" x14ac:dyDescent="0.2">
      <c r="B251" s="29"/>
      <c r="D251" s="136" t="s">
        <v>139</v>
      </c>
      <c r="F251" s="137" t="s">
        <v>1110</v>
      </c>
      <c r="L251" s="29"/>
      <c r="M251" s="138"/>
      <c r="T251" s="49"/>
      <c r="AT251" s="17" t="s">
        <v>139</v>
      </c>
      <c r="AU251" s="17" t="s">
        <v>80</v>
      </c>
    </row>
    <row r="252" spans="2:65" s="1" customFormat="1" ht="57.6" x14ac:dyDescent="0.2">
      <c r="B252" s="29"/>
      <c r="D252" s="136" t="s">
        <v>140</v>
      </c>
      <c r="F252" s="139" t="s">
        <v>1112</v>
      </c>
      <c r="L252" s="29"/>
      <c r="M252" s="138"/>
      <c r="T252" s="49"/>
      <c r="AT252" s="17" t="s">
        <v>140</v>
      </c>
      <c r="AU252" s="17" t="s">
        <v>80</v>
      </c>
    </row>
    <row r="253" spans="2:65" s="11" customFormat="1" ht="22.95" customHeight="1" x14ac:dyDescent="0.25">
      <c r="B253" s="112"/>
      <c r="D253" s="113" t="s">
        <v>69</v>
      </c>
      <c r="E253" s="121" t="s">
        <v>190</v>
      </c>
      <c r="F253" s="121" t="s">
        <v>524</v>
      </c>
      <c r="J253" s="122">
        <f>BK253</f>
        <v>0</v>
      </c>
      <c r="L253" s="112"/>
      <c r="M253" s="116"/>
      <c r="P253" s="117">
        <f>SUM(P254:P266)</f>
        <v>0</v>
      </c>
      <c r="R253" s="117">
        <f>SUM(R254:R266)</f>
        <v>0</v>
      </c>
      <c r="T253" s="118">
        <f>SUM(T254:T266)</f>
        <v>0</v>
      </c>
      <c r="AR253" s="113" t="s">
        <v>78</v>
      </c>
      <c r="AT253" s="119" t="s">
        <v>69</v>
      </c>
      <c r="AU253" s="119" t="s">
        <v>78</v>
      </c>
      <c r="AY253" s="113" t="s">
        <v>130</v>
      </c>
      <c r="BK253" s="120">
        <f>SUM(BK254:BK266)</f>
        <v>0</v>
      </c>
    </row>
    <row r="254" spans="2:65" s="1" customFormat="1" ht="16.5" customHeight="1" x14ac:dyDescent="0.2">
      <c r="B254" s="123"/>
      <c r="C254" s="124" t="s">
        <v>304</v>
      </c>
      <c r="D254" s="124" t="s">
        <v>132</v>
      </c>
      <c r="E254" s="125" t="s">
        <v>1113</v>
      </c>
      <c r="F254" s="126" t="s">
        <v>1114</v>
      </c>
      <c r="G254" s="127" t="s">
        <v>505</v>
      </c>
      <c r="H254" s="128">
        <v>8</v>
      </c>
      <c r="I254" s="129"/>
      <c r="J254" s="129">
        <f>ROUND(I254*H254,2)</f>
        <v>0</v>
      </c>
      <c r="K254" s="126" t="s">
        <v>136</v>
      </c>
      <c r="L254" s="29"/>
      <c r="M254" s="130" t="s">
        <v>3</v>
      </c>
      <c r="N254" s="131" t="s">
        <v>41</v>
      </c>
      <c r="O254" s="132">
        <v>0</v>
      </c>
      <c r="P254" s="132">
        <f>O254*H254</f>
        <v>0</v>
      </c>
      <c r="Q254" s="132">
        <v>0</v>
      </c>
      <c r="R254" s="132">
        <f>Q254*H254</f>
        <v>0</v>
      </c>
      <c r="S254" s="132">
        <v>0</v>
      </c>
      <c r="T254" s="133">
        <f>S254*H254</f>
        <v>0</v>
      </c>
      <c r="AR254" s="134" t="s">
        <v>137</v>
      </c>
      <c r="AT254" s="134" t="s">
        <v>132</v>
      </c>
      <c r="AU254" s="134" t="s">
        <v>80</v>
      </c>
      <c r="AY254" s="17" t="s">
        <v>130</v>
      </c>
      <c r="BE254" s="135">
        <f>IF(N254="základní",J254,0)</f>
        <v>0</v>
      </c>
      <c r="BF254" s="135">
        <f>IF(N254="snížená",J254,0)</f>
        <v>0</v>
      </c>
      <c r="BG254" s="135">
        <f>IF(N254="zákl. přenesená",J254,0)</f>
        <v>0</v>
      </c>
      <c r="BH254" s="135">
        <f>IF(N254="sníž. přenesená",J254,0)</f>
        <v>0</v>
      </c>
      <c r="BI254" s="135">
        <f>IF(N254="nulová",J254,0)</f>
        <v>0</v>
      </c>
      <c r="BJ254" s="17" t="s">
        <v>78</v>
      </c>
      <c r="BK254" s="135">
        <f>ROUND(I254*H254,2)</f>
        <v>0</v>
      </c>
      <c r="BL254" s="17" t="s">
        <v>137</v>
      </c>
      <c r="BM254" s="134" t="s">
        <v>1115</v>
      </c>
    </row>
    <row r="255" spans="2:65" s="1" customFormat="1" x14ac:dyDescent="0.2">
      <c r="B255" s="29"/>
      <c r="D255" s="136" t="s">
        <v>139</v>
      </c>
      <c r="F255" s="137" t="s">
        <v>1114</v>
      </c>
      <c r="L255" s="29"/>
      <c r="M255" s="138"/>
      <c r="T255" s="49"/>
      <c r="AT255" s="17" t="s">
        <v>139</v>
      </c>
      <c r="AU255" s="17" t="s">
        <v>80</v>
      </c>
    </row>
    <row r="256" spans="2:65" s="1" customFormat="1" ht="76.8" x14ac:dyDescent="0.2">
      <c r="B256" s="29"/>
      <c r="D256" s="136" t="s">
        <v>140</v>
      </c>
      <c r="F256" s="139" t="s">
        <v>636</v>
      </c>
      <c r="L256" s="29"/>
      <c r="M256" s="138"/>
      <c r="T256" s="49"/>
      <c r="AT256" s="17" t="s">
        <v>140</v>
      </c>
      <c r="AU256" s="17" t="s">
        <v>80</v>
      </c>
    </row>
    <row r="257" spans="2:65" s="12" customFormat="1" x14ac:dyDescent="0.2">
      <c r="B257" s="140"/>
      <c r="D257" s="136" t="s">
        <v>142</v>
      </c>
      <c r="E257" s="141" t="s">
        <v>3</v>
      </c>
      <c r="F257" s="142" t="s">
        <v>1116</v>
      </c>
      <c r="H257" s="143">
        <v>1</v>
      </c>
      <c r="L257" s="140"/>
      <c r="M257" s="144"/>
      <c r="T257" s="145"/>
      <c r="AT257" s="141" t="s">
        <v>142</v>
      </c>
      <c r="AU257" s="141" t="s">
        <v>80</v>
      </c>
      <c r="AV257" s="12" t="s">
        <v>80</v>
      </c>
      <c r="AW257" s="12" t="s">
        <v>31</v>
      </c>
      <c r="AX257" s="12" t="s">
        <v>70</v>
      </c>
      <c r="AY257" s="141" t="s">
        <v>130</v>
      </c>
    </row>
    <row r="258" spans="2:65" s="12" customFormat="1" x14ac:dyDescent="0.2">
      <c r="B258" s="140"/>
      <c r="D258" s="136" t="s">
        <v>142</v>
      </c>
      <c r="E258" s="141" t="s">
        <v>3</v>
      </c>
      <c r="F258" s="142" t="s">
        <v>1117</v>
      </c>
      <c r="H258" s="143">
        <v>2</v>
      </c>
      <c r="L258" s="140"/>
      <c r="M258" s="144"/>
      <c r="T258" s="145"/>
      <c r="AT258" s="141" t="s">
        <v>142</v>
      </c>
      <c r="AU258" s="141" t="s">
        <v>80</v>
      </c>
      <c r="AV258" s="12" t="s">
        <v>80</v>
      </c>
      <c r="AW258" s="12" t="s">
        <v>31</v>
      </c>
      <c r="AX258" s="12" t="s">
        <v>70</v>
      </c>
      <c r="AY258" s="141" t="s">
        <v>130</v>
      </c>
    </row>
    <row r="259" spans="2:65" s="12" customFormat="1" x14ac:dyDescent="0.2">
      <c r="B259" s="140"/>
      <c r="D259" s="136" t="s">
        <v>142</v>
      </c>
      <c r="E259" s="141" t="s">
        <v>3</v>
      </c>
      <c r="F259" s="142" t="s">
        <v>1118</v>
      </c>
      <c r="H259" s="143">
        <v>2</v>
      </c>
      <c r="L259" s="140"/>
      <c r="M259" s="144"/>
      <c r="T259" s="145"/>
      <c r="AT259" s="141" t="s">
        <v>142</v>
      </c>
      <c r="AU259" s="141" t="s">
        <v>80</v>
      </c>
      <c r="AV259" s="12" t="s">
        <v>80</v>
      </c>
      <c r="AW259" s="12" t="s">
        <v>31</v>
      </c>
      <c r="AX259" s="12" t="s">
        <v>70</v>
      </c>
      <c r="AY259" s="141" t="s">
        <v>130</v>
      </c>
    </row>
    <row r="260" spans="2:65" s="12" customFormat="1" x14ac:dyDescent="0.2">
      <c r="B260" s="140"/>
      <c r="D260" s="136" t="s">
        <v>142</v>
      </c>
      <c r="E260" s="141" t="s">
        <v>3</v>
      </c>
      <c r="F260" s="142" t="s">
        <v>1119</v>
      </c>
      <c r="H260" s="143">
        <v>1</v>
      </c>
      <c r="L260" s="140"/>
      <c r="M260" s="144"/>
      <c r="T260" s="145"/>
      <c r="AT260" s="141" t="s">
        <v>142</v>
      </c>
      <c r="AU260" s="141" t="s">
        <v>80</v>
      </c>
      <c r="AV260" s="12" t="s">
        <v>80</v>
      </c>
      <c r="AW260" s="12" t="s">
        <v>31</v>
      </c>
      <c r="AX260" s="12" t="s">
        <v>70</v>
      </c>
      <c r="AY260" s="141" t="s">
        <v>130</v>
      </c>
    </row>
    <row r="261" spans="2:65" s="12" customFormat="1" x14ac:dyDescent="0.2">
      <c r="B261" s="140"/>
      <c r="D261" s="136" t="s">
        <v>142</v>
      </c>
      <c r="E261" s="141" t="s">
        <v>3</v>
      </c>
      <c r="F261" s="142" t="s">
        <v>1120</v>
      </c>
      <c r="H261" s="143">
        <v>2</v>
      </c>
      <c r="L261" s="140"/>
      <c r="M261" s="144"/>
      <c r="T261" s="145"/>
      <c r="AT261" s="141" t="s">
        <v>142</v>
      </c>
      <c r="AU261" s="141" t="s">
        <v>80</v>
      </c>
      <c r="AV261" s="12" t="s">
        <v>80</v>
      </c>
      <c r="AW261" s="12" t="s">
        <v>31</v>
      </c>
      <c r="AX261" s="12" t="s">
        <v>70</v>
      </c>
      <c r="AY261" s="141" t="s">
        <v>130</v>
      </c>
    </row>
    <row r="262" spans="2:65" s="13" customFormat="1" x14ac:dyDescent="0.2">
      <c r="B262" s="146"/>
      <c r="D262" s="136" t="s">
        <v>142</v>
      </c>
      <c r="E262" s="147" t="s">
        <v>3</v>
      </c>
      <c r="F262" s="148" t="s">
        <v>149</v>
      </c>
      <c r="H262" s="149">
        <v>8</v>
      </c>
      <c r="L262" s="146"/>
      <c r="M262" s="150"/>
      <c r="T262" s="151"/>
      <c r="AT262" s="147" t="s">
        <v>142</v>
      </c>
      <c r="AU262" s="147" t="s">
        <v>80</v>
      </c>
      <c r="AV262" s="13" t="s">
        <v>137</v>
      </c>
      <c r="AW262" s="13" t="s">
        <v>31</v>
      </c>
      <c r="AX262" s="13" t="s">
        <v>78</v>
      </c>
      <c r="AY262" s="147" t="s">
        <v>130</v>
      </c>
    </row>
    <row r="263" spans="2:65" s="1" customFormat="1" ht="16.5" customHeight="1" x14ac:dyDescent="0.2">
      <c r="B263" s="123"/>
      <c r="C263" s="124" t="s">
        <v>310</v>
      </c>
      <c r="D263" s="124" t="s">
        <v>132</v>
      </c>
      <c r="E263" s="125" t="s">
        <v>1121</v>
      </c>
      <c r="F263" s="126" t="s">
        <v>1122</v>
      </c>
      <c r="G263" s="127" t="s">
        <v>211</v>
      </c>
      <c r="H263" s="128">
        <v>5</v>
      </c>
      <c r="I263" s="129"/>
      <c r="J263" s="129">
        <f>ROUND(I263*H263,2)</f>
        <v>0</v>
      </c>
      <c r="K263" s="126" t="s">
        <v>136</v>
      </c>
      <c r="L263" s="29"/>
      <c r="M263" s="130" t="s">
        <v>3</v>
      </c>
      <c r="N263" s="131" t="s">
        <v>41</v>
      </c>
      <c r="O263" s="132">
        <v>0</v>
      </c>
      <c r="P263" s="132">
        <f>O263*H263</f>
        <v>0</v>
      </c>
      <c r="Q263" s="132">
        <v>0</v>
      </c>
      <c r="R263" s="132">
        <f>Q263*H263</f>
        <v>0</v>
      </c>
      <c r="S263" s="132">
        <v>0</v>
      </c>
      <c r="T263" s="133">
        <f>S263*H263</f>
        <v>0</v>
      </c>
      <c r="AR263" s="134" t="s">
        <v>137</v>
      </c>
      <c r="AT263" s="134" t="s">
        <v>132</v>
      </c>
      <c r="AU263" s="134" t="s">
        <v>80</v>
      </c>
      <c r="AY263" s="17" t="s">
        <v>130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7" t="s">
        <v>78</v>
      </c>
      <c r="BK263" s="135">
        <f>ROUND(I263*H263,2)</f>
        <v>0</v>
      </c>
      <c r="BL263" s="17" t="s">
        <v>137</v>
      </c>
      <c r="BM263" s="134" t="s">
        <v>1123</v>
      </c>
    </row>
    <row r="264" spans="2:65" s="1" customFormat="1" x14ac:dyDescent="0.2">
      <c r="B264" s="29"/>
      <c r="D264" s="136" t="s">
        <v>139</v>
      </c>
      <c r="F264" s="137" t="s">
        <v>1122</v>
      </c>
      <c r="L264" s="29"/>
      <c r="M264" s="138"/>
      <c r="T264" s="49"/>
      <c r="AT264" s="17" t="s">
        <v>139</v>
      </c>
      <c r="AU264" s="17" t="s">
        <v>80</v>
      </c>
    </row>
    <row r="265" spans="2:65" s="1" customFormat="1" ht="67.2" x14ac:dyDescent="0.2">
      <c r="B265" s="29"/>
      <c r="D265" s="136" t="s">
        <v>140</v>
      </c>
      <c r="F265" s="139" t="s">
        <v>1124</v>
      </c>
      <c r="L265" s="29"/>
      <c r="M265" s="138"/>
      <c r="T265" s="49"/>
      <c r="AT265" s="17" t="s">
        <v>140</v>
      </c>
      <c r="AU265" s="17" t="s">
        <v>80</v>
      </c>
    </row>
    <row r="266" spans="2:65" s="12" customFormat="1" x14ac:dyDescent="0.2">
      <c r="B266" s="140"/>
      <c r="D266" s="136" t="s">
        <v>142</v>
      </c>
      <c r="E266" s="141" t="s">
        <v>3</v>
      </c>
      <c r="F266" s="142" t="s">
        <v>1125</v>
      </c>
      <c r="H266" s="143">
        <v>5</v>
      </c>
      <c r="L266" s="140"/>
      <c r="M266" s="144"/>
      <c r="T266" s="145"/>
      <c r="AT266" s="141" t="s">
        <v>142</v>
      </c>
      <c r="AU266" s="141" t="s">
        <v>80</v>
      </c>
      <c r="AV266" s="12" t="s">
        <v>80</v>
      </c>
      <c r="AW266" s="12" t="s">
        <v>31</v>
      </c>
      <c r="AX266" s="12" t="s">
        <v>78</v>
      </c>
      <c r="AY266" s="141" t="s">
        <v>130</v>
      </c>
    </row>
    <row r="267" spans="2:65" s="11" customFormat="1" ht="25.95" customHeight="1" x14ac:dyDescent="0.25">
      <c r="B267" s="112"/>
      <c r="D267" s="113" t="s">
        <v>69</v>
      </c>
      <c r="E267" s="114" t="s">
        <v>648</v>
      </c>
      <c r="F267" s="114" t="s">
        <v>649</v>
      </c>
      <c r="J267" s="115">
        <f>BK267</f>
        <v>0</v>
      </c>
      <c r="L267" s="112"/>
      <c r="M267" s="116"/>
      <c r="P267" s="117">
        <f>SUM(P268:P291)</f>
        <v>0</v>
      </c>
      <c r="R267" s="117">
        <f>SUM(R268:R291)</f>
        <v>0</v>
      </c>
      <c r="T267" s="118">
        <f>SUM(T268:T291)</f>
        <v>0</v>
      </c>
      <c r="AR267" s="113" t="s">
        <v>137</v>
      </c>
      <c r="AT267" s="119" t="s">
        <v>69</v>
      </c>
      <c r="AU267" s="119" t="s">
        <v>70</v>
      </c>
      <c r="AY267" s="113" t="s">
        <v>130</v>
      </c>
      <c r="BK267" s="120">
        <f>SUM(BK268:BK291)</f>
        <v>0</v>
      </c>
    </row>
    <row r="268" spans="2:65" s="1" customFormat="1" ht="24.15" customHeight="1" x14ac:dyDescent="0.2">
      <c r="B268" s="123"/>
      <c r="C268" s="124" t="s">
        <v>315</v>
      </c>
      <c r="D268" s="124" t="s">
        <v>132</v>
      </c>
      <c r="E268" s="125" t="s">
        <v>665</v>
      </c>
      <c r="F268" s="126" t="s">
        <v>666</v>
      </c>
      <c r="G268" s="127" t="s">
        <v>653</v>
      </c>
      <c r="H268" s="128">
        <v>198.601</v>
      </c>
      <c r="I268" s="129"/>
      <c r="J268" s="129">
        <f>ROUND(I268*H268,2)</f>
        <v>0</v>
      </c>
      <c r="K268" s="126" t="s">
        <v>136</v>
      </c>
      <c r="L268" s="29"/>
      <c r="M268" s="130" t="s">
        <v>3</v>
      </c>
      <c r="N268" s="131" t="s">
        <v>41</v>
      </c>
      <c r="O268" s="132">
        <v>0</v>
      </c>
      <c r="P268" s="132">
        <f>O268*H268</f>
        <v>0</v>
      </c>
      <c r="Q268" s="132">
        <v>0</v>
      </c>
      <c r="R268" s="132">
        <f>Q268*H268</f>
        <v>0</v>
      </c>
      <c r="S268" s="132">
        <v>0</v>
      </c>
      <c r="T268" s="133">
        <f>S268*H268</f>
        <v>0</v>
      </c>
      <c r="AR268" s="134" t="s">
        <v>654</v>
      </c>
      <c r="AT268" s="134" t="s">
        <v>132</v>
      </c>
      <c r="AU268" s="134" t="s">
        <v>78</v>
      </c>
      <c r="AY268" s="17" t="s">
        <v>130</v>
      </c>
      <c r="BE268" s="135">
        <f>IF(N268="základní",J268,0)</f>
        <v>0</v>
      </c>
      <c r="BF268" s="135">
        <f>IF(N268="snížená",J268,0)</f>
        <v>0</v>
      </c>
      <c r="BG268" s="135">
        <f>IF(N268="zákl. přenesená",J268,0)</f>
        <v>0</v>
      </c>
      <c r="BH268" s="135">
        <f>IF(N268="sníž. přenesená",J268,0)</f>
        <v>0</v>
      </c>
      <c r="BI268" s="135">
        <f>IF(N268="nulová",J268,0)</f>
        <v>0</v>
      </c>
      <c r="BJ268" s="17" t="s">
        <v>78</v>
      </c>
      <c r="BK268" s="135">
        <f>ROUND(I268*H268,2)</f>
        <v>0</v>
      </c>
      <c r="BL268" s="17" t="s">
        <v>654</v>
      </c>
      <c r="BM268" s="134" t="s">
        <v>1126</v>
      </c>
    </row>
    <row r="269" spans="2:65" s="1" customFormat="1" ht="19.2" x14ac:dyDescent="0.2">
      <c r="B269" s="29"/>
      <c r="D269" s="136" t="s">
        <v>139</v>
      </c>
      <c r="F269" s="137" t="s">
        <v>668</v>
      </c>
      <c r="L269" s="29"/>
      <c r="M269" s="138"/>
      <c r="T269" s="49"/>
      <c r="AT269" s="17" t="s">
        <v>139</v>
      </c>
      <c r="AU269" s="17" t="s">
        <v>78</v>
      </c>
    </row>
    <row r="270" spans="2:65" s="1" customFormat="1" ht="96" x14ac:dyDescent="0.2">
      <c r="B270" s="29"/>
      <c r="D270" s="136" t="s">
        <v>140</v>
      </c>
      <c r="F270" s="139" t="s">
        <v>669</v>
      </c>
      <c r="L270" s="29"/>
      <c r="M270" s="138"/>
      <c r="T270" s="49"/>
      <c r="AT270" s="17" t="s">
        <v>140</v>
      </c>
      <c r="AU270" s="17" t="s">
        <v>78</v>
      </c>
    </row>
    <row r="271" spans="2:65" s="12" customFormat="1" x14ac:dyDescent="0.2">
      <c r="B271" s="140"/>
      <c r="D271" s="136" t="s">
        <v>142</v>
      </c>
      <c r="E271" s="141" t="s">
        <v>3</v>
      </c>
      <c r="F271" s="142" t="s">
        <v>975</v>
      </c>
      <c r="H271" s="143">
        <v>20.148</v>
      </c>
      <c r="L271" s="140"/>
      <c r="M271" s="144"/>
      <c r="T271" s="145"/>
      <c r="AT271" s="141" t="s">
        <v>142</v>
      </c>
      <c r="AU271" s="141" t="s">
        <v>78</v>
      </c>
      <c r="AV271" s="12" t="s">
        <v>80</v>
      </c>
      <c r="AW271" s="12" t="s">
        <v>31</v>
      </c>
      <c r="AX271" s="12" t="s">
        <v>70</v>
      </c>
      <c r="AY271" s="141" t="s">
        <v>130</v>
      </c>
    </row>
    <row r="272" spans="2:65" s="12" customFormat="1" x14ac:dyDescent="0.2">
      <c r="B272" s="140"/>
      <c r="D272" s="136" t="s">
        <v>142</v>
      </c>
      <c r="E272" s="141" t="s">
        <v>3</v>
      </c>
      <c r="F272" s="142" t="s">
        <v>976</v>
      </c>
      <c r="H272" s="143">
        <v>30.42</v>
      </c>
      <c r="L272" s="140"/>
      <c r="M272" s="144"/>
      <c r="T272" s="145"/>
      <c r="AT272" s="141" t="s">
        <v>142</v>
      </c>
      <c r="AU272" s="141" t="s">
        <v>78</v>
      </c>
      <c r="AV272" s="12" t="s">
        <v>80</v>
      </c>
      <c r="AW272" s="12" t="s">
        <v>31</v>
      </c>
      <c r="AX272" s="12" t="s">
        <v>70</v>
      </c>
      <c r="AY272" s="141" t="s">
        <v>130</v>
      </c>
    </row>
    <row r="273" spans="2:65" s="12" customFormat="1" x14ac:dyDescent="0.2">
      <c r="B273" s="140"/>
      <c r="D273" s="136" t="s">
        <v>142</v>
      </c>
      <c r="E273" s="141" t="s">
        <v>3</v>
      </c>
      <c r="F273" s="142" t="s">
        <v>977</v>
      </c>
      <c r="H273" s="143">
        <v>21.76</v>
      </c>
      <c r="L273" s="140"/>
      <c r="M273" s="144"/>
      <c r="T273" s="145"/>
      <c r="AT273" s="141" t="s">
        <v>142</v>
      </c>
      <c r="AU273" s="141" t="s">
        <v>78</v>
      </c>
      <c r="AV273" s="12" t="s">
        <v>80</v>
      </c>
      <c r="AW273" s="12" t="s">
        <v>31</v>
      </c>
      <c r="AX273" s="12" t="s">
        <v>70</v>
      </c>
      <c r="AY273" s="141" t="s">
        <v>130</v>
      </c>
    </row>
    <row r="274" spans="2:65" s="12" customFormat="1" x14ac:dyDescent="0.2">
      <c r="B274" s="140"/>
      <c r="D274" s="136" t="s">
        <v>142</v>
      </c>
      <c r="E274" s="141" t="s">
        <v>3</v>
      </c>
      <c r="F274" s="142" t="s">
        <v>978</v>
      </c>
      <c r="H274" s="143">
        <v>35.75</v>
      </c>
      <c r="L274" s="140"/>
      <c r="M274" s="144"/>
      <c r="T274" s="145"/>
      <c r="AT274" s="141" t="s">
        <v>142</v>
      </c>
      <c r="AU274" s="141" t="s">
        <v>78</v>
      </c>
      <c r="AV274" s="12" t="s">
        <v>80</v>
      </c>
      <c r="AW274" s="12" t="s">
        <v>31</v>
      </c>
      <c r="AX274" s="12" t="s">
        <v>70</v>
      </c>
      <c r="AY274" s="141" t="s">
        <v>130</v>
      </c>
    </row>
    <row r="275" spans="2:65" s="12" customFormat="1" x14ac:dyDescent="0.2">
      <c r="B275" s="140"/>
      <c r="D275" s="136" t="s">
        <v>142</v>
      </c>
      <c r="E275" s="141" t="s">
        <v>3</v>
      </c>
      <c r="F275" s="142" t="s">
        <v>979</v>
      </c>
      <c r="H275" s="143">
        <v>2.2559999999999998</v>
      </c>
      <c r="L275" s="140"/>
      <c r="M275" s="144"/>
      <c r="T275" s="145"/>
      <c r="AT275" s="141" t="s">
        <v>142</v>
      </c>
      <c r="AU275" s="141" t="s">
        <v>78</v>
      </c>
      <c r="AV275" s="12" t="s">
        <v>80</v>
      </c>
      <c r="AW275" s="12" t="s">
        <v>31</v>
      </c>
      <c r="AX275" s="12" t="s">
        <v>70</v>
      </c>
      <c r="AY275" s="141" t="s">
        <v>130</v>
      </c>
    </row>
    <row r="276" spans="2:65" s="13" customFormat="1" x14ac:dyDescent="0.2">
      <c r="B276" s="146"/>
      <c r="D276" s="136" t="s">
        <v>142</v>
      </c>
      <c r="E276" s="147" t="s">
        <v>3</v>
      </c>
      <c r="F276" s="148" t="s">
        <v>980</v>
      </c>
      <c r="H276" s="149">
        <v>110.334</v>
      </c>
      <c r="L276" s="146"/>
      <c r="M276" s="150"/>
      <c r="T276" s="151"/>
      <c r="AT276" s="147" t="s">
        <v>142</v>
      </c>
      <c r="AU276" s="147" t="s">
        <v>78</v>
      </c>
      <c r="AV276" s="13" t="s">
        <v>137</v>
      </c>
      <c r="AW276" s="13" t="s">
        <v>31</v>
      </c>
      <c r="AX276" s="13" t="s">
        <v>78</v>
      </c>
      <c r="AY276" s="147" t="s">
        <v>130</v>
      </c>
    </row>
    <row r="277" spans="2:65" s="12" customFormat="1" x14ac:dyDescent="0.2">
      <c r="B277" s="140"/>
      <c r="D277" s="136" t="s">
        <v>142</v>
      </c>
      <c r="F277" s="142" t="s">
        <v>1127</v>
      </c>
      <c r="H277" s="143">
        <v>198.601</v>
      </c>
      <c r="L277" s="140"/>
      <c r="M277" s="144"/>
      <c r="T277" s="145"/>
      <c r="AT277" s="141" t="s">
        <v>142</v>
      </c>
      <c r="AU277" s="141" t="s">
        <v>78</v>
      </c>
      <c r="AV277" s="12" t="s">
        <v>80</v>
      </c>
      <c r="AW277" s="12" t="s">
        <v>4</v>
      </c>
      <c r="AX277" s="12" t="s">
        <v>78</v>
      </c>
      <c r="AY277" s="141" t="s">
        <v>130</v>
      </c>
    </row>
    <row r="278" spans="2:65" s="1" customFormat="1" ht="24.15" customHeight="1" x14ac:dyDescent="0.2">
      <c r="B278" s="123"/>
      <c r="C278" s="124" t="s">
        <v>321</v>
      </c>
      <c r="D278" s="124" t="s">
        <v>132</v>
      </c>
      <c r="E278" s="125" t="s">
        <v>672</v>
      </c>
      <c r="F278" s="126" t="s">
        <v>673</v>
      </c>
      <c r="G278" s="127" t="s">
        <v>653</v>
      </c>
      <c r="H278" s="128">
        <v>8.3000000000000007</v>
      </c>
      <c r="I278" s="129"/>
      <c r="J278" s="129">
        <f>ROUND(I278*H278,2)</f>
        <v>0</v>
      </c>
      <c r="K278" s="126" t="s">
        <v>136</v>
      </c>
      <c r="L278" s="29"/>
      <c r="M278" s="130" t="s">
        <v>3</v>
      </c>
      <c r="N278" s="131" t="s">
        <v>41</v>
      </c>
      <c r="O278" s="132">
        <v>0</v>
      </c>
      <c r="P278" s="132">
        <f>O278*H278</f>
        <v>0</v>
      </c>
      <c r="Q278" s="132">
        <v>0</v>
      </c>
      <c r="R278" s="132">
        <f>Q278*H278</f>
        <v>0</v>
      </c>
      <c r="S278" s="132">
        <v>0</v>
      </c>
      <c r="T278" s="133">
        <f>S278*H278</f>
        <v>0</v>
      </c>
      <c r="AR278" s="134" t="s">
        <v>654</v>
      </c>
      <c r="AT278" s="134" t="s">
        <v>132</v>
      </c>
      <c r="AU278" s="134" t="s">
        <v>78</v>
      </c>
      <c r="AY278" s="17" t="s">
        <v>130</v>
      </c>
      <c r="BE278" s="135">
        <f>IF(N278="základní",J278,0)</f>
        <v>0</v>
      </c>
      <c r="BF278" s="135">
        <f>IF(N278="snížená",J278,0)</f>
        <v>0</v>
      </c>
      <c r="BG278" s="135">
        <f>IF(N278="zákl. přenesená",J278,0)</f>
        <v>0</v>
      </c>
      <c r="BH278" s="135">
        <f>IF(N278="sníž. přenesená",J278,0)</f>
        <v>0</v>
      </c>
      <c r="BI278" s="135">
        <f>IF(N278="nulová",J278,0)</f>
        <v>0</v>
      </c>
      <c r="BJ278" s="17" t="s">
        <v>78</v>
      </c>
      <c r="BK278" s="135">
        <f>ROUND(I278*H278,2)</f>
        <v>0</v>
      </c>
      <c r="BL278" s="17" t="s">
        <v>654</v>
      </c>
      <c r="BM278" s="134" t="s">
        <v>1128</v>
      </c>
    </row>
    <row r="279" spans="2:65" s="1" customFormat="1" x14ac:dyDescent="0.2">
      <c r="B279" s="29"/>
      <c r="D279" s="136" t="s">
        <v>139</v>
      </c>
      <c r="F279" s="137" t="s">
        <v>675</v>
      </c>
      <c r="L279" s="29"/>
      <c r="M279" s="138"/>
      <c r="T279" s="49"/>
      <c r="AT279" s="17" t="s">
        <v>139</v>
      </c>
      <c r="AU279" s="17" t="s">
        <v>78</v>
      </c>
    </row>
    <row r="280" spans="2:65" s="1" customFormat="1" ht="96" x14ac:dyDescent="0.2">
      <c r="B280" s="29"/>
      <c r="D280" s="136" t="s">
        <v>140</v>
      </c>
      <c r="F280" s="139" t="s">
        <v>669</v>
      </c>
      <c r="L280" s="29"/>
      <c r="M280" s="138"/>
      <c r="T280" s="49"/>
      <c r="AT280" s="17" t="s">
        <v>140</v>
      </c>
      <c r="AU280" s="17" t="s">
        <v>78</v>
      </c>
    </row>
    <row r="281" spans="2:65" s="12" customFormat="1" x14ac:dyDescent="0.2">
      <c r="B281" s="140"/>
      <c r="D281" s="136" t="s">
        <v>142</v>
      </c>
      <c r="E281" s="141" t="s">
        <v>3</v>
      </c>
      <c r="F281" s="142" t="s">
        <v>1129</v>
      </c>
      <c r="H281" s="143">
        <v>0.6</v>
      </c>
      <c r="L281" s="140"/>
      <c r="M281" s="144"/>
      <c r="T281" s="145"/>
      <c r="AT281" s="141" t="s">
        <v>142</v>
      </c>
      <c r="AU281" s="141" t="s">
        <v>78</v>
      </c>
      <c r="AV281" s="12" t="s">
        <v>80</v>
      </c>
      <c r="AW281" s="12" t="s">
        <v>31</v>
      </c>
      <c r="AX281" s="12" t="s">
        <v>70</v>
      </c>
      <c r="AY281" s="141" t="s">
        <v>130</v>
      </c>
    </row>
    <row r="282" spans="2:65" s="12" customFormat="1" x14ac:dyDescent="0.2">
      <c r="B282" s="140"/>
      <c r="D282" s="136" t="s">
        <v>142</v>
      </c>
      <c r="E282" s="141" t="s">
        <v>3</v>
      </c>
      <c r="F282" s="142" t="s">
        <v>1130</v>
      </c>
      <c r="H282" s="143">
        <v>1.2</v>
      </c>
      <c r="L282" s="140"/>
      <c r="M282" s="144"/>
      <c r="T282" s="145"/>
      <c r="AT282" s="141" t="s">
        <v>142</v>
      </c>
      <c r="AU282" s="141" t="s">
        <v>78</v>
      </c>
      <c r="AV282" s="12" t="s">
        <v>80</v>
      </c>
      <c r="AW282" s="12" t="s">
        <v>31</v>
      </c>
      <c r="AX282" s="12" t="s">
        <v>70</v>
      </c>
      <c r="AY282" s="141" t="s">
        <v>130</v>
      </c>
    </row>
    <row r="283" spans="2:65" s="12" customFormat="1" x14ac:dyDescent="0.2">
      <c r="B283" s="140"/>
      <c r="D283" s="136" t="s">
        <v>142</v>
      </c>
      <c r="E283" s="141" t="s">
        <v>3</v>
      </c>
      <c r="F283" s="142" t="s">
        <v>1131</v>
      </c>
      <c r="H283" s="143">
        <v>1.2</v>
      </c>
      <c r="L283" s="140"/>
      <c r="M283" s="144"/>
      <c r="T283" s="145"/>
      <c r="AT283" s="141" t="s">
        <v>142</v>
      </c>
      <c r="AU283" s="141" t="s">
        <v>78</v>
      </c>
      <c r="AV283" s="12" t="s">
        <v>80</v>
      </c>
      <c r="AW283" s="12" t="s">
        <v>31</v>
      </c>
      <c r="AX283" s="12" t="s">
        <v>70</v>
      </c>
      <c r="AY283" s="141" t="s">
        <v>130</v>
      </c>
    </row>
    <row r="284" spans="2:65" s="12" customFormat="1" x14ac:dyDescent="0.2">
      <c r="B284" s="140"/>
      <c r="D284" s="136" t="s">
        <v>142</v>
      </c>
      <c r="E284" s="141" t="s">
        <v>3</v>
      </c>
      <c r="F284" s="142" t="s">
        <v>1132</v>
      </c>
      <c r="H284" s="143">
        <v>0.6</v>
      </c>
      <c r="L284" s="140"/>
      <c r="M284" s="144"/>
      <c r="T284" s="145"/>
      <c r="AT284" s="141" t="s">
        <v>142</v>
      </c>
      <c r="AU284" s="141" t="s">
        <v>78</v>
      </c>
      <c r="AV284" s="12" t="s">
        <v>80</v>
      </c>
      <c r="AW284" s="12" t="s">
        <v>31</v>
      </c>
      <c r="AX284" s="12" t="s">
        <v>70</v>
      </c>
      <c r="AY284" s="141" t="s">
        <v>130</v>
      </c>
    </row>
    <row r="285" spans="2:65" s="12" customFormat="1" x14ac:dyDescent="0.2">
      <c r="B285" s="140"/>
      <c r="D285" s="136" t="s">
        <v>142</v>
      </c>
      <c r="E285" s="141" t="s">
        <v>3</v>
      </c>
      <c r="F285" s="142" t="s">
        <v>1133</v>
      </c>
      <c r="H285" s="143">
        <v>1.2</v>
      </c>
      <c r="L285" s="140"/>
      <c r="M285" s="144"/>
      <c r="T285" s="145"/>
      <c r="AT285" s="141" t="s">
        <v>142</v>
      </c>
      <c r="AU285" s="141" t="s">
        <v>78</v>
      </c>
      <c r="AV285" s="12" t="s">
        <v>80</v>
      </c>
      <c r="AW285" s="12" t="s">
        <v>31</v>
      </c>
      <c r="AX285" s="12" t="s">
        <v>70</v>
      </c>
      <c r="AY285" s="141" t="s">
        <v>130</v>
      </c>
    </row>
    <row r="286" spans="2:65" s="12" customFormat="1" x14ac:dyDescent="0.2">
      <c r="B286" s="140"/>
      <c r="D286" s="136" t="s">
        <v>142</v>
      </c>
      <c r="E286" s="141" t="s">
        <v>3</v>
      </c>
      <c r="F286" s="142" t="s">
        <v>1134</v>
      </c>
      <c r="H286" s="143">
        <v>3.5</v>
      </c>
      <c r="L286" s="140"/>
      <c r="M286" s="144"/>
      <c r="T286" s="145"/>
      <c r="AT286" s="141" t="s">
        <v>142</v>
      </c>
      <c r="AU286" s="141" t="s">
        <v>78</v>
      </c>
      <c r="AV286" s="12" t="s">
        <v>80</v>
      </c>
      <c r="AW286" s="12" t="s">
        <v>31</v>
      </c>
      <c r="AX286" s="12" t="s">
        <v>70</v>
      </c>
      <c r="AY286" s="141" t="s">
        <v>130</v>
      </c>
    </row>
    <row r="287" spans="2:65" s="13" customFormat="1" x14ac:dyDescent="0.2">
      <c r="B287" s="146"/>
      <c r="D287" s="136" t="s">
        <v>142</v>
      </c>
      <c r="E287" s="147" t="s">
        <v>3</v>
      </c>
      <c r="F287" s="148" t="s">
        <v>149</v>
      </c>
      <c r="H287" s="149">
        <v>8.3000000000000007</v>
      </c>
      <c r="L287" s="146"/>
      <c r="M287" s="150"/>
      <c r="T287" s="151"/>
      <c r="AT287" s="147" t="s">
        <v>142</v>
      </c>
      <c r="AU287" s="147" t="s">
        <v>78</v>
      </c>
      <c r="AV287" s="13" t="s">
        <v>137</v>
      </c>
      <c r="AW287" s="13" t="s">
        <v>31</v>
      </c>
      <c r="AX287" s="13" t="s">
        <v>78</v>
      </c>
      <c r="AY287" s="147" t="s">
        <v>130</v>
      </c>
    </row>
    <row r="288" spans="2:65" s="1" customFormat="1" ht="16.5" customHeight="1" x14ac:dyDescent="0.2">
      <c r="B288" s="123"/>
      <c r="C288" s="124" t="s">
        <v>327</v>
      </c>
      <c r="D288" s="124" t="s">
        <v>132</v>
      </c>
      <c r="E288" s="125" t="s">
        <v>816</v>
      </c>
      <c r="F288" s="126" t="s">
        <v>817</v>
      </c>
      <c r="G288" s="127" t="s">
        <v>712</v>
      </c>
      <c r="H288" s="128">
        <v>1</v>
      </c>
      <c r="I288" s="129"/>
      <c r="J288" s="129">
        <f>ROUND(I288*H288,2)</f>
        <v>0</v>
      </c>
      <c r="K288" s="126" t="s">
        <v>136</v>
      </c>
      <c r="L288" s="29"/>
      <c r="M288" s="130" t="s">
        <v>3</v>
      </c>
      <c r="N288" s="131" t="s">
        <v>41</v>
      </c>
      <c r="O288" s="132">
        <v>0</v>
      </c>
      <c r="P288" s="132">
        <f>O288*H288</f>
        <v>0</v>
      </c>
      <c r="Q288" s="132">
        <v>0</v>
      </c>
      <c r="R288" s="132">
        <f>Q288*H288</f>
        <v>0</v>
      </c>
      <c r="S288" s="132">
        <v>0</v>
      </c>
      <c r="T288" s="133">
        <f>S288*H288</f>
        <v>0</v>
      </c>
      <c r="AR288" s="134" t="s">
        <v>654</v>
      </c>
      <c r="AT288" s="134" t="s">
        <v>132</v>
      </c>
      <c r="AU288" s="134" t="s">
        <v>78</v>
      </c>
      <c r="AY288" s="17" t="s">
        <v>130</v>
      </c>
      <c r="BE288" s="135">
        <f>IF(N288="základní",J288,0)</f>
        <v>0</v>
      </c>
      <c r="BF288" s="135">
        <f>IF(N288="snížená",J288,0)</f>
        <v>0</v>
      </c>
      <c r="BG288" s="135">
        <f>IF(N288="zákl. přenesená",J288,0)</f>
        <v>0</v>
      </c>
      <c r="BH288" s="135">
        <f>IF(N288="sníž. přenesená",J288,0)</f>
        <v>0</v>
      </c>
      <c r="BI288" s="135">
        <f>IF(N288="nulová",J288,0)</f>
        <v>0</v>
      </c>
      <c r="BJ288" s="17" t="s">
        <v>78</v>
      </c>
      <c r="BK288" s="135">
        <f>ROUND(I288*H288,2)</f>
        <v>0</v>
      </c>
      <c r="BL288" s="17" t="s">
        <v>654</v>
      </c>
      <c r="BM288" s="134" t="s">
        <v>1135</v>
      </c>
    </row>
    <row r="289" spans="2:51" s="1" customFormat="1" x14ac:dyDescent="0.2">
      <c r="B289" s="29"/>
      <c r="D289" s="136" t="s">
        <v>139</v>
      </c>
      <c r="F289" s="137" t="s">
        <v>817</v>
      </c>
      <c r="L289" s="29"/>
      <c r="M289" s="138"/>
      <c r="T289" s="49"/>
      <c r="AT289" s="17" t="s">
        <v>139</v>
      </c>
      <c r="AU289" s="17" t="s">
        <v>78</v>
      </c>
    </row>
    <row r="290" spans="2:51" s="1" customFormat="1" ht="48" x14ac:dyDescent="0.2">
      <c r="B290" s="29"/>
      <c r="D290" s="136" t="s">
        <v>140</v>
      </c>
      <c r="F290" s="139" t="s">
        <v>1136</v>
      </c>
      <c r="L290" s="29"/>
      <c r="M290" s="138"/>
      <c r="T290" s="49"/>
      <c r="AT290" s="17" t="s">
        <v>140</v>
      </c>
      <c r="AU290" s="17" t="s">
        <v>78</v>
      </c>
    </row>
    <row r="291" spans="2:51" s="12" customFormat="1" x14ac:dyDescent="0.2">
      <c r="B291" s="140"/>
      <c r="D291" s="136" t="s">
        <v>142</v>
      </c>
      <c r="E291" s="141" t="s">
        <v>3</v>
      </c>
      <c r="F291" s="142" t="s">
        <v>1137</v>
      </c>
      <c r="H291" s="143">
        <v>1</v>
      </c>
      <c r="L291" s="140"/>
      <c r="M291" s="164"/>
      <c r="N291" s="165"/>
      <c r="O291" s="165"/>
      <c r="P291" s="165"/>
      <c r="Q291" s="165"/>
      <c r="R291" s="165"/>
      <c r="S291" s="165"/>
      <c r="T291" s="166"/>
      <c r="AT291" s="141" t="s">
        <v>142</v>
      </c>
      <c r="AU291" s="141" t="s">
        <v>78</v>
      </c>
      <c r="AV291" s="12" t="s">
        <v>80</v>
      </c>
      <c r="AW291" s="12" t="s">
        <v>31</v>
      </c>
      <c r="AX291" s="12" t="s">
        <v>78</v>
      </c>
      <c r="AY291" s="141" t="s">
        <v>130</v>
      </c>
    </row>
    <row r="292" spans="2:51" s="1" customFormat="1" ht="6.9" customHeight="1" x14ac:dyDescent="0.2">
      <c r="B292" s="38"/>
      <c r="C292" s="39"/>
      <c r="D292" s="39"/>
      <c r="E292" s="39"/>
      <c r="F292" s="39"/>
      <c r="G292" s="39"/>
      <c r="H292" s="39"/>
      <c r="I292" s="39"/>
      <c r="J292" s="39"/>
      <c r="K292" s="39"/>
      <c r="L292" s="29"/>
    </row>
  </sheetData>
  <autoFilter ref="C84:K291" xr:uid="{00000000-0009-0000-0000-000005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04"/>
  <sheetViews>
    <sheetView showGridLines="0" workbookViewId="0">
      <selection activeCell="C2" sqref="C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95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1138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">
        <v>3</v>
      </c>
      <c r="L14" s="29"/>
    </row>
    <row r="15" spans="2:46" s="1" customFormat="1" ht="18" customHeight="1" x14ac:dyDescent="0.2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 x14ac:dyDescent="0.2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 x14ac:dyDescent="0.2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ROUND(J82,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ROUND((SUM(BE82:BE103)),  2)</f>
        <v>0</v>
      </c>
      <c r="I33" s="86">
        <v>0.21</v>
      </c>
      <c r="J33" s="85">
        <f>ROUND(((SUM(BE82:BE103))*I33),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ROUND((SUM(BF82:BF103)),  2)</f>
        <v>0</v>
      </c>
      <c r="I34" s="86">
        <v>0.12</v>
      </c>
      <c r="J34" s="85">
        <f>ROUND(((SUM(BF82:BF103))*I34),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ROUND((SUM(BG82:BG103)),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ROUND((SUM(BH82:BH103)),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ROUND((SUM(BI82:BI103)),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SO 801 - Vegetační úpravy - KSÚS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J82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105</v>
      </c>
      <c r="E60" s="98"/>
      <c r="F60" s="98"/>
      <c r="G60" s="98"/>
      <c r="H60" s="98"/>
      <c r="I60" s="98"/>
      <c r="J60" s="99">
        <f>J83</f>
        <v>0</v>
      </c>
      <c r="L60" s="96"/>
    </row>
    <row r="61" spans="2:47" s="9" customFormat="1" ht="19.95" customHeight="1" x14ac:dyDescent="0.2">
      <c r="B61" s="100"/>
      <c r="D61" s="101" t="s">
        <v>106</v>
      </c>
      <c r="E61" s="102"/>
      <c r="F61" s="102"/>
      <c r="G61" s="102"/>
      <c r="H61" s="102"/>
      <c r="I61" s="102"/>
      <c r="J61" s="103">
        <f>J84</f>
        <v>0</v>
      </c>
      <c r="L61" s="100"/>
    </row>
    <row r="62" spans="2:47" s="8" customFormat="1" ht="24.9" customHeight="1" x14ac:dyDescent="0.2">
      <c r="B62" s="96"/>
      <c r="D62" s="97" t="s">
        <v>114</v>
      </c>
      <c r="E62" s="98"/>
      <c r="F62" s="98"/>
      <c r="G62" s="98"/>
      <c r="H62" s="98"/>
      <c r="I62" s="98"/>
      <c r="J62" s="99">
        <f>J97</f>
        <v>0</v>
      </c>
      <c r="L62" s="96"/>
    </row>
    <row r="63" spans="2:47" s="1" customFormat="1" ht="21.75" customHeight="1" x14ac:dyDescent="0.2">
      <c r="B63" s="29"/>
      <c r="L63" s="29"/>
    </row>
    <row r="64" spans="2:47" s="1" customFormat="1" ht="6.9" customHeight="1" x14ac:dyDescent="0.2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29"/>
    </row>
    <row r="68" spans="2:12" s="1" customFormat="1" ht="6.9" customHeight="1" x14ac:dyDescent="0.2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29"/>
    </row>
    <row r="69" spans="2:12" s="1" customFormat="1" ht="24.9" customHeight="1" x14ac:dyDescent="0.2">
      <c r="B69" s="29"/>
      <c r="C69" s="21" t="s">
        <v>115</v>
      </c>
      <c r="L69" s="29"/>
    </row>
    <row r="70" spans="2:12" s="1" customFormat="1" ht="6.9" customHeight="1" x14ac:dyDescent="0.2">
      <c r="B70" s="29"/>
      <c r="L70" s="29"/>
    </row>
    <row r="71" spans="2:12" s="1" customFormat="1" ht="12" customHeight="1" x14ac:dyDescent="0.2">
      <c r="B71" s="29"/>
      <c r="C71" s="26" t="s">
        <v>15</v>
      </c>
      <c r="L71" s="29"/>
    </row>
    <row r="72" spans="2:12" s="1" customFormat="1" ht="16.5" customHeight="1" x14ac:dyDescent="0.2">
      <c r="B72" s="29"/>
      <c r="E72" s="286" t="str">
        <f>E7</f>
        <v>III/10222 ul. Kozohorská, Nový Knín - komunikace</v>
      </c>
      <c r="F72" s="287"/>
      <c r="G72" s="287"/>
      <c r="H72" s="287"/>
      <c r="L72" s="29"/>
    </row>
    <row r="73" spans="2:12" s="1" customFormat="1" ht="12" customHeight="1" x14ac:dyDescent="0.2">
      <c r="B73" s="29"/>
      <c r="C73" s="26" t="s">
        <v>99</v>
      </c>
      <c r="L73" s="29"/>
    </row>
    <row r="74" spans="2:12" s="1" customFormat="1" ht="16.5" customHeight="1" x14ac:dyDescent="0.2">
      <c r="B74" s="29"/>
      <c r="E74" s="276" t="str">
        <f>E9</f>
        <v>SO 801 - Vegetační úpravy - KSÚS</v>
      </c>
      <c r="F74" s="285"/>
      <c r="G74" s="285"/>
      <c r="H74" s="285"/>
      <c r="L74" s="29"/>
    </row>
    <row r="75" spans="2:12" s="1" customFormat="1" ht="6.9" customHeight="1" x14ac:dyDescent="0.2">
      <c r="B75" s="29"/>
      <c r="L75" s="29"/>
    </row>
    <row r="76" spans="2:12" s="1" customFormat="1" ht="12" customHeight="1" x14ac:dyDescent="0.2">
      <c r="B76" s="29"/>
      <c r="C76" s="26" t="s">
        <v>19</v>
      </c>
      <c r="F76" s="24" t="str">
        <f>F12</f>
        <v>Nový Knín</v>
      </c>
      <c r="I76" s="26" t="s">
        <v>21</v>
      </c>
      <c r="J76" s="46" t="str">
        <f>IF(J12="","",J12)</f>
        <v/>
      </c>
      <c r="L76" s="29"/>
    </row>
    <row r="77" spans="2:12" s="1" customFormat="1" ht="6.9" customHeight="1" x14ac:dyDescent="0.2">
      <c r="B77" s="29"/>
      <c r="L77" s="29"/>
    </row>
    <row r="78" spans="2:12" s="1" customFormat="1" ht="15.15" customHeight="1" x14ac:dyDescent="0.2">
      <c r="B78" s="29"/>
      <c r="C78" s="26" t="s">
        <v>22</v>
      </c>
      <c r="F78" s="24" t="str">
        <f>E15</f>
        <v>KSÚS Středočeského kraje</v>
      </c>
      <c r="I78" s="26" t="s">
        <v>28</v>
      </c>
      <c r="J78" s="27" t="str">
        <f>E21</f>
        <v>DIPRO, spol. sr.o.</v>
      </c>
      <c r="L78" s="29"/>
    </row>
    <row r="79" spans="2:12" s="1" customFormat="1" ht="15.15" customHeight="1" x14ac:dyDescent="0.2">
      <c r="B79" s="29"/>
      <c r="C79" s="26" t="s">
        <v>26</v>
      </c>
      <c r="F79" s="24" t="str">
        <f>IF(E18="","",E18)</f>
        <v xml:space="preserve"> </v>
      </c>
      <c r="I79" s="26" t="s">
        <v>32</v>
      </c>
      <c r="J79" s="27">
        <f>E24</f>
        <v>0</v>
      </c>
      <c r="L79" s="29"/>
    </row>
    <row r="80" spans="2:12" s="1" customFormat="1" ht="10.35" customHeight="1" x14ac:dyDescent="0.2">
      <c r="B80" s="29"/>
      <c r="L80" s="29"/>
    </row>
    <row r="81" spans="2:65" s="10" customFormat="1" ht="29.25" customHeight="1" x14ac:dyDescent="0.2">
      <c r="B81" s="104"/>
      <c r="C81" s="105" t="s">
        <v>116</v>
      </c>
      <c r="D81" s="106" t="s">
        <v>55</v>
      </c>
      <c r="E81" s="106" t="s">
        <v>51</v>
      </c>
      <c r="F81" s="106" t="s">
        <v>52</v>
      </c>
      <c r="G81" s="106" t="s">
        <v>117</v>
      </c>
      <c r="H81" s="106" t="s">
        <v>118</v>
      </c>
      <c r="I81" s="106" t="s">
        <v>119</v>
      </c>
      <c r="J81" s="106" t="s">
        <v>103</v>
      </c>
      <c r="K81" s="107" t="s">
        <v>120</v>
      </c>
      <c r="L81" s="104"/>
      <c r="M81" s="52" t="s">
        <v>3</v>
      </c>
      <c r="N81" s="53" t="s">
        <v>40</v>
      </c>
      <c r="O81" s="53" t="s">
        <v>121</v>
      </c>
      <c r="P81" s="53" t="s">
        <v>122</v>
      </c>
      <c r="Q81" s="53" t="s">
        <v>123</v>
      </c>
      <c r="R81" s="53" t="s">
        <v>124</v>
      </c>
      <c r="S81" s="53" t="s">
        <v>125</v>
      </c>
      <c r="T81" s="54" t="s">
        <v>126</v>
      </c>
    </row>
    <row r="82" spans="2:65" s="1" customFormat="1" ht="22.95" customHeight="1" x14ac:dyDescent="0.3">
      <c r="B82" s="29"/>
      <c r="C82" s="57" t="s">
        <v>127</v>
      </c>
      <c r="J82" s="108">
        <f>BK82</f>
        <v>0</v>
      </c>
      <c r="L82" s="29"/>
      <c r="M82" s="55"/>
      <c r="N82" s="47"/>
      <c r="O82" s="47"/>
      <c r="P82" s="109">
        <f>P83+P97</f>
        <v>0</v>
      </c>
      <c r="Q82" s="47"/>
      <c r="R82" s="109">
        <f>R83+R97</f>
        <v>0</v>
      </c>
      <c r="S82" s="47"/>
      <c r="T82" s="110">
        <f>T83+T97</f>
        <v>0</v>
      </c>
      <c r="AT82" s="17" t="s">
        <v>69</v>
      </c>
      <c r="AU82" s="17" t="s">
        <v>104</v>
      </c>
      <c r="BK82" s="111">
        <f>BK83+BK97</f>
        <v>0</v>
      </c>
    </row>
    <row r="83" spans="2:65" s="11" customFormat="1" ht="25.95" customHeight="1" x14ac:dyDescent="0.25">
      <c r="B83" s="112"/>
      <c r="D83" s="113" t="s">
        <v>69</v>
      </c>
      <c r="E83" s="114" t="s">
        <v>128</v>
      </c>
      <c r="F83" s="114" t="s">
        <v>129</v>
      </c>
      <c r="J83" s="115">
        <f>BK83</f>
        <v>0</v>
      </c>
      <c r="L83" s="112"/>
      <c r="M83" s="116"/>
      <c r="P83" s="117">
        <f>P84</f>
        <v>0</v>
      </c>
      <c r="R83" s="117">
        <f>R84</f>
        <v>0</v>
      </c>
      <c r="T83" s="118">
        <f>T84</f>
        <v>0</v>
      </c>
      <c r="AR83" s="113" t="s">
        <v>78</v>
      </c>
      <c r="AT83" s="119" t="s">
        <v>69</v>
      </c>
      <c r="AU83" s="119" t="s">
        <v>70</v>
      </c>
      <c r="AY83" s="113" t="s">
        <v>130</v>
      </c>
      <c r="BK83" s="120">
        <f>BK84</f>
        <v>0</v>
      </c>
    </row>
    <row r="84" spans="2:65" s="11" customFormat="1" ht="22.95" customHeight="1" x14ac:dyDescent="0.25">
      <c r="B84" s="112"/>
      <c r="D84" s="113" t="s">
        <v>69</v>
      </c>
      <c r="E84" s="121" t="s">
        <v>78</v>
      </c>
      <c r="F84" s="121" t="s">
        <v>131</v>
      </c>
      <c r="J84" s="122">
        <f>BK84</f>
        <v>0</v>
      </c>
      <c r="L84" s="112"/>
      <c r="M84" s="116"/>
      <c r="P84" s="117">
        <f>SUM(P85:P96)</f>
        <v>0</v>
      </c>
      <c r="R84" s="117">
        <f>SUM(R85:R96)</f>
        <v>0</v>
      </c>
      <c r="T84" s="118">
        <f>SUM(T85:T96)</f>
        <v>0</v>
      </c>
      <c r="AR84" s="113" t="s">
        <v>78</v>
      </c>
      <c r="AT84" s="119" t="s">
        <v>69</v>
      </c>
      <c r="AU84" s="119" t="s">
        <v>78</v>
      </c>
      <c r="AY84" s="113" t="s">
        <v>130</v>
      </c>
      <c r="BK84" s="120">
        <f>SUM(BK85:BK96)</f>
        <v>0</v>
      </c>
    </row>
    <row r="85" spans="2:65" s="1" customFormat="1" ht="16.5" customHeight="1" x14ac:dyDescent="0.2">
      <c r="B85" s="123"/>
      <c r="C85" s="124" t="s">
        <v>78</v>
      </c>
      <c r="D85" s="124" t="s">
        <v>132</v>
      </c>
      <c r="E85" s="125" t="s">
        <v>1139</v>
      </c>
      <c r="F85" s="126" t="s">
        <v>1140</v>
      </c>
      <c r="G85" s="127" t="s">
        <v>181</v>
      </c>
      <c r="H85" s="128">
        <v>1380</v>
      </c>
      <c r="I85" s="129"/>
      <c r="J85" s="129">
        <f>ROUND(I85*H85,2)</f>
        <v>0</v>
      </c>
      <c r="K85" s="126" t="s">
        <v>136</v>
      </c>
      <c r="L85" s="29"/>
      <c r="M85" s="130" t="s">
        <v>3</v>
      </c>
      <c r="N85" s="131" t="s">
        <v>41</v>
      </c>
      <c r="O85" s="132">
        <v>0</v>
      </c>
      <c r="P85" s="132">
        <f>O85*H85</f>
        <v>0</v>
      </c>
      <c r="Q85" s="132">
        <v>0</v>
      </c>
      <c r="R85" s="132">
        <f>Q85*H85</f>
        <v>0</v>
      </c>
      <c r="S85" s="132">
        <v>0</v>
      </c>
      <c r="T85" s="133">
        <f>S85*H85</f>
        <v>0</v>
      </c>
      <c r="AR85" s="134" t="s">
        <v>137</v>
      </c>
      <c r="AT85" s="134" t="s">
        <v>132</v>
      </c>
      <c r="AU85" s="134" t="s">
        <v>80</v>
      </c>
      <c r="AY85" s="17" t="s">
        <v>130</v>
      </c>
      <c r="BE85" s="135">
        <f>IF(N85="základní",J85,0)</f>
        <v>0</v>
      </c>
      <c r="BF85" s="135">
        <f>IF(N85="snížená",J85,0)</f>
        <v>0</v>
      </c>
      <c r="BG85" s="135">
        <f>IF(N85="zákl. přenesená",J85,0)</f>
        <v>0</v>
      </c>
      <c r="BH85" s="135">
        <f>IF(N85="sníž. přenesená",J85,0)</f>
        <v>0</v>
      </c>
      <c r="BI85" s="135">
        <f>IF(N85="nulová",J85,0)</f>
        <v>0</v>
      </c>
      <c r="BJ85" s="17" t="s">
        <v>78</v>
      </c>
      <c r="BK85" s="135">
        <f>ROUND(I85*H85,2)</f>
        <v>0</v>
      </c>
      <c r="BL85" s="17" t="s">
        <v>137</v>
      </c>
      <c r="BM85" s="134" t="s">
        <v>1141</v>
      </c>
    </row>
    <row r="86" spans="2:65" s="1" customFormat="1" x14ac:dyDescent="0.2">
      <c r="B86" s="29"/>
      <c r="D86" s="136" t="s">
        <v>139</v>
      </c>
      <c r="F86" s="137" t="s">
        <v>1140</v>
      </c>
      <c r="L86" s="29"/>
      <c r="M86" s="138"/>
      <c r="T86" s="49"/>
      <c r="AT86" s="17" t="s">
        <v>139</v>
      </c>
      <c r="AU86" s="17" t="s">
        <v>80</v>
      </c>
    </row>
    <row r="87" spans="2:65" s="1" customFormat="1" ht="67.2" x14ac:dyDescent="0.2">
      <c r="B87" s="29"/>
      <c r="D87" s="136" t="s">
        <v>140</v>
      </c>
      <c r="F87" s="139" t="s">
        <v>1142</v>
      </c>
      <c r="L87" s="29"/>
      <c r="M87" s="138"/>
      <c r="T87" s="49"/>
      <c r="AT87" s="17" t="s">
        <v>140</v>
      </c>
      <c r="AU87" s="17" t="s">
        <v>80</v>
      </c>
    </row>
    <row r="88" spans="2:65" s="1" customFormat="1" ht="16.5" customHeight="1" x14ac:dyDescent="0.2">
      <c r="B88" s="123"/>
      <c r="C88" s="124" t="s">
        <v>80</v>
      </c>
      <c r="D88" s="124" t="s">
        <v>132</v>
      </c>
      <c r="E88" s="125" t="s">
        <v>1143</v>
      </c>
      <c r="F88" s="126" t="s">
        <v>1144</v>
      </c>
      <c r="G88" s="127" t="s">
        <v>505</v>
      </c>
      <c r="H88" s="128">
        <v>5</v>
      </c>
      <c r="I88" s="129"/>
      <c r="J88" s="129">
        <f>ROUND(I88*H88,2)</f>
        <v>0</v>
      </c>
      <c r="K88" s="126" t="s">
        <v>136</v>
      </c>
      <c r="L88" s="29"/>
      <c r="M88" s="130" t="s">
        <v>3</v>
      </c>
      <c r="N88" s="131" t="s">
        <v>41</v>
      </c>
      <c r="O88" s="132">
        <v>0</v>
      </c>
      <c r="P88" s="132">
        <f>O88*H88</f>
        <v>0</v>
      </c>
      <c r="Q88" s="132">
        <v>0</v>
      </c>
      <c r="R88" s="132">
        <f>Q88*H88</f>
        <v>0</v>
      </c>
      <c r="S88" s="132">
        <v>0</v>
      </c>
      <c r="T88" s="133">
        <f>S88*H88</f>
        <v>0</v>
      </c>
      <c r="AR88" s="134" t="s">
        <v>137</v>
      </c>
      <c r="AT88" s="134" t="s">
        <v>132</v>
      </c>
      <c r="AU88" s="134" t="s">
        <v>80</v>
      </c>
      <c r="AY88" s="17" t="s">
        <v>130</v>
      </c>
      <c r="BE88" s="135">
        <f>IF(N88="základní",J88,0)</f>
        <v>0</v>
      </c>
      <c r="BF88" s="135">
        <f>IF(N88="snížená",J88,0)</f>
        <v>0</v>
      </c>
      <c r="BG88" s="135">
        <f>IF(N88="zákl. přenesená",J88,0)</f>
        <v>0</v>
      </c>
      <c r="BH88" s="135">
        <f>IF(N88="sníž. přenesená",J88,0)</f>
        <v>0</v>
      </c>
      <c r="BI88" s="135">
        <f>IF(N88="nulová",J88,0)</f>
        <v>0</v>
      </c>
      <c r="BJ88" s="17" t="s">
        <v>78</v>
      </c>
      <c r="BK88" s="135">
        <f>ROUND(I88*H88,2)</f>
        <v>0</v>
      </c>
      <c r="BL88" s="17" t="s">
        <v>137</v>
      </c>
      <c r="BM88" s="134" t="s">
        <v>1145</v>
      </c>
    </row>
    <row r="89" spans="2:65" s="1" customFormat="1" x14ac:dyDescent="0.2">
      <c r="B89" s="29"/>
      <c r="D89" s="136" t="s">
        <v>139</v>
      </c>
      <c r="F89" s="137" t="s">
        <v>1144</v>
      </c>
      <c r="L89" s="29"/>
      <c r="M89" s="138"/>
      <c r="T89" s="49"/>
      <c r="AT89" s="17" t="s">
        <v>139</v>
      </c>
      <c r="AU89" s="17" t="s">
        <v>80</v>
      </c>
    </row>
    <row r="90" spans="2:65" s="1" customFormat="1" ht="124.8" x14ac:dyDescent="0.2">
      <c r="B90" s="29"/>
      <c r="D90" s="136" t="s">
        <v>140</v>
      </c>
      <c r="F90" s="139" t="s">
        <v>1146</v>
      </c>
      <c r="L90" s="29"/>
      <c r="M90" s="138"/>
      <c r="T90" s="49"/>
      <c r="AT90" s="17" t="s">
        <v>140</v>
      </c>
      <c r="AU90" s="17" t="s">
        <v>80</v>
      </c>
    </row>
    <row r="91" spans="2:65" s="12" customFormat="1" x14ac:dyDescent="0.2">
      <c r="B91" s="140"/>
      <c r="D91" s="136" t="s">
        <v>142</v>
      </c>
      <c r="E91" s="141" t="s">
        <v>3</v>
      </c>
      <c r="F91" s="142" t="s">
        <v>1147</v>
      </c>
      <c r="H91" s="143">
        <v>1</v>
      </c>
      <c r="L91" s="140"/>
      <c r="M91" s="144"/>
      <c r="T91" s="145"/>
      <c r="AT91" s="141" t="s">
        <v>142</v>
      </c>
      <c r="AU91" s="141" t="s">
        <v>80</v>
      </c>
      <c r="AV91" s="12" t="s">
        <v>80</v>
      </c>
      <c r="AW91" s="12" t="s">
        <v>31</v>
      </c>
      <c r="AX91" s="12" t="s">
        <v>70</v>
      </c>
      <c r="AY91" s="141" t="s">
        <v>130</v>
      </c>
    </row>
    <row r="92" spans="2:65" s="12" customFormat="1" x14ac:dyDescent="0.2">
      <c r="B92" s="140"/>
      <c r="D92" s="136" t="s">
        <v>142</v>
      </c>
      <c r="E92" s="141" t="s">
        <v>3</v>
      </c>
      <c r="F92" s="142" t="s">
        <v>1148</v>
      </c>
      <c r="H92" s="143">
        <v>1</v>
      </c>
      <c r="L92" s="140"/>
      <c r="M92" s="144"/>
      <c r="T92" s="145"/>
      <c r="AT92" s="141" t="s">
        <v>142</v>
      </c>
      <c r="AU92" s="141" t="s">
        <v>80</v>
      </c>
      <c r="AV92" s="12" t="s">
        <v>80</v>
      </c>
      <c r="AW92" s="12" t="s">
        <v>31</v>
      </c>
      <c r="AX92" s="12" t="s">
        <v>70</v>
      </c>
      <c r="AY92" s="141" t="s">
        <v>130</v>
      </c>
    </row>
    <row r="93" spans="2:65" s="12" customFormat="1" x14ac:dyDescent="0.2">
      <c r="B93" s="140"/>
      <c r="D93" s="136" t="s">
        <v>142</v>
      </c>
      <c r="E93" s="141" t="s">
        <v>3</v>
      </c>
      <c r="F93" s="142" t="s">
        <v>1149</v>
      </c>
      <c r="H93" s="143">
        <v>1</v>
      </c>
      <c r="L93" s="140"/>
      <c r="M93" s="144"/>
      <c r="T93" s="145"/>
      <c r="AT93" s="141" t="s">
        <v>142</v>
      </c>
      <c r="AU93" s="141" t="s">
        <v>80</v>
      </c>
      <c r="AV93" s="12" t="s">
        <v>80</v>
      </c>
      <c r="AW93" s="12" t="s">
        <v>31</v>
      </c>
      <c r="AX93" s="12" t="s">
        <v>70</v>
      </c>
      <c r="AY93" s="141" t="s">
        <v>130</v>
      </c>
    </row>
    <row r="94" spans="2:65" s="12" customFormat="1" x14ac:dyDescent="0.2">
      <c r="B94" s="140"/>
      <c r="D94" s="136" t="s">
        <v>142</v>
      </c>
      <c r="E94" s="141" t="s">
        <v>3</v>
      </c>
      <c r="F94" s="142" t="s">
        <v>1150</v>
      </c>
      <c r="H94" s="143">
        <v>1</v>
      </c>
      <c r="L94" s="140"/>
      <c r="M94" s="144"/>
      <c r="T94" s="145"/>
      <c r="AT94" s="141" t="s">
        <v>142</v>
      </c>
      <c r="AU94" s="141" t="s">
        <v>80</v>
      </c>
      <c r="AV94" s="12" t="s">
        <v>80</v>
      </c>
      <c r="AW94" s="12" t="s">
        <v>31</v>
      </c>
      <c r="AX94" s="12" t="s">
        <v>70</v>
      </c>
      <c r="AY94" s="141" t="s">
        <v>130</v>
      </c>
    </row>
    <row r="95" spans="2:65" s="12" customFormat="1" x14ac:dyDescent="0.2">
      <c r="B95" s="140"/>
      <c r="D95" s="136" t="s">
        <v>142</v>
      </c>
      <c r="E95" s="141" t="s">
        <v>3</v>
      </c>
      <c r="F95" s="142" t="s">
        <v>1151</v>
      </c>
      <c r="H95" s="143">
        <v>1</v>
      </c>
      <c r="L95" s="140"/>
      <c r="M95" s="144"/>
      <c r="T95" s="145"/>
      <c r="AT95" s="141" t="s">
        <v>142</v>
      </c>
      <c r="AU95" s="141" t="s">
        <v>80</v>
      </c>
      <c r="AV95" s="12" t="s">
        <v>80</v>
      </c>
      <c r="AW95" s="12" t="s">
        <v>31</v>
      </c>
      <c r="AX95" s="12" t="s">
        <v>70</v>
      </c>
      <c r="AY95" s="141" t="s">
        <v>130</v>
      </c>
    </row>
    <row r="96" spans="2:65" s="13" customFormat="1" x14ac:dyDescent="0.2">
      <c r="B96" s="146"/>
      <c r="D96" s="136" t="s">
        <v>142</v>
      </c>
      <c r="E96" s="147" t="s">
        <v>3</v>
      </c>
      <c r="F96" s="148" t="s">
        <v>149</v>
      </c>
      <c r="H96" s="149">
        <v>5</v>
      </c>
      <c r="L96" s="146"/>
      <c r="M96" s="150"/>
      <c r="T96" s="151"/>
      <c r="AT96" s="147" t="s">
        <v>142</v>
      </c>
      <c r="AU96" s="147" t="s">
        <v>80</v>
      </c>
      <c r="AV96" s="13" t="s">
        <v>137</v>
      </c>
      <c r="AW96" s="13" t="s">
        <v>31</v>
      </c>
      <c r="AX96" s="13" t="s">
        <v>78</v>
      </c>
      <c r="AY96" s="147" t="s">
        <v>130</v>
      </c>
    </row>
    <row r="97" spans="2:65" s="11" customFormat="1" ht="25.95" customHeight="1" x14ac:dyDescent="0.25">
      <c r="B97" s="112"/>
      <c r="D97" s="113" t="s">
        <v>69</v>
      </c>
      <c r="E97" s="114" t="s">
        <v>648</v>
      </c>
      <c r="F97" s="114" t="s">
        <v>649</v>
      </c>
      <c r="J97" s="115">
        <f>BK97</f>
        <v>0</v>
      </c>
      <c r="L97" s="112"/>
      <c r="M97" s="116"/>
      <c r="P97" s="117">
        <f>SUM(P98:P103)</f>
        <v>0</v>
      </c>
      <c r="R97" s="117">
        <f>SUM(R98:R103)</f>
        <v>0</v>
      </c>
      <c r="T97" s="118">
        <f>SUM(T98:T103)</f>
        <v>0</v>
      </c>
      <c r="AR97" s="113" t="s">
        <v>137</v>
      </c>
      <c r="AT97" s="119" t="s">
        <v>69</v>
      </c>
      <c r="AU97" s="119" t="s">
        <v>70</v>
      </c>
      <c r="AY97" s="113" t="s">
        <v>130</v>
      </c>
      <c r="BK97" s="120">
        <f>SUM(BK98:BK103)</f>
        <v>0</v>
      </c>
    </row>
    <row r="98" spans="2:65" s="1" customFormat="1" ht="21.75" customHeight="1" x14ac:dyDescent="0.2">
      <c r="B98" s="123"/>
      <c r="C98" s="124" t="s">
        <v>156</v>
      </c>
      <c r="D98" s="124" t="s">
        <v>132</v>
      </c>
      <c r="E98" s="125" t="s">
        <v>1152</v>
      </c>
      <c r="F98" s="126" t="s">
        <v>1153</v>
      </c>
      <c r="G98" s="127" t="s">
        <v>653</v>
      </c>
      <c r="H98" s="128">
        <v>2.38</v>
      </c>
      <c r="I98" s="129"/>
      <c r="J98" s="129">
        <f>ROUND(I98*H98,2)</f>
        <v>0</v>
      </c>
      <c r="K98" s="126" t="s">
        <v>136</v>
      </c>
      <c r="L98" s="29"/>
      <c r="M98" s="130" t="s">
        <v>3</v>
      </c>
      <c r="N98" s="131" t="s">
        <v>41</v>
      </c>
      <c r="O98" s="132">
        <v>0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654</v>
      </c>
      <c r="AT98" s="134" t="s">
        <v>132</v>
      </c>
      <c r="AU98" s="134" t="s">
        <v>78</v>
      </c>
      <c r="AY98" s="17" t="s">
        <v>130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7" t="s">
        <v>78</v>
      </c>
      <c r="BK98" s="135">
        <f>ROUND(I98*H98,2)</f>
        <v>0</v>
      </c>
      <c r="BL98" s="17" t="s">
        <v>654</v>
      </c>
      <c r="BM98" s="134" t="s">
        <v>1154</v>
      </c>
    </row>
    <row r="99" spans="2:65" s="1" customFormat="1" x14ac:dyDescent="0.2">
      <c r="B99" s="29"/>
      <c r="D99" s="136" t="s">
        <v>139</v>
      </c>
      <c r="F99" s="137" t="s">
        <v>1155</v>
      </c>
      <c r="L99" s="29"/>
      <c r="M99" s="138"/>
      <c r="T99" s="49"/>
      <c r="AT99" s="17" t="s">
        <v>139</v>
      </c>
      <c r="AU99" s="17" t="s">
        <v>78</v>
      </c>
    </row>
    <row r="100" spans="2:65" s="1" customFormat="1" ht="96" x14ac:dyDescent="0.2">
      <c r="B100" s="29"/>
      <c r="D100" s="136" t="s">
        <v>140</v>
      </c>
      <c r="F100" s="139" t="s">
        <v>669</v>
      </c>
      <c r="L100" s="29"/>
      <c r="M100" s="138"/>
      <c r="T100" s="49"/>
      <c r="AT100" s="17" t="s">
        <v>140</v>
      </c>
      <c r="AU100" s="17" t="s">
        <v>78</v>
      </c>
    </row>
    <row r="101" spans="2:65" s="1" customFormat="1" ht="16.5" customHeight="1" x14ac:dyDescent="0.2">
      <c r="B101" s="123"/>
      <c r="C101" s="124" t="s">
        <v>137</v>
      </c>
      <c r="D101" s="124" t="s">
        <v>132</v>
      </c>
      <c r="E101" s="125" t="s">
        <v>1156</v>
      </c>
      <c r="F101" s="126" t="s">
        <v>1157</v>
      </c>
      <c r="G101" s="127" t="s">
        <v>653</v>
      </c>
      <c r="H101" s="128">
        <v>1</v>
      </c>
      <c r="I101" s="129"/>
      <c r="J101" s="129">
        <f>ROUND(I101*H101,2)</f>
        <v>0</v>
      </c>
      <c r="K101" s="126" t="s">
        <v>136</v>
      </c>
      <c r="L101" s="29"/>
      <c r="M101" s="130" t="s">
        <v>3</v>
      </c>
      <c r="N101" s="131" t="s">
        <v>41</v>
      </c>
      <c r="O101" s="132">
        <v>0</v>
      </c>
      <c r="P101" s="132">
        <f>O101*H101</f>
        <v>0</v>
      </c>
      <c r="Q101" s="132">
        <v>0</v>
      </c>
      <c r="R101" s="132">
        <f>Q101*H101</f>
        <v>0</v>
      </c>
      <c r="S101" s="132">
        <v>0</v>
      </c>
      <c r="T101" s="133">
        <f>S101*H101</f>
        <v>0</v>
      </c>
      <c r="AR101" s="134" t="s">
        <v>654</v>
      </c>
      <c r="AT101" s="134" t="s">
        <v>132</v>
      </c>
      <c r="AU101" s="134" t="s">
        <v>78</v>
      </c>
      <c r="AY101" s="17" t="s">
        <v>130</v>
      </c>
      <c r="BE101" s="135">
        <f>IF(N101="základní",J101,0)</f>
        <v>0</v>
      </c>
      <c r="BF101" s="135">
        <f>IF(N101="snížená",J101,0)</f>
        <v>0</v>
      </c>
      <c r="BG101" s="135">
        <f>IF(N101="zákl. přenesená",J101,0)</f>
        <v>0</v>
      </c>
      <c r="BH101" s="135">
        <f>IF(N101="sníž. přenesená",J101,0)</f>
        <v>0</v>
      </c>
      <c r="BI101" s="135">
        <f>IF(N101="nulová",J101,0)</f>
        <v>0</v>
      </c>
      <c r="BJ101" s="17" t="s">
        <v>78</v>
      </c>
      <c r="BK101" s="135">
        <f>ROUND(I101*H101,2)</f>
        <v>0</v>
      </c>
      <c r="BL101" s="17" t="s">
        <v>654</v>
      </c>
      <c r="BM101" s="134" t="s">
        <v>1158</v>
      </c>
    </row>
    <row r="102" spans="2:65" s="1" customFormat="1" x14ac:dyDescent="0.2">
      <c r="B102" s="29"/>
      <c r="D102" s="136" t="s">
        <v>139</v>
      </c>
      <c r="F102" s="137" t="s">
        <v>1159</v>
      </c>
      <c r="L102" s="29"/>
      <c r="M102" s="138"/>
      <c r="T102" s="49"/>
      <c r="AT102" s="17" t="s">
        <v>139</v>
      </c>
      <c r="AU102" s="17" t="s">
        <v>78</v>
      </c>
    </row>
    <row r="103" spans="2:65" s="1" customFormat="1" ht="96" x14ac:dyDescent="0.2">
      <c r="B103" s="29"/>
      <c r="D103" s="136" t="s">
        <v>140</v>
      </c>
      <c r="F103" s="139" t="s">
        <v>669</v>
      </c>
      <c r="L103" s="29"/>
      <c r="M103" s="155"/>
      <c r="N103" s="156"/>
      <c r="O103" s="156"/>
      <c r="P103" s="156"/>
      <c r="Q103" s="156"/>
      <c r="R103" s="156"/>
      <c r="S103" s="156"/>
      <c r="T103" s="157"/>
      <c r="AT103" s="17" t="s">
        <v>140</v>
      </c>
      <c r="AU103" s="17" t="s">
        <v>78</v>
      </c>
    </row>
    <row r="104" spans="2:65" s="1" customFormat="1" ht="6.9" customHeight="1" x14ac:dyDescent="0.2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29"/>
    </row>
  </sheetData>
  <autoFilter ref="C81:K103" xr:uid="{00000000-0009-0000-0000-000006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12"/>
  <sheetViews>
    <sheetView showGridLines="0" workbookViewId="0">
      <selection activeCell="B2" sqref="B2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52" t="s">
        <v>6</v>
      </c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7" t="s">
        <v>97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98</v>
      </c>
      <c r="L4" s="20"/>
      <c r="M4" s="81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16.5" customHeight="1" x14ac:dyDescent="0.2">
      <c r="B7" s="20"/>
      <c r="E7" s="286" t="str">
        <f>'Rekapitulace stavby'!K6</f>
        <v>III/10222 ul. Kozohorská, Nový Knín - komunikace</v>
      </c>
      <c r="F7" s="287"/>
      <c r="G7" s="287"/>
      <c r="H7" s="287"/>
      <c r="L7" s="20"/>
    </row>
    <row r="8" spans="2:46" s="1" customFormat="1" ht="12" customHeight="1" x14ac:dyDescent="0.2">
      <c r="B8" s="29"/>
      <c r="D8" s="26" t="s">
        <v>99</v>
      </c>
      <c r="L8" s="29"/>
    </row>
    <row r="9" spans="2:46" s="1" customFormat="1" ht="16.5" customHeight="1" x14ac:dyDescent="0.2">
      <c r="B9" s="29"/>
      <c r="E9" s="276" t="s">
        <v>1385</v>
      </c>
      <c r="F9" s="285"/>
      <c r="G9" s="285"/>
      <c r="H9" s="28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20</v>
      </c>
      <c r="I12" s="26" t="s">
        <v>21</v>
      </c>
      <c r="J12" s="46"/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6" t="s">
        <v>22</v>
      </c>
      <c r="I14" s="26" t="s">
        <v>23</v>
      </c>
      <c r="J14" s="24" t="s">
        <v>3</v>
      </c>
      <c r="L14" s="29"/>
    </row>
    <row r="15" spans="2:46" s="1" customFormat="1" ht="18" customHeight="1" x14ac:dyDescent="0.2">
      <c r="B15" s="29"/>
      <c r="E15" s="24" t="s">
        <v>24</v>
      </c>
      <c r="I15" s="26" t="s">
        <v>25</v>
      </c>
      <c r="J15" s="24" t="s">
        <v>3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 x14ac:dyDescent="0.2">
      <c r="B18" s="29"/>
      <c r="E18" s="261" t="str">
        <f>'Rekapitulace stavby'!E14</f>
        <v xml:space="preserve"> </v>
      </c>
      <c r="F18" s="261"/>
      <c r="G18" s="261"/>
      <c r="H18" s="261"/>
      <c r="I18" s="26" t="s">
        <v>25</v>
      </c>
      <c r="J18" s="24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23</v>
      </c>
      <c r="J20" s="24" t="s">
        <v>29</v>
      </c>
      <c r="L20" s="29"/>
    </row>
    <row r="21" spans="2:12" s="1" customFormat="1" ht="18" customHeight="1" x14ac:dyDescent="0.2">
      <c r="B21" s="29"/>
      <c r="E21" s="24" t="s">
        <v>30</v>
      </c>
      <c r="I21" s="26" t="s">
        <v>25</v>
      </c>
      <c r="J21" s="24" t="s">
        <v>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32</v>
      </c>
      <c r="I23" s="26" t="s">
        <v>23</v>
      </c>
      <c r="J23" s="24" t="s">
        <v>33</v>
      </c>
      <c r="L23" s="29"/>
    </row>
    <row r="24" spans="2:12" s="1" customFormat="1" ht="18" customHeight="1" x14ac:dyDescent="0.2">
      <c r="B24" s="29"/>
      <c r="E24" s="24"/>
      <c r="I24" s="26" t="s">
        <v>25</v>
      </c>
      <c r="J24" s="24" t="s">
        <v>3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2"/>
      <c r="E27" s="263" t="s">
        <v>3</v>
      </c>
      <c r="F27" s="263"/>
      <c r="G27" s="263"/>
      <c r="H27" s="263"/>
      <c r="L27" s="82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3" t="s">
        <v>36</v>
      </c>
      <c r="J30" s="59">
        <f>ROUND(J80,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84" t="s">
        <v>40</v>
      </c>
      <c r="E33" s="26" t="s">
        <v>41</v>
      </c>
      <c r="F33" s="85">
        <f>ROUND((SUM(BE80:BE111)),  2)</f>
        <v>0</v>
      </c>
      <c r="I33" s="86">
        <v>0.21</v>
      </c>
      <c r="J33" s="85">
        <f>ROUND(((SUM(BE80:BE111))*I33),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ROUND((SUM(BF80:BF111)),  2)</f>
        <v>0</v>
      </c>
      <c r="I34" s="86">
        <v>0.12</v>
      </c>
      <c r="J34" s="85">
        <f>ROUND(((SUM(BF80:BF111))*I34),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ROUND((SUM(BG80:BG111)),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ROUND((SUM(BH80:BH111)),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ROUND((SUM(BI80:BI111)),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0"/>
      <c r="F39" s="50"/>
      <c r="G39" s="89" t="s">
        <v>47</v>
      </c>
      <c r="H39" s="90" t="s">
        <v>48</v>
      </c>
      <c r="I39" s="50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101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16.5" customHeight="1" x14ac:dyDescent="0.2">
      <c r="B48" s="29"/>
      <c r="E48" s="286" t="str">
        <f>E7</f>
        <v>III/10222 ul. Kozohorská, Nový Knín - komunikace</v>
      </c>
      <c r="F48" s="287"/>
      <c r="G48" s="287"/>
      <c r="H48" s="287"/>
      <c r="L48" s="29"/>
    </row>
    <row r="49" spans="2:47" s="1" customFormat="1" ht="12" customHeight="1" x14ac:dyDescent="0.2">
      <c r="B49" s="29"/>
      <c r="C49" s="26" t="s">
        <v>99</v>
      </c>
      <c r="L49" s="29"/>
    </row>
    <row r="50" spans="2:47" s="1" customFormat="1" ht="16.5" customHeight="1" x14ac:dyDescent="0.2">
      <c r="B50" s="29"/>
      <c r="E50" s="276" t="str">
        <f>E9</f>
        <v>VRN.1 - Vedlejší a ostatní rozpočtové náklady</v>
      </c>
      <c r="F50" s="285"/>
      <c r="G50" s="285"/>
      <c r="H50" s="285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>Nový Knín</v>
      </c>
      <c r="I52" s="26" t="s">
        <v>21</v>
      </c>
      <c r="J52" s="46" t="str">
        <f>IF(J12="","",J12)</f>
        <v/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6" t="s">
        <v>22</v>
      </c>
      <c r="F54" s="24" t="str">
        <f>E15</f>
        <v>KSÚS Středočeského kraje</v>
      </c>
      <c r="I54" s="26" t="s">
        <v>28</v>
      </c>
      <c r="J54" s="27" t="str">
        <f>E21</f>
        <v>DIPRO, spol. sr.o.</v>
      </c>
      <c r="L54" s="29"/>
    </row>
    <row r="55" spans="2:47" s="1" customFormat="1" ht="15.15" customHeight="1" x14ac:dyDescent="0.2">
      <c r="B55" s="29"/>
      <c r="C55" s="26" t="s">
        <v>26</v>
      </c>
      <c r="F55" s="24" t="str">
        <f>IF(E18="","",E18)</f>
        <v xml:space="preserve"> </v>
      </c>
      <c r="I55" s="26" t="s">
        <v>32</v>
      </c>
      <c r="J55" s="27">
        <f>E24</f>
        <v>0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102</v>
      </c>
      <c r="D57" s="87"/>
      <c r="E57" s="87"/>
      <c r="F57" s="87"/>
      <c r="G57" s="87"/>
      <c r="H57" s="87"/>
      <c r="I57" s="87"/>
      <c r="J57" s="94" t="s">
        <v>103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95" customHeight="1" x14ac:dyDescent="0.2">
      <c r="B59" s="29"/>
      <c r="C59" s="95" t="s">
        <v>68</v>
      </c>
      <c r="J59" s="59">
        <f>J80</f>
        <v>0</v>
      </c>
      <c r="L59" s="29"/>
      <c r="AU59" s="17" t="s">
        <v>104</v>
      </c>
    </row>
    <row r="60" spans="2:47" s="8" customFormat="1" ht="24.9" customHeight="1" x14ac:dyDescent="0.2">
      <c r="B60" s="96"/>
      <c r="D60" s="97" t="s">
        <v>114</v>
      </c>
      <c r="E60" s="98"/>
      <c r="F60" s="98"/>
      <c r="G60" s="98"/>
      <c r="H60" s="98"/>
      <c r="I60" s="98"/>
      <c r="J60" s="99">
        <f>J81</f>
        <v>0</v>
      </c>
      <c r="L60" s="96"/>
    </row>
    <row r="61" spans="2:47" s="1" customFormat="1" ht="21.75" customHeight="1" x14ac:dyDescent="0.2">
      <c r="B61" s="29"/>
      <c r="L61" s="29"/>
    </row>
    <row r="62" spans="2:47" s="1" customFormat="1" ht="6.9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29"/>
    </row>
    <row r="66" spans="2:63" s="1" customFormat="1" ht="6.9" customHeight="1" x14ac:dyDescent="0.2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29"/>
    </row>
    <row r="67" spans="2:63" s="1" customFormat="1" ht="24.9" customHeight="1" x14ac:dyDescent="0.2">
      <c r="B67" s="29"/>
      <c r="C67" s="21" t="s">
        <v>115</v>
      </c>
      <c r="L67" s="29"/>
    </row>
    <row r="68" spans="2:63" s="1" customFormat="1" ht="6.9" customHeight="1" x14ac:dyDescent="0.2">
      <c r="B68" s="29"/>
      <c r="L68" s="29"/>
    </row>
    <row r="69" spans="2:63" s="1" customFormat="1" ht="12" customHeight="1" x14ac:dyDescent="0.2">
      <c r="B69" s="29"/>
      <c r="C69" s="26" t="s">
        <v>15</v>
      </c>
      <c r="L69" s="29"/>
    </row>
    <row r="70" spans="2:63" s="1" customFormat="1" ht="16.5" customHeight="1" x14ac:dyDescent="0.2">
      <c r="B70" s="29"/>
      <c r="E70" s="286" t="str">
        <f>E7</f>
        <v>III/10222 ul. Kozohorská, Nový Knín - komunikace</v>
      </c>
      <c r="F70" s="287"/>
      <c r="G70" s="287"/>
      <c r="H70" s="287"/>
      <c r="L70" s="29"/>
    </row>
    <row r="71" spans="2:63" s="1" customFormat="1" ht="12" customHeight="1" x14ac:dyDescent="0.2">
      <c r="B71" s="29"/>
      <c r="C71" s="26" t="s">
        <v>99</v>
      </c>
      <c r="L71" s="29"/>
    </row>
    <row r="72" spans="2:63" s="1" customFormat="1" ht="16.5" customHeight="1" x14ac:dyDescent="0.2">
      <c r="B72" s="29"/>
      <c r="E72" s="276" t="str">
        <f>E9</f>
        <v>VRN.1 - Vedlejší a ostatní rozpočtové náklady</v>
      </c>
      <c r="F72" s="285"/>
      <c r="G72" s="285"/>
      <c r="H72" s="285"/>
      <c r="L72" s="29"/>
    </row>
    <row r="73" spans="2:63" s="1" customFormat="1" ht="6.9" customHeight="1" x14ac:dyDescent="0.2">
      <c r="B73" s="29"/>
      <c r="L73" s="29"/>
    </row>
    <row r="74" spans="2:63" s="1" customFormat="1" ht="12" customHeight="1" x14ac:dyDescent="0.2">
      <c r="B74" s="29"/>
      <c r="C74" s="26" t="s">
        <v>19</v>
      </c>
      <c r="F74" s="24" t="str">
        <f>F12</f>
        <v>Nový Knín</v>
      </c>
      <c r="I74" s="26" t="s">
        <v>21</v>
      </c>
      <c r="J74" s="46" t="str">
        <f>IF(J12="","",J12)</f>
        <v/>
      </c>
      <c r="L74" s="29"/>
    </row>
    <row r="75" spans="2:63" s="1" customFormat="1" ht="6.9" customHeight="1" x14ac:dyDescent="0.2">
      <c r="B75" s="29"/>
      <c r="L75" s="29"/>
    </row>
    <row r="76" spans="2:63" s="1" customFormat="1" ht="15.15" customHeight="1" x14ac:dyDescent="0.2">
      <c r="B76" s="29"/>
      <c r="C76" s="26" t="s">
        <v>22</v>
      </c>
      <c r="F76" s="24" t="str">
        <f>E15</f>
        <v>KSÚS Středočeského kraje</v>
      </c>
      <c r="I76" s="26" t="s">
        <v>28</v>
      </c>
      <c r="J76" s="27" t="str">
        <f>E21</f>
        <v>DIPRO, spol. sr.o.</v>
      </c>
      <c r="L76" s="29"/>
    </row>
    <row r="77" spans="2:63" s="1" customFormat="1" ht="15.15" customHeight="1" x14ac:dyDescent="0.2">
      <c r="B77" s="29"/>
      <c r="C77" s="26" t="s">
        <v>26</v>
      </c>
      <c r="F77" s="24" t="str">
        <f>IF(E18="","",E18)</f>
        <v xml:space="preserve"> </v>
      </c>
      <c r="I77" s="26" t="s">
        <v>32</v>
      </c>
      <c r="J77" s="27">
        <f>E24</f>
        <v>0</v>
      </c>
      <c r="L77" s="29"/>
    </row>
    <row r="78" spans="2:63" s="1" customFormat="1" ht="10.35" customHeight="1" x14ac:dyDescent="0.2">
      <c r="B78" s="29"/>
      <c r="L78" s="29"/>
    </row>
    <row r="79" spans="2:63" s="10" customFormat="1" ht="29.25" customHeight="1" x14ac:dyDescent="0.2">
      <c r="B79" s="104"/>
      <c r="C79" s="105" t="s">
        <v>116</v>
      </c>
      <c r="D79" s="106" t="s">
        <v>55</v>
      </c>
      <c r="E79" s="106" t="s">
        <v>51</v>
      </c>
      <c r="F79" s="106" t="s">
        <v>52</v>
      </c>
      <c r="G79" s="106" t="s">
        <v>117</v>
      </c>
      <c r="H79" s="106" t="s">
        <v>118</v>
      </c>
      <c r="I79" s="106" t="s">
        <v>119</v>
      </c>
      <c r="J79" s="106" t="s">
        <v>103</v>
      </c>
      <c r="K79" s="107" t="s">
        <v>120</v>
      </c>
      <c r="L79" s="104"/>
      <c r="M79" s="52" t="s">
        <v>3</v>
      </c>
      <c r="N79" s="53" t="s">
        <v>40</v>
      </c>
      <c r="O79" s="53" t="s">
        <v>121</v>
      </c>
      <c r="P79" s="53" t="s">
        <v>122</v>
      </c>
      <c r="Q79" s="53" t="s">
        <v>123</v>
      </c>
      <c r="R79" s="53" t="s">
        <v>124</v>
      </c>
      <c r="S79" s="53" t="s">
        <v>125</v>
      </c>
      <c r="T79" s="54" t="s">
        <v>126</v>
      </c>
    </row>
    <row r="80" spans="2:63" s="1" customFormat="1" ht="22.95" customHeight="1" x14ac:dyDescent="0.3">
      <c r="B80" s="29"/>
      <c r="C80" s="57" t="s">
        <v>127</v>
      </c>
      <c r="J80" s="108">
        <f>BK80</f>
        <v>0</v>
      </c>
      <c r="L80" s="29"/>
      <c r="M80" s="55"/>
      <c r="N80" s="47"/>
      <c r="O80" s="47"/>
      <c r="P80" s="109">
        <f>P81</f>
        <v>0</v>
      </c>
      <c r="Q80" s="47"/>
      <c r="R80" s="109">
        <f>R81</f>
        <v>0</v>
      </c>
      <c r="S80" s="47"/>
      <c r="T80" s="110">
        <f>T81</f>
        <v>0</v>
      </c>
      <c r="AT80" s="17" t="s">
        <v>69</v>
      </c>
      <c r="AU80" s="17" t="s">
        <v>104</v>
      </c>
      <c r="BK80" s="111">
        <f>BK81</f>
        <v>0</v>
      </c>
    </row>
    <row r="81" spans="2:65" s="11" customFormat="1" ht="25.95" customHeight="1" x14ac:dyDescent="0.25">
      <c r="B81" s="112"/>
      <c r="D81" s="113" t="s">
        <v>69</v>
      </c>
      <c r="E81" s="114" t="s">
        <v>648</v>
      </c>
      <c r="F81" s="114" t="s">
        <v>649</v>
      </c>
      <c r="J81" s="115">
        <f>BK81</f>
        <v>0</v>
      </c>
      <c r="L81" s="112"/>
      <c r="M81" s="116"/>
      <c r="P81" s="117">
        <f>SUM(P82:P111)</f>
        <v>0</v>
      </c>
      <c r="R81" s="117">
        <f>SUM(R82:R111)</f>
        <v>0</v>
      </c>
      <c r="T81" s="118">
        <f>SUM(T82:T111)</f>
        <v>0</v>
      </c>
      <c r="AR81" s="113" t="s">
        <v>137</v>
      </c>
      <c r="AT81" s="119" t="s">
        <v>69</v>
      </c>
      <c r="AU81" s="119" t="s">
        <v>70</v>
      </c>
      <c r="AY81" s="113" t="s">
        <v>130</v>
      </c>
      <c r="BK81" s="120">
        <f>SUM(BK82:BK111)</f>
        <v>0</v>
      </c>
    </row>
    <row r="82" spans="2:65" s="1" customFormat="1" ht="16.5" customHeight="1" x14ac:dyDescent="0.2">
      <c r="B82" s="123"/>
      <c r="C82" s="124" t="s">
        <v>78</v>
      </c>
      <c r="D82" s="124" t="s">
        <v>132</v>
      </c>
      <c r="E82" s="125" t="s">
        <v>1160</v>
      </c>
      <c r="F82" s="126" t="s">
        <v>1161</v>
      </c>
      <c r="G82" s="127" t="s">
        <v>712</v>
      </c>
      <c r="H82" s="128">
        <v>1</v>
      </c>
      <c r="I82" s="129"/>
      <c r="J82" s="129">
        <f>ROUND(I82*H82,2)</f>
        <v>0</v>
      </c>
      <c r="K82" s="126" t="s">
        <v>136</v>
      </c>
      <c r="L82" s="29"/>
      <c r="M82" s="130" t="s">
        <v>3</v>
      </c>
      <c r="N82" s="131" t="s">
        <v>41</v>
      </c>
      <c r="O82" s="132">
        <v>0</v>
      </c>
      <c r="P82" s="132">
        <f>O82*H82</f>
        <v>0</v>
      </c>
      <c r="Q82" s="132">
        <v>0</v>
      </c>
      <c r="R82" s="132">
        <f>Q82*H82</f>
        <v>0</v>
      </c>
      <c r="S82" s="132">
        <v>0</v>
      </c>
      <c r="T82" s="133">
        <f>S82*H82</f>
        <v>0</v>
      </c>
      <c r="AR82" s="134" t="s">
        <v>654</v>
      </c>
      <c r="AT82" s="134" t="s">
        <v>132</v>
      </c>
      <c r="AU82" s="134" t="s">
        <v>78</v>
      </c>
      <c r="AY82" s="17" t="s">
        <v>130</v>
      </c>
      <c r="BE82" s="135">
        <f>IF(N82="základní",J82,0)</f>
        <v>0</v>
      </c>
      <c r="BF82" s="135">
        <f>IF(N82="snížená",J82,0)</f>
        <v>0</v>
      </c>
      <c r="BG82" s="135">
        <f>IF(N82="zákl. přenesená",J82,0)</f>
        <v>0</v>
      </c>
      <c r="BH82" s="135">
        <f>IF(N82="sníž. přenesená",J82,0)</f>
        <v>0</v>
      </c>
      <c r="BI82" s="135">
        <f>IF(N82="nulová",J82,0)</f>
        <v>0</v>
      </c>
      <c r="BJ82" s="17" t="s">
        <v>78</v>
      </c>
      <c r="BK82" s="135">
        <f>ROUND(I82*H82,2)</f>
        <v>0</v>
      </c>
      <c r="BL82" s="17" t="s">
        <v>654</v>
      </c>
      <c r="BM82" s="134" t="s">
        <v>1162</v>
      </c>
    </row>
    <row r="83" spans="2:65" s="1" customFormat="1" x14ac:dyDescent="0.2">
      <c r="B83" s="29"/>
      <c r="D83" s="136" t="s">
        <v>139</v>
      </c>
      <c r="F83" s="137" t="s">
        <v>1161</v>
      </c>
      <c r="L83" s="29"/>
      <c r="M83" s="138"/>
      <c r="T83" s="49"/>
      <c r="AT83" s="17" t="s">
        <v>139</v>
      </c>
      <c r="AU83" s="17" t="s">
        <v>78</v>
      </c>
    </row>
    <row r="84" spans="2:65" s="1" customFormat="1" ht="48" x14ac:dyDescent="0.2">
      <c r="B84" s="29"/>
      <c r="D84" s="136" t="s">
        <v>140</v>
      </c>
      <c r="F84" s="139" t="s">
        <v>1163</v>
      </c>
      <c r="L84" s="29"/>
      <c r="M84" s="138"/>
      <c r="T84" s="49"/>
      <c r="AT84" s="17" t="s">
        <v>140</v>
      </c>
      <c r="AU84" s="17" t="s">
        <v>78</v>
      </c>
    </row>
    <row r="85" spans="2:65" s="1" customFormat="1" ht="19.2" x14ac:dyDescent="0.2">
      <c r="B85" s="29"/>
      <c r="D85" s="136" t="s">
        <v>344</v>
      </c>
      <c r="F85" s="139" t="s">
        <v>1164</v>
      </c>
      <c r="L85" s="29"/>
      <c r="M85" s="138"/>
      <c r="T85" s="49"/>
      <c r="AT85" s="17" t="s">
        <v>344</v>
      </c>
      <c r="AU85" s="17" t="s">
        <v>78</v>
      </c>
    </row>
    <row r="86" spans="2:65" s="1" customFormat="1" ht="16.5" customHeight="1" x14ac:dyDescent="0.2">
      <c r="B86" s="123"/>
      <c r="C86" s="124" t="s">
        <v>80</v>
      </c>
      <c r="D86" s="124" t="s">
        <v>132</v>
      </c>
      <c r="E86" s="125" t="s">
        <v>1165</v>
      </c>
      <c r="F86" s="126" t="s">
        <v>1166</v>
      </c>
      <c r="G86" s="127" t="s">
        <v>712</v>
      </c>
      <c r="H86" s="128">
        <v>1</v>
      </c>
      <c r="I86" s="129"/>
      <c r="J86" s="129">
        <f>ROUND(I86*H86,2)</f>
        <v>0</v>
      </c>
      <c r="K86" s="126" t="s">
        <v>136</v>
      </c>
      <c r="L86" s="29"/>
      <c r="M86" s="130" t="s">
        <v>3</v>
      </c>
      <c r="N86" s="131" t="s">
        <v>41</v>
      </c>
      <c r="O86" s="132">
        <v>0</v>
      </c>
      <c r="P86" s="132">
        <f>O86*H86</f>
        <v>0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654</v>
      </c>
      <c r="AT86" s="134" t="s">
        <v>132</v>
      </c>
      <c r="AU86" s="134" t="s">
        <v>78</v>
      </c>
      <c r="AY86" s="17" t="s">
        <v>130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7" t="s">
        <v>78</v>
      </c>
      <c r="BK86" s="135">
        <f>ROUND(I86*H86,2)</f>
        <v>0</v>
      </c>
      <c r="BL86" s="17" t="s">
        <v>654</v>
      </c>
      <c r="BM86" s="134" t="s">
        <v>1167</v>
      </c>
    </row>
    <row r="87" spans="2:65" s="1" customFormat="1" x14ac:dyDescent="0.2">
      <c r="B87" s="29"/>
      <c r="D87" s="136" t="s">
        <v>139</v>
      </c>
      <c r="F87" s="137" t="s">
        <v>1166</v>
      </c>
      <c r="L87" s="29"/>
      <c r="M87" s="138"/>
      <c r="T87" s="49"/>
      <c r="AT87" s="17" t="s">
        <v>139</v>
      </c>
      <c r="AU87" s="17" t="s">
        <v>78</v>
      </c>
    </row>
    <row r="88" spans="2:65" s="1" customFormat="1" ht="48" x14ac:dyDescent="0.2">
      <c r="B88" s="29"/>
      <c r="D88" s="136" t="s">
        <v>140</v>
      </c>
      <c r="F88" s="139" t="s">
        <v>1136</v>
      </c>
      <c r="L88" s="29"/>
      <c r="M88" s="138"/>
      <c r="T88" s="49"/>
      <c r="AT88" s="17" t="s">
        <v>140</v>
      </c>
      <c r="AU88" s="17" t="s">
        <v>78</v>
      </c>
    </row>
    <row r="89" spans="2:65" s="1" customFormat="1" ht="16.5" customHeight="1" x14ac:dyDescent="0.2">
      <c r="B89" s="123"/>
      <c r="C89" s="124" t="s">
        <v>156</v>
      </c>
      <c r="D89" s="124" t="s">
        <v>132</v>
      </c>
      <c r="E89" s="125" t="s">
        <v>1168</v>
      </c>
      <c r="F89" s="126" t="s">
        <v>1169</v>
      </c>
      <c r="G89" s="127" t="s">
        <v>712</v>
      </c>
      <c r="H89" s="128">
        <v>1</v>
      </c>
      <c r="I89" s="129"/>
      <c r="J89" s="129">
        <f>ROUND(I89*H89,2)</f>
        <v>0</v>
      </c>
      <c r="K89" s="126" t="s">
        <v>136</v>
      </c>
      <c r="L89" s="29"/>
      <c r="M89" s="130" t="s">
        <v>3</v>
      </c>
      <c r="N89" s="131" t="s">
        <v>41</v>
      </c>
      <c r="O89" s="132">
        <v>0</v>
      </c>
      <c r="P89" s="132">
        <f>O89*H89</f>
        <v>0</v>
      </c>
      <c r="Q89" s="132">
        <v>0</v>
      </c>
      <c r="R89" s="132">
        <f>Q89*H89</f>
        <v>0</v>
      </c>
      <c r="S89" s="132">
        <v>0</v>
      </c>
      <c r="T89" s="133">
        <f>S89*H89</f>
        <v>0</v>
      </c>
      <c r="AR89" s="134" t="s">
        <v>654</v>
      </c>
      <c r="AT89" s="134" t="s">
        <v>132</v>
      </c>
      <c r="AU89" s="134" t="s">
        <v>78</v>
      </c>
      <c r="AY89" s="17" t="s">
        <v>130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7" t="s">
        <v>78</v>
      </c>
      <c r="BK89" s="135">
        <f>ROUND(I89*H89,2)</f>
        <v>0</v>
      </c>
      <c r="BL89" s="17" t="s">
        <v>654</v>
      </c>
      <c r="BM89" s="134" t="s">
        <v>1170</v>
      </c>
    </row>
    <row r="90" spans="2:65" s="1" customFormat="1" x14ac:dyDescent="0.2">
      <c r="B90" s="29"/>
      <c r="D90" s="136" t="s">
        <v>139</v>
      </c>
      <c r="F90" s="137" t="s">
        <v>1169</v>
      </c>
      <c r="L90" s="29"/>
      <c r="M90" s="138"/>
      <c r="T90" s="49"/>
      <c r="AT90" s="17" t="s">
        <v>139</v>
      </c>
      <c r="AU90" s="17" t="s">
        <v>78</v>
      </c>
    </row>
    <row r="91" spans="2:65" s="1" customFormat="1" ht="48" x14ac:dyDescent="0.2">
      <c r="B91" s="29"/>
      <c r="D91" s="136" t="s">
        <v>140</v>
      </c>
      <c r="F91" s="139" t="s">
        <v>1136</v>
      </c>
      <c r="L91" s="29"/>
      <c r="M91" s="138"/>
      <c r="T91" s="49"/>
      <c r="AT91" s="17" t="s">
        <v>140</v>
      </c>
      <c r="AU91" s="17" t="s">
        <v>78</v>
      </c>
    </row>
    <row r="92" spans="2:65" s="1" customFormat="1" ht="16.5" customHeight="1" x14ac:dyDescent="0.2">
      <c r="B92" s="123"/>
      <c r="C92" s="124" t="s">
        <v>137</v>
      </c>
      <c r="D92" s="124" t="s">
        <v>132</v>
      </c>
      <c r="E92" s="125" t="s">
        <v>1171</v>
      </c>
      <c r="F92" s="126" t="s">
        <v>1172</v>
      </c>
      <c r="G92" s="127" t="s">
        <v>712</v>
      </c>
      <c r="H92" s="128">
        <v>1</v>
      </c>
      <c r="I92" s="129"/>
      <c r="J92" s="129">
        <f>ROUND(I92*H92,2)</f>
        <v>0</v>
      </c>
      <c r="K92" s="126" t="s">
        <v>136</v>
      </c>
      <c r="L92" s="29"/>
      <c r="M92" s="130" t="s">
        <v>3</v>
      </c>
      <c r="N92" s="131" t="s">
        <v>41</v>
      </c>
      <c r="O92" s="132">
        <v>0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654</v>
      </c>
      <c r="AT92" s="134" t="s">
        <v>132</v>
      </c>
      <c r="AU92" s="134" t="s">
        <v>78</v>
      </c>
      <c r="AY92" s="17" t="s">
        <v>130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7" t="s">
        <v>78</v>
      </c>
      <c r="BK92" s="135">
        <f>ROUND(I92*H92,2)</f>
        <v>0</v>
      </c>
      <c r="BL92" s="17" t="s">
        <v>654</v>
      </c>
      <c r="BM92" s="134" t="s">
        <v>1173</v>
      </c>
    </row>
    <row r="93" spans="2:65" s="1" customFormat="1" x14ac:dyDescent="0.2">
      <c r="B93" s="29"/>
      <c r="D93" s="136" t="s">
        <v>139</v>
      </c>
      <c r="F93" s="137" t="s">
        <v>1172</v>
      </c>
      <c r="L93" s="29"/>
      <c r="M93" s="138"/>
      <c r="T93" s="49"/>
      <c r="AT93" s="17" t="s">
        <v>139</v>
      </c>
      <c r="AU93" s="17" t="s">
        <v>78</v>
      </c>
    </row>
    <row r="94" spans="2:65" s="1" customFormat="1" ht="76.8" x14ac:dyDescent="0.2">
      <c r="B94" s="29"/>
      <c r="D94" s="136" t="s">
        <v>140</v>
      </c>
      <c r="F94" s="139" t="s">
        <v>1174</v>
      </c>
      <c r="L94" s="29"/>
      <c r="M94" s="138"/>
      <c r="T94" s="49"/>
      <c r="AT94" s="17" t="s">
        <v>140</v>
      </c>
      <c r="AU94" s="17" t="s">
        <v>78</v>
      </c>
    </row>
    <row r="95" spans="2:65" s="1" customFormat="1" ht="16.5" customHeight="1" x14ac:dyDescent="0.2">
      <c r="B95" s="123"/>
      <c r="C95" s="124" t="s">
        <v>168</v>
      </c>
      <c r="D95" s="124" t="s">
        <v>132</v>
      </c>
      <c r="E95" s="125" t="s">
        <v>1175</v>
      </c>
      <c r="F95" s="126" t="s">
        <v>1176</v>
      </c>
      <c r="G95" s="127" t="s">
        <v>712</v>
      </c>
      <c r="H95" s="128">
        <v>1</v>
      </c>
      <c r="I95" s="129"/>
      <c r="J95" s="129">
        <f>ROUND(I95*H95,2)</f>
        <v>0</v>
      </c>
      <c r="K95" s="126" t="s">
        <v>136</v>
      </c>
      <c r="L95" s="29"/>
      <c r="M95" s="130" t="s">
        <v>3</v>
      </c>
      <c r="N95" s="131" t="s">
        <v>41</v>
      </c>
      <c r="O95" s="132">
        <v>0</v>
      </c>
      <c r="P95" s="132">
        <f>O95*H95</f>
        <v>0</v>
      </c>
      <c r="Q95" s="132">
        <v>0</v>
      </c>
      <c r="R95" s="132">
        <f>Q95*H95</f>
        <v>0</v>
      </c>
      <c r="S95" s="132">
        <v>0</v>
      </c>
      <c r="T95" s="133">
        <f>S95*H95</f>
        <v>0</v>
      </c>
      <c r="AR95" s="134" t="s">
        <v>654</v>
      </c>
      <c r="AT95" s="134" t="s">
        <v>132</v>
      </c>
      <c r="AU95" s="134" t="s">
        <v>78</v>
      </c>
      <c r="AY95" s="17" t="s">
        <v>130</v>
      </c>
      <c r="BE95" s="135">
        <f>IF(N95="základní",J95,0)</f>
        <v>0</v>
      </c>
      <c r="BF95" s="135">
        <f>IF(N95="snížená",J95,0)</f>
        <v>0</v>
      </c>
      <c r="BG95" s="135">
        <f>IF(N95="zákl. přenesená",J95,0)</f>
        <v>0</v>
      </c>
      <c r="BH95" s="135">
        <f>IF(N95="sníž. přenesená",J95,0)</f>
        <v>0</v>
      </c>
      <c r="BI95" s="135">
        <f>IF(N95="nulová",J95,0)</f>
        <v>0</v>
      </c>
      <c r="BJ95" s="17" t="s">
        <v>78</v>
      </c>
      <c r="BK95" s="135">
        <f>ROUND(I95*H95,2)</f>
        <v>0</v>
      </c>
      <c r="BL95" s="17" t="s">
        <v>654</v>
      </c>
      <c r="BM95" s="134" t="s">
        <v>1177</v>
      </c>
    </row>
    <row r="96" spans="2:65" s="1" customFormat="1" x14ac:dyDescent="0.2">
      <c r="B96" s="29"/>
      <c r="D96" s="136" t="s">
        <v>139</v>
      </c>
      <c r="F96" s="137" t="s">
        <v>1176</v>
      </c>
      <c r="L96" s="29"/>
      <c r="M96" s="138"/>
      <c r="T96" s="49"/>
      <c r="AT96" s="17" t="s">
        <v>139</v>
      </c>
      <c r="AU96" s="17" t="s">
        <v>78</v>
      </c>
    </row>
    <row r="97" spans="2:65" s="1" customFormat="1" ht="57.6" x14ac:dyDescent="0.2">
      <c r="B97" s="29"/>
      <c r="D97" s="136" t="s">
        <v>140</v>
      </c>
      <c r="F97" s="139" t="s">
        <v>1178</v>
      </c>
      <c r="L97" s="29"/>
      <c r="M97" s="138"/>
      <c r="T97" s="49"/>
      <c r="AT97" s="17" t="s">
        <v>140</v>
      </c>
      <c r="AU97" s="17" t="s">
        <v>78</v>
      </c>
    </row>
    <row r="98" spans="2:65" s="1" customFormat="1" ht="28.8" x14ac:dyDescent="0.2">
      <c r="B98" s="29"/>
      <c r="D98" s="136" t="s">
        <v>344</v>
      </c>
      <c r="F98" s="139" t="s">
        <v>1179</v>
      </c>
      <c r="L98" s="29"/>
      <c r="M98" s="138"/>
      <c r="T98" s="49"/>
      <c r="AT98" s="17" t="s">
        <v>344</v>
      </c>
      <c r="AU98" s="17" t="s">
        <v>78</v>
      </c>
    </row>
    <row r="99" spans="2:65" s="1" customFormat="1" ht="16.5" customHeight="1" x14ac:dyDescent="0.2">
      <c r="B99" s="123"/>
      <c r="C99" s="124" t="s">
        <v>173</v>
      </c>
      <c r="D99" s="124" t="s">
        <v>132</v>
      </c>
      <c r="E99" s="125" t="s">
        <v>1180</v>
      </c>
      <c r="F99" s="126" t="s">
        <v>1181</v>
      </c>
      <c r="G99" s="127" t="s">
        <v>712</v>
      </c>
      <c r="H99" s="128">
        <v>1</v>
      </c>
      <c r="I99" s="129"/>
      <c r="J99" s="129">
        <f>ROUND(I99*H99,2)</f>
        <v>0</v>
      </c>
      <c r="K99" s="126" t="s">
        <v>136</v>
      </c>
      <c r="L99" s="29"/>
      <c r="M99" s="130" t="s">
        <v>3</v>
      </c>
      <c r="N99" s="131" t="s">
        <v>41</v>
      </c>
      <c r="O99" s="132">
        <v>0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654</v>
      </c>
      <c r="AT99" s="134" t="s">
        <v>132</v>
      </c>
      <c r="AU99" s="134" t="s">
        <v>78</v>
      </c>
      <c r="AY99" s="17" t="s">
        <v>130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78</v>
      </c>
      <c r="BK99" s="135">
        <f>ROUND(I99*H99,2)</f>
        <v>0</v>
      </c>
      <c r="BL99" s="17" t="s">
        <v>654</v>
      </c>
      <c r="BM99" s="134" t="s">
        <v>1182</v>
      </c>
    </row>
    <row r="100" spans="2:65" s="1" customFormat="1" x14ac:dyDescent="0.2">
      <c r="B100" s="29"/>
      <c r="D100" s="136" t="s">
        <v>139</v>
      </c>
      <c r="F100" s="137" t="s">
        <v>1181</v>
      </c>
      <c r="L100" s="29"/>
      <c r="M100" s="138"/>
      <c r="T100" s="49"/>
      <c r="AT100" s="17" t="s">
        <v>139</v>
      </c>
      <c r="AU100" s="17" t="s">
        <v>78</v>
      </c>
    </row>
    <row r="101" spans="2:65" s="1" customFormat="1" ht="86.4" x14ac:dyDescent="0.2">
      <c r="B101" s="29"/>
      <c r="D101" s="136" t="s">
        <v>140</v>
      </c>
      <c r="F101" s="139" t="s">
        <v>1183</v>
      </c>
      <c r="L101" s="29"/>
      <c r="M101" s="138"/>
      <c r="T101" s="49"/>
      <c r="AT101" s="17" t="s">
        <v>140</v>
      </c>
      <c r="AU101" s="17" t="s">
        <v>78</v>
      </c>
    </row>
    <row r="102" spans="2:65" s="1" customFormat="1" ht="16.5" customHeight="1" x14ac:dyDescent="0.2">
      <c r="B102" s="123"/>
      <c r="C102" s="124" t="s">
        <v>178</v>
      </c>
      <c r="D102" s="124" t="s">
        <v>132</v>
      </c>
      <c r="E102" s="125" t="s">
        <v>1184</v>
      </c>
      <c r="F102" s="126" t="s">
        <v>1185</v>
      </c>
      <c r="G102" s="127" t="s">
        <v>712</v>
      </c>
      <c r="H102" s="128">
        <v>1</v>
      </c>
      <c r="I102" s="129"/>
      <c r="J102" s="129">
        <f>ROUND(I102*H102,2)</f>
        <v>0</v>
      </c>
      <c r="K102" s="126" t="s">
        <v>136</v>
      </c>
      <c r="L102" s="29"/>
      <c r="M102" s="130" t="s">
        <v>3</v>
      </c>
      <c r="N102" s="131" t="s">
        <v>41</v>
      </c>
      <c r="O102" s="132">
        <v>0</v>
      </c>
      <c r="P102" s="132">
        <f>O102*H102</f>
        <v>0</v>
      </c>
      <c r="Q102" s="132">
        <v>0</v>
      </c>
      <c r="R102" s="132">
        <f>Q102*H102</f>
        <v>0</v>
      </c>
      <c r="S102" s="132">
        <v>0</v>
      </c>
      <c r="T102" s="133">
        <f>S102*H102</f>
        <v>0</v>
      </c>
      <c r="AR102" s="134" t="s">
        <v>654</v>
      </c>
      <c r="AT102" s="134" t="s">
        <v>132</v>
      </c>
      <c r="AU102" s="134" t="s">
        <v>78</v>
      </c>
      <c r="AY102" s="17" t="s">
        <v>130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7" t="s">
        <v>78</v>
      </c>
      <c r="BK102" s="135">
        <f>ROUND(I102*H102,2)</f>
        <v>0</v>
      </c>
      <c r="BL102" s="17" t="s">
        <v>654</v>
      </c>
      <c r="BM102" s="134" t="s">
        <v>1186</v>
      </c>
    </row>
    <row r="103" spans="2:65" s="1" customFormat="1" x14ac:dyDescent="0.2">
      <c r="B103" s="29"/>
      <c r="D103" s="136" t="s">
        <v>139</v>
      </c>
      <c r="F103" s="137" t="s">
        <v>1185</v>
      </c>
      <c r="L103" s="29"/>
      <c r="M103" s="138"/>
      <c r="T103" s="49"/>
      <c r="AT103" s="17" t="s">
        <v>139</v>
      </c>
      <c r="AU103" s="17" t="s">
        <v>78</v>
      </c>
    </row>
    <row r="104" spans="2:65" s="1" customFormat="1" ht="57.6" x14ac:dyDescent="0.2">
      <c r="B104" s="29"/>
      <c r="D104" s="136" t="s">
        <v>140</v>
      </c>
      <c r="F104" s="139" t="s">
        <v>1187</v>
      </c>
      <c r="L104" s="29"/>
      <c r="M104" s="138"/>
      <c r="T104" s="49"/>
      <c r="AT104" s="17" t="s">
        <v>140</v>
      </c>
      <c r="AU104" s="17" t="s">
        <v>78</v>
      </c>
    </row>
    <row r="105" spans="2:65" s="1" customFormat="1" ht="16.5" customHeight="1" x14ac:dyDescent="0.2">
      <c r="B105" s="123"/>
      <c r="C105" s="124" t="s">
        <v>185</v>
      </c>
      <c r="D105" s="124" t="s">
        <v>132</v>
      </c>
      <c r="E105" s="125" t="s">
        <v>1188</v>
      </c>
      <c r="F105" s="126" t="s">
        <v>1189</v>
      </c>
      <c r="G105" s="127" t="s">
        <v>712</v>
      </c>
      <c r="H105" s="128">
        <v>1</v>
      </c>
      <c r="I105" s="129"/>
      <c r="J105" s="129">
        <f>ROUND(I105*H105,2)</f>
        <v>0</v>
      </c>
      <c r="K105" s="126" t="s">
        <v>136</v>
      </c>
      <c r="L105" s="29"/>
      <c r="M105" s="130" t="s">
        <v>3</v>
      </c>
      <c r="N105" s="131" t="s">
        <v>41</v>
      </c>
      <c r="O105" s="132">
        <v>0</v>
      </c>
      <c r="P105" s="132">
        <f>O105*H105</f>
        <v>0</v>
      </c>
      <c r="Q105" s="132">
        <v>0</v>
      </c>
      <c r="R105" s="132">
        <f>Q105*H105</f>
        <v>0</v>
      </c>
      <c r="S105" s="132">
        <v>0</v>
      </c>
      <c r="T105" s="133">
        <f>S105*H105</f>
        <v>0</v>
      </c>
      <c r="AR105" s="134" t="s">
        <v>654</v>
      </c>
      <c r="AT105" s="134" t="s">
        <v>132</v>
      </c>
      <c r="AU105" s="134" t="s">
        <v>78</v>
      </c>
      <c r="AY105" s="17" t="s">
        <v>130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78</v>
      </c>
      <c r="BK105" s="135">
        <f>ROUND(I105*H105,2)</f>
        <v>0</v>
      </c>
      <c r="BL105" s="17" t="s">
        <v>654</v>
      </c>
      <c r="BM105" s="134" t="s">
        <v>1190</v>
      </c>
    </row>
    <row r="106" spans="2:65" s="1" customFormat="1" x14ac:dyDescent="0.2">
      <c r="B106" s="29"/>
      <c r="D106" s="136" t="s">
        <v>139</v>
      </c>
      <c r="F106" s="137" t="s">
        <v>1191</v>
      </c>
      <c r="L106" s="29"/>
      <c r="M106" s="138"/>
      <c r="T106" s="49"/>
      <c r="AT106" s="17" t="s">
        <v>139</v>
      </c>
      <c r="AU106" s="17" t="s">
        <v>78</v>
      </c>
    </row>
    <row r="107" spans="2:65" s="1" customFormat="1" ht="48" x14ac:dyDescent="0.2">
      <c r="B107" s="29"/>
      <c r="D107" s="136" t="s">
        <v>140</v>
      </c>
      <c r="F107" s="139" t="s">
        <v>1192</v>
      </c>
      <c r="L107" s="29"/>
      <c r="M107" s="138"/>
      <c r="T107" s="49"/>
      <c r="AT107" s="17" t="s">
        <v>140</v>
      </c>
      <c r="AU107" s="17" t="s">
        <v>78</v>
      </c>
    </row>
    <row r="108" spans="2:65" s="1" customFormat="1" ht="28.8" x14ac:dyDescent="0.2">
      <c r="B108" s="29"/>
      <c r="D108" s="136" t="s">
        <v>344</v>
      </c>
      <c r="F108" s="139" t="s">
        <v>1193</v>
      </c>
      <c r="L108" s="29"/>
      <c r="M108" s="138"/>
      <c r="T108" s="49"/>
      <c r="AT108" s="17" t="s">
        <v>344</v>
      </c>
      <c r="AU108" s="17" t="s">
        <v>78</v>
      </c>
    </row>
    <row r="109" spans="2:65" s="1" customFormat="1" ht="16.5" customHeight="1" x14ac:dyDescent="0.2">
      <c r="B109" s="123"/>
      <c r="C109" s="124" t="s">
        <v>190</v>
      </c>
      <c r="D109" s="124" t="s">
        <v>132</v>
      </c>
      <c r="E109" s="125" t="s">
        <v>1194</v>
      </c>
      <c r="F109" s="126" t="s">
        <v>1195</v>
      </c>
      <c r="G109" s="127" t="s">
        <v>712</v>
      </c>
      <c r="H109" s="128">
        <v>1</v>
      </c>
      <c r="I109" s="129"/>
      <c r="J109" s="129">
        <f>ROUND(I109*H109,2)</f>
        <v>0</v>
      </c>
      <c r="K109" s="126" t="s">
        <v>136</v>
      </c>
      <c r="L109" s="29"/>
      <c r="M109" s="130" t="s">
        <v>3</v>
      </c>
      <c r="N109" s="131" t="s">
        <v>41</v>
      </c>
      <c r="O109" s="132">
        <v>0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654</v>
      </c>
      <c r="AT109" s="134" t="s">
        <v>132</v>
      </c>
      <c r="AU109" s="134" t="s">
        <v>78</v>
      </c>
      <c r="AY109" s="17" t="s">
        <v>130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78</v>
      </c>
      <c r="BK109" s="135">
        <f>ROUND(I109*H109,2)</f>
        <v>0</v>
      </c>
      <c r="BL109" s="17" t="s">
        <v>654</v>
      </c>
      <c r="BM109" s="134" t="s">
        <v>1196</v>
      </c>
    </row>
    <row r="110" spans="2:65" s="1" customFormat="1" x14ac:dyDescent="0.2">
      <c r="B110" s="29"/>
      <c r="D110" s="136" t="s">
        <v>139</v>
      </c>
      <c r="F110" s="137" t="s">
        <v>1195</v>
      </c>
      <c r="L110" s="29"/>
      <c r="M110" s="138"/>
      <c r="T110" s="49"/>
      <c r="AT110" s="17" t="s">
        <v>139</v>
      </c>
      <c r="AU110" s="17" t="s">
        <v>78</v>
      </c>
    </row>
    <row r="111" spans="2:65" s="1" customFormat="1" ht="48" x14ac:dyDescent="0.2">
      <c r="B111" s="29"/>
      <c r="D111" s="136" t="s">
        <v>140</v>
      </c>
      <c r="F111" s="139" t="s">
        <v>1197</v>
      </c>
      <c r="L111" s="29"/>
      <c r="M111" s="155"/>
      <c r="N111" s="156"/>
      <c r="O111" s="156"/>
      <c r="P111" s="156"/>
      <c r="Q111" s="156"/>
      <c r="R111" s="156"/>
      <c r="S111" s="156"/>
      <c r="T111" s="157"/>
      <c r="AT111" s="17" t="s">
        <v>140</v>
      </c>
      <c r="AU111" s="17" t="s">
        <v>78</v>
      </c>
    </row>
    <row r="112" spans="2:65" s="1" customFormat="1" ht="6.9" customHeight="1" x14ac:dyDescent="0.2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29"/>
    </row>
  </sheetData>
  <autoFilter ref="C79:K111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 x14ac:dyDescent="0.2"/>
  <cols>
    <col min="1" max="1" width="8.28515625" style="167" customWidth="1"/>
    <col min="2" max="2" width="1.7109375" style="167" customWidth="1"/>
    <col min="3" max="4" width="5" style="167" customWidth="1"/>
    <col min="5" max="5" width="11.7109375" style="167" customWidth="1"/>
    <col min="6" max="6" width="9.140625" style="167" customWidth="1"/>
    <col min="7" max="7" width="5" style="167" customWidth="1"/>
    <col min="8" max="8" width="77.85546875" style="167" customWidth="1"/>
    <col min="9" max="10" width="20" style="167" customWidth="1"/>
    <col min="11" max="11" width="1.7109375" style="167" customWidth="1"/>
  </cols>
  <sheetData>
    <row r="1" spans="2:11" customFormat="1" ht="37.5" customHeight="1" x14ac:dyDescent="0.2"/>
    <row r="2" spans="2:11" customFormat="1" ht="7.5" customHeight="1" x14ac:dyDescent="0.2">
      <c r="B2" s="168"/>
      <c r="C2" s="169"/>
      <c r="D2" s="169"/>
      <c r="E2" s="169"/>
      <c r="F2" s="169"/>
      <c r="G2" s="169"/>
      <c r="H2" s="169"/>
      <c r="I2" s="169"/>
      <c r="J2" s="169"/>
      <c r="K2" s="170"/>
    </row>
    <row r="3" spans="2:11" s="15" customFormat="1" ht="45" customHeight="1" x14ac:dyDescent="0.2">
      <c r="B3" s="171"/>
      <c r="C3" s="290" t="s">
        <v>1198</v>
      </c>
      <c r="D3" s="290"/>
      <c r="E3" s="290"/>
      <c r="F3" s="290"/>
      <c r="G3" s="290"/>
      <c r="H3" s="290"/>
      <c r="I3" s="290"/>
      <c r="J3" s="290"/>
      <c r="K3" s="172"/>
    </row>
    <row r="4" spans="2:11" customFormat="1" ht="25.5" customHeight="1" x14ac:dyDescent="0.3">
      <c r="B4" s="173"/>
      <c r="C4" s="295" t="s">
        <v>1199</v>
      </c>
      <c r="D4" s="295"/>
      <c r="E4" s="295"/>
      <c r="F4" s="295"/>
      <c r="G4" s="295"/>
      <c r="H4" s="295"/>
      <c r="I4" s="295"/>
      <c r="J4" s="295"/>
      <c r="K4" s="174"/>
    </row>
    <row r="5" spans="2:11" customFormat="1" ht="5.25" customHeight="1" x14ac:dyDescent="0.2">
      <c r="B5" s="173"/>
      <c r="C5" s="175"/>
      <c r="D5" s="175"/>
      <c r="E5" s="175"/>
      <c r="F5" s="175"/>
      <c r="G5" s="175"/>
      <c r="H5" s="175"/>
      <c r="I5" s="175"/>
      <c r="J5" s="175"/>
      <c r="K5" s="174"/>
    </row>
    <row r="6" spans="2:11" customFormat="1" ht="15" customHeight="1" x14ac:dyDescent="0.2">
      <c r="B6" s="173"/>
      <c r="C6" s="294" t="s">
        <v>1200</v>
      </c>
      <c r="D6" s="294"/>
      <c r="E6" s="294"/>
      <c r="F6" s="294"/>
      <c r="G6" s="294"/>
      <c r="H6" s="294"/>
      <c r="I6" s="294"/>
      <c r="J6" s="294"/>
      <c r="K6" s="174"/>
    </row>
    <row r="7" spans="2:11" customFormat="1" ht="15" customHeight="1" x14ac:dyDescent="0.2">
      <c r="B7" s="177"/>
      <c r="C7" s="294" t="s">
        <v>1201</v>
      </c>
      <c r="D7" s="294"/>
      <c r="E7" s="294"/>
      <c r="F7" s="294"/>
      <c r="G7" s="294"/>
      <c r="H7" s="294"/>
      <c r="I7" s="294"/>
      <c r="J7" s="294"/>
      <c r="K7" s="174"/>
    </row>
    <row r="8" spans="2:11" customFormat="1" ht="12.75" customHeight="1" x14ac:dyDescent="0.2">
      <c r="B8" s="177"/>
      <c r="C8" s="176"/>
      <c r="D8" s="176"/>
      <c r="E8" s="176"/>
      <c r="F8" s="176"/>
      <c r="G8" s="176"/>
      <c r="H8" s="176"/>
      <c r="I8" s="176"/>
      <c r="J8" s="176"/>
      <c r="K8" s="174"/>
    </row>
    <row r="9" spans="2:11" customFormat="1" ht="15" customHeight="1" x14ac:dyDescent="0.2">
      <c r="B9" s="177"/>
      <c r="C9" s="294" t="s">
        <v>1202</v>
      </c>
      <c r="D9" s="294"/>
      <c r="E9" s="294"/>
      <c r="F9" s="294"/>
      <c r="G9" s="294"/>
      <c r="H9" s="294"/>
      <c r="I9" s="294"/>
      <c r="J9" s="294"/>
      <c r="K9" s="174"/>
    </row>
    <row r="10" spans="2:11" customFormat="1" ht="15" customHeight="1" x14ac:dyDescent="0.2">
      <c r="B10" s="177"/>
      <c r="C10" s="176"/>
      <c r="D10" s="294" t="s">
        <v>1203</v>
      </c>
      <c r="E10" s="294"/>
      <c r="F10" s="294"/>
      <c r="G10" s="294"/>
      <c r="H10" s="294"/>
      <c r="I10" s="294"/>
      <c r="J10" s="294"/>
      <c r="K10" s="174"/>
    </row>
    <row r="11" spans="2:11" customFormat="1" ht="15" customHeight="1" x14ac:dyDescent="0.2">
      <c r="B11" s="177"/>
      <c r="C11" s="178"/>
      <c r="D11" s="294" t="s">
        <v>1204</v>
      </c>
      <c r="E11" s="294"/>
      <c r="F11" s="294"/>
      <c r="G11" s="294"/>
      <c r="H11" s="294"/>
      <c r="I11" s="294"/>
      <c r="J11" s="294"/>
      <c r="K11" s="174"/>
    </row>
    <row r="12" spans="2:11" customFormat="1" ht="15" customHeight="1" x14ac:dyDescent="0.2">
      <c r="B12" s="177"/>
      <c r="C12" s="178"/>
      <c r="D12" s="176"/>
      <c r="E12" s="176"/>
      <c r="F12" s="176"/>
      <c r="G12" s="176"/>
      <c r="H12" s="176"/>
      <c r="I12" s="176"/>
      <c r="J12" s="176"/>
      <c r="K12" s="174"/>
    </row>
    <row r="13" spans="2:11" customFormat="1" ht="15" customHeight="1" x14ac:dyDescent="0.2">
      <c r="B13" s="177"/>
      <c r="C13" s="178"/>
      <c r="D13" s="179" t="s">
        <v>1205</v>
      </c>
      <c r="E13" s="176"/>
      <c r="F13" s="176"/>
      <c r="G13" s="176"/>
      <c r="H13" s="176"/>
      <c r="I13" s="176"/>
      <c r="J13" s="176"/>
      <c r="K13" s="174"/>
    </row>
    <row r="14" spans="2:11" customFormat="1" ht="12.75" customHeight="1" x14ac:dyDescent="0.2">
      <c r="B14" s="177"/>
      <c r="C14" s="178"/>
      <c r="D14" s="178"/>
      <c r="E14" s="178"/>
      <c r="F14" s="178"/>
      <c r="G14" s="178"/>
      <c r="H14" s="178"/>
      <c r="I14" s="178"/>
      <c r="J14" s="178"/>
      <c r="K14" s="174"/>
    </row>
    <row r="15" spans="2:11" customFormat="1" ht="15" customHeight="1" x14ac:dyDescent="0.2">
      <c r="B15" s="177"/>
      <c r="C15" s="178"/>
      <c r="D15" s="294" t="s">
        <v>1206</v>
      </c>
      <c r="E15" s="294"/>
      <c r="F15" s="294"/>
      <c r="G15" s="294"/>
      <c r="H15" s="294"/>
      <c r="I15" s="294"/>
      <c r="J15" s="294"/>
      <c r="K15" s="174"/>
    </row>
    <row r="16" spans="2:11" customFormat="1" ht="15" customHeight="1" x14ac:dyDescent="0.2">
      <c r="B16" s="177"/>
      <c r="C16" s="178"/>
      <c r="D16" s="294" t="s">
        <v>1207</v>
      </c>
      <c r="E16" s="294"/>
      <c r="F16" s="294"/>
      <c r="G16" s="294"/>
      <c r="H16" s="294"/>
      <c r="I16" s="294"/>
      <c r="J16" s="294"/>
      <c r="K16" s="174"/>
    </row>
    <row r="17" spans="2:11" customFormat="1" ht="15" customHeight="1" x14ac:dyDescent="0.2">
      <c r="B17" s="177"/>
      <c r="C17" s="178"/>
      <c r="D17" s="294" t="s">
        <v>1208</v>
      </c>
      <c r="E17" s="294"/>
      <c r="F17" s="294"/>
      <c r="G17" s="294"/>
      <c r="H17" s="294"/>
      <c r="I17" s="294"/>
      <c r="J17" s="294"/>
      <c r="K17" s="174"/>
    </row>
    <row r="18" spans="2:11" customFormat="1" ht="15" customHeight="1" x14ac:dyDescent="0.2">
      <c r="B18" s="177"/>
      <c r="C18" s="178"/>
      <c r="D18" s="178"/>
      <c r="E18" s="180" t="s">
        <v>77</v>
      </c>
      <c r="F18" s="294" t="s">
        <v>1209</v>
      </c>
      <c r="G18" s="294"/>
      <c r="H18" s="294"/>
      <c r="I18" s="294"/>
      <c r="J18" s="294"/>
      <c r="K18" s="174"/>
    </row>
    <row r="19" spans="2:11" customFormat="1" ht="15" customHeight="1" x14ac:dyDescent="0.2">
      <c r="B19" s="177"/>
      <c r="C19" s="178"/>
      <c r="D19" s="178"/>
      <c r="E19" s="180" t="s">
        <v>1210</v>
      </c>
      <c r="F19" s="294" t="s">
        <v>1211</v>
      </c>
      <c r="G19" s="294"/>
      <c r="H19" s="294"/>
      <c r="I19" s="294"/>
      <c r="J19" s="294"/>
      <c r="K19" s="174"/>
    </row>
    <row r="20" spans="2:11" customFormat="1" ht="15" customHeight="1" x14ac:dyDescent="0.2">
      <c r="B20" s="177"/>
      <c r="C20" s="178"/>
      <c r="D20" s="178"/>
      <c r="E20" s="180" t="s">
        <v>1212</v>
      </c>
      <c r="F20" s="294" t="s">
        <v>1213</v>
      </c>
      <c r="G20" s="294"/>
      <c r="H20" s="294"/>
      <c r="I20" s="294"/>
      <c r="J20" s="294"/>
      <c r="K20" s="174"/>
    </row>
    <row r="21" spans="2:11" customFormat="1" ht="15" customHeight="1" x14ac:dyDescent="0.2">
      <c r="B21" s="177"/>
      <c r="C21" s="178"/>
      <c r="D21" s="178"/>
      <c r="E21" s="180" t="s">
        <v>1214</v>
      </c>
      <c r="F21" s="294" t="s">
        <v>1215</v>
      </c>
      <c r="G21" s="294"/>
      <c r="H21" s="294"/>
      <c r="I21" s="294"/>
      <c r="J21" s="294"/>
      <c r="K21" s="174"/>
    </row>
    <row r="22" spans="2:11" customFormat="1" ht="15" customHeight="1" x14ac:dyDescent="0.2">
      <c r="B22" s="177"/>
      <c r="C22" s="178"/>
      <c r="D22" s="178"/>
      <c r="E22" s="180" t="s">
        <v>648</v>
      </c>
      <c r="F22" s="294" t="s">
        <v>649</v>
      </c>
      <c r="G22" s="294"/>
      <c r="H22" s="294"/>
      <c r="I22" s="294"/>
      <c r="J22" s="294"/>
      <c r="K22" s="174"/>
    </row>
    <row r="23" spans="2:11" customFormat="1" ht="15" customHeight="1" x14ac:dyDescent="0.2">
      <c r="B23" s="177"/>
      <c r="C23" s="178"/>
      <c r="D23" s="178"/>
      <c r="E23" s="180" t="s">
        <v>1216</v>
      </c>
      <c r="F23" s="294" t="s">
        <v>1217</v>
      </c>
      <c r="G23" s="294"/>
      <c r="H23" s="294"/>
      <c r="I23" s="294"/>
      <c r="J23" s="294"/>
      <c r="K23" s="174"/>
    </row>
    <row r="24" spans="2:11" customFormat="1" ht="12.75" customHeight="1" x14ac:dyDescent="0.2">
      <c r="B24" s="177"/>
      <c r="C24" s="178"/>
      <c r="D24" s="178"/>
      <c r="E24" s="178"/>
      <c r="F24" s="178"/>
      <c r="G24" s="178"/>
      <c r="H24" s="178"/>
      <c r="I24" s="178"/>
      <c r="J24" s="178"/>
      <c r="K24" s="174"/>
    </row>
    <row r="25" spans="2:11" customFormat="1" ht="15" customHeight="1" x14ac:dyDescent="0.2">
      <c r="B25" s="177"/>
      <c r="C25" s="294" t="s">
        <v>1218</v>
      </c>
      <c r="D25" s="294"/>
      <c r="E25" s="294"/>
      <c r="F25" s="294"/>
      <c r="G25" s="294"/>
      <c r="H25" s="294"/>
      <c r="I25" s="294"/>
      <c r="J25" s="294"/>
      <c r="K25" s="174"/>
    </row>
    <row r="26" spans="2:11" customFormat="1" ht="15" customHeight="1" x14ac:dyDescent="0.2">
      <c r="B26" s="177"/>
      <c r="C26" s="294" t="s">
        <v>1219</v>
      </c>
      <c r="D26" s="294"/>
      <c r="E26" s="294"/>
      <c r="F26" s="294"/>
      <c r="G26" s="294"/>
      <c r="H26" s="294"/>
      <c r="I26" s="294"/>
      <c r="J26" s="294"/>
      <c r="K26" s="174"/>
    </row>
    <row r="27" spans="2:11" customFormat="1" ht="15" customHeight="1" x14ac:dyDescent="0.2">
      <c r="B27" s="177"/>
      <c r="C27" s="176"/>
      <c r="D27" s="294" t="s">
        <v>1220</v>
      </c>
      <c r="E27" s="294"/>
      <c r="F27" s="294"/>
      <c r="G27" s="294"/>
      <c r="H27" s="294"/>
      <c r="I27" s="294"/>
      <c r="J27" s="294"/>
      <c r="K27" s="174"/>
    </row>
    <row r="28" spans="2:11" customFormat="1" ht="15" customHeight="1" x14ac:dyDescent="0.2">
      <c r="B28" s="177"/>
      <c r="C28" s="178"/>
      <c r="D28" s="294" t="s">
        <v>1221</v>
      </c>
      <c r="E28" s="294"/>
      <c r="F28" s="294"/>
      <c r="G28" s="294"/>
      <c r="H28" s="294"/>
      <c r="I28" s="294"/>
      <c r="J28" s="294"/>
      <c r="K28" s="174"/>
    </row>
    <row r="29" spans="2:11" customFormat="1" ht="12.75" customHeight="1" x14ac:dyDescent="0.2">
      <c r="B29" s="177"/>
      <c r="C29" s="178"/>
      <c r="D29" s="178"/>
      <c r="E29" s="178"/>
      <c r="F29" s="178"/>
      <c r="G29" s="178"/>
      <c r="H29" s="178"/>
      <c r="I29" s="178"/>
      <c r="J29" s="178"/>
      <c r="K29" s="174"/>
    </row>
    <row r="30" spans="2:11" customFormat="1" ht="15" customHeight="1" x14ac:dyDescent="0.2">
      <c r="B30" s="177"/>
      <c r="C30" s="178"/>
      <c r="D30" s="294" t="s">
        <v>1222</v>
      </c>
      <c r="E30" s="294"/>
      <c r="F30" s="294"/>
      <c r="G30" s="294"/>
      <c r="H30" s="294"/>
      <c r="I30" s="294"/>
      <c r="J30" s="294"/>
      <c r="K30" s="174"/>
    </row>
    <row r="31" spans="2:11" customFormat="1" ht="15" customHeight="1" x14ac:dyDescent="0.2">
      <c r="B31" s="177"/>
      <c r="C31" s="178"/>
      <c r="D31" s="294" t="s">
        <v>1223</v>
      </c>
      <c r="E31" s="294"/>
      <c r="F31" s="294"/>
      <c r="G31" s="294"/>
      <c r="H31" s="294"/>
      <c r="I31" s="294"/>
      <c r="J31" s="294"/>
      <c r="K31" s="174"/>
    </row>
    <row r="32" spans="2:11" customFormat="1" ht="12.75" customHeight="1" x14ac:dyDescent="0.2">
      <c r="B32" s="177"/>
      <c r="C32" s="178"/>
      <c r="D32" s="178"/>
      <c r="E32" s="178"/>
      <c r="F32" s="178"/>
      <c r="G32" s="178"/>
      <c r="H32" s="178"/>
      <c r="I32" s="178"/>
      <c r="J32" s="178"/>
      <c r="K32" s="174"/>
    </row>
    <row r="33" spans="2:11" customFormat="1" ht="15" customHeight="1" x14ac:dyDescent="0.2">
      <c r="B33" s="177"/>
      <c r="C33" s="178"/>
      <c r="D33" s="294" t="s">
        <v>1224</v>
      </c>
      <c r="E33" s="294"/>
      <c r="F33" s="294"/>
      <c r="G33" s="294"/>
      <c r="H33" s="294"/>
      <c r="I33" s="294"/>
      <c r="J33" s="294"/>
      <c r="K33" s="174"/>
    </row>
    <row r="34" spans="2:11" customFormat="1" ht="15" customHeight="1" x14ac:dyDescent="0.2">
      <c r="B34" s="177"/>
      <c r="C34" s="178"/>
      <c r="D34" s="294" t="s">
        <v>1225</v>
      </c>
      <c r="E34" s="294"/>
      <c r="F34" s="294"/>
      <c r="G34" s="294"/>
      <c r="H34" s="294"/>
      <c r="I34" s="294"/>
      <c r="J34" s="294"/>
      <c r="K34" s="174"/>
    </row>
    <row r="35" spans="2:11" customFormat="1" ht="15" customHeight="1" x14ac:dyDescent="0.2">
      <c r="B35" s="177"/>
      <c r="C35" s="178"/>
      <c r="D35" s="294" t="s">
        <v>1226</v>
      </c>
      <c r="E35" s="294"/>
      <c r="F35" s="294"/>
      <c r="G35" s="294"/>
      <c r="H35" s="294"/>
      <c r="I35" s="294"/>
      <c r="J35" s="294"/>
      <c r="K35" s="174"/>
    </row>
    <row r="36" spans="2:11" customFormat="1" ht="15" customHeight="1" x14ac:dyDescent="0.2">
      <c r="B36" s="177"/>
      <c r="C36" s="178"/>
      <c r="D36" s="176"/>
      <c r="E36" s="179" t="s">
        <v>116</v>
      </c>
      <c r="F36" s="176"/>
      <c r="G36" s="294" t="s">
        <v>1227</v>
      </c>
      <c r="H36" s="294"/>
      <c r="I36" s="294"/>
      <c r="J36" s="294"/>
      <c r="K36" s="174"/>
    </row>
    <row r="37" spans="2:11" customFormat="1" ht="30.75" customHeight="1" x14ac:dyDescent="0.2">
      <c r="B37" s="177"/>
      <c r="C37" s="178"/>
      <c r="D37" s="176"/>
      <c r="E37" s="179" t="s">
        <v>1228</v>
      </c>
      <c r="F37" s="176"/>
      <c r="G37" s="294" t="s">
        <v>1229</v>
      </c>
      <c r="H37" s="294"/>
      <c r="I37" s="294"/>
      <c r="J37" s="294"/>
      <c r="K37" s="174"/>
    </row>
    <row r="38" spans="2:11" customFormat="1" ht="15" customHeight="1" x14ac:dyDescent="0.2">
      <c r="B38" s="177"/>
      <c r="C38" s="178"/>
      <c r="D38" s="176"/>
      <c r="E38" s="179" t="s">
        <v>51</v>
      </c>
      <c r="F38" s="176"/>
      <c r="G38" s="294" t="s">
        <v>1230</v>
      </c>
      <c r="H38" s="294"/>
      <c r="I38" s="294"/>
      <c r="J38" s="294"/>
      <c r="K38" s="174"/>
    </row>
    <row r="39" spans="2:11" customFormat="1" ht="15" customHeight="1" x14ac:dyDescent="0.2">
      <c r="B39" s="177"/>
      <c r="C39" s="178"/>
      <c r="D39" s="176"/>
      <c r="E39" s="179" t="s">
        <v>52</v>
      </c>
      <c r="F39" s="176"/>
      <c r="G39" s="294" t="s">
        <v>1231</v>
      </c>
      <c r="H39" s="294"/>
      <c r="I39" s="294"/>
      <c r="J39" s="294"/>
      <c r="K39" s="174"/>
    </row>
    <row r="40" spans="2:11" customFormat="1" ht="15" customHeight="1" x14ac:dyDescent="0.2">
      <c r="B40" s="177"/>
      <c r="C40" s="178"/>
      <c r="D40" s="176"/>
      <c r="E40" s="179" t="s">
        <v>117</v>
      </c>
      <c r="F40" s="176"/>
      <c r="G40" s="294" t="s">
        <v>1232</v>
      </c>
      <c r="H40" s="294"/>
      <c r="I40" s="294"/>
      <c r="J40" s="294"/>
      <c r="K40" s="174"/>
    </row>
    <row r="41" spans="2:11" customFormat="1" ht="15" customHeight="1" x14ac:dyDescent="0.2">
      <c r="B41" s="177"/>
      <c r="C41" s="178"/>
      <c r="D41" s="176"/>
      <c r="E41" s="179" t="s">
        <v>118</v>
      </c>
      <c r="F41" s="176"/>
      <c r="G41" s="294" t="s">
        <v>1233</v>
      </c>
      <c r="H41" s="294"/>
      <c r="I41" s="294"/>
      <c r="J41" s="294"/>
      <c r="K41" s="174"/>
    </row>
    <row r="42" spans="2:11" customFormat="1" ht="15" customHeight="1" x14ac:dyDescent="0.2">
      <c r="B42" s="177"/>
      <c r="C42" s="178"/>
      <c r="D42" s="176"/>
      <c r="E42" s="179" t="s">
        <v>1234</v>
      </c>
      <c r="F42" s="176"/>
      <c r="G42" s="294" t="s">
        <v>1235</v>
      </c>
      <c r="H42" s="294"/>
      <c r="I42" s="294"/>
      <c r="J42" s="294"/>
      <c r="K42" s="174"/>
    </row>
    <row r="43" spans="2:11" customFormat="1" ht="15" customHeight="1" x14ac:dyDescent="0.2">
      <c r="B43" s="177"/>
      <c r="C43" s="178"/>
      <c r="D43" s="176"/>
      <c r="E43" s="179"/>
      <c r="F43" s="176"/>
      <c r="G43" s="294" t="s">
        <v>1236</v>
      </c>
      <c r="H43" s="294"/>
      <c r="I43" s="294"/>
      <c r="J43" s="294"/>
      <c r="K43" s="174"/>
    </row>
    <row r="44" spans="2:11" customFormat="1" ht="15" customHeight="1" x14ac:dyDescent="0.2">
      <c r="B44" s="177"/>
      <c r="C44" s="178"/>
      <c r="D44" s="176"/>
      <c r="E44" s="179" t="s">
        <v>1237</v>
      </c>
      <c r="F44" s="176"/>
      <c r="G44" s="294" t="s">
        <v>1238</v>
      </c>
      <c r="H44" s="294"/>
      <c r="I44" s="294"/>
      <c r="J44" s="294"/>
      <c r="K44" s="174"/>
    </row>
    <row r="45" spans="2:11" customFormat="1" ht="15" customHeight="1" x14ac:dyDescent="0.2">
      <c r="B45" s="177"/>
      <c r="C45" s="178"/>
      <c r="D45" s="176"/>
      <c r="E45" s="179" t="s">
        <v>120</v>
      </c>
      <c r="F45" s="176"/>
      <c r="G45" s="294" t="s">
        <v>1239</v>
      </c>
      <c r="H45" s="294"/>
      <c r="I45" s="294"/>
      <c r="J45" s="294"/>
      <c r="K45" s="174"/>
    </row>
    <row r="46" spans="2:11" customFormat="1" ht="12.75" customHeight="1" x14ac:dyDescent="0.2">
      <c r="B46" s="177"/>
      <c r="C46" s="178"/>
      <c r="D46" s="176"/>
      <c r="E46" s="176"/>
      <c r="F46" s="176"/>
      <c r="G46" s="176"/>
      <c r="H46" s="176"/>
      <c r="I46" s="176"/>
      <c r="J46" s="176"/>
      <c r="K46" s="174"/>
    </row>
    <row r="47" spans="2:11" customFormat="1" ht="15" customHeight="1" x14ac:dyDescent="0.2">
      <c r="B47" s="177"/>
      <c r="C47" s="178"/>
      <c r="D47" s="294" t="s">
        <v>1240</v>
      </c>
      <c r="E47" s="294"/>
      <c r="F47" s="294"/>
      <c r="G47" s="294"/>
      <c r="H47" s="294"/>
      <c r="I47" s="294"/>
      <c r="J47" s="294"/>
      <c r="K47" s="174"/>
    </row>
    <row r="48" spans="2:11" customFormat="1" ht="15" customHeight="1" x14ac:dyDescent="0.2">
      <c r="B48" s="177"/>
      <c r="C48" s="178"/>
      <c r="D48" s="178"/>
      <c r="E48" s="294" t="s">
        <v>1241</v>
      </c>
      <c r="F48" s="294"/>
      <c r="G48" s="294"/>
      <c r="H48" s="294"/>
      <c r="I48" s="294"/>
      <c r="J48" s="294"/>
      <c r="K48" s="174"/>
    </row>
    <row r="49" spans="2:11" customFormat="1" ht="15" customHeight="1" x14ac:dyDescent="0.2">
      <c r="B49" s="177"/>
      <c r="C49" s="178"/>
      <c r="D49" s="178"/>
      <c r="E49" s="294" t="s">
        <v>1242</v>
      </c>
      <c r="F49" s="294"/>
      <c r="G49" s="294"/>
      <c r="H49" s="294"/>
      <c r="I49" s="294"/>
      <c r="J49" s="294"/>
      <c r="K49" s="174"/>
    </row>
    <row r="50" spans="2:11" customFormat="1" ht="15" customHeight="1" x14ac:dyDescent="0.2">
      <c r="B50" s="177"/>
      <c r="C50" s="178"/>
      <c r="D50" s="178"/>
      <c r="E50" s="294" t="s">
        <v>1243</v>
      </c>
      <c r="F50" s="294"/>
      <c r="G50" s="294"/>
      <c r="H50" s="294"/>
      <c r="I50" s="294"/>
      <c r="J50" s="294"/>
      <c r="K50" s="174"/>
    </row>
    <row r="51" spans="2:11" customFormat="1" ht="15" customHeight="1" x14ac:dyDescent="0.2">
      <c r="B51" s="177"/>
      <c r="C51" s="178"/>
      <c r="D51" s="294" t="s">
        <v>1244</v>
      </c>
      <c r="E51" s="294"/>
      <c r="F51" s="294"/>
      <c r="G51" s="294"/>
      <c r="H51" s="294"/>
      <c r="I51" s="294"/>
      <c r="J51" s="294"/>
      <c r="K51" s="174"/>
    </row>
    <row r="52" spans="2:11" customFormat="1" ht="25.5" customHeight="1" x14ac:dyDescent="0.3">
      <c r="B52" s="173"/>
      <c r="C52" s="295" t="s">
        <v>1245</v>
      </c>
      <c r="D52" s="295"/>
      <c r="E52" s="295"/>
      <c r="F52" s="295"/>
      <c r="G52" s="295"/>
      <c r="H52" s="295"/>
      <c r="I52" s="295"/>
      <c r="J52" s="295"/>
      <c r="K52" s="174"/>
    </row>
    <row r="53" spans="2:11" customFormat="1" ht="5.25" customHeight="1" x14ac:dyDescent="0.2">
      <c r="B53" s="173"/>
      <c r="C53" s="175"/>
      <c r="D53" s="175"/>
      <c r="E53" s="175"/>
      <c r="F53" s="175"/>
      <c r="G53" s="175"/>
      <c r="H53" s="175"/>
      <c r="I53" s="175"/>
      <c r="J53" s="175"/>
      <c r="K53" s="174"/>
    </row>
    <row r="54" spans="2:11" customFormat="1" ht="15" customHeight="1" x14ac:dyDescent="0.2">
      <c r="B54" s="173"/>
      <c r="C54" s="294" t="s">
        <v>1246</v>
      </c>
      <c r="D54" s="294"/>
      <c r="E54" s="294"/>
      <c r="F54" s="294"/>
      <c r="G54" s="294"/>
      <c r="H54" s="294"/>
      <c r="I54" s="294"/>
      <c r="J54" s="294"/>
      <c r="K54" s="174"/>
    </row>
    <row r="55" spans="2:11" customFormat="1" ht="15" customHeight="1" x14ac:dyDescent="0.2">
      <c r="B55" s="173"/>
      <c r="C55" s="294" t="s">
        <v>1247</v>
      </c>
      <c r="D55" s="294"/>
      <c r="E55" s="294"/>
      <c r="F55" s="294"/>
      <c r="G55" s="294"/>
      <c r="H55" s="294"/>
      <c r="I55" s="294"/>
      <c r="J55" s="294"/>
      <c r="K55" s="174"/>
    </row>
    <row r="56" spans="2:11" customFormat="1" ht="12.75" customHeight="1" x14ac:dyDescent="0.2">
      <c r="B56" s="173"/>
      <c r="C56" s="176"/>
      <c r="D56" s="176"/>
      <c r="E56" s="176"/>
      <c r="F56" s="176"/>
      <c r="G56" s="176"/>
      <c r="H56" s="176"/>
      <c r="I56" s="176"/>
      <c r="J56" s="176"/>
      <c r="K56" s="174"/>
    </row>
    <row r="57" spans="2:11" customFormat="1" ht="15" customHeight="1" x14ac:dyDescent="0.2">
      <c r="B57" s="173"/>
      <c r="C57" s="294" t="s">
        <v>1248</v>
      </c>
      <c r="D57" s="294"/>
      <c r="E57" s="294"/>
      <c r="F57" s="294"/>
      <c r="G57" s="294"/>
      <c r="H57" s="294"/>
      <c r="I57" s="294"/>
      <c r="J57" s="294"/>
      <c r="K57" s="174"/>
    </row>
    <row r="58" spans="2:11" customFormat="1" ht="15" customHeight="1" x14ac:dyDescent="0.2">
      <c r="B58" s="173"/>
      <c r="C58" s="178"/>
      <c r="D58" s="294" t="s">
        <v>1249</v>
      </c>
      <c r="E58" s="294"/>
      <c r="F58" s="294"/>
      <c r="G58" s="294"/>
      <c r="H58" s="294"/>
      <c r="I58" s="294"/>
      <c r="J58" s="294"/>
      <c r="K58" s="174"/>
    </row>
    <row r="59" spans="2:11" customFormat="1" ht="15" customHeight="1" x14ac:dyDescent="0.2">
      <c r="B59" s="173"/>
      <c r="C59" s="178"/>
      <c r="D59" s="294" t="s">
        <v>1250</v>
      </c>
      <c r="E59" s="294"/>
      <c r="F59" s="294"/>
      <c r="G59" s="294"/>
      <c r="H59" s="294"/>
      <c r="I59" s="294"/>
      <c r="J59" s="294"/>
      <c r="K59" s="174"/>
    </row>
    <row r="60" spans="2:11" customFormat="1" ht="15" customHeight="1" x14ac:dyDescent="0.2">
      <c r="B60" s="173"/>
      <c r="C60" s="178"/>
      <c r="D60" s="294" t="s">
        <v>1251</v>
      </c>
      <c r="E60" s="294"/>
      <c r="F60" s="294"/>
      <c r="G60" s="294"/>
      <c r="H60" s="294"/>
      <c r="I60" s="294"/>
      <c r="J60" s="294"/>
      <c r="K60" s="174"/>
    </row>
    <row r="61" spans="2:11" customFormat="1" ht="15" customHeight="1" x14ac:dyDescent="0.2">
      <c r="B61" s="173"/>
      <c r="C61" s="178"/>
      <c r="D61" s="294" t="s">
        <v>1252</v>
      </c>
      <c r="E61" s="294"/>
      <c r="F61" s="294"/>
      <c r="G61" s="294"/>
      <c r="H61" s="294"/>
      <c r="I61" s="294"/>
      <c r="J61" s="294"/>
      <c r="K61" s="174"/>
    </row>
    <row r="62" spans="2:11" customFormat="1" ht="15" customHeight="1" x14ac:dyDescent="0.2">
      <c r="B62" s="173"/>
      <c r="C62" s="178"/>
      <c r="D62" s="293" t="s">
        <v>1253</v>
      </c>
      <c r="E62" s="293"/>
      <c r="F62" s="293"/>
      <c r="G62" s="293"/>
      <c r="H62" s="293"/>
      <c r="I62" s="293"/>
      <c r="J62" s="293"/>
      <c r="K62" s="174"/>
    </row>
    <row r="63" spans="2:11" customFormat="1" ht="15" customHeight="1" x14ac:dyDescent="0.2">
      <c r="B63" s="173"/>
      <c r="C63" s="178"/>
      <c r="D63" s="294" t="s">
        <v>1254</v>
      </c>
      <c r="E63" s="294"/>
      <c r="F63" s="294"/>
      <c r="G63" s="294"/>
      <c r="H63" s="294"/>
      <c r="I63" s="294"/>
      <c r="J63" s="294"/>
      <c r="K63" s="174"/>
    </row>
    <row r="64" spans="2:11" customFormat="1" ht="12.75" customHeight="1" x14ac:dyDescent="0.2">
      <c r="B64" s="173"/>
      <c r="C64" s="178"/>
      <c r="D64" s="178"/>
      <c r="E64" s="181"/>
      <c r="F64" s="178"/>
      <c r="G64" s="178"/>
      <c r="H64" s="178"/>
      <c r="I64" s="178"/>
      <c r="J64" s="178"/>
      <c r="K64" s="174"/>
    </row>
    <row r="65" spans="2:11" customFormat="1" ht="15" customHeight="1" x14ac:dyDescent="0.2">
      <c r="B65" s="173"/>
      <c r="C65" s="178"/>
      <c r="D65" s="294" t="s">
        <v>1255</v>
      </c>
      <c r="E65" s="294"/>
      <c r="F65" s="294"/>
      <c r="G65" s="294"/>
      <c r="H65" s="294"/>
      <c r="I65" s="294"/>
      <c r="J65" s="294"/>
      <c r="K65" s="174"/>
    </row>
    <row r="66" spans="2:11" customFormat="1" ht="15" customHeight="1" x14ac:dyDescent="0.2">
      <c r="B66" s="173"/>
      <c r="C66" s="178"/>
      <c r="D66" s="293" t="s">
        <v>1256</v>
      </c>
      <c r="E66" s="293"/>
      <c r="F66" s="293"/>
      <c r="G66" s="293"/>
      <c r="H66" s="293"/>
      <c r="I66" s="293"/>
      <c r="J66" s="293"/>
      <c r="K66" s="174"/>
    </row>
    <row r="67" spans="2:11" customFormat="1" ht="15" customHeight="1" x14ac:dyDescent="0.2">
      <c r="B67" s="173"/>
      <c r="C67" s="178"/>
      <c r="D67" s="294" t="s">
        <v>1257</v>
      </c>
      <c r="E67" s="294"/>
      <c r="F67" s="294"/>
      <c r="G67" s="294"/>
      <c r="H67" s="294"/>
      <c r="I67" s="294"/>
      <c r="J67" s="294"/>
      <c r="K67" s="174"/>
    </row>
    <row r="68" spans="2:11" customFormat="1" ht="15" customHeight="1" x14ac:dyDescent="0.2">
      <c r="B68" s="173"/>
      <c r="C68" s="178"/>
      <c r="D68" s="294" t="s">
        <v>1258</v>
      </c>
      <c r="E68" s="294"/>
      <c r="F68" s="294"/>
      <c r="G68" s="294"/>
      <c r="H68" s="294"/>
      <c r="I68" s="294"/>
      <c r="J68" s="294"/>
      <c r="K68" s="174"/>
    </row>
    <row r="69" spans="2:11" customFormat="1" ht="15" customHeight="1" x14ac:dyDescent="0.2">
      <c r="B69" s="173"/>
      <c r="C69" s="178"/>
      <c r="D69" s="294" t="s">
        <v>1259</v>
      </c>
      <c r="E69" s="294"/>
      <c r="F69" s="294"/>
      <c r="G69" s="294"/>
      <c r="H69" s="294"/>
      <c r="I69" s="294"/>
      <c r="J69" s="294"/>
      <c r="K69" s="174"/>
    </row>
    <row r="70" spans="2:11" customFormat="1" ht="15" customHeight="1" x14ac:dyDescent="0.2">
      <c r="B70" s="173"/>
      <c r="C70" s="178"/>
      <c r="D70" s="294" t="s">
        <v>1260</v>
      </c>
      <c r="E70" s="294"/>
      <c r="F70" s="294"/>
      <c r="G70" s="294"/>
      <c r="H70" s="294"/>
      <c r="I70" s="294"/>
      <c r="J70" s="294"/>
      <c r="K70" s="174"/>
    </row>
    <row r="71" spans="2:11" customFormat="1" ht="12.75" customHeight="1" x14ac:dyDescent="0.2">
      <c r="B71" s="182"/>
      <c r="C71" s="183"/>
      <c r="D71" s="183"/>
      <c r="E71" s="183"/>
      <c r="F71" s="183"/>
      <c r="G71" s="183"/>
      <c r="H71" s="183"/>
      <c r="I71" s="183"/>
      <c r="J71" s="183"/>
      <c r="K71" s="184"/>
    </row>
    <row r="72" spans="2:11" customFormat="1" ht="18.75" customHeight="1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6"/>
    </row>
    <row r="73" spans="2:11" customFormat="1" ht="18.75" customHeight="1" x14ac:dyDescent="0.2">
      <c r="B73" s="186"/>
      <c r="C73" s="186"/>
      <c r="D73" s="186"/>
      <c r="E73" s="186"/>
      <c r="F73" s="186"/>
      <c r="G73" s="186"/>
      <c r="H73" s="186"/>
      <c r="I73" s="186"/>
      <c r="J73" s="186"/>
      <c r="K73" s="186"/>
    </row>
    <row r="74" spans="2:11" customFormat="1" ht="7.5" customHeight="1" x14ac:dyDescent="0.2">
      <c r="B74" s="187"/>
      <c r="C74" s="188"/>
      <c r="D74" s="188"/>
      <c r="E74" s="188"/>
      <c r="F74" s="188"/>
      <c r="G74" s="188"/>
      <c r="H74" s="188"/>
      <c r="I74" s="188"/>
      <c r="J74" s="188"/>
      <c r="K74" s="189"/>
    </row>
    <row r="75" spans="2:11" customFormat="1" ht="45" customHeight="1" x14ac:dyDescent="0.2">
      <c r="B75" s="190"/>
      <c r="C75" s="292" t="s">
        <v>1261</v>
      </c>
      <c r="D75" s="292"/>
      <c r="E75" s="292"/>
      <c r="F75" s="292"/>
      <c r="G75" s="292"/>
      <c r="H75" s="292"/>
      <c r="I75" s="292"/>
      <c r="J75" s="292"/>
      <c r="K75" s="191"/>
    </row>
    <row r="76" spans="2:11" customFormat="1" ht="17.25" customHeight="1" x14ac:dyDescent="0.2">
      <c r="B76" s="190"/>
      <c r="C76" s="192" t="s">
        <v>1262</v>
      </c>
      <c r="D76" s="192"/>
      <c r="E76" s="192"/>
      <c r="F76" s="192" t="s">
        <v>1263</v>
      </c>
      <c r="G76" s="193"/>
      <c r="H76" s="192" t="s">
        <v>52</v>
      </c>
      <c r="I76" s="192" t="s">
        <v>55</v>
      </c>
      <c r="J76" s="192" t="s">
        <v>1264</v>
      </c>
      <c r="K76" s="191"/>
    </row>
    <row r="77" spans="2:11" customFormat="1" ht="17.25" customHeight="1" x14ac:dyDescent="0.2">
      <c r="B77" s="190"/>
      <c r="C77" s="194" t="s">
        <v>1265</v>
      </c>
      <c r="D77" s="194"/>
      <c r="E77" s="194"/>
      <c r="F77" s="195" t="s">
        <v>1266</v>
      </c>
      <c r="G77" s="196"/>
      <c r="H77" s="194"/>
      <c r="I77" s="194"/>
      <c r="J77" s="194" t="s">
        <v>1267</v>
      </c>
      <c r="K77" s="191"/>
    </row>
    <row r="78" spans="2:11" customFormat="1" ht="5.25" customHeight="1" x14ac:dyDescent="0.2">
      <c r="B78" s="190"/>
      <c r="C78" s="197"/>
      <c r="D78" s="197"/>
      <c r="E78" s="197"/>
      <c r="F78" s="197"/>
      <c r="G78" s="198"/>
      <c r="H78" s="197"/>
      <c r="I78" s="197"/>
      <c r="J78" s="197"/>
      <c r="K78" s="191"/>
    </row>
    <row r="79" spans="2:11" customFormat="1" ht="15" customHeight="1" x14ac:dyDescent="0.2">
      <c r="B79" s="190"/>
      <c r="C79" s="179" t="s">
        <v>51</v>
      </c>
      <c r="D79" s="199"/>
      <c r="E79" s="199"/>
      <c r="F79" s="200" t="s">
        <v>1268</v>
      </c>
      <c r="G79" s="201"/>
      <c r="H79" s="179" t="s">
        <v>1269</v>
      </c>
      <c r="I79" s="179" t="s">
        <v>1270</v>
      </c>
      <c r="J79" s="179">
        <v>20</v>
      </c>
      <c r="K79" s="191"/>
    </row>
    <row r="80" spans="2:11" customFormat="1" ht="15" customHeight="1" x14ac:dyDescent="0.2">
      <c r="B80" s="190"/>
      <c r="C80" s="179" t="s">
        <v>1271</v>
      </c>
      <c r="D80" s="179"/>
      <c r="E80" s="179"/>
      <c r="F80" s="200" t="s">
        <v>1268</v>
      </c>
      <c r="G80" s="201"/>
      <c r="H80" s="179" t="s">
        <v>1272</v>
      </c>
      <c r="I80" s="179" t="s">
        <v>1270</v>
      </c>
      <c r="J80" s="179">
        <v>120</v>
      </c>
      <c r="K80" s="191"/>
    </row>
    <row r="81" spans="2:11" customFormat="1" ht="15" customHeight="1" x14ac:dyDescent="0.2">
      <c r="B81" s="202"/>
      <c r="C81" s="179" t="s">
        <v>1273</v>
      </c>
      <c r="D81" s="179"/>
      <c r="E81" s="179"/>
      <c r="F81" s="200" t="s">
        <v>1274</v>
      </c>
      <c r="G81" s="201"/>
      <c r="H81" s="179" t="s">
        <v>1275</v>
      </c>
      <c r="I81" s="179" t="s">
        <v>1270</v>
      </c>
      <c r="J81" s="179">
        <v>50</v>
      </c>
      <c r="K81" s="191"/>
    </row>
    <row r="82" spans="2:11" customFormat="1" ht="15" customHeight="1" x14ac:dyDescent="0.2">
      <c r="B82" s="202"/>
      <c r="C82" s="179" t="s">
        <v>1276</v>
      </c>
      <c r="D82" s="179"/>
      <c r="E82" s="179"/>
      <c r="F82" s="200" t="s">
        <v>1268</v>
      </c>
      <c r="G82" s="201"/>
      <c r="H82" s="179" t="s">
        <v>1277</v>
      </c>
      <c r="I82" s="179" t="s">
        <v>1278</v>
      </c>
      <c r="J82" s="179"/>
      <c r="K82" s="191"/>
    </row>
    <row r="83" spans="2:11" customFormat="1" ht="15" customHeight="1" x14ac:dyDescent="0.2">
      <c r="B83" s="202"/>
      <c r="C83" s="179" t="s">
        <v>1279</v>
      </c>
      <c r="D83" s="179"/>
      <c r="E83" s="179"/>
      <c r="F83" s="200" t="s">
        <v>1274</v>
      </c>
      <c r="G83" s="179"/>
      <c r="H83" s="179" t="s">
        <v>1280</v>
      </c>
      <c r="I83" s="179" t="s">
        <v>1270</v>
      </c>
      <c r="J83" s="179">
        <v>15</v>
      </c>
      <c r="K83" s="191"/>
    </row>
    <row r="84" spans="2:11" customFormat="1" ht="15" customHeight="1" x14ac:dyDescent="0.2">
      <c r="B84" s="202"/>
      <c r="C84" s="179" t="s">
        <v>1281</v>
      </c>
      <c r="D84" s="179"/>
      <c r="E84" s="179"/>
      <c r="F84" s="200" t="s">
        <v>1274</v>
      </c>
      <c r="G84" s="179"/>
      <c r="H84" s="179" t="s">
        <v>1282</v>
      </c>
      <c r="I84" s="179" t="s">
        <v>1270</v>
      </c>
      <c r="J84" s="179">
        <v>15</v>
      </c>
      <c r="K84" s="191"/>
    </row>
    <row r="85" spans="2:11" customFormat="1" ht="15" customHeight="1" x14ac:dyDescent="0.2">
      <c r="B85" s="202"/>
      <c r="C85" s="179" t="s">
        <v>1283</v>
      </c>
      <c r="D85" s="179"/>
      <c r="E85" s="179"/>
      <c r="F85" s="200" t="s">
        <v>1274</v>
      </c>
      <c r="G85" s="179"/>
      <c r="H85" s="179" t="s">
        <v>1284</v>
      </c>
      <c r="I85" s="179" t="s">
        <v>1270</v>
      </c>
      <c r="J85" s="179">
        <v>20</v>
      </c>
      <c r="K85" s="191"/>
    </row>
    <row r="86" spans="2:11" customFormat="1" ht="15" customHeight="1" x14ac:dyDescent="0.2">
      <c r="B86" s="202"/>
      <c r="C86" s="179" t="s">
        <v>1285</v>
      </c>
      <c r="D86" s="179"/>
      <c r="E86" s="179"/>
      <c r="F86" s="200" t="s">
        <v>1274</v>
      </c>
      <c r="G86" s="179"/>
      <c r="H86" s="179" t="s">
        <v>1286</v>
      </c>
      <c r="I86" s="179" t="s">
        <v>1270</v>
      </c>
      <c r="J86" s="179">
        <v>20</v>
      </c>
      <c r="K86" s="191"/>
    </row>
    <row r="87" spans="2:11" customFormat="1" ht="15" customHeight="1" x14ac:dyDescent="0.2">
      <c r="B87" s="202"/>
      <c r="C87" s="179" t="s">
        <v>1287</v>
      </c>
      <c r="D87" s="179"/>
      <c r="E87" s="179"/>
      <c r="F87" s="200" t="s">
        <v>1274</v>
      </c>
      <c r="G87" s="201"/>
      <c r="H87" s="179" t="s">
        <v>1288</v>
      </c>
      <c r="I87" s="179" t="s">
        <v>1270</v>
      </c>
      <c r="J87" s="179">
        <v>50</v>
      </c>
      <c r="K87" s="191"/>
    </row>
    <row r="88" spans="2:11" customFormat="1" ht="15" customHeight="1" x14ac:dyDescent="0.2">
      <c r="B88" s="202"/>
      <c r="C88" s="179" t="s">
        <v>1289</v>
      </c>
      <c r="D88" s="179"/>
      <c r="E88" s="179"/>
      <c r="F88" s="200" t="s">
        <v>1274</v>
      </c>
      <c r="G88" s="201"/>
      <c r="H88" s="179" t="s">
        <v>1290</v>
      </c>
      <c r="I88" s="179" t="s">
        <v>1270</v>
      </c>
      <c r="J88" s="179">
        <v>20</v>
      </c>
      <c r="K88" s="191"/>
    </row>
    <row r="89" spans="2:11" customFormat="1" ht="15" customHeight="1" x14ac:dyDescent="0.2">
      <c r="B89" s="202"/>
      <c r="C89" s="179" t="s">
        <v>1291</v>
      </c>
      <c r="D89" s="179"/>
      <c r="E89" s="179"/>
      <c r="F89" s="200" t="s">
        <v>1274</v>
      </c>
      <c r="G89" s="201"/>
      <c r="H89" s="179" t="s">
        <v>1292</v>
      </c>
      <c r="I89" s="179" t="s">
        <v>1270</v>
      </c>
      <c r="J89" s="179">
        <v>20</v>
      </c>
      <c r="K89" s="191"/>
    </row>
    <row r="90" spans="2:11" customFormat="1" ht="15" customHeight="1" x14ac:dyDescent="0.2">
      <c r="B90" s="202"/>
      <c r="C90" s="179" t="s">
        <v>1293</v>
      </c>
      <c r="D90" s="179"/>
      <c r="E90" s="179"/>
      <c r="F90" s="200" t="s">
        <v>1274</v>
      </c>
      <c r="G90" s="201"/>
      <c r="H90" s="179" t="s">
        <v>1294</v>
      </c>
      <c r="I90" s="179" t="s">
        <v>1270</v>
      </c>
      <c r="J90" s="179">
        <v>50</v>
      </c>
      <c r="K90" s="191"/>
    </row>
    <row r="91" spans="2:11" customFormat="1" ht="15" customHeight="1" x14ac:dyDescent="0.2">
      <c r="B91" s="202"/>
      <c r="C91" s="179" t="s">
        <v>1295</v>
      </c>
      <c r="D91" s="179"/>
      <c r="E91" s="179"/>
      <c r="F91" s="200" t="s">
        <v>1274</v>
      </c>
      <c r="G91" s="201"/>
      <c r="H91" s="179" t="s">
        <v>1295</v>
      </c>
      <c r="I91" s="179" t="s">
        <v>1270</v>
      </c>
      <c r="J91" s="179">
        <v>50</v>
      </c>
      <c r="K91" s="191"/>
    </row>
    <row r="92" spans="2:11" customFormat="1" ht="15" customHeight="1" x14ac:dyDescent="0.2">
      <c r="B92" s="202"/>
      <c r="C92" s="179" t="s">
        <v>1296</v>
      </c>
      <c r="D92" s="179"/>
      <c r="E92" s="179"/>
      <c r="F92" s="200" t="s">
        <v>1274</v>
      </c>
      <c r="G92" s="201"/>
      <c r="H92" s="179" t="s">
        <v>1297</v>
      </c>
      <c r="I92" s="179" t="s">
        <v>1270</v>
      </c>
      <c r="J92" s="179">
        <v>255</v>
      </c>
      <c r="K92" s="191"/>
    </row>
    <row r="93" spans="2:11" customFormat="1" ht="15" customHeight="1" x14ac:dyDescent="0.2">
      <c r="B93" s="202"/>
      <c r="C93" s="179" t="s">
        <v>1298</v>
      </c>
      <c r="D93" s="179"/>
      <c r="E93" s="179"/>
      <c r="F93" s="200" t="s">
        <v>1268</v>
      </c>
      <c r="G93" s="201"/>
      <c r="H93" s="179" t="s">
        <v>1299</v>
      </c>
      <c r="I93" s="179" t="s">
        <v>1300</v>
      </c>
      <c r="J93" s="179"/>
      <c r="K93" s="191"/>
    </row>
    <row r="94" spans="2:11" customFormat="1" ht="15" customHeight="1" x14ac:dyDescent="0.2">
      <c r="B94" s="202"/>
      <c r="C94" s="179" t="s">
        <v>1301</v>
      </c>
      <c r="D94" s="179"/>
      <c r="E94" s="179"/>
      <c r="F94" s="200" t="s">
        <v>1268</v>
      </c>
      <c r="G94" s="201"/>
      <c r="H94" s="179" t="s">
        <v>1302</v>
      </c>
      <c r="I94" s="179" t="s">
        <v>1303</v>
      </c>
      <c r="J94" s="179"/>
      <c r="K94" s="191"/>
    </row>
    <row r="95" spans="2:11" customFormat="1" ht="15" customHeight="1" x14ac:dyDescent="0.2">
      <c r="B95" s="202"/>
      <c r="C95" s="179" t="s">
        <v>1304</v>
      </c>
      <c r="D95" s="179"/>
      <c r="E95" s="179"/>
      <c r="F95" s="200" t="s">
        <v>1268</v>
      </c>
      <c r="G95" s="201"/>
      <c r="H95" s="179" t="s">
        <v>1304</v>
      </c>
      <c r="I95" s="179" t="s">
        <v>1303</v>
      </c>
      <c r="J95" s="179"/>
      <c r="K95" s="191"/>
    </row>
    <row r="96" spans="2:11" customFormat="1" ht="15" customHeight="1" x14ac:dyDescent="0.2">
      <c r="B96" s="202"/>
      <c r="C96" s="179" t="s">
        <v>36</v>
      </c>
      <c r="D96" s="179"/>
      <c r="E96" s="179"/>
      <c r="F96" s="200" t="s">
        <v>1268</v>
      </c>
      <c r="G96" s="201"/>
      <c r="H96" s="179" t="s">
        <v>1305</v>
      </c>
      <c r="I96" s="179" t="s">
        <v>1303</v>
      </c>
      <c r="J96" s="179"/>
      <c r="K96" s="191"/>
    </row>
    <row r="97" spans="2:11" customFormat="1" ht="15" customHeight="1" x14ac:dyDescent="0.2">
      <c r="B97" s="202"/>
      <c r="C97" s="179" t="s">
        <v>46</v>
      </c>
      <c r="D97" s="179"/>
      <c r="E97" s="179"/>
      <c r="F97" s="200" t="s">
        <v>1268</v>
      </c>
      <c r="G97" s="201"/>
      <c r="H97" s="179" t="s">
        <v>1306</v>
      </c>
      <c r="I97" s="179" t="s">
        <v>1303</v>
      </c>
      <c r="J97" s="179"/>
      <c r="K97" s="191"/>
    </row>
    <row r="98" spans="2:11" customFormat="1" ht="15" customHeight="1" x14ac:dyDescent="0.2">
      <c r="B98" s="203"/>
      <c r="C98" s="204"/>
      <c r="D98" s="204"/>
      <c r="E98" s="204"/>
      <c r="F98" s="204"/>
      <c r="G98" s="204"/>
      <c r="H98" s="204"/>
      <c r="I98" s="204"/>
      <c r="J98" s="204"/>
      <c r="K98" s="205"/>
    </row>
    <row r="99" spans="2:11" customFormat="1" ht="18.75" customHeight="1" x14ac:dyDescent="0.2">
      <c r="B99" s="206"/>
      <c r="C99" s="207"/>
      <c r="D99" s="207"/>
      <c r="E99" s="207"/>
      <c r="F99" s="207"/>
      <c r="G99" s="207"/>
      <c r="H99" s="207"/>
      <c r="I99" s="207"/>
      <c r="J99" s="207"/>
      <c r="K99" s="206"/>
    </row>
    <row r="100" spans="2:11" customFormat="1" ht="18.75" customHeight="1" x14ac:dyDescent="0.2"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</row>
    <row r="101" spans="2:11" customFormat="1" ht="7.5" customHeight="1" x14ac:dyDescent="0.2">
      <c r="B101" s="187"/>
      <c r="C101" s="188"/>
      <c r="D101" s="188"/>
      <c r="E101" s="188"/>
      <c r="F101" s="188"/>
      <c r="G101" s="188"/>
      <c r="H101" s="188"/>
      <c r="I101" s="188"/>
      <c r="J101" s="188"/>
      <c r="K101" s="189"/>
    </row>
    <row r="102" spans="2:11" customFormat="1" ht="45" customHeight="1" x14ac:dyDescent="0.2">
      <c r="B102" s="190"/>
      <c r="C102" s="292" t="s">
        <v>1307</v>
      </c>
      <c r="D102" s="292"/>
      <c r="E102" s="292"/>
      <c r="F102" s="292"/>
      <c r="G102" s="292"/>
      <c r="H102" s="292"/>
      <c r="I102" s="292"/>
      <c r="J102" s="292"/>
      <c r="K102" s="191"/>
    </row>
    <row r="103" spans="2:11" customFormat="1" ht="17.25" customHeight="1" x14ac:dyDescent="0.2">
      <c r="B103" s="190"/>
      <c r="C103" s="192" t="s">
        <v>1262</v>
      </c>
      <c r="D103" s="192"/>
      <c r="E103" s="192"/>
      <c r="F103" s="192" t="s">
        <v>1263</v>
      </c>
      <c r="G103" s="193"/>
      <c r="H103" s="192" t="s">
        <v>52</v>
      </c>
      <c r="I103" s="192" t="s">
        <v>55</v>
      </c>
      <c r="J103" s="192" t="s">
        <v>1264</v>
      </c>
      <c r="K103" s="191"/>
    </row>
    <row r="104" spans="2:11" customFormat="1" ht="17.25" customHeight="1" x14ac:dyDescent="0.2">
      <c r="B104" s="190"/>
      <c r="C104" s="194" t="s">
        <v>1265</v>
      </c>
      <c r="D104" s="194"/>
      <c r="E104" s="194"/>
      <c r="F104" s="195" t="s">
        <v>1266</v>
      </c>
      <c r="G104" s="196"/>
      <c r="H104" s="194"/>
      <c r="I104" s="194"/>
      <c r="J104" s="194" t="s">
        <v>1267</v>
      </c>
      <c r="K104" s="191"/>
    </row>
    <row r="105" spans="2:11" customFormat="1" ht="5.25" customHeight="1" x14ac:dyDescent="0.2">
      <c r="B105" s="190"/>
      <c r="C105" s="192"/>
      <c r="D105" s="192"/>
      <c r="E105" s="192"/>
      <c r="F105" s="192"/>
      <c r="G105" s="208"/>
      <c r="H105" s="192"/>
      <c r="I105" s="192"/>
      <c r="J105" s="192"/>
      <c r="K105" s="191"/>
    </row>
    <row r="106" spans="2:11" customFormat="1" ht="15" customHeight="1" x14ac:dyDescent="0.2">
      <c r="B106" s="190"/>
      <c r="C106" s="179" t="s">
        <v>51</v>
      </c>
      <c r="D106" s="199"/>
      <c r="E106" s="199"/>
      <c r="F106" s="200" t="s">
        <v>1268</v>
      </c>
      <c r="G106" s="179"/>
      <c r="H106" s="179" t="s">
        <v>1308</v>
      </c>
      <c r="I106" s="179" t="s">
        <v>1270</v>
      </c>
      <c r="J106" s="179">
        <v>20</v>
      </c>
      <c r="K106" s="191"/>
    </row>
    <row r="107" spans="2:11" customFormat="1" ht="15" customHeight="1" x14ac:dyDescent="0.2">
      <c r="B107" s="190"/>
      <c r="C107" s="179" t="s">
        <v>1271</v>
      </c>
      <c r="D107" s="179"/>
      <c r="E107" s="179"/>
      <c r="F107" s="200" t="s">
        <v>1268</v>
      </c>
      <c r="G107" s="179"/>
      <c r="H107" s="179" t="s">
        <v>1308</v>
      </c>
      <c r="I107" s="179" t="s">
        <v>1270</v>
      </c>
      <c r="J107" s="179">
        <v>120</v>
      </c>
      <c r="K107" s="191"/>
    </row>
    <row r="108" spans="2:11" customFormat="1" ht="15" customHeight="1" x14ac:dyDescent="0.2">
      <c r="B108" s="202"/>
      <c r="C108" s="179" t="s">
        <v>1273</v>
      </c>
      <c r="D108" s="179"/>
      <c r="E108" s="179"/>
      <c r="F108" s="200" t="s">
        <v>1274</v>
      </c>
      <c r="G108" s="179"/>
      <c r="H108" s="179" t="s">
        <v>1308</v>
      </c>
      <c r="I108" s="179" t="s">
        <v>1270</v>
      </c>
      <c r="J108" s="179">
        <v>50</v>
      </c>
      <c r="K108" s="191"/>
    </row>
    <row r="109" spans="2:11" customFormat="1" ht="15" customHeight="1" x14ac:dyDescent="0.2">
      <c r="B109" s="202"/>
      <c r="C109" s="179" t="s">
        <v>1276</v>
      </c>
      <c r="D109" s="179"/>
      <c r="E109" s="179"/>
      <c r="F109" s="200" t="s">
        <v>1268</v>
      </c>
      <c r="G109" s="179"/>
      <c r="H109" s="179" t="s">
        <v>1308</v>
      </c>
      <c r="I109" s="179" t="s">
        <v>1278</v>
      </c>
      <c r="J109" s="179"/>
      <c r="K109" s="191"/>
    </row>
    <row r="110" spans="2:11" customFormat="1" ht="15" customHeight="1" x14ac:dyDescent="0.2">
      <c r="B110" s="202"/>
      <c r="C110" s="179" t="s">
        <v>1287</v>
      </c>
      <c r="D110" s="179"/>
      <c r="E110" s="179"/>
      <c r="F110" s="200" t="s">
        <v>1274</v>
      </c>
      <c r="G110" s="179"/>
      <c r="H110" s="179" t="s">
        <v>1308</v>
      </c>
      <c r="I110" s="179" t="s">
        <v>1270</v>
      </c>
      <c r="J110" s="179">
        <v>50</v>
      </c>
      <c r="K110" s="191"/>
    </row>
    <row r="111" spans="2:11" customFormat="1" ht="15" customHeight="1" x14ac:dyDescent="0.2">
      <c r="B111" s="202"/>
      <c r="C111" s="179" t="s">
        <v>1295</v>
      </c>
      <c r="D111" s="179"/>
      <c r="E111" s="179"/>
      <c r="F111" s="200" t="s">
        <v>1274</v>
      </c>
      <c r="G111" s="179"/>
      <c r="H111" s="179" t="s">
        <v>1308</v>
      </c>
      <c r="I111" s="179" t="s">
        <v>1270</v>
      </c>
      <c r="J111" s="179">
        <v>50</v>
      </c>
      <c r="K111" s="191"/>
    </row>
    <row r="112" spans="2:11" customFormat="1" ht="15" customHeight="1" x14ac:dyDescent="0.2">
      <c r="B112" s="202"/>
      <c r="C112" s="179" t="s">
        <v>1293</v>
      </c>
      <c r="D112" s="179"/>
      <c r="E112" s="179"/>
      <c r="F112" s="200" t="s">
        <v>1274</v>
      </c>
      <c r="G112" s="179"/>
      <c r="H112" s="179" t="s">
        <v>1308</v>
      </c>
      <c r="I112" s="179" t="s">
        <v>1270</v>
      </c>
      <c r="J112" s="179">
        <v>50</v>
      </c>
      <c r="K112" s="191"/>
    </row>
    <row r="113" spans="2:11" customFormat="1" ht="15" customHeight="1" x14ac:dyDescent="0.2">
      <c r="B113" s="202"/>
      <c r="C113" s="179" t="s">
        <v>51</v>
      </c>
      <c r="D113" s="179"/>
      <c r="E113" s="179"/>
      <c r="F113" s="200" t="s">
        <v>1268</v>
      </c>
      <c r="G113" s="179"/>
      <c r="H113" s="179" t="s">
        <v>1309</v>
      </c>
      <c r="I113" s="179" t="s">
        <v>1270</v>
      </c>
      <c r="J113" s="179">
        <v>20</v>
      </c>
      <c r="K113" s="191"/>
    </row>
    <row r="114" spans="2:11" customFormat="1" ht="15" customHeight="1" x14ac:dyDescent="0.2">
      <c r="B114" s="202"/>
      <c r="C114" s="179" t="s">
        <v>1310</v>
      </c>
      <c r="D114" s="179"/>
      <c r="E114" s="179"/>
      <c r="F114" s="200" t="s">
        <v>1268</v>
      </c>
      <c r="G114" s="179"/>
      <c r="H114" s="179" t="s">
        <v>1311</v>
      </c>
      <c r="I114" s="179" t="s">
        <v>1270</v>
      </c>
      <c r="J114" s="179">
        <v>120</v>
      </c>
      <c r="K114" s="191"/>
    </row>
    <row r="115" spans="2:11" customFormat="1" ht="15" customHeight="1" x14ac:dyDescent="0.2">
      <c r="B115" s="202"/>
      <c r="C115" s="179" t="s">
        <v>36</v>
      </c>
      <c r="D115" s="179"/>
      <c r="E115" s="179"/>
      <c r="F115" s="200" t="s">
        <v>1268</v>
      </c>
      <c r="G115" s="179"/>
      <c r="H115" s="179" t="s">
        <v>1312</v>
      </c>
      <c r="I115" s="179" t="s">
        <v>1303</v>
      </c>
      <c r="J115" s="179"/>
      <c r="K115" s="191"/>
    </row>
    <row r="116" spans="2:11" customFormat="1" ht="15" customHeight="1" x14ac:dyDescent="0.2">
      <c r="B116" s="202"/>
      <c r="C116" s="179" t="s">
        <v>46</v>
      </c>
      <c r="D116" s="179"/>
      <c r="E116" s="179"/>
      <c r="F116" s="200" t="s">
        <v>1268</v>
      </c>
      <c r="G116" s="179"/>
      <c r="H116" s="179" t="s">
        <v>1313</v>
      </c>
      <c r="I116" s="179" t="s">
        <v>1303</v>
      </c>
      <c r="J116" s="179"/>
      <c r="K116" s="191"/>
    </row>
    <row r="117" spans="2:11" customFormat="1" ht="15" customHeight="1" x14ac:dyDescent="0.2">
      <c r="B117" s="202"/>
      <c r="C117" s="179" t="s">
        <v>55</v>
      </c>
      <c r="D117" s="179"/>
      <c r="E117" s="179"/>
      <c r="F117" s="200" t="s">
        <v>1268</v>
      </c>
      <c r="G117" s="179"/>
      <c r="H117" s="179" t="s">
        <v>1314</v>
      </c>
      <c r="I117" s="179" t="s">
        <v>1315</v>
      </c>
      <c r="J117" s="179"/>
      <c r="K117" s="191"/>
    </row>
    <row r="118" spans="2:11" customFormat="1" ht="15" customHeight="1" x14ac:dyDescent="0.2">
      <c r="B118" s="203"/>
      <c r="C118" s="209"/>
      <c r="D118" s="209"/>
      <c r="E118" s="209"/>
      <c r="F118" s="209"/>
      <c r="G118" s="209"/>
      <c r="H118" s="209"/>
      <c r="I118" s="209"/>
      <c r="J118" s="209"/>
      <c r="K118" s="205"/>
    </row>
    <row r="119" spans="2:11" customFormat="1" ht="18.75" customHeight="1" x14ac:dyDescent="0.2">
      <c r="B119" s="210"/>
      <c r="C119" s="211"/>
      <c r="D119" s="211"/>
      <c r="E119" s="211"/>
      <c r="F119" s="212"/>
      <c r="G119" s="211"/>
      <c r="H119" s="211"/>
      <c r="I119" s="211"/>
      <c r="J119" s="211"/>
      <c r="K119" s="210"/>
    </row>
    <row r="120" spans="2:11" customFormat="1" ht="18.75" customHeight="1" x14ac:dyDescent="0.2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</row>
    <row r="121" spans="2:11" customFormat="1" ht="7.5" customHeight="1" x14ac:dyDescent="0.2">
      <c r="B121" s="213"/>
      <c r="C121" s="214"/>
      <c r="D121" s="214"/>
      <c r="E121" s="214"/>
      <c r="F121" s="214"/>
      <c r="G121" s="214"/>
      <c r="H121" s="214"/>
      <c r="I121" s="214"/>
      <c r="J121" s="214"/>
      <c r="K121" s="215"/>
    </row>
    <row r="122" spans="2:11" customFormat="1" ht="45" customHeight="1" x14ac:dyDescent="0.2">
      <c r="B122" s="216"/>
      <c r="C122" s="290" t="s">
        <v>1316</v>
      </c>
      <c r="D122" s="290"/>
      <c r="E122" s="290"/>
      <c r="F122" s="290"/>
      <c r="G122" s="290"/>
      <c r="H122" s="290"/>
      <c r="I122" s="290"/>
      <c r="J122" s="290"/>
      <c r="K122" s="217"/>
    </row>
    <row r="123" spans="2:11" customFormat="1" ht="17.25" customHeight="1" x14ac:dyDescent="0.2">
      <c r="B123" s="218"/>
      <c r="C123" s="192" t="s">
        <v>1262</v>
      </c>
      <c r="D123" s="192"/>
      <c r="E123" s="192"/>
      <c r="F123" s="192" t="s">
        <v>1263</v>
      </c>
      <c r="G123" s="193"/>
      <c r="H123" s="192" t="s">
        <v>52</v>
      </c>
      <c r="I123" s="192" t="s">
        <v>55</v>
      </c>
      <c r="J123" s="192" t="s">
        <v>1264</v>
      </c>
      <c r="K123" s="219"/>
    </row>
    <row r="124" spans="2:11" customFormat="1" ht="17.25" customHeight="1" x14ac:dyDescent="0.2">
      <c r="B124" s="218"/>
      <c r="C124" s="194" t="s">
        <v>1265</v>
      </c>
      <c r="D124" s="194"/>
      <c r="E124" s="194"/>
      <c r="F124" s="195" t="s">
        <v>1266</v>
      </c>
      <c r="G124" s="196"/>
      <c r="H124" s="194"/>
      <c r="I124" s="194"/>
      <c r="J124" s="194" t="s">
        <v>1267</v>
      </c>
      <c r="K124" s="219"/>
    </row>
    <row r="125" spans="2:11" customFormat="1" ht="5.25" customHeight="1" x14ac:dyDescent="0.2">
      <c r="B125" s="220"/>
      <c r="C125" s="197"/>
      <c r="D125" s="197"/>
      <c r="E125" s="197"/>
      <c r="F125" s="197"/>
      <c r="G125" s="221"/>
      <c r="H125" s="197"/>
      <c r="I125" s="197"/>
      <c r="J125" s="197"/>
      <c r="K125" s="222"/>
    </row>
    <row r="126" spans="2:11" customFormat="1" ht="15" customHeight="1" x14ac:dyDescent="0.2">
      <c r="B126" s="220"/>
      <c r="C126" s="179" t="s">
        <v>1271</v>
      </c>
      <c r="D126" s="199"/>
      <c r="E126" s="199"/>
      <c r="F126" s="200" t="s">
        <v>1268</v>
      </c>
      <c r="G126" s="179"/>
      <c r="H126" s="179" t="s">
        <v>1308</v>
      </c>
      <c r="I126" s="179" t="s">
        <v>1270</v>
      </c>
      <c r="J126" s="179">
        <v>120</v>
      </c>
      <c r="K126" s="223"/>
    </row>
    <row r="127" spans="2:11" customFormat="1" ht="15" customHeight="1" x14ac:dyDescent="0.2">
      <c r="B127" s="220"/>
      <c r="C127" s="179" t="s">
        <v>1317</v>
      </c>
      <c r="D127" s="179"/>
      <c r="E127" s="179"/>
      <c r="F127" s="200" t="s">
        <v>1268</v>
      </c>
      <c r="G127" s="179"/>
      <c r="H127" s="179" t="s">
        <v>1318</v>
      </c>
      <c r="I127" s="179" t="s">
        <v>1270</v>
      </c>
      <c r="J127" s="179" t="s">
        <v>1319</v>
      </c>
      <c r="K127" s="223"/>
    </row>
    <row r="128" spans="2:11" customFormat="1" ht="15" customHeight="1" x14ac:dyDescent="0.2">
      <c r="B128" s="220"/>
      <c r="C128" s="179" t="s">
        <v>1216</v>
      </c>
      <c r="D128" s="179"/>
      <c r="E128" s="179"/>
      <c r="F128" s="200" t="s">
        <v>1268</v>
      </c>
      <c r="G128" s="179"/>
      <c r="H128" s="179" t="s">
        <v>1320</v>
      </c>
      <c r="I128" s="179" t="s">
        <v>1270</v>
      </c>
      <c r="J128" s="179" t="s">
        <v>1319</v>
      </c>
      <c r="K128" s="223"/>
    </row>
    <row r="129" spans="2:11" customFormat="1" ht="15" customHeight="1" x14ac:dyDescent="0.2">
      <c r="B129" s="220"/>
      <c r="C129" s="179" t="s">
        <v>1279</v>
      </c>
      <c r="D129" s="179"/>
      <c r="E129" s="179"/>
      <c r="F129" s="200" t="s">
        <v>1274</v>
      </c>
      <c r="G129" s="179"/>
      <c r="H129" s="179" t="s">
        <v>1280</v>
      </c>
      <c r="I129" s="179" t="s">
        <v>1270</v>
      </c>
      <c r="J129" s="179">
        <v>15</v>
      </c>
      <c r="K129" s="223"/>
    </row>
    <row r="130" spans="2:11" customFormat="1" ht="15" customHeight="1" x14ac:dyDescent="0.2">
      <c r="B130" s="220"/>
      <c r="C130" s="179" t="s">
        <v>1281</v>
      </c>
      <c r="D130" s="179"/>
      <c r="E130" s="179"/>
      <c r="F130" s="200" t="s">
        <v>1274</v>
      </c>
      <c r="G130" s="179"/>
      <c r="H130" s="179" t="s">
        <v>1282</v>
      </c>
      <c r="I130" s="179" t="s">
        <v>1270</v>
      </c>
      <c r="J130" s="179">
        <v>15</v>
      </c>
      <c r="K130" s="223"/>
    </row>
    <row r="131" spans="2:11" customFormat="1" ht="15" customHeight="1" x14ac:dyDescent="0.2">
      <c r="B131" s="220"/>
      <c r="C131" s="179" t="s">
        <v>1283</v>
      </c>
      <c r="D131" s="179"/>
      <c r="E131" s="179"/>
      <c r="F131" s="200" t="s">
        <v>1274</v>
      </c>
      <c r="G131" s="179"/>
      <c r="H131" s="179" t="s">
        <v>1284</v>
      </c>
      <c r="I131" s="179" t="s">
        <v>1270</v>
      </c>
      <c r="J131" s="179">
        <v>20</v>
      </c>
      <c r="K131" s="223"/>
    </row>
    <row r="132" spans="2:11" customFormat="1" ht="15" customHeight="1" x14ac:dyDescent="0.2">
      <c r="B132" s="220"/>
      <c r="C132" s="179" t="s">
        <v>1285</v>
      </c>
      <c r="D132" s="179"/>
      <c r="E132" s="179"/>
      <c r="F132" s="200" t="s">
        <v>1274</v>
      </c>
      <c r="G132" s="179"/>
      <c r="H132" s="179" t="s">
        <v>1286</v>
      </c>
      <c r="I132" s="179" t="s">
        <v>1270</v>
      </c>
      <c r="J132" s="179">
        <v>20</v>
      </c>
      <c r="K132" s="223"/>
    </row>
    <row r="133" spans="2:11" customFormat="1" ht="15" customHeight="1" x14ac:dyDescent="0.2">
      <c r="B133" s="220"/>
      <c r="C133" s="179" t="s">
        <v>1273</v>
      </c>
      <c r="D133" s="179"/>
      <c r="E133" s="179"/>
      <c r="F133" s="200" t="s">
        <v>1274</v>
      </c>
      <c r="G133" s="179"/>
      <c r="H133" s="179" t="s">
        <v>1308</v>
      </c>
      <c r="I133" s="179" t="s">
        <v>1270</v>
      </c>
      <c r="J133" s="179">
        <v>50</v>
      </c>
      <c r="K133" s="223"/>
    </row>
    <row r="134" spans="2:11" customFormat="1" ht="15" customHeight="1" x14ac:dyDescent="0.2">
      <c r="B134" s="220"/>
      <c r="C134" s="179" t="s">
        <v>1287</v>
      </c>
      <c r="D134" s="179"/>
      <c r="E134" s="179"/>
      <c r="F134" s="200" t="s">
        <v>1274</v>
      </c>
      <c r="G134" s="179"/>
      <c r="H134" s="179" t="s">
        <v>1308</v>
      </c>
      <c r="I134" s="179" t="s">
        <v>1270</v>
      </c>
      <c r="J134" s="179">
        <v>50</v>
      </c>
      <c r="K134" s="223"/>
    </row>
    <row r="135" spans="2:11" customFormat="1" ht="15" customHeight="1" x14ac:dyDescent="0.2">
      <c r="B135" s="220"/>
      <c r="C135" s="179" t="s">
        <v>1293</v>
      </c>
      <c r="D135" s="179"/>
      <c r="E135" s="179"/>
      <c r="F135" s="200" t="s">
        <v>1274</v>
      </c>
      <c r="G135" s="179"/>
      <c r="H135" s="179" t="s">
        <v>1308</v>
      </c>
      <c r="I135" s="179" t="s">
        <v>1270</v>
      </c>
      <c r="J135" s="179">
        <v>50</v>
      </c>
      <c r="K135" s="223"/>
    </row>
    <row r="136" spans="2:11" customFormat="1" ht="15" customHeight="1" x14ac:dyDescent="0.2">
      <c r="B136" s="220"/>
      <c r="C136" s="179" t="s">
        <v>1295</v>
      </c>
      <c r="D136" s="179"/>
      <c r="E136" s="179"/>
      <c r="F136" s="200" t="s">
        <v>1274</v>
      </c>
      <c r="G136" s="179"/>
      <c r="H136" s="179" t="s">
        <v>1308</v>
      </c>
      <c r="I136" s="179" t="s">
        <v>1270</v>
      </c>
      <c r="J136" s="179">
        <v>50</v>
      </c>
      <c r="K136" s="223"/>
    </row>
    <row r="137" spans="2:11" customFormat="1" ht="15" customHeight="1" x14ac:dyDescent="0.2">
      <c r="B137" s="220"/>
      <c r="C137" s="179" t="s">
        <v>1296</v>
      </c>
      <c r="D137" s="179"/>
      <c r="E137" s="179"/>
      <c r="F137" s="200" t="s">
        <v>1274</v>
      </c>
      <c r="G137" s="179"/>
      <c r="H137" s="179" t="s">
        <v>1321</v>
      </c>
      <c r="I137" s="179" t="s">
        <v>1270</v>
      </c>
      <c r="J137" s="179">
        <v>255</v>
      </c>
      <c r="K137" s="223"/>
    </row>
    <row r="138" spans="2:11" customFormat="1" ht="15" customHeight="1" x14ac:dyDescent="0.2">
      <c r="B138" s="220"/>
      <c r="C138" s="179" t="s">
        <v>1298</v>
      </c>
      <c r="D138" s="179"/>
      <c r="E138" s="179"/>
      <c r="F138" s="200" t="s">
        <v>1268</v>
      </c>
      <c r="G138" s="179"/>
      <c r="H138" s="179" t="s">
        <v>1322</v>
      </c>
      <c r="I138" s="179" t="s">
        <v>1300</v>
      </c>
      <c r="J138" s="179"/>
      <c r="K138" s="223"/>
    </row>
    <row r="139" spans="2:11" customFormat="1" ht="15" customHeight="1" x14ac:dyDescent="0.2">
      <c r="B139" s="220"/>
      <c r="C139" s="179" t="s">
        <v>1301</v>
      </c>
      <c r="D139" s="179"/>
      <c r="E139" s="179"/>
      <c r="F139" s="200" t="s">
        <v>1268</v>
      </c>
      <c r="G139" s="179"/>
      <c r="H139" s="179" t="s">
        <v>1323</v>
      </c>
      <c r="I139" s="179" t="s">
        <v>1303</v>
      </c>
      <c r="J139" s="179"/>
      <c r="K139" s="223"/>
    </row>
    <row r="140" spans="2:11" customFormat="1" ht="15" customHeight="1" x14ac:dyDescent="0.2">
      <c r="B140" s="220"/>
      <c r="C140" s="179" t="s">
        <v>1304</v>
      </c>
      <c r="D140" s="179"/>
      <c r="E140" s="179"/>
      <c r="F140" s="200" t="s">
        <v>1268</v>
      </c>
      <c r="G140" s="179"/>
      <c r="H140" s="179" t="s">
        <v>1304</v>
      </c>
      <c r="I140" s="179" t="s">
        <v>1303</v>
      </c>
      <c r="J140" s="179"/>
      <c r="K140" s="223"/>
    </row>
    <row r="141" spans="2:11" customFormat="1" ht="15" customHeight="1" x14ac:dyDescent="0.2">
      <c r="B141" s="220"/>
      <c r="C141" s="179" t="s">
        <v>36</v>
      </c>
      <c r="D141" s="179"/>
      <c r="E141" s="179"/>
      <c r="F141" s="200" t="s">
        <v>1268</v>
      </c>
      <c r="G141" s="179"/>
      <c r="H141" s="179" t="s">
        <v>1324</v>
      </c>
      <c r="I141" s="179" t="s">
        <v>1303</v>
      </c>
      <c r="J141" s="179"/>
      <c r="K141" s="223"/>
    </row>
    <row r="142" spans="2:11" customFormat="1" ht="15" customHeight="1" x14ac:dyDescent="0.2">
      <c r="B142" s="220"/>
      <c r="C142" s="179" t="s">
        <v>1325</v>
      </c>
      <c r="D142" s="179"/>
      <c r="E142" s="179"/>
      <c r="F142" s="200" t="s">
        <v>1268</v>
      </c>
      <c r="G142" s="179"/>
      <c r="H142" s="179" t="s">
        <v>1326</v>
      </c>
      <c r="I142" s="179" t="s">
        <v>1303</v>
      </c>
      <c r="J142" s="179"/>
      <c r="K142" s="223"/>
    </row>
    <row r="143" spans="2:11" customFormat="1" ht="15" customHeight="1" x14ac:dyDescent="0.2">
      <c r="B143" s="224"/>
      <c r="C143" s="225"/>
      <c r="D143" s="225"/>
      <c r="E143" s="225"/>
      <c r="F143" s="225"/>
      <c r="G143" s="225"/>
      <c r="H143" s="225"/>
      <c r="I143" s="225"/>
      <c r="J143" s="225"/>
      <c r="K143" s="226"/>
    </row>
    <row r="144" spans="2:11" customFormat="1" ht="18.75" customHeight="1" x14ac:dyDescent="0.2">
      <c r="B144" s="211"/>
      <c r="C144" s="211"/>
      <c r="D144" s="211"/>
      <c r="E144" s="211"/>
      <c r="F144" s="212"/>
      <c r="G144" s="211"/>
      <c r="H144" s="211"/>
      <c r="I144" s="211"/>
      <c r="J144" s="211"/>
      <c r="K144" s="211"/>
    </row>
    <row r="145" spans="2:11" customFormat="1" ht="18.75" customHeight="1" x14ac:dyDescent="0.2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</row>
    <row r="146" spans="2:11" customFormat="1" ht="7.5" customHeight="1" x14ac:dyDescent="0.2">
      <c r="B146" s="187"/>
      <c r="C146" s="188"/>
      <c r="D146" s="188"/>
      <c r="E146" s="188"/>
      <c r="F146" s="188"/>
      <c r="G146" s="188"/>
      <c r="H146" s="188"/>
      <c r="I146" s="188"/>
      <c r="J146" s="188"/>
      <c r="K146" s="189"/>
    </row>
    <row r="147" spans="2:11" customFormat="1" ht="45" customHeight="1" x14ac:dyDescent="0.2">
      <c r="B147" s="190"/>
      <c r="C147" s="292" t="s">
        <v>1327</v>
      </c>
      <c r="D147" s="292"/>
      <c r="E147" s="292"/>
      <c r="F147" s="292"/>
      <c r="G147" s="292"/>
      <c r="H147" s="292"/>
      <c r="I147" s="292"/>
      <c r="J147" s="292"/>
      <c r="K147" s="191"/>
    </row>
    <row r="148" spans="2:11" customFormat="1" ht="17.25" customHeight="1" x14ac:dyDescent="0.2">
      <c r="B148" s="190"/>
      <c r="C148" s="192" t="s">
        <v>1262</v>
      </c>
      <c r="D148" s="192"/>
      <c r="E148" s="192"/>
      <c r="F148" s="192" t="s">
        <v>1263</v>
      </c>
      <c r="G148" s="193"/>
      <c r="H148" s="192" t="s">
        <v>52</v>
      </c>
      <c r="I148" s="192" t="s">
        <v>55</v>
      </c>
      <c r="J148" s="192" t="s">
        <v>1264</v>
      </c>
      <c r="K148" s="191"/>
    </row>
    <row r="149" spans="2:11" customFormat="1" ht="17.25" customHeight="1" x14ac:dyDescent="0.2">
      <c r="B149" s="190"/>
      <c r="C149" s="194" t="s">
        <v>1265</v>
      </c>
      <c r="D149" s="194"/>
      <c r="E149" s="194"/>
      <c r="F149" s="195" t="s">
        <v>1266</v>
      </c>
      <c r="G149" s="196"/>
      <c r="H149" s="194"/>
      <c r="I149" s="194"/>
      <c r="J149" s="194" t="s">
        <v>1267</v>
      </c>
      <c r="K149" s="191"/>
    </row>
    <row r="150" spans="2:11" customFormat="1" ht="5.25" customHeight="1" x14ac:dyDescent="0.2">
      <c r="B150" s="202"/>
      <c r="C150" s="197"/>
      <c r="D150" s="197"/>
      <c r="E150" s="197"/>
      <c r="F150" s="197"/>
      <c r="G150" s="198"/>
      <c r="H150" s="197"/>
      <c r="I150" s="197"/>
      <c r="J150" s="197"/>
      <c r="K150" s="223"/>
    </row>
    <row r="151" spans="2:11" customFormat="1" ht="15" customHeight="1" x14ac:dyDescent="0.2">
      <c r="B151" s="202"/>
      <c r="C151" s="227" t="s">
        <v>1271</v>
      </c>
      <c r="D151" s="179"/>
      <c r="E151" s="179"/>
      <c r="F151" s="228" t="s">
        <v>1268</v>
      </c>
      <c r="G151" s="179"/>
      <c r="H151" s="227" t="s">
        <v>1308</v>
      </c>
      <c r="I151" s="227" t="s">
        <v>1270</v>
      </c>
      <c r="J151" s="227">
        <v>120</v>
      </c>
      <c r="K151" s="223"/>
    </row>
    <row r="152" spans="2:11" customFormat="1" ht="15" customHeight="1" x14ac:dyDescent="0.2">
      <c r="B152" s="202"/>
      <c r="C152" s="227" t="s">
        <v>1317</v>
      </c>
      <c r="D152" s="179"/>
      <c r="E152" s="179"/>
      <c r="F152" s="228" t="s">
        <v>1268</v>
      </c>
      <c r="G152" s="179"/>
      <c r="H152" s="227" t="s">
        <v>1328</v>
      </c>
      <c r="I152" s="227" t="s">
        <v>1270</v>
      </c>
      <c r="J152" s="227" t="s">
        <v>1319</v>
      </c>
      <c r="K152" s="223"/>
    </row>
    <row r="153" spans="2:11" customFormat="1" ht="15" customHeight="1" x14ac:dyDescent="0.2">
      <c r="B153" s="202"/>
      <c r="C153" s="227" t="s">
        <v>1216</v>
      </c>
      <c r="D153" s="179"/>
      <c r="E153" s="179"/>
      <c r="F153" s="228" t="s">
        <v>1268</v>
      </c>
      <c r="G153" s="179"/>
      <c r="H153" s="227" t="s">
        <v>1329</v>
      </c>
      <c r="I153" s="227" t="s">
        <v>1270</v>
      </c>
      <c r="J153" s="227" t="s">
        <v>1319</v>
      </c>
      <c r="K153" s="223"/>
    </row>
    <row r="154" spans="2:11" customFormat="1" ht="15" customHeight="1" x14ac:dyDescent="0.2">
      <c r="B154" s="202"/>
      <c r="C154" s="227" t="s">
        <v>1273</v>
      </c>
      <c r="D154" s="179"/>
      <c r="E154" s="179"/>
      <c r="F154" s="228" t="s">
        <v>1274</v>
      </c>
      <c r="G154" s="179"/>
      <c r="H154" s="227" t="s">
        <v>1308</v>
      </c>
      <c r="I154" s="227" t="s">
        <v>1270</v>
      </c>
      <c r="J154" s="227">
        <v>50</v>
      </c>
      <c r="K154" s="223"/>
    </row>
    <row r="155" spans="2:11" customFormat="1" ht="15" customHeight="1" x14ac:dyDescent="0.2">
      <c r="B155" s="202"/>
      <c r="C155" s="227" t="s">
        <v>1276</v>
      </c>
      <c r="D155" s="179"/>
      <c r="E155" s="179"/>
      <c r="F155" s="228" t="s">
        <v>1268</v>
      </c>
      <c r="G155" s="179"/>
      <c r="H155" s="227" t="s">
        <v>1308</v>
      </c>
      <c r="I155" s="227" t="s">
        <v>1278</v>
      </c>
      <c r="J155" s="227"/>
      <c r="K155" s="223"/>
    </row>
    <row r="156" spans="2:11" customFormat="1" ht="15" customHeight="1" x14ac:dyDescent="0.2">
      <c r="B156" s="202"/>
      <c r="C156" s="227" t="s">
        <v>1287</v>
      </c>
      <c r="D156" s="179"/>
      <c r="E156" s="179"/>
      <c r="F156" s="228" t="s">
        <v>1274</v>
      </c>
      <c r="G156" s="179"/>
      <c r="H156" s="227" t="s">
        <v>1308</v>
      </c>
      <c r="I156" s="227" t="s">
        <v>1270</v>
      </c>
      <c r="J156" s="227">
        <v>50</v>
      </c>
      <c r="K156" s="223"/>
    </row>
    <row r="157" spans="2:11" customFormat="1" ht="15" customHeight="1" x14ac:dyDescent="0.2">
      <c r="B157" s="202"/>
      <c r="C157" s="227" t="s">
        <v>1295</v>
      </c>
      <c r="D157" s="179"/>
      <c r="E157" s="179"/>
      <c r="F157" s="228" t="s">
        <v>1274</v>
      </c>
      <c r="G157" s="179"/>
      <c r="H157" s="227" t="s">
        <v>1308</v>
      </c>
      <c r="I157" s="227" t="s">
        <v>1270</v>
      </c>
      <c r="J157" s="227">
        <v>50</v>
      </c>
      <c r="K157" s="223"/>
    </row>
    <row r="158" spans="2:11" customFormat="1" ht="15" customHeight="1" x14ac:dyDescent="0.2">
      <c r="B158" s="202"/>
      <c r="C158" s="227" t="s">
        <v>1293</v>
      </c>
      <c r="D158" s="179"/>
      <c r="E158" s="179"/>
      <c r="F158" s="228" t="s">
        <v>1274</v>
      </c>
      <c r="G158" s="179"/>
      <c r="H158" s="227" t="s">
        <v>1308</v>
      </c>
      <c r="I158" s="227" t="s">
        <v>1270</v>
      </c>
      <c r="J158" s="227">
        <v>50</v>
      </c>
      <c r="K158" s="223"/>
    </row>
    <row r="159" spans="2:11" customFormat="1" ht="15" customHeight="1" x14ac:dyDescent="0.2">
      <c r="B159" s="202"/>
      <c r="C159" s="227" t="s">
        <v>102</v>
      </c>
      <c r="D159" s="179"/>
      <c r="E159" s="179"/>
      <c r="F159" s="228" t="s">
        <v>1268</v>
      </c>
      <c r="G159" s="179"/>
      <c r="H159" s="227" t="s">
        <v>1330</v>
      </c>
      <c r="I159" s="227" t="s">
        <v>1270</v>
      </c>
      <c r="J159" s="227" t="s">
        <v>1331</v>
      </c>
      <c r="K159" s="223"/>
    </row>
    <row r="160" spans="2:11" customFormat="1" ht="15" customHeight="1" x14ac:dyDescent="0.2">
      <c r="B160" s="202"/>
      <c r="C160" s="227" t="s">
        <v>1332</v>
      </c>
      <c r="D160" s="179"/>
      <c r="E160" s="179"/>
      <c r="F160" s="228" t="s">
        <v>1268</v>
      </c>
      <c r="G160" s="179"/>
      <c r="H160" s="227" t="s">
        <v>1333</v>
      </c>
      <c r="I160" s="227" t="s">
        <v>1303</v>
      </c>
      <c r="J160" s="227"/>
      <c r="K160" s="223"/>
    </row>
    <row r="161" spans="2:11" customFormat="1" ht="15" customHeight="1" x14ac:dyDescent="0.2">
      <c r="B161" s="229"/>
      <c r="C161" s="209"/>
      <c r="D161" s="209"/>
      <c r="E161" s="209"/>
      <c r="F161" s="209"/>
      <c r="G161" s="209"/>
      <c r="H161" s="209"/>
      <c r="I161" s="209"/>
      <c r="J161" s="209"/>
      <c r="K161" s="230"/>
    </row>
    <row r="162" spans="2:11" customFormat="1" ht="18.75" customHeight="1" x14ac:dyDescent="0.2">
      <c r="B162" s="211"/>
      <c r="C162" s="221"/>
      <c r="D162" s="221"/>
      <c r="E162" s="221"/>
      <c r="F162" s="231"/>
      <c r="G162" s="221"/>
      <c r="H162" s="221"/>
      <c r="I162" s="221"/>
      <c r="J162" s="221"/>
      <c r="K162" s="211"/>
    </row>
    <row r="163" spans="2:11" customFormat="1" ht="18.75" customHeight="1" x14ac:dyDescent="0.2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</row>
    <row r="164" spans="2:11" customFormat="1" ht="7.5" customHeight="1" x14ac:dyDescent="0.2">
      <c r="B164" s="168"/>
      <c r="C164" s="169"/>
      <c r="D164" s="169"/>
      <c r="E164" s="169"/>
      <c r="F164" s="169"/>
      <c r="G164" s="169"/>
      <c r="H164" s="169"/>
      <c r="I164" s="169"/>
      <c r="J164" s="169"/>
      <c r="K164" s="170"/>
    </row>
    <row r="165" spans="2:11" customFormat="1" ht="45" customHeight="1" x14ac:dyDescent="0.2">
      <c r="B165" s="171"/>
      <c r="C165" s="290" t="s">
        <v>1334</v>
      </c>
      <c r="D165" s="290"/>
      <c r="E165" s="290"/>
      <c r="F165" s="290"/>
      <c r="G165" s="290"/>
      <c r="H165" s="290"/>
      <c r="I165" s="290"/>
      <c r="J165" s="290"/>
      <c r="K165" s="172"/>
    </row>
    <row r="166" spans="2:11" customFormat="1" ht="17.25" customHeight="1" x14ac:dyDescent="0.2">
      <c r="B166" s="171"/>
      <c r="C166" s="192" t="s">
        <v>1262</v>
      </c>
      <c r="D166" s="192"/>
      <c r="E166" s="192"/>
      <c r="F166" s="192" t="s">
        <v>1263</v>
      </c>
      <c r="G166" s="232"/>
      <c r="H166" s="233" t="s">
        <v>52</v>
      </c>
      <c r="I166" s="233" t="s">
        <v>55</v>
      </c>
      <c r="J166" s="192" t="s">
        <v>1264</v>
      </c>
      <c r="K166" s="172"/>
    </row>
    <row r="167" spans="2:11" customFormat="1" ht="17.25" customHeight="1" x14ac:dyDescent="0.2">
      <c r="B167" s="173"/>
      <c r="C167" s="194" t="s">
        <v>1265</v>
      </c>
      <c r="D167" s="194"/>
      <c r="E167" s="194"/>
      <c r="F167" s="195" t="s">
        <v>1266</v>
      </c>
      <c r="G167" s="234"/>
      <c r="H167" s="235"/>
      <c r="I167" s="235"/>
      <c r="J167" s="194" t="s">
        <v>1267</v>
      </c>
      <c r="K167" s="174"/>
    </row>
    <row r="168" spans="2:11" customFormat="1" ht="5.25" customHeight="1" x14ac:dyDescent="0.2">
      <c r="B168" s="202"/>
      <c r="C168" s="197"/>
      <c r="D168" s="197"/>
      <c r="E168" s="197"/>
      <c r="F168" s="197"/>
      <c r="G168" s="198"/>
      <c r="H168" s="197"/>
      <c r="I168" s="197"/>
      <c r="J168" s="197"/>
      <c r="K168" s="223"/>
    </row>
    <row r="169" spans="2:11" customFormat="1" ht="15" customHeight="1" x14ac:dyDescent="0.2">
      <c r="B169" s="202"/>
      <c r="C169" s="179" t="s">
        <v>1271</v>
      </c>
      <c r="D169" s="179"/>
      <c r="E169" s="179"/>
      <c r="F169" s="200" t="s">
        <v>1268</v>
      </c>
      <c r="G169" s="179"/>
      <c r="H169" s="179" t="s">
        <v>1308</v>
      </c>
      <c r="I169" s="179" t="s">
        <v>1270</v>
      </c>
      <c r="J169" s="179">
        <v>120</v>
      </c>
      <c r="K169" s="223"/>
    </row>
    <row r="170" spans="2:11" customFormat="1" ht="15" customHeight="1" x14ac:dyDescent="0.2">
      <c r="B170" s="202"/>
      <c r="C170" s="179" t="s">
        <v>1317</v>
      </c>
      <c r="D170" s="179"/>
      <c r="E170" s="179"/>
      <c r="F170" s="200" t="s">
        <v>1268</v>
      </c>
      <c r="G170" s="179"/>
      <c r="H170" s="179" t="s">
        <v>1318</v>
      </c>
      <c r="I170" s="179" t="s">
        <v>1270</v>
      </c>
      <c r="J170" s="179" t="s">
        <v>1319</v>
      </c>
      <c r="K170" s="223"/>
    </row>
    <row r="171" spans="2:11" customFormat="1" ht="15" customHeight="1" x14ac:dyDescent="0.2">
      <c r="B171" s="202"/>
      <c r="C171" s="179" t="s">
        <v>1216</v>
      </c>
      <c r="D171" s="179"/>
      <c r="E171" s="179"/>
      <c r="F171" s="200" t="s">
        <v>1268</v>
      </c>
      <c r="G171" s="179"/>
      <c r="H171" s="179" t="s">
        <v>1335</v>
      </c>
      <c r="I171" s="179" t="s">
        <v>1270</v>
      </c>
      <c r="J171" s="179" t="s">
        <v>1319</v>
      </c>
      <c r="K171" s="223"/>
    </row>
    <row r="172" spans="2:11" customFormat="1" ht="15" customHeight="1" x14ac:dyDescent="0.2">
      <c r="B172" s="202"/>
      <c r="C172" s="179" t="s">
        <v>1273</v>
      </c>
      <c r="D172" s="179"/>
      <c r="E172" s="179"/>
      <c r="F172" s="200" t="s">
        <v>1274</v>
      </c>
      <c r="G172" s="179"/>
      <c r="H172" s="179" t="s">
        <v>1335</v>
      </c>
      <c r="I172" s="179" t="s">
        <v>1270</v>
      </c>
      <c r="J172" s="179">
        <v>50</v>
      </c>
      <c r="K172" s="223"/>
    </row>
    <row r="173" spans="2:11" customFormat="1" ht="15" customHeight="1" x14ac:dyDescent="0.2">
      <c r="B173" s="202"/>
      <c r="C173" s="179" t="s">
        <v>1276</v>
      </c>
      <c r="D173" s="179"/>
      <c r="E173" s="179"/>
      <c r="F173" s="200" t="s">
        <v>1268</v>
      </c>
      <c r="G173" s="179"/>
      <c r="H173" s="179" t="s">
        <v>1335</v>
      </c>
      <c r="I173" s="179" t="s">
        <v>1278</v>
      </c>
      <c r="J173" s="179"/>
      <c r="K173" s="223"/>
    </row>
    <row r="174" spans="2:11" customFormat="1" ht="15" customHeight="1" x14ac:dyDescent="0.2">
      <c r="B174" s="202"/>
      <c r="C174" s="179" t="s">
        <v>1287</v>
      </c>
      <c r="D174" s="179"/>
      <c r="E174" s="179"/>
      <c r="F174" s="200" t="s">
        <v>1274</v>
      </c>
      <c r="G174" s="179"/>
      <c r="H174" s="179" t="s">
        <v>1335</v>
      </c>
      <c r="I174" s="179" t="s">
        <v>1270</v>
      </c>
      <c r="J174" s="179">
        <v>50</v>
      </c>
      <c r="K174" s="223"/>
    </row>
    <row r="175" spans="2:11" customFormat="1" ht="15" customHeight="1" x14ac:dyDescent="0.2">
      <c r="B175" s="202"/>
      <c r="C175" s="179" t="s">
        <v>1295</v>
      </c>
      <c r="D175" s="179"/>
      <c r="E175" s="179"/>
      <c r="F175" s="200" t="s">
        <v>1274</v>
      </c>
      <c r="G175" s="179"/>
      <c r="H175" s="179" t="s">
        <v>1335</v>
      </c>
      <c r="I175" s="179" t="s">
        <v>1270</v>
      </c>
      <c r="J175" s="179">
        <v>50</v>
      </c>
      <c r="K175" s="223"/>
    </row>
    <row r="176" spans="2:11" customFormat="1" ht="15" customHeight="1" x14ac:dyDescent="0.2">
      <c r="B176" s="202"/>
      <c r="C176" s="179" t="s">
        <v>1293</v>
      </c>
      <c r="D176" s="179"/>
      <c r="E176" s="179"/>
      <c r="F176" s="200" t="s">
        <v>1274</v>
      </c>
      <c r="G176" s="179"/>
      <c r="H176" s="179" t="s">
        <v>1335</v>
      </c>
      <c r="I176" s="179" t="s">
        <v>1270</v>
      </c>
      <c r="J176" s="179">
        <v>50</v>
      </c>
      <c r="K176" s="223"/>
    </row>
    <row r="177" spans="2:11" customFormat="1" ht="15" customHeight="1" x14ac:dyDescent="0.2">
      <c r="B177" s="202"/>
      <c r="C177" s="179" t="s">
        <v>116</v>
      </c>
      <c r="D177" s="179"/>
      <c r="E177" s="179"/>
      <c r="F177" s="200" t="s">
        <v>1268</v>
      </c>
      <c r="G177" s="179"/>
      <c r="H177" s="179" t="s">
        <v>1336</v>
      </c>
      <c r="I177" s="179" t="s">
        <v>1337</v>
      </c>
      <c r="J177" s="179"/>
      <c r="K177" s="223"/>
    </row>
    <row r="178" spans="2:11" customFormat="1" ht="15" customHeight="1" x14ac:dyDescent="0.2">
      <c r="B178" s="202"/>
      <c r="C178" s="179" t="s">
        <v>55</v>
      </c>
      <c r="D178" s="179"/>
      <c r="E178" s="179"/>
      <c r="F178" s="200" t="s">
        <v>1268</v>
      </c>
      <c r="G178" s="179"/>
      <c r="H178" s="179" t="s">
        <v>1338</v>
      </c>
      <c r="I178" s="179" t="s">
        <v>1339</v>
      </c>
      <c r="J178" s="179">
        <v>1</v>
      </c>
      <c r="K178" s="223"/>
    </row>
    <row r="179" spans="2:11" customFormat="1" ht="15" customHeight="1" x14ac:dyDescent="0.2">
      <c r="B179" s="202"/>
      <c r="C179" s="179" t="s">
        <v>51</v>
      </c>
      <c r="D179" s="179"/>
      <c r="E179" s="179"/>
      <c r="F179" s="200" t="s">
        <v>1268</v>
      </c>
      <c r="G179" s="179"/>
      <c r="H179" s="179" t="s">
        <v>1340</v>
      </c>
      <c r="I179" s="179" t="s">
        <v>1270</v>
      </c>
      <c r="J179" s="179">
        <v>20</v>
      </c>
      <c r="K179" s="223"/>
    </row>
    <row r="180" spans="2:11" customFormat="1" ht="15" customHeight="1" x14ac:dyDescent="0.2">
      <c r="B180" s="202"/>
      <c r="C180" s="179" t="s">
        <v>52</v>
      </c>
      <c r="D180" s="179"/>
      <c r="E180" s="179"/>
      <c r="F180" s="200" t="s">
        <v>1268</v>
      </c>
      <c r="G180" s="179"/>
      <c r="H180" s="179" t="s">
        <v>1341</v>
      </c>
      <c r="I180" s="179" t="s">
        <v>1270</v>
      </c>
      <c r="J180" s="179">
        <v>255</v>
      </c>
      <c r="K180" s="223"/>
    </row>
    <row r="181" spans="2:11" customFormat="1" ht="15" customHeight="1" x14ac:dyDescent="0.2">
      <c r="B181" s="202"/>
      <c r="C181" s="179" t="s">
        <v>117</v>
      </c>
      <c r="D181" s="179"/>
      <c r="E181" s="179"/>
      <c r="F181" s="200" t="s">
        <v>1268</v>
      </c>
      <c r="G181" s="179"/>
      <c r="H181" s="179" t="s">
        <v>1232</v>
      </c>
      <c r="I181" s="179" t="s">
        <v>1270</v>
      </c>
      <c r="J181" s="179">
        <v>10</v>
      </c>
      <c r="K181" s="223"/>
    </row>
    <row r="182" spans="2:11" customFormat="1" ht="15" customHeight="1" x14ac:dyDescent="0.2">
      <c r="B182" s="202"/>
      <c r="C182" s="179" t="s">
        <v>118</v>
      </c>
      <c r="D182" s="179"/>
      <c r="E182" s="179"/>
      <c r="F182" s="200" t="s">
        <v>1268</v>
      </c>
      <c r="G182" s="179"/>
      <c r="H182" s="179" t="s">
        <v>1342</v>
      </c>
      <c r="I182" s="179" t="s">
        <v>1303</v>
      </c>
      <c r="J182" s="179"/>
      <c r="K182" s="223"/>
    </row>
    <row r="183" spans="2:11" customFormat="1" ht="15" customHeight="1" x14ac:dyDescent="0.2">
      <c r="B183" s="202"/>
      <c r="C183" s="179" t="s">
        <v>1343</v>
      </c>
      <c r="D183" s="179"/>
      <c r="E183" s="179"/>
      <c r="F183" s="200" t="s">
        <v>1268</v>
      </c>
      <c r="G183" s="179"/>
      <c r="H183" s="179" t="s">
        <v>1344</v>
      </c>
      <c r="I183" s="179" t="s">
        <v>1303</v>
      </c>
      <c r="J183" s="179"/>
      <c r="K183" s="223"/>
    </row>
    <row r="184" spans="2:11" customFormat="1" ht="15" customHeight="1" x14ac:dyDescent="0.2">
      <c r="B184" s="202"/>
      <c r="C184" s="179" t="s">
        <v>1332</v>
      </c>
      <c r="D184" s="179"/>
      <c r="E184" s="179"/>
      <c r="F184" s="200" t="s">
        <v>1268</v>
      </c>
      <c r="G184" s="179"/>
      <c r="H184" s="179" t="s">
        <v>1345</v>
      </c>
      <c r="I184" s="179" t="s">
        <v>1303</v>
      </c>
      <c r="J184" s="179"/>
      <c r="K184" s="223"/>
    </row>
    <row r="185" spans="2:11" customFormat="1" ht="15" customHeight="1" x14ac:dyDescent="0.2">
      <c r="B185" s="202"/>
      <c r="C185" s="179" t="s">
        <v>120</v>
      </c>
      <c r="D185" s="179"/>
      <c r="E185" s="179"/>
      <c r="F185" s="200" t="s">
        <v>1274</v>
      </c>
      <c r="G185" s="179"/>
      <c r="H185" s="179" t="s">
        <v>1346</v>
      </c>
      <c r="I185" s="179" t="s">
        <v>1270</v>
      </c>
      <c r="J185" s="179">
        <v>50</v>
      </c>
      <c r="K185" s="223"/>
    </row>
    <row r="186" spans="2:11" customFormat="1" ht="15" customHeight="1" x14ac:dyDescent="0.2">
      <c r="B186" s="202"/>
      <c r="C186" s="179" t="s">
        <v>1347</v>
      </c>
      <c r="D186" s="179"/>
      <c r="E186" s="179"/>
      <c r="F186" s="200" t="s">
        <v>1274</v>
      </c>
      <c r="G186" s="179"/>
      <c r="H186" s="179" t="s">
        <v>1348</v>
      </c>
      <c r="I186" s="179" t="s">
        <v>1349</v>
      </c>
      <c r="J186" s="179"/>
      <c r="K186" s="223"/>
    </row>
    <row r="187" spans="2:11" customFormat="1" ht="15" customHeight="1" x14ac:dyDescent="0.2">
      <c r="B187" s="202"/>
      <c r="C187" s="179" t="s">
        <v>1350</v>
      </c>
      <c r="D187" s="179"/>
      <c r="E187" s="179"/>
      <c r="F187" s="200" t="s">
        <v>1274</v>
      </c>
      <c r="G187" s="179"/>
      <c r="H187" s="179" t="s">
        <v>1351</v>
      </c>
      <c r="I187" s="179" t="s">
        <v>1349</v>
      </c>
      <c r="J187" s="179"/>
      <c r="K187" s="223"/>
    </row>
    <row r="188" spans="2:11" customFormat="1" ht="15" customHeight="1" x14ac:dyDescent="0.2">
      <c r="B188" s="202"/>
      <c r="C188" s="179" t="s">
        <v>1352</v>
      </c>
      <c r="D188" s="179"/>
      <c r="E188" s="179"/>
      <c r="F188" s="200" t="s">
        <v>1274</v>
      </c>
      <c r="G188" s="179"/>
      <c r="H188" s="179" t="s">
        <v>1353</v>
      </c>
      <c r="I188" s="179" t="s">
        <v>1349</v>
      </c>
      <c r="J188" s="179"/>
      <c r="K188" s="223"/>
    </row>
    <row r="189" spans="2:11" customFormat="1" ht="15" customHeight="1" x14ac:dyDescent="0.2">
      <c r="B189" s="202"/>
      <c r="C189" s="236" t="s">
        <v>1354</v>
      </c>
      <c r="D189" s="179"/>
      <c r="E189" s="179"/>
      <c r="F189" s="200" t="s">
        <v>1274</v>
      </c>
      <c r="G189" s="179"/>
      <c r="H189" s="179" t="s">
        <v>1355</v>
      </c>
      <c r="I189" s="179" t="s">
        <v>1356</v>
      </c>
      <c r="J189" s="237" t="s">
        <v>1357</v>
      </c>
      <c r="K189" s="223"/>
    </row>
    <row r="190" spans="2:11" customFormat="1" ht="15" customHeight="1" x14ac:dyDescent="0.2">
      <c r="B190" s="238"/>
      <c r="C190" s="239" t="s">
        <v>1358</v>
      </c>
      <c r="D190" s="240"/>
      <c r="E190" s="240"/>
      <c r="F190" s="241" t="s">
        <v>1274</v>
      </c>
      <c r="G190" s="240"/>
      <c r="H190" s="240" t="s">
        <v>1359</v>
      </c>
      <c r="I190" s="240" t="s">
        <v>1356</v>
      </c>
      <c r="J190" s="242" t="s">
        <v>1357</v>
      </c>
      <c r="K190" s="243"/>
    </row>
    <row r="191" spans="2:11" customFormat="1" ht="15" customHeight="1" x14ac:dyDescent="0.2">
      <c r="B191" s="202"/>
      <c r="C191" s="236" t="s">
        <v>40</v>
      </c>
      <c r="D191" s="179"/>
      <c r="E191" s="179"/>
      <c r="F191" s="200" t="s">
        <v>1268</v>
      </c>
      <c r="G191" s="179"/>
      <c r="H191" s="176" t="s">
        <v>1360</v>
      </c>
      <c r="I191" s="179" t="s">
        <v>1361</v>
      </c>
      <c r="J191" s="179"/>
      <c r="K191" s="223"/>
    </row>
    <row r="192" spans="2:11" customFormat="1" ht="15" customHeight="1" x14ac:dyDescent="0.2">
      <c r="B192" s="202"/>
      <c r="C192" s="236" t="s">
        <v>1362</v>
      </c>
      <c r="D192" s="179"/>
      <c r="E192" s="179"/>
      <c r="F192" s="200" t="s">
        <v>1268</v>
      </c>
      <c r="G192" s="179"/>
      <c r="H192" s="179" t="s">
        <v>1363</v>
      </c>
      <c r="I192" s="179" t="s">
        <v>1303</v>
      </c>
      <c r="J192" s="179"/>
      <c r="K192" s="223"/>
    </row>
    <row r="193" spans="2:11" customFormat="1" ht="15" customHeight="1" x14ac:dyDescent="0.2">
      <c r="B193" s="202"/>
      <c r="C193" s="236" t="s">
        <v>1364</v>
      </c>
      <c r="D193" s="179"/>
      <c r="E193" s="179"/>
      <c r="F193" s="200" t="s">
        <v>1268</v>
      </c>
      <c r="G193" s="179"/>
      <c r="H193" s="179" t="s">
        <v>1365</v>
      </c>
      <c r="I193" s="179" t="s">
        <v>1303</v>
      </c>
      <c r="J193" s="179"/>
      <c r="K193" s="223"/>
    </row>
    <row r="194" spans="2:11" customFormat="1" ht="15" customHeight="1" x14ac:dyDescent="0.2">
      <c r="B194" s="202"/>
      <c r="C194" s="236" t="s">
        <v>1366</v>
      </c>
      <c r="D194" s="179"/>
      <c r="E194" s="179"/>
      <c r="F194" s="200" t="s">
        <v>1274</v>
      </c>
      <c r="G194" s="179"/>
      <c r="H194" s="179" t="s">
        <v>1367</v>
      </c>
      <c r="I194" s="179" t="s">
        <v>1303</v>
      </c>
      <c r="J194" s="179"/>
      <c r="K194" s="223"/>
    </row>
    <row r="195" spans="2:11" customFormat="1" ht="15" customHeight="1" x14ac:dyDescent="0.2">
      <c r="B195" s="229"/>
      <c r="C195" s="244"/>
      <c r="D195" s="209"/>
      <c r="E195" s="209"/>
      <c r="F195" s="209"/>
      <c r="G195" s="209"/>
      <c r="H195" s="209"/>
      <c r="I195" s="209"/>
      <c r="J195" s="209"/>
      <c r="K195" s="230"/>
    </row>
    <row r="196" spans="2:11" customFormat="1" ht="18.75" customHeight="1" x14ac:dyDescent="0.2">
      <c r="B196" s="211"/>
      <c r="C196" s="221"/>
      <c r="D196" s="221"/>
      <c r="E196" s="221"/>
      <c r="F196" s="231"/>
      <c r="G196" s="221"/>
      <c r="H196" s="221"/>
      <c r="I196" s="221"/>
      <c r="J196" s="221"/>
      <c r="K196" s="211"/>
    </row>
    <row r="197" spans="2:11" customFormat="1" ht="18.75" customHeight="1" x14ac:dyDescent="0.2">
      <c r="B197" s="211"/>
      <c r="C197" s="221"/>
      <c r="D197" s="221"/>
      <c r="E197" s="221"/>
      <c r="F197" s="231"/>
      <c r="G197" s="221"/>
      <c r="H197" s="221"/>
      <c r="I197" s="221"/>
      <c r="J197" s="221"/>
      <c r="K197" s="211"/>
    </row>
    <row r="198" spans="2:11" customFormat="1" ht="18.75" customHeight="1" x14ac:dyDescent="0.2"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</row>
    <row r="199" spans="2:11" customFormat="1" ht="12" x14ac:dyDescent="0.2">
      <c r="B199" s="168"/>
      <c r="C199" s="169"/>
      <c r="D199" s="169"/>
      <c r="E199" s="169"/>
      <c r="F199" s="169"/>
      <c r="G199" s="169"/>
      <c r="H199" s="169"/>
      <c r="I199" s="169"/>
      <c r="J199" s="169"/>
      <c r="K199" s="170"/>
    </row>
    <row r="200" spans="2:11" customFormat="1" ht="22.2" x14ac:dyDescent="0.2">
      <c r="B200" s="171"/>
      <c r="C200" s="290" t="s">
        <v>1368</v>
      </c>
      <c r="D200" s="290"/>
      <c r="E200" s="290"/>
      <c r="F200" s="290"/>
      <c r="G200" s="290"/>
      <c r="H200" s="290"/>
      <c r="I200" s="290"/>
      <c r="J200" s="290"/>
      <c r="K200" s="172"/>
    </row>
    <row r="201" spans="2:11" customFormat="1" ht="25.5" customHeight="1" x14ac:dyDescent="0.3">
      <c r="B201" s="171"/>
      <c r="C201" s="245" t="s">
        <v>1369</v>
      </c>
      <c r="D201" s="245"/>
      <c r="E201" s="245"/>
      <c r="F201" s="245" t="s">
        <v>1370</v>
      </c>
      <c r="G201" s="246"/>
      <c r="H201" s="291" t="s">
        <v>1371</v>
      </c>
      <c r="I201" s="291"/>
      <c r="J201" s="291"/>
      <c r="K201" s="172"/>
    </row>
    <row r="202" spans="2:11" customFormat="1" ht="5.25" customHeight="1" x14ac:dyDescent="0.2">
      <c r="B202" s="202"/>
      <c r="C202" s="197"/>
      <c r="D202" s="197"/>
      <c r="E202" s="197"/>
      <c r="F202" s="197"/>
      <c r="G202" s="221"/>
      <c r="H202" s="197"/>
      <c r="I202" s="197"/>
      <c r="J202" s="197"/>
      <c r="K202" s="223"/>
    </row>
    <row r="203" spans="2:11" customFormat="1" ht="15" customHeight="1" x14ac:dyDescent="0.2">
      <c r="B203" s="202"/>
      <c r="C203" s="179" t="s">
        <v>1361</v>
      </c>
      <c r="D203" s="179"/>
      <c r="E203" s="179"/>
      <c r="F203" s="200" t="s">
        <v>41</v>
      </c>
      <c r="G203" s="179"/>
      <c r="H203" s="289" t="s">
        <v>1372</v>
      </c>
      <c r="I203" s="289"/>
      <c r="J203" s="289"/>
      <c r="K203" s="223"/>
    </row>
    <row r="204" spans="2:11" customFormat="1" ht="15" customHeight="1" x14ac:dyDescent="0.2">
      <c r="B204" s="202"/>
      <c r="C204" s="179"/>
      <c r="D204" s="179"/>
      <c r="E204" s="179"/>
      <c r="F204" s="200" t="s">
        <v>42</v>
      </c>
      <c r="G204" s="179"/>
      <c r="H204" s="289" t="s">
        <v>1373</v>
      </c>
      <c r="I204" s="289"/>
      <c r="J204" s="289"/>
      <c r="K204" s="223"/>
    </row>
    <row r="205" spans="2:11" customFormat="1" ht="15" customHeight="1" x14ac:dyDescent="0.2">
      <c r="B205" s="202"/>
      <c r="C205" s="179"/>
      <c r="D205" s="179"/>
      <c r="E205" s="179"/>
      <c r="F205" s="200" t="s">
        <v>45</v>
      </c>
      <c r="G205" s="179"/>
      <c r="H205" s="289" t="s">
        <v>1374</v>
      </c>
      <c r="I205" s="289"/>
      <c r="J205" s="289"/>
      <c r="K205" s="223"/>
    </row>
    <row r="206" spans="2:11" customFormat="1" ht="15" customHeight="1" x14ac:dyDescent="0.2">
      <c r="B206" s="202"/>
      <c r="C206" s="179"/>
      <c r="D206" s="179"/>
      <c r="E206" s="179"/>
      <c r="F206" s="200" t="s">
        <v>43</v>
      </c>
      <c r="G206" s="179"/>
      <c r="H206" s="289" t="s">
        <v>1375</v>
      </c>
      <c r="I206" s="289"/>
      <c r="J206" s="289"/>
      <c r="K206" s="223"/>
    </row>
    <row r="207" spans="2:11" customFormat="1" ht="15" customHeight="1" x14ac:dyDescent="0.2">
      <c r="B207" s="202"/>
      <c r="C207" s="179"/>
      <c r="D207" s="179"/>
      <c r="E207" s="179"/>
      <c r="F207" s="200" t="s">
        <v>44</v>
      </c>
      <c r="G207" s="179"/>
      <c r="H207" s="289" t="s">
        <v>1376</v>
      </c>
      <c r="I207" s="289"/>
      <c r="J207" s="289"/>
      <c r="K207" s="223"/>
    </row>
    <row r="208" spans="2:11" customFormat="1" ht="15" customHeight="1" x14ac:dyDescent="0.2">
      <c r="B208" s="202"/>
      <c r="C208" s="179"/>
      <c r="D208" s="179"/>
      <c r="E208" s="179"/>
      <c r="F208" s="200"/>
      <c r="G208" s="179"/>
      <c r="H208" s="179"/>
      <c r="I208" s="179"/>
      <c r="J208" s="179"/>
      <c r="K208" s="223"/>
    </row>
    <row r="209" spans="2:11" customFormat="1" ht="15" customHeight="1" x14ac:dyDescent="0.2">
      <c r="B209" s="202"/>
      <c r="C209" s="179" t="s">
        <v>1315</v>
      </c>
      <c r="D209" s="179"/>
      <c r="E209" s="179"/>
      <c r="F209" s="200" t="s">
        <v>77</v>
      </c>
      <c r="G209" s="179"/>
      <c r="H209" s="289" t="s">
        <v>1377</v>
      </c>
      <c r="I209" s="289"/>
      <c r="J209" s="289"/>
      <c r="K209" s="223"/>
    </row>
    <row r="210" spans="2:11" customFormat="1" ht="15" customHeight="1" x14ac:dyDescent="0.2">
      <c r="B210" s="202"/>
      <c r="C210" s="179"/>
      <c r="D210" s="179"/>
      <c r="E210" s="179"/>
      <c r="F210" s="200" t="s">
        <v>1212</v>
      </c>
      <c r="G210" s="179"/>
      <c r="H210" s="289" t="s">
        <v>1213</v>
      </c>
      <c r="I210" s="289"/>
      <c r="J210" s="289"/>
      <c r="K210" s="223"/>
    </row>
    <row r="211" spans="2:11" customFormat="1" ht="15" customHeight="1" x14ac:dyDescent="0.2">
      <c r="B211" s="202"/>
      <c r="C211" s="179"/>
      <c r="D211" s="179"/>
      <c r="E211" s="179"/>
      <c r="F211" s="200" t="s">
        <v>1210</v>
      </c>
      <c r="G211" s="179"/>
      <c r="H211" s="289" t="s">
        <v>1378</v>
      </c>
      <c r="I211" s="289"/>
      <c r="J211" s="289"/>
      <c r="K211" s="223"/>
    </row>
    <row r="212" spans="2:11" customFormat="1" ht="15" customHeight="1" x14ac:dyDescent="0.2">
      <c r="B212" s="247"/>
      <c r="C212" s="179"/>
      <c r="D212" s="179"/>
      <c r="E212" s="179"/>
      <c r="F212" s="200" t="s">
        <v>1214</v>
      </c>
      <c r="G212" s="236"/>
      <c r="H212" s="288" t="s">
        <v>1215</v>
      </c>
      <c r="I212" s="288"/>
      <c r="J212" s="288"/>
      <c r="K212" s="248"/>
    </row>
    <row r="213" spans="2:11" customFormat="1" ht="15" customHeight="1" x14ac:dyDescent="0.2">
      <c r="B213" s="247"/>
      <c r="C213" s="179"/>
      <c r="D213" s="179"/>
      <c r="E213" s="179"/>
      <c r="F213" s="200" t="s">
        <v>648</v>
      </c>
      <c r="G213" s="236"/>
      <c r="H213" s="288" t="s">
        <v>1379</v>
      </c>
      <c r="I213" s="288"/>
      <c r="J213" s="288"/>
      <c r="K213" s="248"/>
    </row>
    <row r="214" spans="2:11" customFormat="1" ht="15" customHeight="1" x14ac:dyDescent="0.2">
      <c r="B214" s="247"/>
      <c r="C214" s="179"/>
      <c r="D214" s="179"/>
      <c r="E214" s="179"/>
      <c r="F214" s="200"/>
      <c r="G214" s="236"/>
      <c r="H214" s="227"/>
      <c r="I214" s="227"/>
      <c r="J214" s="227"/>
      <c r="K214" s="248"/>
    </row>
    <row r="215" spans="2:11" customFormat="1" ht="15" customHeight="1" x14ac:dyDescent="0.2">
      <c r="B215" s="247"/>
      <c r="C215" s="179" t="s">
        <v>1339</v>
      </c>
      <c r="D215" s="179"/>
      <c r="E215" s="179"/>
      <c r="F215" s="200">
        <v>1</v>
      </c>
      <c r="G215" s="236"/>
      <c r="H215" s="288" t="s">
        <v>1380</v>
      </c>
      <c r="I215" s="288"/>
      <c r="J215" s="288"/>
      <c r="K215" s="248"/>
    </row>
    <row r="216" spans="2:11" customFormat="1" ht="15" customHeight="1" x14ac:dyDescent="0.2">
      <c r="B216" s="247"/>
      <c r="C216" s="179"/>
      <c r="D216" s="179"/>
      <c r="E216" s="179"/>
      <c r="F216" s="200">
        <v>2</v>
      </c>
      <c r="G216" s="236"/>
      <c r="H216" s="288" t="s">
        <v>1381</v>
      </c>
      <c r="I216" s="288"/>
      <c r="J216" s="288"/>
      <c r="K216" s="248"/>
    </row>
    <row r="217" spans="2:11" customFormat="1" ht="15" customHeight="1" x14ac:dyDescent="0.2">
      <c r="B217" s="247"/>
      <c r="C217" s="179"/>
      <c r="D217" s="179"/>
      <c r="E217" s="179"/>
      <c r="F217" s="200">
        <v>3</v>
      </c>
      <c r="G217" s="236"/>
      <c r="H217" s="288" t="s">
        <v>1382</v>
      </c>
      <c r="I217" s="288"/>
      <c r="J217" s="288"/>
      <c r="K217" s="248"/>
    </row>
    <row r="218" spans="2:11" customFormat="1" ht="15" customHeight="1" x14ac:dyDescent="0.2">
      <c r="B218" s="247"/>
      <c r="C218" s="179"/>
      <c r="D218" s="179"/>
      <c r="E218" s="179"/>
      <c r="F218" s="200">
        <v>4</v>
      </c>
      <c r="G218" s="236"/>
      <c r="H218" s="288" t="s">
        <v>1383</v>
      </c>
      <c r="I218" s="288"/>
      <c r="J218" s="288"/>
      <c r="K218" s="248"/>
    </row>
    <row r="219" spans="2:11" customFormat="1" ht="12.75" customHeight="1" x14ac:dyDescent="0.2">
      <c r="B219" s="249"/>
      <c r="C219" s="250"/>
      <c r="D219" s="250"/>
      <c r="E219" s="250"/>
      <c r="F219" s="250"/>
      <c r="G219" s="250"/>
      <c r="H219" s="250"/>
      <c r="I219" s="250"/>
      <c r="J219" s="250"/>
      <c r="K219" s="25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 101 - Komunikace - KSÚS</vt:lpstr>
      <vt:lpstr>SO 201 - Oprava propustku</vt:lpstr>
      <vt:lpstr>SO 202 - Oprava mostní ko...</vt:lpstr>
      <vt:lpstr>SO 203 - Nová opěrná zeď ...</vt:lpstr>
      <vt:lpstr>SO 301 - Objekty odvodnění</vt:lpstr>
      <vt:lpstr>SO 801 - Vegetační úpravy...</vt:lpstr>
      <vt:lpstr>VRN - Vedlejší a ostatní ...</vt:lpstr>
      <vt:lpstr>Pokyny pro vyplnění</vt:lpstr>
      <vt:lpstr>'Rekapitulace stavby'!Názvy_tisku</vt:lpstr>
      <vt:lpstr>'SO 101 - Komunikace - KSÚS'!Názvy_tisku</vt:lpstr>
      <vt:lpstr>'SO 201 - Oprava propustku'!Názvy_tisku</vt:lpstr>
      <vt:lpstr>'SO 202 - Oprava mostní ko...'!Názvy_tisku</vt:lpstr>
      <vt:lpstr>'SO 203 - Nová opěrná zeď ...'!Názvy_tisku</vt:lpstr>
      <vt:lpstr>'SO 301 - Objekty odvodnění'!Názvy_tisku</vt:lpstr>
      <vt:lpstr>'SO 801 - Vegetační úpravy...'!Názvy_tisku</vt:lpstr>
      <vt:lpstr>'VRN - Vedlejší a ostatní ...'!Názvy_tisku</vt:lpstr>
      <vt:lpstr>'Pokyny pro vyplnění'!Oblast_tisku</vt:lpstr>
      <vt:lpstr>'Rekapitulace stavby'!Oblast_tisku</vt:lpstr>
      <vt:lpstr>'SO 101 - Komunikace - KSÚS'!Oblast_tisku</vt:lpstr>
      <vt:lpstr>'SO 201 - Oprava propustku'!Oblast_tisku</vt:lpstr>
      <vt:lpstr>'SO 202 - Oprava mostní ko...'!Oblast_tisku</vt:lpstr>
      <vt:lpstr>'SO 203 - Nová opěrná zeď ...'!Oblast_tisku</vt:lpstr>
      <vt:lpstr>'SO 301 - Objekty odvodnění'!Oblast_tisku</vt:lpstr>
      <vt:lpstr>'SO 801 - Vegetační úpravy...'!Oblast_tisku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JITKA-PC\Jitka</dc:creator>
  <cp:lastModifiedBy>Milan Jonszta</cp:lastModifiedBy>
  <dcterms:created xsi:type="dcterms:W3CDTF">2025-09-24T19:56:08Z</dcterms:created>
  <dcterms:modified xsi:type="dcterms:W3CDTF">2025-12-15T13:49:53Z</dcterms:modified>
</cp:coreProperties>
</file>