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PU\Havarie\Havárie 2025\Benešov\CMS Čechtice\III11223 Jeníkov - havárie opěrné zdi\Soutěž\"/>
    </mc:Choice>
  </mc:AlternateContent>
  <xr:revisionPtr revIDLastSave="0" documentId="13_ncr:1_{389FA5BD-D8EC-45FA-8E4C-92B5C442AA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" sheetId="6" r:id="rId1"/>
    <sheet name="SO 001" sheetId="2" r:id="rId2"/>
    <sheet name="SO 101" sheetId="3" r:id="rId3"/>
    <sheet name="SO 180" sheetId="4" r:id="rId4"/>
    <sheet name="SO 25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9" i="5" l="1"/>
  <c r="I149" i="5"/>
  <c r="I145" i="5"/>
  <c r="O145" i="5" s="1"/>
  <c r="I141" i="5"/>
  <c r="O141" i="5" s="1"/>
  <c r="I137" i="5"/>
  <c r="O137" i="5" s="1"/>
  <c r="I133" i="5"/>
  <c r="O133" i="5" s="1"/>
  <c r="I129" i="5"/>
  <c r="O125" i="5"/>
  <c r="I125" i="5"/>
  <c r="I120" i="5"/>
  <c r="O120" i="5" s="1"/>
  <c r="I116" i="5"/>
  <c r="I115" i="5" s="1"/>
  <c r="I111" i="5"/>
  <c r="O111" i="5" s="1"/>
  <c r="I107" i="5"/>
  <c r="O103" i="5"/>
  <c r="I103" i="5"/>
  <c r="I98" i="5"/>
  <c r="O98" i="5" s="1"/>
  <c r="I94" i="5"/>
  <c r="I93" i="5" s="1"/>
  <c r="I89" i="5"/>
  <c r="O89" i="5" s="1"/>
  <c r="I85" i="5"/>
  <c r="O85" i="5" s="1"/>
  <c r="O81" i="5"/>
  <c r="I81" i="5"/>
  <c r="I77" i="5"/>
  <c r="O77" i="5" s="1"/>
  <c r="I73" i="5"/>
  <c r="O73" i="5" s="1"/>
  <c r="I69" i="5"/>
  <c r="O69" i="5" s="1"/>
  <c r="I64" i="5"/>
  <c r="O64" i="5" s="1"/>
  <c r="I60" i="5"/>
  <c r="I47" i="5" s="1"/>
  <c r="I56" i="5"/>
  <c r="O56" i="5" s="1"/>
  <c r="I52" i="5"/>
  <c r="O52" i="5" s="1"/>
  <c r="I48" i="5"/>
  <c r="O48" i="5" s="1"/>
  <c r="I43" i="5"/>
  <c r="O43" i="5" s="1"/>
  <c r="I39" i="5"/>
  <c r="O35" i="5"/>
  <c r="I35" i="5"/>
  <c r="I30" i="5"/>
  <c r="O30" i="5" s="1"/>
  <c r="I26" i="5"/>
  <c r="O26" i="5" s="1"/>
  <c r="I22" i="5"/>
  <c r="O22" i="5" s="1"/>
  <c r="I18" i="5"/>
  <c r="I8" i="5"/>
  <c r="O13" i="5"/>
  <c r="I13" i="5"/>
  <c r="I9" i="5"/>
  <c r="O9" i="5" s="1"/>
  <c r="I9" i="4"/>
  <c r="I8" i="4" s="1"/>
  <c r="I3" i="4" s="1"/>
  <c r="C12" i="6" s="1"/>
  <c r="I120" i="3"/>
  <c r="O120" i="3" s="1"/>
  <c r="O116" i="3"/>
  <c r="I116" i="3"/>
  <c r="I112" i="3"/>
  <c r="O112" i="3" s="1"/>
  <c r="I109" i="3"/>
  <c r="O109" i="3" s="1"/>
  <c r="I106" i="3"/>
  <c r="O106" i="3" s="1"/>
  <c r="I103" i="3"/>
  <c r="O103" i="3" s="1"/>
  <c r="I99" i="3"/>
  <c r="I84" i="3"/>
  <c r="I94" i="3"/>
  <c r="O94" i="3" s="1"/>
  <c r="I91" i="3"/>
  <c r="O91" i="3" s="1"/>
  <c r="I88" i="3"/>
  <c r="O88" i="3" s="1"/>
  <c r="I85" i="3"/>
  <c r="O85" i="3" s="1"/>
  <c r="O80" i="3"/>
  <c r="I80" i="3"/>
  <c r="O76" i="3"/>
  <c r="I76" i="3"/>
  <c r="I72" i="3"/>
  <c r="O72" i="3" s="1"/>
  <c r="I68" i="3"/>
  <c r="O68" i="3" s="1"/>
  <c r="I64" i="3"/>
  <c r="O64" i="3" s="1"/>
  <c r="I60" i="3"/>
  <c r="O60" i="3" s="1"/>
  <c r="I56" i="3"/>
  <c r="I55" i="3" s="1"/>
  <c r="I38" i="3"/>
  <c r="I51" i="3"/>
  <c r="O51" i="3" s="1"/>
  <c r="I47" i="3"/>
  <c r="O47" i="3" s="1"/>
  <c r="I43" i="3"/>
  <c r="O43" i="3" s="1"/>
  <c r="I39" i="3"/>
  <c r="O39" i="3" s="1"/>
  <c r="I34" i="3"/>
  <c r="I17" i="3" s="1"/>
  <c r="O30" i="3"/>
  <c r="I30" i="3"/>
  <c r="I26" i="3"/>
  <c r="O26" i="3" s="1"/>
  <c r="I22" i="3"/>
  <c r="O22" i="3" s="1"/>
  <c r="I18" i="3"/>
  <c r="O18" i="3" s="1"/>
  <c r="I13" i="3"/>
  <c r="O13" i="3" s="1"/>
  <c r="I9" i="3"/>
  <c r="I8" i="3" s="1"/>
  <c r="I45" i="2"/>
  <c r="O45" i="2" s="1"/>
  <c r="I42" i="2"/>
  <c r="O42" i="2" s="1"/>
  <c r="I39" i="2"/>
  <c r="O39" i="2" s="1"/>
  <c r="I36" i="2"/>
  <c r="O36" i="2" s="1"/>
  <c r="I33" i="2"/>
  <c r="O33" i="2" s="1"/>
  <c r="I30" i="2"/>
  <c r="O30" i="2" s="1"/>
  <c r="I27" i="2"/>
  <c r="O27" i="2" s="1"/>
  <c r="I24" i="2"/>
  <c r="O24" i="2" s="1"/>
  <c r="I21" i="2"/>
  <c r="O21" i="2" s="1"/>
  <c r="I18" i="2"/>
  <c r="O18" i="2" s="1"/>
  <c r="O15" i="2"/>
  <c r="I15" i="2"/>
  <c r="I12" i="2"/>
  <c r="O12" i="2" s="1"/>
  <c r="I9" i="2"/>
  <c r="I98" i="3" l="1"/>
  <c r="O99" i="3"/>
  <c r="O129" i="5"/>
  <c r="I124" i="5"/>
  <c r="I8" i="2"/>
  <c r="I3" i="2" s="1"/>
  <c r="C10" i="6" s="1"/>
  <c r="O34" i="3"/>
  <c r="I17" i="5"/>
  <c r="I3" i="5" s="1"/>
  <c r="C13" i="6" s="1"/>
  <c r="E13" i="6" s="1"/>
  <c r="O18" i="5"/>
  <c r="D13" i="6" s="1"/>
  <c r="O60" i="5"/>
  <c r="I3" i="3"/>
  <c r="C11" i="6" s="1"/>
  <c r="I102" i="5"/>
  <c r="O107" i="5"/>
  <c r="O9" i="3"/>
  <c r="I34" i="5"/>
  <c r="O39" i="5"/>
  <c r="O56" i="3"/>
  <c r="I68" i="5"/>
  <c r="O9" i="4"/>
  <c r="D12" i="6" s="1"/>
  <c r="E12" i="6" s="1"/>
  <c r="O94" i="5"/>
  <c r="O116" i="5"/>
  <c r="O9" i="2"/>
  <c r="D10" i="6" s="1"/>
  <c r="E10" i="6" l="1"/>
  <c r="C6" i="6"/>
  <c r="D11" i="6"/>
  <c r="E11" i="6" s="1"/>
  <c r="C7" i="6" l="1"/>
</calcChain>
</file>

<file path=xl/sharedStrings.xml><?xml version="1.0" encoding="utf-8"?>
<sst xmlns="http://schemas.openxmlformats.org/spreadsheetml/2006/main" count="964" uniqueCount="355">
  <si>
    <t>EstiCon</t>
  </si>
  <si>
    <t>Firma:</t>
  </si>
  <si>
    <t>Rekapitulace ceny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</si>
  <si>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</si>
  <si>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</si>
  <si>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</si>
  <si>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</si>
  <si>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</si>
  <si>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</si>
  <si>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</si>
  <si>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001</t>
  </si>
  <si>
    <t>Vedlejší a ostatní náklady</t>
  </si>
  <si>
    <t>SO 101</t>
  </si>
  <si>
    <t>Komunikace</t>
  </si>
  <si>
    <t>SO 180</t>
  </si>
  <si>
    <t>Dopravně inženýrská opatření</t>
  </si>
  <si>
    <t>SO 251</t>
  </si>
  <si>
    <t>Opěrná zeď</t>
  </si>
  <si>
    <t>Soupis prací objektu</t>
  </si>
  <si>
    <t>S</t>
  </si>
  <si>
    <t>Stavba:</t>
  </si>
  <si>
    <t>AG20250130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</si>
  <si>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</si>
  <si>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</si>
  <si>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</si>
  <si>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</si>
  <si>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</si>
  <si>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</si>
  <si>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</si>
  <si>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</si>
  <si>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</si>
  <si>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</si>
  <si>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</si>
  <si>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</si>
  <si>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</si>
  <si>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</si>
  <si>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</si>
  <si>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</si>
  <si>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</si>
  <si>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</t>
  </si>
  <si>
    <t/>
  </si>
  <si>
    <t>POMOC PRÁCE ZŘÍZ NEBO ZAJIŠŤ OBJÍŽĎKY A PŘÍSTUP CESTY - PEVNÁ ČÁSTKA 500.000,-Kč</t>
  </si>
  <si>
    <t>KPL</t>
  </si>
  <si>
    <t>PP</t>
  </si>
  <si>
    <t>Opravy objízdných tras včetně návozních tras a komunikací dotčených stavbou:
Náklad zahrnuje i nutný pasport objízdných tras před zahájením stavby a repasport po dokončení stavby.
Povinná pevná částka pro všechny zhotovitele ve výši 500.000,- Kč
Předpokládáme opravu obrusné vrstvy vozovky tzn. frézování, nová vrstva ACO a obnova VDZ.</t>
  </si>
  <si>
    <t>TS</t>
  </si>
  <si>
    <t>Položka zahrnuje:
- veškeré náklady spojené se zřízením nebo zajištěním objížďky a přístupové cesty
Položka nezahrnuje:
- x</t>
  </si>
  <si>
    <t>02910</t>
  </si>
  <si>
    <t>OSTATNÍ POŽADAVKY - GEODETICKÉ PRÁCE</t>
  </si>
  <si>
    <t>dopravu, přípravu podkladů, určení pevného měřického bodu pro mapování 1:500, technická nivelace, zaměření a 
zpracování mapy M1:500, digitální model terénu pro měřítko 1:500, předání zaměření skutečného stavu potřebných dat v 
tzv. jednotném výměnném formátu (JVF - dle specifik Vyhlášky o DTM 393/2020 Sb. Vyhláška o digitální technické mapě kraje.</t>
  </si>
  <si>
    <t>Položka zahrnuje:
- veškeré náklady spojené s objednatelem požadovanými pracemi</t>
  </si>
  <si>
    <t>02913</t>
  </si>
  <si>
    <t>OSTATNÍ POŽADAVKY - GEODETICKÁ ZNAČKA PRO SLEDOVÁNÍ STAVEBNÍCH OBJEKTŮ</t>
  </si>
  <si>
    <t>KUS</t>
  </si>
  <si>
    <t>geodetické sledování okolních objektů
měření každého bodu 1x týdně s následným vyhodnocením</t>
  </si>
  <si>
    <t>Položka zahrnuje:
- schválené značky pro sledování přetvoření
Položka nezahrnuje:
- x</t>
  </si>
  <si>
    <t>02940</t>
  </si>
  <si>
    <t>OSTATNÍ POŽADAVKY - VYPRACOVÁNÍ DOKUMENTACE</t>
  </si>
  <si>
    <t>Dokumentace skutečného provedení stavby
Včetně tištěné formy v počtu paré dle smlouvy o dílo</t>
  </si>
  <si>
    <t>Položka zahrnuje:
- veškeré náklady spojené s objednatelem požadovanými pracemi
Položka nezahrnuje:
- x</t>
  </si>
  <si>
    <t>1</t>
  </si>
  <si>
    <t>OSTATNÍ POŽADAVKY - VYPRACOVÁNÍ PLÁNU BOZP</t>
  </si>
  <si>
    <t>2</t>
  </si>
  <si>
    <t>OSTATNÍ POŽADAVKY - VYPRACOVÁNÍ HAVARIJNÍHO PLÁNU</t>
  </si>
  <si>
    <t>3</t>
  </si>
  <si>
    <t>OSTATNÍ POŽADAVKY - VYPRACOVÁNÍ POVODŇOVÉHO PLÁNU</t>
  </si>
  <si>
    <t>R1</t>
  </si>
  <si>
    <t>OSTATNÍ POŽADAVKY - VYPRACOVÁNÍ PASPORTU OKOLNÍCH OBJEKTŮ, NÁVRH OPATŘENÍ</t>
  </si>
  <si>
    <t>vypracování pasportu před zahájením stavby oprávněnou osobou zpracovaný oprávněnou osobou (AO Mosty a inženýrské konstrukce nebo Statika a dynamika staveb)
vyhotovení návrhu opatření na provádění stavby ve vztahu ke statice tří okolních objetků (č.p.15, 14 a 29) zpracovaný oprávněnou osobou (AO Mosty a inženýrské konstrukce nebo Statika a dynamika staveb)
vypracování pasportu po dokončení stavby zpracovaný oprávněnou osobou (AO Mosty a inženýrské konstrukce nebo Statika a dynamika staveb)
závěrečná zpráva (posouzení stavu před stavbou a stavu po stavbě) zpracovaný oprávněnou osobou (AO Mosty a inženýrské konstrukce nebo Statika a dynamika staveb)</t>
  </si>
  <si>
    <t>zahrnuje veškeré náklady spojené s objednatelem požadovanými pracemi</t>
  </si>
  <si>
    <t>02943</t>
  </si>
  <si>
    <t>OSTATNÍ POŽADAVKY - VYPRACOVÁNÍ RDS</t>
  </si>
  <si>
    <t>dopracování potřebných detailů
zapracování konkrétních výrobků
výkres vyztužení
aktualizace povodňového plánu se zapracováním požadavků správce povodí
Včetně tištěné formy v počtu paré dle smlouvy o dílo</t>
  </si>
  <si>
    <t>02990</t>
  </si>
  <si>
    <t>OSTATNÍ POŽADAVKY - INFORMAČNÍ TABULE</t>
  </si>
  <si>
    <t>Dle manuálu KSÚS. Sady informačních tabulí.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</si>
  <si>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</si>
  <si>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</si>
  <si>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ZAŘÍZENÍ STAVENIŠTĚ - ZŘÍZENÍ</t>
  </si>
  <si>
    <t>včetně povinnosti vyjednání si případných záborů nebo smluv na zřízení deponií</t>
  </si>
  <si>
    <t>Položka zahrnuje:
 objednatelem povolené náklady na pořízení (event. pronájem), provozování, udržování a likvidaci zhotovitelova zařízení
Položka nezahrnuje:
- x</t>
  </si>
  <si>
    <t>R2</t>
  </si>
  <si>
    <t>ZAŘÍZENÍ STAVENIŠTĚ - PROVOZ</t>
  </si>
  <si>
    <t>měsíc</t>
  </si>
  <si>
    <t>R3</t>
  </si>
  <si>
    <t>ZAŘÍZENÍ STAVENIŠTĚ - DEMONTÁŽ</t>
  </si>
  <si>
    <t>zahrnuje objednatelem povolené náklady na pořízení (event. pronájem), provozování, udržování a likvidaci zhotovitelova zařízení</t>
  </si>
  <si>
    <t>014102</t>
  </si>
  <si>
    <t>R</t>
  </si>
  <si>
    <t>ULOŽENÍ ODPADU ZE STAVBY NA SKLÁDKU S OPRÁVNĚNÍM K OPĚTOVNÉMU VYUŽITÍ - RECYKLAČNÍ STŘEDISKO</t>
  </si>
  <si>
    <t>T</t>
  </si>
  <si>
    <t>17 01 01 - BETON z vybouraných konstrukcí (obrubníky, propusty, panely a jiné)
17 09 04 - Směsné stavební a demoliční odpady neuvedené pod čísly 17 09 01, 17 09 02 a 17 09 03
17 05 03 - kamení z propustku</t>
  </si>
  <si>
    <t>VV</t>
  </si>
  <si>
    <t>beton podklad z vozovky + propustky 40,2*2,4+12,4*2,4 = 126,240 [A]</t>
  </si>
  <si>
    <t>Položka zahrnuje:
- veškeré poplatky provozovateli skládky související s uložením odpadu na skládce.
- Náklad na uložení do recyklačního střediska či na skládku s oprávněním k opětovnému využítí dodaného typu odpadu. 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</si>
  <si>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014103</t>
  </si>
  <si>
    <t>ULOŽENÍ ODPADU ZE STAVBY NA SKLÁDU S OPRÁVNĚNÍM K OPĚTOVNÉMU VYUŽITÍ - RECYKLAČNÍ STŘEDISKO</t>
  </si>
  <si>
    <t>17 05 04 - Zemina a kamení neuvedené pod číslem 17 05 03
nepotřebný výkopek - zemina, drny, kamení - nevhodný materiál pro další použí na této stavbě</t>
  </si>
  <si>
    <t>65,48*1,8 = 117,864 [A]</t>
  </si>
  <si>
    <t>Položka zahrnuje:
Náklad na uložení do recyklačního střediska či na skládku s oprávněním k opětovnému využítí dodaného typu odpadu. 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</si>
  <si>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Zemní práce</t>
  </si>
  <si>
    <t>11334</t>
  </si>
  <si>
    <t>ODSTRANĚNÍ PODKLADU ZPEVNĚNÝCH PLOCH S CEMENT POJIVEM</t>
  </si>
  <si>
    <t>M3</t>
  </si>
  <si>
    <t>včetně naložení, odvozu, uložení na skládku</t>
  </si>
  <si>
    <t>u zdi + u propustku 4*60*0,15+4*7*0,15 = 40,200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</si>
  <si>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</si>
  <si>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</si>
  <si>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</si>
  <si>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včetně naložení, odvozu, uložení na skládku, odkup zhotovitelem</t>
  </si>
  <si>
    <t>obrusná 345*0,04 = 13,800 [A]_x000D_
ložná 4,4*65*0,06+4,5*7*0,06 = 19,050 [B]_x000D_
podkladní + lokální sanace 4,2*62*0,05+4,2*7*0,05+6 = 20,490 [C]_x000D_
navazující části (50+50)*0,04 = 4,000 [D]_x000D_
Mezisoučet = 57,340 [E]</t>
  </si>
  <si>
    <t>113766</t>
  </si>
  <si>
    <t>A</t>
  </si>
  <si>
    <t>FRÉZOVÁNÍ DRÁŽKY PRŮŘEZU DO 800MM2 V ASFALTOVÉ VOZOVCE</t>
  </si>
  <si>
    <t>M</t>
  </si>
  <si>
    <t>pracovní spáry, napojení na stávající vozovku, u říms a obrub</t>
  </si>
  <si>
    <t>67 = 67,000 [A]</t>
  </si>
  <si>
    <t>Položka zahrnuje:
- veškerou manipulaci s vybouranou sutí a s vybouranými hmotami vč. uložení na skládku.
Položka nezahrnuje:
- x</t>
  </si>
  <si>
    <t>13283</t>
  </si>
  <si>
    <t>HLOUBENÍ RÝH ŠÍŘ DO 2M PAŽ I NEPAŽ TŘ. II</t>
  </si>
  <si>
    <t>rýha pro nové obruby 11*0,25*0,25 = 0,688 [A]_x000D_
pro propustek včetně jímek (9+9)*2*1,8 = 64,800 [B]_x000D_
Mezisoučet = 65,488 [C]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</si>
  <si>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</si>
  <si>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17581</t>
  </si>
  <si>
    <t>OBSYP POTRUBÍ A OBJEKTŮ Z NAKUPOVANÝCH MATERIÁLŮ</t>
  </si>
  <si>
    <t>zásyp propustků a okolí (9+9)*2*1,8 = 64,800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</si>
  <si>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</si>
  <si>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4</t>
  </si>
  <si>
    <t>Vodorovné konstrukce</t>
  </si>
  <si>
    <t>451312</t>
  </si>
  <si>
    <t>PODKLADNÍ A VÝPLŇOVÉ VRSTVY Z PROSTÉHO BETONU C12/15</t>
  </si>
  <si>
    <t>lože pod propustek a okolní objekty (9+9)*2*0,15 = 5,400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</si>
  <si>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</si>
  <si>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45131A</t>
  </si>
  <si>
    <t>PODKLADNÍ A VÝPLŇOVÉ VRSTVY Z PROSTÉHO BETONU C20/25</t>
  </si>
  <si>
    <t>rozšířené betonové lože u obruby 63*0,25*0,25 = 3,938 [A]</t>
  </si>
  <si>
    <t>45157</t>
  </si>
  <si>
    <t>PODKLADNÍ A VÝPLŇOVÉ VRSTVY Z KAMENIVA TĚŽENÉHO</t>
  </si>
  <si>
    <t>lože pod propustek a okolí 9*2*0,15 = 2,700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</si>
  <si>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</si>
  <si>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465512</t>
  </si>
  <si>
    <t>DLAŽBY Z LOMOVÉHO KAMENE NA MC</t>
  </si>
  <si>
    <t>vtok propustku a okolí 8*0,2 = 1,600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</si>
  <si>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</si>
  <si>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</si>
  <si>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56140G</t>
  </si>
  <si>
    <t>SMĚSI Z KAMENIVA STMELENÉ CEMENTEM  SC C 8/10</t>
  </si>
  <si>
    <t>4*60*0,15+4*7*0,15 = 40,200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</si>
  <si>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</si>
  <si>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56335</t>
  </si>
  <si>
    <t>VOZOVKOVÉ VRSTVY ZE ŠTĚRKODRTI TL. DO 250MM</t>
  </si>
  <si>
    <t>M2</t>
  </si>
  <si>
    <t>u zdi a propustku 4*59+3,6*7 = 261,200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</si>
  <si>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</si>
  <si>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572213</t>
  </si>
  <si>
    <t>SPOJOVACÍ POSTŘIK Z EMULZE DO 0,5KG/M2</t>
  </si>
  <si>
    <t>445+317,5 = 762,500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</si>
  <si>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</si>
  <si>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574A34</t>
  </si>
  <si>
    <t>ASFALTOVÝ BETON PRO OBRUSNÉ VRSTVY ACO 11+ TL. 40MM</t>
  </si>
  <si>
    <t>obrusná vrstva + napojení na začátku a konci 345+50+50 = 445,000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</si>
  <si>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</si>
  <si>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574C46</t>
  </si>
  <si>
    <t>ASFALTOVÝ BETON PRO LOŽNÍ VRSTVY ACL 16+, 16S TL. 50MM</t>
  </si>
  <si>
    <t>4,4*65+4,5*7 = 317,500 [A]</t>
  </si>
  <si>
    <t>574E06</t>
  </si>
  <si>
    <t>ASFALTOVÝ BETON PRO PODKLADNÍ VRSTVY ACP 16+, 16S</t>
  </si>
  <si>
    <t>lokální sanace</t>
  </si>
  <si>
    <t>574E46</t>
  </si>
  <si>
    <t>ASFALTOVÝ BETON PRO PODKLADNÍ VRSTVY ACP 16+, 16S TL. 50MM</t>
  </si>
  <si>
    <t>4,2*62+4,2*7 = 289,800 [A]</t>
  </si>
  <si>
    <t>8</t>
  </si>
  <si>
    <t>Potrubí</t>
  </si>
  <si>
    <t>87434</t>
  </si>
  <si>
    <t>POTRUBÍ Z TRUB PLASTOVÝCH ODPADNÍCH DN DO 200MM</t>
  </si>
  <si>
    <t>přípojky od UV
včetně napojení na dešťovou kanalizaci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</si>
  <si>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</si>
  <si>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894357</t>
  </si>
  <si>
    <t>ŠACHTY KANALIZAČNÍ Z PROST BETONU NA POTRUBÍ DN DO 500MM</t>
  </si>
  <si>
    <t>v ZÚ v oblouku (náhrada za ÚV)</t>
  </si>
  <si>
    <t>Položka zahrnuje:
- poklopy s rámem, mříže s rámem, stupadla, žebříky, stropy z bet. dílců a pod.
- dodání čerstvého betonu (betonové směsi) požadované kvality, jeho uložení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
- předepsané podkladní konstrukce
Položka nezahrnuje:
- x</t>
  </si>
  <si>
    <t>89712</t>
  </si>
  <si>
    <t>VPUSŤ KANALIZAČNÍ ULIČNÍ KOMPLETNÍ Z BETONOVÝCH DÍLCŮ</t>
  </si>
  <si>
    <t>obrubníková UV 
zkrácená UV
včetně koše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</si>
  <si>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</si>
  <si>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89952</t>
  </si>
  <si>
    <t>OBETONOVÁNÍ POTRUBÍ Z PROSTÉHO BETONU</t>
  </si>
  <si>
    <t>obetonování propustků (7+8,5+1)*0,15 = 2,475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</si>
  <si>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</si>
  <si>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9</t>
  </si>
  <si>
    <t>Ostatní konstrukce a práce</t>
  </si>
  <si>
    <t>917224</t>
  </si>
  <si>
    <t>SILNIČNÍ A CHODNÍKOVÉ OBRUBY Z BETONOVÝCH OBRUBNÍKŮ ŠÍŘ 150MM</t>
  </si>
  <si>
    <t>9+2 = 11,000 [A]</t>
  </si>
  <si>
    <t>Položka zahrnuje:
- dodání a pokládku betonových obrubníků o rozměrech předepsaných zadávací dokumentací
- betonové lože i boční betonovou opěrku
Položka nezahrnuje:
- x</t>
  </si>
  <si>
    <t>9182D</t>
  </si>
  <si>
    <t>VTOKOVÉ JÍMKY BETONOVÉ VČETNĚ DLAŽBY PROPUSTU Z TRUB DN DO 600MM</t>
  </si>
  <si>
    <t>včetně poklopu pro zatížení D 400</t>
  </si>
  <si>
    <t>Položka zahrnuje:
- dodání čerstvého betonu (betonové směsi) požadované kvality, jeho uložení do požadovaného tvaru při jakékoliv hustotě výztuže, konzistenci čerstvého betonu a způsobu hutnění, ošetření a ochranu betonu,
- dodání a osazení výztuže,
- dlažbu dna z lomového kamene, případně dokumentací předepsaný kamenný obklad stěn,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proudů.
Položka nezahrnuje:
- mříž a zábradlí</t>
  </si>
  <si>
    <t>včetně mříže</t>
  </si>
  <si>
    <t>918346</t>
  </si>
  <si>
    <t>PROPUSTY Z TRUB DN 400MM</t>
  </si>
  <si>
    <t>včetně seříznutí trouby</t>
  </si>
  <si>
    <t>Položka zahrnuje:
- dodání a položení potrubí z trub z dokumentací předepsaného materiálu a předepsaného průměru
- případné úpravy trub (zkrácení, šikmé seříznutí)
Položka nezahrnuje:
- podkladní vrstvy a obetonování</t>
  </si>
  <si>
    <t>918357</t>
  </si>
  <si>
    <t>PROPUSTY Z TRUB DN 500MM</t>
  </si>
  <si>
    <t>7+8,5 = 15,500 [A]</t>
  </si>
  <si>
    <t>931326</t>
  </si>
  <si>
    <t>TĚSNĚNÍ DILATAČ SPAR ASF ZÁLIVKOU MODIFIK PRŮŘ DO 800MM2</t>
  </si>
  <si>
    <t>výplň řezané spáry, včetně dilatačních spár</t>
  </si>
  <si>
    <t>Položka zahrnuje:
- dodávku a osazení předepsaného materiálu
- očištění ploch spáry před úpravou
- očištění okolí spáry po úpravě
Položka nezahrnuje:
- těsnící profil</t>
  </si>
  <si>
    <t>97615</t>
  </si>
  <si>
    <t>VYBOURÁNÍ DROBNÝCH PŘEDMĚTŮ ŽELEZOBET</t>
  </si>
  <si>
    <t>m3</t>
  </si>
  <si>
    <t>včetně odvozu a uložení na skládku</t>
  </si>
  <si>
    <t>propustky stávající (7+8,5)*0,8 = 12,400 [A]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</si>
  <si>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</si>
  <si>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02720</t>
  </si>
  <si>
    <t>POMOC PRÁCE ZŘÍZ NEBO ZAJIŠŤ REGULACI A OCHRANU DOPRAVY</t>
  </si>
  <si>
    <t>""Položka zahrnuje kompletní dopravně-inženýrská opatření po celou dobu stavby dle projektové dokumentace a aktuálních požadavků investora, TP, typových dopravně inženýrských opatření.
Včetně projednání a zpracování podkladů k odsouhlasení DIO, objízdných tras
Zajištění stanovení přechodné úpravy od SSÚ.
Zajištění stanovené místní úpravy (trvalé značení)
včetně všech objízdných tras</t>
  </si>
  <si>
    <t>Položka zahrnuje:
- veškeré náklady spojené s objednatelem požadovanými zařízeními
Položka nezahrnuje:
- x</t>
  </si>
  <si>
    <t>Demolice betonového žlabu 29,3*0,60*0,25*2,3 = 10,109 [A]_x000D_
Demolice opěrné zdi 8,5*2,6 = 22,100 [B]_x000D_
Demolice betonového čela 0,5*2,5 = 1,250 [C]_x000D_
Mezisoučet = 33,459 [D]</t>
  </si>
  <si>
    <t>Výkop 135,8"m3" * 1,8 = 244,440 [A]</t>
  </si>
  <si>
    <t>11328</t>
  </si>
  <si>
    <t>ODSTRANĚNÍ PŘÍKOPŮ, ŽLABŮ A RIGOLŮ Z PŘÍKOPOVÝCH TVÁRNIC</t>
  </si>
  <si>
    <t>Demolice betonového žlabu
včetně odvozu a uložení na recyklační zařízení</t>
  </si>
  <si>
    <t>odměřeno ze situace 29,3*0,6 = 17,580 [A]</t>
  </si>
  <si>
    <t>Položka zahrnuje:
-  odstranění tvárnic včetně podkladu
-  veškerou manipulaci s vybouranou sutí a s vybouranými hmotami,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</si>
  <si>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Těsnění podél spáry obrubníku</t>
  </si>
  <si>
    <t>odměřeno ze situace 34,9 = 34,900 [A]</t>
  </si>
  <si>
    <t>Výkop_x000D_
včetně odvozu a uložení na recyklační skládku</t>
  </si>
  <si>
    <t>odměřeno digitálně 135,8 = 135,800 [A]</t>
  </si>
  <si>
    <t>17280</t>
  </si>
  <si>
    <t>ZŘÍZENÍ TĚSNĚNÍ Z NAKUPOVANÝCH MATERIÁLŮ</t>
  </si>
  <si>
    <t>Těsnící vrstva</t>
  </si>
  <si>
    <t>odměřeno digitálně 10,8 = 10,800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</si>
  <si>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</si>
  <si>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Základy</t>
  </si>
  <si>
    <t>21331</t>
  </si>
  <si>
    <t>DRENÁŽNÍ VRSTVY Z BETONU MEZEROVITÉHO (DRENÁŽNÍHO)</t>
  </si>
  <si>
    <t>Podkladní beton pod drenáž</t>
  </si>
  <si>
    <t>odměřeno digitálně 4,5 = 4,500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</si>
  <si>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</si>
  <si>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272325</t>
  </si>
  <si>
    <t>ZÁKLADY ZE ŽELEZOBETONU DO C30/37</t>
  </si>
  <si>
    <t>Základ_x000D_
C30/37 – XC1, XA1, XF3, Dmax=16mm, Cl 0,2, -0,2, S3/S4,_x000D_
ČSN EN 206+A2, TKP 18, tab. 18-2</t>
  </si>
  <si>
    <t>odměřeno digitálně 25,7 = 25,700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</si>
  <si>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</si>
  <si>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</si>
  <si>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</si>
  <si>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Výztuž základových pasů z oceli B500 B podle ČSN 42 0139</t>
  </si>
  <si>
    <t>2,4 = 2,400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</si>
  <si>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</si>
  <si>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Svislé konstrukce</t>
  </si>
  <si>
    <t>311365</t>
  </si>
  <si>
    <t>VÝZTUŽ ZDÍ A STĚN PODP A VOL Z OCELI 10505, B500B</t>
  </si>
  <si>
    <t>Výztuž nosné konstrukce z oceli B500 B podle ČSN 42 0139</t>
  </si>
  <si>
    <t>1,5 = 1,500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</si>
  <si>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</si>
  <si>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31717</t>
  </si>
  <si>
    <t>KOVOVÉ KONSTRUKCE - SMYKOVÉ TRNY</t>
  </si>
  <si>
    <t>smykové trny v dilatační spáře</t>
  </si>
  <si>
    <t>10 "ks" = 10,000 [A]</t>
  </si>
  <si>
    <t>Položka zahrnuje:
- dodávku (výrobu) kotevního prvku předepsaného tvaru
- jeho osazení do předepsané polohy včetně nezbytných prací (vrty, zálivky apod.)
Položka nezahrnuje:
- x</t>
  </si>
  <si>
    <t>317325</t>
  </si>
  <si>
    <t>ŘÍMSY ZE ŽELEZOBETONU DO C30/37 (B37)</t>
  </si>
  <si>
    <t>Římsa, vč striáže_x000D_
C30/37 - XC4, XD3, XF4, Dmax=16mm, Cl-0,2,S4,_x000D_
ČSN EN 206+A2, TKP 18, tab. 18-2_x000D_
vč. dilatačních spár jednotlivých dilatačních celků zdi</t>
  </si>
  <si>
    <t>odměřeno digitálně 9,4 = 9,400 [A]</t>
  </si>
  <si>
    <t>317365</t>
  </si>
  <si>
    <t>VÝZTUŽ ŘÍMS Z OCELI 10505, B500B</t>
  </si>
  <si>
    <t>Výztuž říms z oceli B500 B podle ČSN 42 0139</t>
  </si>
  <si>
    <t>1,3 = 1,300 [A]</t>
  </si>
  <si>
    <t>327325</t>
  </si>
  <si>
    <t>ZDI OPĚRNÉ, ZÁRUBNÍ, NÁBŘEŽNÍ ZE ŽELEZOVÉHO BETONU DO C30/37 (B37)</t>
  </si>
  <si>
    <t>Dřík_x000D_
C30/37 – XC4, XA1, XF2, Dmax=16mm, Cl-0,2,S4,_x000D_
ČSN EN 206+A2, TKP 18, tab. 18-2_x000D_
vč. dilatační spáry (5x) vyplněné polystyrenem tloušťky 20 mm a utěsněny pružným tmelem 20 x 30 mm s předtěsněním._x000D_
vč. označení letopočtu výstavby zdi</t>
  </si>
  <si>
    <t>odměřeno digitálně 17,4 = 17,400 [A]</t>
  </si>
  <si>
    <t>Podkladní beton pod dlažbu C20/25n - XF4_x000D_
lože tl. 0,1 m pro dlažby z kamene</t>
  </si>
  <si>
    <t>odměřeno digitálně (18+3,4)*0,1 = 2,140 [A]</t>
  </si>
  <si>
    <t>451323</t>
  </si>
  <si>
    <t>PODKL A VÝPLŇ VRSTVY ZE ŽELEZOBET DO C16/20</t>
  </si>
  <si>
    <t>Podkladní beton_x000D_
C16/20 - X0, Dmax=22mm, S3/S4,_x000D_
ČSN EN 206+A2, TKP 18, tab. 18-2</t>
  </si>
  <si>
    <t>Štěrkopískový podsyp tl. 100 mm_x000D_
(kamenné dlažby okolo zdi z lomového kamene)</t>
  </si>
  <si>
    <t>45857</t>
  </si>
  <si>
    <t>VÝPLŇ ZA OPĚRAMI A ZDMI Z KAMENIVA TĚŽENÉHO</t>
  </si>
  <si>
    <t>Zásyp za zdí</t>
  </si>
  <si>
    <t>odměřeno digitálně 52,1 = 52,100 [A]</t>
  </si>
  <si>
    <t>Kamenné dlažby okolo zdi z lomového kamene tl. 200 mm _x000D_
(do betonového lože tl. 100 mm na štěrkopískovém podsypu tl. 100 mm dle VL4.)</t>
  </si>
  <si>
    <t>odměřeno digitálně 18*0,2 = 3,600 [A]</t>
  </si>
  <si>
    <t>B</t>
  </si>
  <si>
    <t>Odláždění za římsou tl. 200 mm 
(do betonového lože tl. 100 mm na štěrkopískovém podsypu tl. 100 mm dle VL4.)</t>
  </si>
  <si>
    <t>odměřeno digitálně 3,4*0,2 = 0,680 [A]</t>
  </si>
  <si>
    <t>6</t>
  </si>
  <si>
    <t>Úpravy povrchů, podlahy, výplně otvorů</t>
  </si>
  <si>
    <t>626123</t>
  </si>
  <si>
    <t>REPROFIL PODHL, SVIS PLOCH SANAČ MALTOU DVOUVRST TL DO 60MM</t>
  </si>
  <si>
    <t>Sanace betonových čel</t>
  </si>
  <si>
    <t>4,0 = 4,000 [A]</t>
  </si>
  <si>
    <t>Položka zahrnuje:
- dodávku veškerého materiálu potřebného pro předepsanou úpravu v předepsané kvalitě
- nutné vyspravení podkladu, případně zatření spar zdiva
- položení vrstvy v předepsané tloušťce
- potřebná lešení a podpěrné konstrukce
Položka nezahrnuje:
- x</t>
  </si>
  <si>
    <t>62641</t>
  </si>
  <si>
    <t>SJEDNOCUJÍCÍ STĚRKA JEMNOU MALTOU TL CCA 2MM</t>
  </si>
  <si>
    <t>7</t>
  </si>
  <si>
    <t>Přidružená stavební výroba</t>
  </si>
  <si>
    <t>711111</t>
  </si>
  <si>
    <t>IZOLACE BĚŽNÝCH KONSTRUKCÍ PROTI ZEMNÍ VLHKOSTI ASFALTOVÝMI NÁTĚRY</t>
  </si>
  <si>
    <t>Izolace_x000D_
nátěr ALP+2ALN</t>
  </si>
  <si>
    <t>odměřeno digitálně 119,8 = 119,800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</si>
  <si>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</si>
  <si>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711509</t>
  </si>
  <si>
    <t>OCHRANA IZOLACE NA POVRCHU TEXTILIÍ</t>
  </si>
  <si>
    <t>Izolace_x000D_
ochranná geotextílie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</si>
  <si>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</si>
  <si>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</si>
  <si>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</si>
  <si>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S4</t>
  </si>
  <si>
    <t>odměřeno digitálně 10,1 = 10,100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</si>
  <si>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</si>
  <si>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875332</t>
  </si>
  <si>
    <t>POTRUBÍ DREN Z TRUB PLAST DN DO 150MM DĚROVANÝCH</t>
  </si>
  <si>
    <t>Drenáž_x000D_
perforovaná drenážní trubka DN 150 mm</t>
  </si>
  <si>
    <t>odměřeno digitálně 34,7 = 34,700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</si>
  <si>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</si>
  <si>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87914</t>
  </si>
  <si>
    <t>POTRUBÍ ODPADNÍ MOSTNÍCH OBJEKTŮ Z PLAST TRUB  DN DO 200 MM</t>
  </si>
  <si>
    <t>odvodnění rubu dříku, vyústění do líce dříku</t>
  </si>
  <si>
    <t>0,7 = 0,700 [A]</t>
  </si>
  <si>
    <t>Položka zahrnuje:
- výrobní dokumentaci (včetně technologického předpisu)
- dodání veškerého instalačního a pomocného materiálu (trouby, trubky, armatury, tvarové kusy, spojovací a těsnící materiál a pod.), podpěrných, závěsných, upevňovacích prvků, včetně potřebných úprav
- zednické výpomoci, jako je vysekávání kapes a rýh, jejich vyplnění a začištění
- úprava podkladu a osazení podpěr, osazení a očištění podkladu a podpěr
- zřízení plně funkční instalace, kompletní soustavy, podle příslušného technologického předpisu
- zřízení instalace i jednotlivých částí po etapách, včetně pracovních spar a spojů
- úprava a příprava prostupů, okolí podpěr, zaústění a napojení a upevnění odpadních výustek
- ochrana potrubí nátěrem, včetně úpravy povrchu, případně izolací
- úprava, očištění a ošetření prostoru kolem instalace
- provedení požadovaných zkoušek vodotěsnosti
Položka nezahrnuje:
- x</t>
  </si>
  <si>
    <t>9112B1</t>
  </si>
  <si>
    <t>ZÁBRADLÍ MOSTNÍ SE SVISLOU VÝPLNÍ - DODÁVKA A MONTÁŽ</t>
  </si>
  <si>
    <t>Ocelové zábradlí se svislou výplní_x000D_
mostní zábradlí výšky 1,1m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</si>
  <si>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</si>
  <si>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91345</t>
  </si>
  <si>
    <t>NIVELAČNÍ ZNAČKY KOVOVÉ</t>
  </si>
  <si>
    <t>nivelační značky</t>
  </si>
  <si>
    <t>1 = 1,000 [A]</t>
  </si>
  <si>
    <t>Položka zahrnuje:
- dodání a osazení nivelační značky včetně nutných zemních prací
- vnitrostaveništní a mimostaveništní dopravu
Položka nezahrnuje:
- x</t>
  </si>
  <si>
    <t>935212</t>
  </si>
  <si>
    <t>PŘÍKOPOVÉ ŽLABY Z BETON TVÁRNIC ŠÍŘ DO 600MM DO BETONU TL 100MM</t>
  </si>
  <si>
    <t>nová betonová žlabovka vč lože C20/25n - XF4 tl 10 cm s vyspárováním MC25 - XF4</t>
  </si>
  <si>
    <t>odměřeno ze situace 34,7 = 34,700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</si>
  <si>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</si>
  <si>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938543</t>
  </si>
  <si>
    <t>OČIŠTĚNÍ BETON KONSTR OTRYSKÁNÍM TLAK VODOU DO 1000 BARŮ</t>
  </si>
  <si>
    <t>odměřeno digitálně 4,0 = 4,000 [A]</t>
  </si>
  <si>
    <t>Položka zahrnuje:
- očištění předepsaným způsobem
- odklizení vzniklého odpadu
Položka nezahrnuje:
- x</t>
  </si>
  <si>
    <t>96613</t>
  </si>
  <si>
    <t>BOURÁNÍ KONSTRUKCÍ Z KAMENE NA MC</t>
  </si>
  <si>
    <t>Demolice stávající opěrné zdi - kámen_x000D_
včetně odvozu a uložení na recyklační zařízení</t>
  </si>
  <si>
    <t>odměřeno digitálně 8,5 = 8,500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</si>
  <si>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</si>
  <si>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</si>
  <si>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</si>
  <si>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Demolice betonového čela_x000D_
včetně odvozu a uložení na recyklační zařízení</t>
  </si>
  <si>
    <t>odměřeno digitálně 0,5 = 0,500 [A]</t>
  </si>
  <si>
    <t xml:space="preserve">Stavba: AG20250130 - III/11223 Jeníkov – havárie opěrné zdi </t>
  </si>
  <si>
    <t xml:space="preserve">III/11223 Jeníkov – havárie opěrné zdi </t>
  </si>
  <si>
    <t>III/11223 Jeníkov – havárie opěrné zdi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</si>
</sst>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B23" sqref="B23"/>
    </sheetView>
  </sheetViews>
  <sheetFormatPr defaultRowHeight="15" x14ac:dyDescent="0.25"/>
  <cols>
    <col min="1" max="1" width="7.140625" bestFit="1" customWidth="1"/>
    <col min="2" max="2" width="123.7109375" customWidth="1"/>
    <col min="3" max="5" width="18.5703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352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3</v>
      </c>
      <c r="C6" s="6">
        <f>SUM(C10:C13)</f>
        <v>0</v>
      </c>
      <c r="D6" s="3"/>
      <c r="E6" s="3"/>
    </row>
    <row r="7" spans="1:5" x14ac:dyDescent="0.25">
      <c r="A7" s="3"/>
      <c r="B7" s="5" t="s">
        <v>4</v>
      </c>
      <c r="C7" s="6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</row>
    <row r="10" spans="1:5" ht="25.5" x14ac:dyDescent="0.25">
      <c r="A10" s="8" t="s">
        <v>10</v>
      </c>
      <c r="B10" s="8" t="s">
        <v>11</v>
      </c>
      <c r="C10" s="9">
        <f>'SO 001'!I3</f>
        <v>0</v>
      </c>
      <c r="D10" s="9">
        <f>SUMIFS('SO 001'!O:O,'SO 001'!A:A,"P")</f>
        <v>0</v>
      </c>
      <c r="E10" s="9">
        <f>C10+D10</f>
        <v>0</v>
      </c>
    </row>
    <row r="11" spans="1:5" ht="25.5" x14ac:dyDescent="0.25">
      <c r="A11" s="8" t="s">
        <v>12</v>
      </c>
      <c r="B11" s="8" t="s">
        <v>13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 spans="1:5" ht="25.5" x14ac:dyDescent="0.25">
      <c r="A12" s="8" t="s">
        <v>14</v>
      </c>
      <c r="B12" s="8" t="s">
        <v>15</v>
      </c>
      <c r="C12" s="9">
        <f>'SO 180'!I3</f>
        <v>0</v>
      </c>
      <c r="D12" s="9">
        <f>SUMIFS('SO 180'!O:O,'SO 180'!A:A,"P")</f>
        <v>0</v>
      </c>
      <c r="E12" s="9">
        <f>C12+D12</f>
        <v>0</v>
      </c>
    </row>
    <row r="13" spans="1:5" ht="25.5" x14ac:dyDescent="0.25">
      <c r="A13" s="8" t="s">
        <v>16</v>
      </c>
      <c r="B13" s="8" t="s">
        <v>17</v>
      </c>
      <c r="C13" s="9">
        <f>'SO 251'!I3</f>
        <v>0</v>
      </c>
      <c r="D13" s="9">
        <f>SUMIFS('SO 251'!O:O,'SO 251'!A:A,"P")</f>
        <v>0</v>
      </c>
      <c r="E13" s="9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topLeftCell="B1" workbookViewId="0">
      <selection activeCell="E3" sqref="E3"/>
    </sheetView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18</v>
      </c>
      <c r="F2" s="3"/>
      <c r="G2" s="3"/>
      <c r="H2" s="3"/>
      <c r="I2" s="3"/>
      <c r="J2" s="15"/>
    </row>
    <row r="3" spans="1:16" x14ac:dyDescent="0.25">
      <c r="A3" s="3" t="s">
        <v>19</v>
      </c>
      <c r="B3" s="16" t="s">
        <v>20</v>
      </c>
      <c r="C3" s="47" t="s">
        <v>21</v>
      </c>
      <c r="D3" s="48"/>
      <c r="E3" s="17" t="s">
        <v>353</v>
      </c>
      <c r="F3" s="3"/>
      <c r="G3" s="3"/>
      <c r="H3" s="18" t="s">
        <v>10</v>
      </c>
      <c r="I3" s="19">
        <f>SUMIFS(I8:I47,A8:A47,"SD")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10</v>
      </c>
      <c r="D4" s="48"/>
      <c r="E4" s="17" t="s">
        <v>11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SUMIFS(I9:I47,A9:A47,"P")</f>
        <v>0</v>
      </c>
      <c r="J8" s="29"/>
    </row>
    <row r="9" spans="1:16" ht="30" x14ac:dyDescent="0.25">
      <c r="A9" s="30" t="s">
        <v>38</v>
      </c>
      <c r="B9" s="30">
        <v>1</v>
      </c>
      <c r="C9" s="31" t="s">
        <v>39</v>
      </c>
      <c r="D9" s="30" t="s">
        <v>40</v>
      </c>
      <c r="E9" s="32" t="s">
        <v>41</v>
      </c>
      <c r="F9" s="33" t="s">
        <v>42</v>
      </c>
      <c r="G9" s="34">
        <v>1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105" x14ac:dyDescent="0.25">
      <c r="A10" s="30" t="s">
        <v>43</v>
      </c>
      <c r="B10" s="37"/>
      <c r="E10" s="32" t="s">
        <v>44</v>
      </c>
      <c r="J10" s="38"/>
    </row>
    <row r="11" spans="1:16" ht="75" x14ac:dyDescent="0.25">
      <c r="A11" s="30" t="s">
        <v>45</v>
      </c>
      <c r="B11" s="37"/>
      <c r="E11" s="32" t="s">
        <v>46</v>
      </c>
      <c r="J11" s="38"/>
    </row>
    <row r="12" spans="1:16" x14ac:dyDescent="0.25">
      <c r="A12" s="30" t="s">
        <v>38</v>
      </c>
      <c r="B12" s="30">
        <v>2</v>
      </c>
      <c r="C12" s="31" t="s">
        <v>47</v>
      </c>
      <c r="D12" s="30" t="s">
        <v>40</v>
      </c>
      <c r="E12" s="32" t="s">
        <v>48</v>
      </c>
      <c r="F12" s="33" t="s">
        <v>42</v>
      </c>
      <c r="G12" s="34">
        <v>1</v>
      </c>
      <c r="H12" s="35">
        <v>0</v>
      </c>
      <c r="I12" s="35">
        <f>ROUND(G12*H12,P4)</f>
        <v>0</v>
      </c>
      <c r="J12" s="30"/>
      <c r="O12" s="36">
        <f>I12*0.21</f>
        <v>0</v>
      </c>
      <c r="P12">
        <v>3</v>
      </c>
    </row>
    <row r="13" spans="1:16" ht="90" x14ac:dyDescent="0.25">
      <c r="A13" s="30" t="s">
        <v>43</v>
      </c>
      <c r="B13" s="37"/>
      <c r="E13" s="32" t="s">
        <v>49</v>
      </c>
      <c r="J13" s="38"/>
    </row>
    <row r="14" spans="1:16" ht="30" x14ac:dyDescent="0.25">
      <c r="A14" s="30" t="s">
        <v>45</v>
      </c>
      <c r="B14" s="37"/>
      <c r="E14" s="32" t="s">
        <v>50</v>
      </c>
      <c r="J14" s="38"/>
    </row>
    <row r="15" spans="1:16" ht="30" x14ac:dyDescent="0.25">
      <c r="A15" s="30" t="s">
        <v>38</v>
      </c>
      <c r="B15" s="30">
        <v>3</v>
      </c>
      <c r="C15" s="31" t="s">
        <v>51</v>
      </c>
      <c r="D15" s="30" t="s">
        <v>40</v>
      </c>
      <c r="E15" s="32" t="s">
        <v>52</v>
      </c>
      <c r="F15" s="33" t="s">
        <v>53</v>
      </c>
      <c r="G15" s="34">
        <v>20</v>
      </c>
      <c r="H15" s="35">
        <v>0</v>
      </c>
      <c r="I15" s="35">
        <f>ROUND(G15*H15,P4)</f>
        <v>0</v>
      </c>
      <c r="J15" s="30"/>
      <c r="O15" s="36">
        <f>I15*0.21</f>
        <v>0</v>
      </c>
      <c r="P15">
        <v>3</v>
      </c>
    </row>
    <row r="16" spans="1:16" ht="30" x14ac:dyDescent="0.25">
      <c r="A16" s="30" t="s">
        <v>43</v>
      </c>
      <c r="B16" s="37"/>
      <c r="E16" s="32" t="s">
        <v>54</v>
      </c>
      <c r="J16" s="38"/>
    </row>
    <row r="17" spans="1:16" ht="60" x14ac:dyDescent="0.25">
      <c r="A17" s="30" t="s">
        <v>45</v>
      </c>
      <c r="B17" s="37"/>
      <c r="E17" s="32" t="s">
        <v>55</v>
      </c>
      <c r="J17" s="38"/>
    </row>
    <row r="18" spans="1:16" x14ac:dyDescent="0.25">
      <c r="A18" s="30" t="s">
        <v>38</v>
      </c>
      <c r="B18" s="30">
        <v>4</v>
      </c>
      <c r="C18" s="31" t="s">
        <v>56</v>
      </c>
      <c r="D18" s="30" t="s">
        <v>40</v>
      </c>
      <c r="E18" s="32" t="s">
        <v>57</v>
      </c>
      <c r="F18" s="33" t="s">
        <v>42</v>
      </c>
      <c r="G18" s="34">
        <v>1</v>
      </c>
      <c r="H18" s="35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30" x14ac:dyDescent="0.25">
      <c r="A19" s="30" t="s">
        <v>43</v>
      </c>
      <c r="B19" s="37"/>
      <c r="E19" s="32" t="s">
        <v>58</v>
      </c>
      <c r="J19" s="38"/>
    </row>
    <row r="20" spans="1:16" ht="60" x14ac:dyDescent="0.25">
      <c r="A20" s="30" t="s">
        <v>45</v>
      </c>
      <c r="B20" s="37"/>
      <c r="E20" s="32" t="s">
        <v>59</v>
      </c>
      <c r="J20" s="38"/>
    </row>
    <row r="21" spans="1:16" x14ac:dyDescent="0.25">
      <c r="A21" s="30" t="s">
        <v>38</v>
      </c>
      <c r="B21" s="30">
        <v>5</v>
      </c>
      <c r="C21" s="31" t="s">
        <v>56</v>
      </c>
      <c r="D21" s="30" t="s">
        <v>60</v>
      </c>
      <c r="E21" s="32" t="s">
        <v>61</v>
      </c>
      <c r="F21" s="33" t="s">
        <v>42</v>
      </c>
      <c r="G21" s="34">
        <v>1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43</v>
      </c>
      <c r="B22" s="37"/>
      <c r="E22" s="39"/>
      <c r="J22" s="38"/>
    </row>
    <row r="23" spans="1:16" ht="60" x14ac:dyDescent="0.25">
      <c r="A23" s="30" t="s">
        <v>45</v>
      </c>
      <c r="B23" s="37"/>
      <c r="E23" s="32" t="s">
        <v>59</v>
      </c>
      <c r="J23" s="38"/>
    </row>
    <row r="24" spans="1:16" x14ac:dyDescent="0.25">
      <c r="A24" s="30" t="s">
        <v>38</v>
      </c>
      <c r="B24" s="30">
        <v>6</v>
      </c>
      <c r="C24" s="31" t="s">
        <v>56</v>
      </c>
      <c r="D24" s="30" t="s">
        <v>62</v>
      </c>
      <c r="E24" s="32" t="s">
        <v>63</v>
      </c>
      <c r="F24" s="33" t="s">
        <v>42</v>
      </c>
      <c r="G24" s="34">
        <v>1</v>
      </c>
      <c r="H24" s="35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x14ac:dyDescent="0.25">
      <c r="A25" s="30" t="s">
        <v>43</v>
      </c>
      <c r="B25" s="37"/>
      <c r="E25" s="39"/>
      <c r="J25" s="38"/>
    </row>
    <row r="26" spans="1:16" ht="60" x14ac:dyDescent="0.25">
      <c r="A26" s="30" t="s">
        <v>45</v>
      </c>
      <c r="B26" s="37"/>
      <c r="E26" s="32" t="s">
        <v>59</v>
      </c>
      <c r="J26" s="38"/>
    </row>
    <row r="27" spans="1:16" x14ac:dyDescent="0.25">
      <c r="A27" s="30" t="s">
        <v>38</v>
      </c>
      <c r="B27" s="30">
        <v>7</v>
      </c>
      <c r="C27" s="31" t="s">
        <v>56</v>
      </c>
      <c r="D27" s="30" t="s">
        <v>64</v>
      </c>
      <c r="E27" s="32" t="s">
        <v>65</v>
      </c>
      <c r="F27" s="33" t="s">
        <v>42</v>
      </c>
      <c r="G27" s="34">
        <v>1</v>
      </c>
      <c r="H27" s="35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x14ac:dyDescent="0.25">
      <c r="A28" s="30" t="s">
        <v>43</v>
      </c>
      <c r="B28" s="37"/>
      <c r="E28" s="39"/>
      <c r="J28" s="38"/>
    </row>
    <row r="29" spans="1:16" ht="60" x14ac:dyDescent="0.25">
      <c r="A29" s="30" t="s">
        <v>45</v>
      </c>
      <c r="B29" s="37"/>
      <c r="E29" s="32" t="s">
        <v>59</v>
      </c>
      <c r="J29" s="38"/>
    </row>
    <row r="30" spans="1:16" ht="30" x14ac:dyDescent="0.25">
      <c r="A30" s="30" t="s">
        <v>38</v>
      </c>
      <c r="B30" s="30">
        <v>8</v>
      </c>
      <c r="C30" s="31" t="s">
        <v>56</v>
      </c>
      <c r="D30" s="30" t="s">
        <v>66</v>
      </c>
      <c r="E30" s="32" t="s">
        <v>67</v>
      </c>
      <c r="F30" s="33" t="s">
        <v>42</v>
      </c>
      <c r="G30" s="34">
        <v>1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ht="195" x14ac:dyDescent="0.25">
      <c r="A31" s="30" t="s">
        <v>43</v>
      </c>
      <c r="B31" s="37"/>
      <c r="E31" s="32" t="s">
        <v>68</v>
      </c>
      <c r="J31" s="38"/>
    </row>
    <row r="32" spans="1:16" ht="30" x14ac:dyDescent="0.25">
      <c r="A32" s="30" t="s">
        <v>45</v>
      </c>
      <c r="B32" s="37"/>
      <c r="E32" s="32" t="s">
        <v>69</v>
      </c>
      <c r="J32" s="38"/>
    </row>
    <row r="33" spans="1:16" x14ac:dyDescent="0.25">
      <c r="A33" s="30" t="s">
        <v>38</v>
      </c>
      <c r="B33" s="30">
        <v>9</v>
      </c>
      <c r="C33" s="31" t="s">
        <v>70</v>
      </c>
      <c r="D33" s="30" t="s">
        <v>40</v>
      </c>
      <c r="E33" s="32" t="s">
        <v>71</v>
      </c>
      <c r="F33" s="33" t="s">
        <v>42</v>
      </c>
      <c r="G33" s="34">
        <v>1</v>
      </c>
      <c r="H33" s="35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ht="90" x14ac:dyDescent="0.25">
      <c r="A34" s="30" t="s">
        <v>43</v>
      </c>
      <c r="B34" s="37"/>
      <c r="E34" s="32" t="s">
        <v>72</v>
      </c>
      <c r="J34" s="38"/>
    </row>
    <row r="35" spans="1:16" ht="60" x14ac:dyDescent="0.25">
      <c r="A35" s="30" t="s">
        <v>45</v>
      </c>
      <c r="B35" s="37"/>
      <c r="E35" s="32" t="s">
        <v>59</v>
      </c>
      <c r="J35" s="38"/>
    </row>
    <row r="36" spans="1:16" x14ac:dyDescent="0.25">
      <c r="A36" s="30" t="s">
        <v>38</v>
      </c>
      <c r="B36" s="30">
        <v>10</v>
      </c>
      <c r="C36" s="31" t="s">
        <v>73</v>
      </c>
      <c r="D36" s="30" t="s">
        <v>40</v>
      </c>
      <c r="E36" s="32" t="s">
        <v>74</v>
      </c>
      <c r="F36" s="33" t="s">
        <v>42</v>
      </c>
      <c r="G36" s="34">
        <v>1</v>
      </c>
      <c r="H36" s="35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x14ac:dyDescent="0.25">
      <c r="A37" s="30" t="s">
        <v>43</v>
      </c>
      <c r="B37" s="37"/>
      <c r="E37" s="32" t="s">
        <v>75</v>
      </c>
      <c r="J37" s="38"/>
    </row>
    <row r="38" spans="1:16" ht="135" x14ac:dyDescent="0.25">
      <c r="A38" s="30" t="s">
        <v>45</v>
      </c>
      <c r="B38" s="37"/>
      <c r="E38" s="32" t="s">
        <v>76</v>
      </c>
      <c r="J38" s="38"/>
    </row>
    <row r="39" spans="1:16" x14ac:dyDescent="0.25">
      <c r="A39" s="30" t="s">
        <v>38</v>
      </c>
      <c r="B39" s="30">
        <v>11</v>
      </c>
      <c r="C39" s="31" t="s">
        <v>77</v>
      </c>
      <c r="D39" s="30" t="s">
        <v>66</v>
      </c>
      <c r="E39" s="32" t="s">
        <v>78</v>
      </c>
      <c r="F39" s="33" t="s">
        <v>42</v>
      </c>
      <c r="G39" s="34">
        <v>1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30" x14ac:dyDescent="0.25">
      <c r="A40" s="30" t="s">
        <v>43</v>
      </c>
      <c r="B40" s="37"/>
      <c r="E40" s="32" t="s">
        <v>79</v>
      </c>
      <c r="J40" s="38"/>
    </row>
    <row r="41" spans="1:16" ht="75" x14ac:dyDescent="0.25">
      <c r="A41" s="30" t="s">
        <v>45</v>
      </c>
      <c r="B41" s="37"/>
      <c r="E41" s="32" t="s">
        <v>80</v>
      </c>
      <c r="J41" s="38"/>
    </row>
    <row r="42" spans="1:16" x14ac:dyDescent="0.25">
      <c r="A42" s="30" t="s">
        <v>38</v>
      </c>
      <c r="B42" s="30">
        <v>12</v>
      </c>
      <c r="C42" s="31" t="s">
        <v>77</v>
      </c>
      <c r="D42" s="30" t="s">
        <v>81</v>
      </c>
      <c r="E42" s="32" t="s">
        <v>82</v>
      </c>
      <c r="F42" s="33" t="s">
        <v>83</v>
      </c>
      <c r="G42" s="34">
        <v>2</v>
      </c>
      <c r="H42" s="35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E43" s="39" t="s">
        <v>40</v>
      </c>
      <c r="J43" s="38"/>
    </row>
    <row r="44" spans="1:16" ht="75" x14ac:dyDescent="0.25">
      <c r="A44" s="30" t="s">
        <v>45</v>
      </c>
      <c r="B44" s="37"/>
      <c r="E44" s="32" t="s">
        <v>80</v>
      </c>
      <c r="J44" s="38"/>
    </row>
    <row r="45" spans="1:16" x14ac:dyDescent="0.25">
      <c r="A45" s="30" t="s">
        <v>38</v>
      </c>
      <c r="B45" s="30">
        <v>13</v>
      </c>
      <c r="C45" s="31" t="s">
        <v>77</v>
      </c>
      <c r="D45" s="30" t="s">
        <v>84</v>
      </c>
      <c r="E45" s="32" t="s">
        <v>85</v>
      </c>
      <c r="F45" s="33" t="s">
        <v>42</v>
      </c>
      <c r="G45" s="34">
        <v>1</v>
      </c>
      <c r="H45" s="35">
        <v>0</v>
      </c>
      <c r="I45" s="35">
        <f>ROUND(G45*H45,P4)</f>
        <v>0</v>
      </c>
      <c r="J45" s="30"/>
      <c r="O45" s="36">
        <f>I45*0.21</f>
        <v>0</v>
      </c>
      <c r="P45">
        <v>3</v>
      </c>
    </row>
    <row r="46" spans="1:16" x14ac:dyDescent="0.25">
      <c r="A46" s="30" t="s">
        <v>43</v>
      </c>
      <c r="B46" s="37"/>
      <c r="E46" s="39" t="s">
        <v>40</v>
      </c>
      <c r="J46" s="38"/>
    </row>
    <row r="47" spans="1:16" ht="45" x14ac:dyDescent="0.25">
      <c r="A47" s="30" t="s">
        <v>45</v>
      </c>
      <c r="B47" s="40"/>
      <c r="C47" s="41"/>
      <c r="D47" s="41"/>
      <c r="E47" s="32" t="s">
        <v>86</v>
      </c>
      <c r="F47" s="41"/>
      <c r="G47" s="41"/>
      <c r="H47" s="41"/>
      <c r="I47" s="41"/>
      <c r="J47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3"/>
  <sheetViews>
    <sheetView topLeftCell="B1" workbookViewId="0">
      <selection activeCell="E3" sqref="E3"/>
    </sheetView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18</v>
      </c>
      <c r="F2" s="3"/>
      <c r="G2" s="3"/>
      <c r="H2" s="3"/>
      <c r="I2" s="3"/>
      <c r="J2" s="15"/>
    </row>
    <row r="3" spans="1:16" x14ac:dyDescent="0.25">
      <c r="A3" s="3" t="s">
        <v>19</v>
      </c>
      <c r="B3" s="16" t="s">
        <v>20</v>
      </c>
      <c r="C3" s="47" t="s">
        <v>21</v>
      </c>
      <c r="D3" s="48"/>
      <c r="E3" s="17" t="s">
        <v>353</v>
      </c>
      <c r="F3" s="3"/>
      <c r="G3" s="3"/>
      <c r="H3" s="18" t="s">
        <v>12</v>
      </c>
      <c r="I3" s="19">
        <f>SUMIFS(I8:I123,A8:A123,"SD")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12</v>
      </c>
      <c r="D4" s="48"/>
      <c r="E4" s="17" t="s">
        <v>13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SUMIFS(I9:I16,A9:A16,"P")</f>
        <v>0</v>
      </c>
      <c r="J8" s="29"/>
    </row>
    <row r="9" spans="1:16" ht="30" x14ac:dyDescent="0.25">
      <c r="A9" s="30" t="s">
        <v>38</v>
      </c>
      <c r="B9" s="30">
        <v>1</v>
      </c>
      <c r="C9" s="31" t="s">
        <v>87</v>
      </c>
      <c r="D9" s="30" t="s">
        <v>88</v>
      </c>
      <c r="E9" s="32" t="s">
        <v>89</v>
      </c>
      <c r="F9" s="33" t="s">
        <v>90</v>
      </c>
      <c r="G9" s="34">
        <v>126.24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75" x14ac:dyDescent="0.25">
      <c r="A10" s="30" t="s">
        <v>43</v>
      </c>
      <c r="B10" s="37"/>
      <c r="E10" s="32" t="s">
        <v>91</v>
      </c>
      <c r="J10" s="38"/>
    </row>
    <row r="11" spans="1:16" ht="30" x14ac:dyDescent="0.25">
      <c r="A11" s="30" t="s">
        <v>92</v>
      </c>
      <c r="B11" s="37"/>
      <c r="E11" s="43" t="s">
        <v>93</v>
      </c>
      <c r="J11" s="38"/>
    </row>
    <row r="12" spans="1:16" ht="135" x14ac:dyDescent="0.25">
      <c r="A12" s="30" t="s">
        <v>45</v>
      </c>
      <c r="B12" s="37"/>
      <c r="E12" s="32" t="s">
        <v>94</v>
      </c>
      <c r="J12" s="38"/>
    </row>
    <row r="13" spans="1:16" ht="30" x14ac:dyDescent="0.25">
      <c r="A13" s="30" t="s">
        <v>38</v>
      </c>
      <c r="B13" s="30">
        <v>2</v>
      </c>
      <c r="C13" s="31" t="s">
        <v>95</v>
      </c>
      <c r="D13" s="30" t="s">
        <v>88</v>
      </c>
      <c r="E13" s="32" t="s">
        <v>96</v>
      </c>
      <c r="F13" s="33" t="s">
        <v>90</v>
      </c>
      <c r="G13" s="34">
        <v>117.864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45" x14ac:dyDescent="0.25">
      <c r="A14" s="30" t="s">
        <v>43</v>
      </c>
      <c r="B14" s="37"/>
      <c r="E14" s="32" t="s">
        <v>97</v>
      </c>
      <c r="J14" s="38"/>
    </row>
    <row r="15" spans="1:16" x14ac:dyDescent="0.25">
      <c r="A15" s="30" t="s">
        <v>92</v>
      </c>
      <c r="B15" s="37"/>
      <c r="E15" s="43" t="s">
        <v>98</v>
      </c>
      <c r="J15" s="38"/>
    </row>
    <row r="16" spans="1:16" ht="105" x14ac:dyDescent="0.25">
      <c r="A16" s="30" t="s">
        <v>45</v>
      </c>
      <c r="B16" s="37"/>
      <c r="E16" s="32" t="s">
        <v>99</v>
      </c>
      <c r="J16" s="38"/>
    </row>
    <row r="17" spans="1:16" x14ac:dyDescent="0.25">
      <c r="A17" s="24" t="s">
        <v>35</v>
      </c>
      <c r="B17" s="25"/>
      <c r="C17" s="26" t="s">
        <v>60</v>
      </c>
      <c r="D17" s="27"/>
      <c r="E17" s="24" t="s">
        <v>100</v>
      </c>
      <c r="F17" s="27"/>
      <c r="G17" s="27"/>
      <c r="H17" s="27"/>
      <c r="I17" s="28">
        <f>SUMIFS(I18:I37,A18:A37,"P")</f>
        <v>0</v>
      </c>
      <c r="J17" s="29"/>
    </row>
    <row r="18" spans="1:16" x14ac:dyDescent="0.25">
      <c r="A18" s="30" t="s">
        <v>38</v>
      </c>
      <c r="B18" s="30">
        <v>3</v>
      </c>
      <c r="C18" s="31" t="s">
        <v>101</v>
      </c>
      <c r="D18" s="30" t="s">
        <v>40</v>
      </c>
      <c r="E18" s="32" t="s">
        <v>102</v>
      </c>
      <c r="F18" s="33" t="s">
        <v>103</v>
      </c>
      <c r="G18" s="34">
        <v>40.200000000000003</v>
      </c>
      <c r="H18" s="35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x14ac:dyDescent="0.25">
      <c r="A19" s="30" t="s">
        <v>43</v>
      </c>
      <c r="B19" s="37"/>
      <c r="E19" s="32" t="s">
        <v>104</v>
      </c>
      <c r="J19" s="38"/>
    </row>
    <row r="20" spans="1:16" x14ac:dyDescent="0.25">
      <c r="A20" s="30" t="s">
        <v>92</v>
      </c>
      <c r="B20" s="37"/>
      <c r="E20" s="43" t="s">
        <v>105</v>
      </c>
      <c r="J20" s="38"/>
    </row>
    <row r="21" spans="1:16" ht="120" x14ac:dyDescent="0.25">
      <c r="A21" s="30" t="s">
        <v>45</v>
      </c>
      <c r="B21" s="37"/>
      <c r="E21" s="32" t="s">
        <v>106</v>
      </c>
      <c r="J21" s="38"/>
    </row>
    <row r="22" spans="1:16" x14ac:dyDescent="0.25">
      <c r="A22" s="30" t="s">
        <v>38</v>
      </c>
      <c r="B22" s="30">
        <v>4</v>
      </c>
      <c r="C22" s="31" t="s">
        <v>107</v>
      </c>
      <c r="D22" s="30" t="s">
        <v>40</v>
      </c>
      <c r="E22" s="32" t="s">
        <v>108</v>
      </c>
      <c r="F22" s="33" t="s">
        <v>103</v>
      </c>
      <c r="G22" s="34">
        <v>57.34</v>
      </c>
      <c r="H22" s="35">
        <v>0</v>
      </c>
      <c r="I22" s="35">
        <f>ROUND(G22*H22,P4)</f>
        <v>0</v>
      </c>
      <c r="J22" s="30"/>
      <c r="O22" s="36">
        <f>I22*0.21</f>
        <v>0</v>
      </c>
      <c r="P22">
        <v>3</v>
      </c>
    </row>
    <row r="23" spans="1:16" x14ac:dyDescent="0.25">
      <c r="A23" s="30" t="s">
        <v>43</v>
      </c>
      <c r="B23" s="37"/>
      <c r="E23" s="32" t="s">
        <v>109</v>
      </c>
      <c r="J23" s="38"/>
    </row>
    <row r="24" spans="1:16" ht="75" x14ac:dyDescent="0.25">
      <c r="A24" s="30" t="s">
        <v>92</v>
      </c>
      <c r="B24" s="37"/>
      <c r="E24" s="43" t="s">
        <v>110</v>
      </c>
      <c r="J24" s="38"/>
    </row>
    <row r="25" spans="1:16" ht="120" x14ac:dyDescent="0.25">
      <c r="A25" s="30" t="s">
        <v>45</v>
      </c>
      <c r="B25" s="37"/>
      <c r="E25" s="32" t="s">
        <v>106</v>
      </c>
      <c r="J25" s="38"/>
    </row>
    <row r="26" spans="1:16" x14ac:dyDescent="0.25">
      <c r="A26" s="30" t="s">
        <v>38</v>
      </c>
      <c r="B26" s="30">
        <v>5</v>
      </c>
      <c r="C26" s="31" t="s">
        <v>111</v>
      </c>
      <c r="D26" s="30" t="s">
        <v>112</v>
      </c>
      <c r="E26" s="32" t="s">
        <v>113</v>
      </c>
      <c r="F26" s="33" t="s">
        <v>114</v>
      </c>
      <c r="G26" s="34">
        <v>67</v>
      </c>
      <c r="H26" s="35">
        <v>0</v>
      </c>
      <c r="I26" s="35">
        <f>ROUND(G26*H26,P4)</f>
        <v>0</v>
      </c>
      <c r="J26" s="30"/>
      <c r="O26" s="36">
        <f>I26*0.21</f>
        <v>0</v>
      </c>
      <c r="P26">
        <v>3</v>
      </c>
    </row>
    <row r="27" spans="1:16" x14ac:dyDescent="0.25">
      <c r="A27" s="30" t="s">
        <v>43</v>
      </c>
      <c r="B27" s="37"/>
      <c r="E27" s="32" t="s">
        <v>115</v>
      </c>
      <c r="J27" s="38"/>
    </row>
    <row r="28" spans="1:16" x14ac:dyDescent="0.25">
      <c r="A28" s="30" t="s">
        <v>92</v>
      </c>
      <c r="B28" s="37"/>
      <c r="E28" s="43" t="s">
        <v>116</v>
      </c>
      <c r="J28" s="38"/>
    </row>
    <row r="29" spans="1:16" ht="75" x14ac:dyDescent="0.25">
      <c r="A29" s="30" t="s">
        <v>45</v>
      </c>
      <c r="B29" s="37"/>
      <c r="E29" s="32" t="s">
        <v>117</v>
      </c>
      <c r="J29" s="38"/>
    </row>
    <row r="30" spans="1:16" x14ac:dyDescent="0.25">
      <c r="A30" s="30" t="s">
        <v>38</v>
      </c>
      <c r="B30" s="30">
        <v>6</v>
      </c>
      <c r="C30" s="31" t="s">
        <v>118</v>
      </c>
      <c r="D30" s="30" t="s">
        <v>40</v>
      </c>
      <c r="E30" s="32" t="s">
        <v>119</v>
      </c>
      <c r="F30" s="33" t="s">
        <v>103</v>
      </c>
      <c r="G30" s="34">
        <v>65.488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E31" s="39" t="s">
        <v>40</v>
      </c>
      <c r="J31" s="38"/>
    </row>
    <row r="32" spans="1:16" ht="45" x14ac:dyDescent="0.25">
      <c r="A32" s="30" t="s">
        <v>92</v>
      </c>
      <c r="B32" s="37"/>
      <c r="E32" s="43" t="s">
        <v>120</v>
      </c>
      <c r="J32" s="38"/>
    </row>
    <row r="33" spans="1:16" ht="409.5" x14ac:dyDescent="0.25">
      <c r="A33" s="30" t="s">
        <v>45</v>
      </c>
      <c r="B33" s="37"/>
      <c r="E33" s="32" t="s">
        <v>121</v>
      </c>
      <c r="J33" s="38"/>
    </row>
    <row r="34" spans="1:16" x14ac:dyDescent="0.25">
      <c r="A34" s="30" t="s">
        <v>38</v>
      </c>
      <c r="B34" s="30">
        <v>7</v>
      </c>
      <c r="C34" s="31" t="s">
        <v>122</v>
      </c>
      <c r="D34" s="30" t="s">
        <v>40</v>
      </c>
      <c r="E34" s="32" t="s">
        <v>123</v>
      </c>
      <c r="F34" s="33" t="s">
        <v>103</v>
      </c>
      <c r="G34" s="34">
        <v>64.8</v>
      </c>
      <c r="H34" s="35">
        <v>0</v>
      </c>
      <c r="I34" s="35">
        <f>ROUND(G34*H34,P4)</f>
        <v>0</v>
      </c>
      <c r="J34" s="30"/>
      <c r="O34" s="36">
        <f>I34*0.21</f>
        <v>0</v>
      </c>
      <c r="P34">
        <v>3</v>
      </c>
    </row>
    <row r="35" spans="1:16" x14ac:dyDescent="0.25">
      <c r="A35" s="30" t="s">
        <v>43</v>
      </c>
      <c r="B35" s="37"/>
      <c r="E35" s="39" t="s">
        <v>40</v>
      </c>
      <c r="J35" s="38"/>
    </row>
    <row r="36" spans="1:16" x14ac:dyDescent="0.25">
      <c r="A36" s="30" t="s">
        <v>92</v>
      </c>
      <c r="B36" s="37"/>
      <c r="E36" s="43" t="s">
        <v>124</v>
      </c>
      <c r="J36" s="38"/>
    </row>
    <row r="37" spans="1:16" ht="409.5" x14ac:dyDescent="0.25">
      <c r="A37" s="30" t="s">
        <v>45</v>
      </c>
      <c r="B37" s="37"/>
      <c r="E37" s="32" t="s">
        <v>125</v>
      </c>
      <c r="J37" s="38"/>
    </row>
    <row r="38" spans="1:16" x14ac:dyDescent="0.25">
      <c r="A38" s="24" t="s">
        <v>35</v>
      </c>
      <c r="B38" s="25"/>
      <c r="C38" s="26" t="s">
        <v>126</v>
      </c>
      <c r="D38" s="27"/>
      <c r="E38" s="24" t="s">
        <v>127</v>
      </c>
      <c r="F38" s="27"/>
      <c r="G38" s="27"/>
      <c r="H38" s="27"/>
      <c r="I38" s="28">
        <f>SUMIFS(I39:I54,A39:A54,"P")</f>
        <v>0</v>
      </c>
      <c r="J38" s="29"/>
    </row>
    <row r="39" spans="1:16" x14ac:dyDescent="0.25">
      <c r="A39" s="30" t="s">
        <v>38</v>
      </c>
      <c r="B39" s="30">
        <v>8</v>
      </c>
      <c r="C39" s="31" t="s">
        <v>128</v>
      </c>
      <c r="D39" s="30" t="s">
        <v>40</v>
      </c>
      <c r="E39" s="32" t="s">
        <v>129</v>
      </c>
      <c r="F39" s="33" t="s">
        <v>103</v>
      </c>
      <c r="G39" s="34">
        <v>5.4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x14ac:dyDescent="0.25">
      <c r="A40" s="30" t="s">
        <v>43</v>
      </c>
      <c r="B40" s="37"/>
      <c r="E40" s="39" t="s">
        <v>40</v>
      </c>
      <c r="J40" s="38"/>
    </row>
    <row r="41" spans="1:16" x14ac:dyDescent="0.25">
      <c r="A41" s="30" t="s">
        <v>92</v>
      </c>
      <c r="B41" s="37"/>
      <c r="E41" s="43" t="s">
        <v>130</v>
      </c>
      <c r="J41" s="38"/>
    </row>
    <row r="42" spans="1:16" ht="409.5" x14ac:dyDescent="0.25">
      <c r="A42" s="30" t="s">
        <v>45</v>
      </c>
      <c r="B42" s="37"/>
      <c r="E42" s="32" t="s">
        <v>131</v>
      </c>
      <c r="J42" s="38"/>
    </row>
    <row r="43" spans="1:16" x14ac:dyDescent="0.25">
      <c r="A43" s="30" t="s">
        <v>38</v>
      </c>
      <c r="B43" s="30">
        <v>9</v>
      </c>
      <c r="C43" s="31" t="s">
        <v>132</v>
      </c>
      <c r="D43" s="30" t="s">
        <v>40</v>
      </c>
      <c r="E43" s="32" t="s">
        <v>133</v>
      </c>
      <c r="F43" s="33" t="s">
        <v>103</v>
      </c>
      <c r="G43" s="34">
        <v>3.9380000000000002</v>
      </c>
      <c r="H43" s="35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x14ac:dyDescent="0.25">
      <c r="A44" s="30" t="s">
        <v>43</v>
      </c>
      <c r="B44" s="37"/>
      <c r="E44" s="39" t="s">
        <v>40</v>
      </c>
      <c r="J44" s="38"/>
    </row>
    <row r="45" spans="1:16" x14ac:dyDescent="0.25">
      <c r="A45" s="30" t="s">
        <v>92</v>
      </c>
      <c r="B45" s="37"/>
      <c r="E45" s="43" t="s">
        <v>134</v>
      </c>
      <c r="J45" s="38"/>
    </row>
    <row r="46" spans="1:16" ht="409.5" x14ac:dyDescent="0.25">
      <c r="A46" s="30" t="s">
        <v>45</v>
      </c>
      <c r="B46" s="37"/>
      <c r="E46" s="32" t="s">
        <v>131</v>
      </c>
      <c r="J46" s="38"/>
    </row>
    <row r="47" spans="1:16" x14ac:dyDescent="0.25">
      <c r="A47" s="30" t="s">
        <v>38</v>
      </c>
      <c r="B47" s="30">
        <v>10</v>
      </c>
      <c r="C47" s="31" t="s">
        <v>135</v>
      </c>
      <c r="D47" s="30" t="s">
        <v>40</v>
      </c>
      <c r="E47" s="32" t="s">
        <v>136</v>
      </c>
      <c r="F47" s="33" t="s">
        <v>103</v>
      </c>
      <c r="G47" s="34">
        <v>2.7</v>
      </c>
      <c r="H47" s="35">
        <v>0</v>
      </c>
      <c r="I47" s="35">
        <f>ROUND(G47*H47,P4)</f>
        <v>0</v>
      </c>
      <c r="J47" s="30"/>
      <c r="O47" s="36">
        <f>I47*0.21</f>
        <v>0</v>
      </c>
      <c r="P47">
        <v>3</v>
      </c>
    </row>
    <row r="48" spans="1:16" x14ac:dyDescent="0.25">
      <c r="A48" s="30" t="s">
        <v>43</v>
      </c>
      <c r="B48" s="37"/>
      <c r="E48" s="39" t="s">
        <v>40</v>
      </c>
      <c r="J48" s="38"/>
    </row>
    <row r="49" spans="1:16" x14ac:dyDescent="0.25">
      <c r="A49" s="30" t="s">
        <v>92</v>
      </c>
      <c r="B49" s="37"/>
      <c r="E49" s="43" t="s">
        <v>137</v>
      </c>
      <c r="J49" s="38"/>
    </row>
    <row r="50" spans="1:16" ht="105" x14ac:dyDescent="0.25">
      <c r="A50" s="30" t="s">
        <v>45</v>
      </c>
      <c r="B50" s="37"/>
      <c r="E50" s="32" t="s">
        <v>138</v>
      </c>
      <c r="J50" s="38"/>
    </row>
    <row r="51" spans="1:16" x14ac:dyDescent="0.25">
      <c r="A51" s="30" t="s">
        <v>38</v>
      </c>
      <c r="B51" s="30">
        <v>11</v>
      </c>
      <c r="C51" s="31" t="s">
        <v>139</v>
      </c>
      <c r="D51" s="30" t="s">
        <v>40</v>
      </c>
      <c r="E51" s="32" t="s">
        <v>140</v>
      </c>
      <c r="F51" s="33" t="s">
        <v>103</v>
      </c>
      <c r="G51" s="34">
        <v>1.6</v>
      </c>
      <c r="H51" s="35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x14ac:dyDescent="0.25">
      <c r="A52" s="30" t="s">
        <v>43</v>
      </c>
      <c r="B52" s="37"/>
      <c r="E52" s="39" t="s">
        <v>40</v>
      </c>
      <c r="J52" s="38"/>
    </row>
    <row r="53" spans="1:16" x14ac:dyDescent="0.25">
      <c r="A53" s="30" t="s">
        <v>92</v>
      </c>
      <c r="B53" s="37"/>
      <c r="E53" s="43" t="s">
        <v>141</v>
      </c>
      <c r="J53" s="38"/>
    </row>
    <row r="54" spans="1:16" ht="180" x14ac:dyDescent="0.25">
      <c r="A54" s="30" t="s">
        <v>45</v>
      </c>
      <c r="B54" s="37"/>
      <c r="E54" s="32" t="s">
        <v>142</v>
      </c>
      <c r="J54" s="38"/>
    </row>
    <row r="55" spans="1:16" x14ac:dyDescent="0.25">
      <c r="A55" s="24" t="s">
        <v>35</v>
      </c>
      <c r="B55" s="25"/>
      <c r="C55" s="26" t="s">
        <v>143</v>
      </c>
      <c r="D55" s="27"/>
      <c r="E55" s="24" t="s">
        <v>13</v>
      </c>
      <c r="F55" s="27"/>
      <c r="G55" s="27"/>
      <c r="H55" s="27"/>
      <c r="I55" s="28">
        <f>SUMIFS(I56:I83,A56:A83,"P")</f>
        <v>0</v>
      </c>
      <c r="J55" s="29"/>
    </row>
    <row r="56" spans="1:16" x14ac:dyDescent="0.25">
      <c r="A56" s="30" t="s">
        <v>38</v>
      </c>
      <c r="B56" s="30">
        <v>12</v>
      </c>
      <c r="C56" s="31" t="s">
        <v>144</v>
      </c>
      <c r="D56" s="30" t="s">
        <v>40</v>
      </c>
      <c r="E56" s="32" t="s">
        <v>145</v>
      </c>
      <c r="F56" s="33" t="s">
        <v>103</v>
      </c>
      <c r="G56" s="34">
        <v>40.200000000000003</v>
      </c>
      <c r="H56" s="35">
        <v>0</v>
      </c>
      <c r="I56" s="35">
        <f>ROUND(G56*H56,P4)</f>
        <v>0</v>
      </c>
      <c r="J56" s="30"/>
      <c r="O56" s="36">
        <f>I56*0.21</f>
        <v>0</v>
      </c>
      <c r="P56">
        <v>3</v>
      </c>
    </row>
    <row r="57" spans="1:16" x14ac:dyDescent="0.25">
      <c r="A57" s="30" t="s">
        <v>43</v>
      </c>
      <c r="B57" s="37"/>
      <c r="E57" s="39" t="s">
        <v>40</v>
      </c>
      <c r="J57" s="38"/>
    </row>
    <row r="58" spans="1:16" x14ac:dyDescent="0.25">
      <c r="A58" s="30" t="s">
        <v>92</v>
      </c>
      <c r="B58" s="37"/>
      <c r="E58" s="43" t="s">
        <v>146</v>
      </c>
      <c r="J58" s="38"/>
    </row>
    <row r="59" spans="1:16" ht="165" x14ac:dyDescent="0.25">
      <c r="A59" s="30" t="s">
        <v>45</v>
      </c>
      <c r="B59" s="37"/>
      <c r="E59" s="32" t="s">
        <v>147</v>
      </c>
      <c r="J59" s="38"/>
    </row>
    <row r="60" spans="1:16" x14ac:dyDescent="0.25">
      <c r="A60" s="30" t="s">
        <v>38</v>
      </c>
      <c r="B60" s="30">
        <v>13</v>
      </c>
      <c r="C60" s="31" t="s">
        <v>148</v>
      </c>
      <c r="D60" s="30" t="s">
        <v>40</v>
      </c>
      <c r="E60" s="32" t="s">
        <v>149</v>
      </c>
      <c r="F60" s="33" t="s">
        <v>150</v>
      </c>
      <c r="G60" s="34">
        <v>261.2</v>
      </c>
      <c r="H60" s="35">
        <v>0</v>
      </c>
      <c r="I60" s="35">
        <f>ROUND(G60*H60,P4)</f>
        <v>0</v>
      </c>
      <c r="J60" s="30"/>
      <c r="O60" s="36">
        <f>I60*0.21</f>
        <v>0</v>
      </c>
      <c r="P60">
        <v>3</v>
      </c>
    </row>
    <row r="61" spans="1:16" x14ac:dyDescent="0.25">
      <c r="A61" s="30" t="s">
        <v>43</v>
      </c>
      <c r="B61" s="37"/>
      <c r="E61" s="39" t="s">
        <v>40</v>
      </c>
      <c r="J61" s="38"/>
    </row>
    <row r="62" spans="1:16" x14ac:dyDescent="0.25">
      <c r="A62" s="30" t="s">
        <v>92</v>
      </c>
      <c r="B62" s="37"/>
      <c r="E62" s="43" t="s">
        <v>151</v>
      </c>
      <c r="J62" s="38"/>
    </row>
    <row r="63" spans="1:16" ht="90" x14ac:dyDescent="0.25">
      <c r="A63" s="30" t="s">
        <v>45</v>
      </c>
      <c r="B63" s="37"/>
      <c r="E63" s="32" t="s">
        <v>152</v>
      </c>
      <c r="J63" s="38"/>
    </row>
    <row r="64" spans="1:16" x14ac:dyDescent="0.25">
      <c r="A64" s="30" t="s">
        <v>38</v>
      </c>
      <c r="B64" s="30">
        <v>14</v>
      </c>
      <c r="C64" s="31" t="s">
        <v>153</v>
      </c>
      <c r="D64" s="30" t="s">
        <v>40</v>
      </c>
      <c r="E64" s="32" t="s">
        <v>154</v>
      </c>
      <c r="F64" s="33" t="s">
        <v>150</v>
      </c>
      <c r="G64" s="34">
        <v>762.5</v>
      </c>
      <c r="H64" s="35">
        <v>0</v>
      </c>
      <c r="I64" s="35">
        <f>ROUND(G64*H64,P4)</f>
        <v>0</v>
      </c>
      <c r="J64" s="30"/>
      <c r="O64" s="36">
        <f>I64*0.21</f>
        <v>0</v>
      </c>
      <c r="P64">
        <v>3</v>
      </c>
    </row>
    <row r="65" spans="1:16" x14ac:dyDescent="0.25">
      <c r="A65" s="30" t="s">
        <v>43</v>
      </c>
      <c r="B65" s="37"/>
      <c r="E65" s="39" t="s">
        <v>40</v>
      </c>
      <c r="J65" s="38"/>
    </row>
    <row r="66" spans="1:16" x14ac:dyDescent="0.25">
      <c r="A66" s="30" t="s">
        <v>92</v>
      </c>
      <c r="B66" s="37"/>
      <c r="E66" s="43" t="s">
        <v>155</v>
      </c>
      <c r="J66" s="38"/>
    </row>
    <row r="67" spans="1:16" ht="120" x14ac:dyDescent="0.25">
      <c r="A67" s="30" t="s">
        <v>45</v>
      </c>
      <c r="B67" s="37"/>
      <c r="E67" s="32" t="s">
        <v>156</v>
      </c>
      <c r="J67" s="38"/>
    </row>
    <row r="68" spans="1:16" x14ac:dyDescent="0.25">
      <c r="A68" s="30" t="s">
        <v>38</v>
      </c>
      <c r="B68" s="30">
        <v>15</v>
      </c>
      <c r="C68" s="31" t="s">
        <v>157</v>
      </c>
      <c r="D68" s="30" t="s">
        <v>40</v>
      </c>
      <c r="E68" s="32" t="s">
        <v>158</v>
      </c>
      <c r="F68" s="33" t="s">
        <v>150</v>
      </c>
      <c r="G68" s="34">
        <v>445</v>
      </c>
      <c r="H68" s="35">
        <v>0</v>
      </c>
      <c r="I68" s="35">
        <f>ROUND(G68*H68,P4)</f>
        <v>0</v>
      </c>
      <c r="J68" s="30"/>
      <c r="O68" s="36">
        <f>I68*0.21</f>
        <v>0</v>
      </c>
      <c r="P68">
        <v>3</v>
      </c>
    </row>
    <row r="69" spans="1:16" x14ac:dyDescent="0.25">
      <c r="A69" s="30" t="s">
        <v>43</v>
      </c>
      <c r="B69" s="37"/>
      <c r="E69" s="39" t="s">
        <v>40</v>
      </c>
      <c r="J69" s="38"/>
    </row>
    <row r="70" spans="1:16" ht="30" x14ac:dyDescent="0.25">
      <c r="A70" s="30" t="s">
        <v>92</v>
      </c>
      <c r="B70" s="37"/>
      <c r="E70" s="43" t="s">
        <v>159</v>
      </c>
      <c r="J70" s="38"/>
    </row>
    <row r="71" spans="1:16" ht="195" x14ac:dyDescent="0.25">
      <c r="A71" s="30" t="s">
        <v>45</v>
      </c>
      <c r="B71" s="37"/>
      <c r="E71" s="32" t="s">
        <v>160</v>
      </c>
      <c r="J71" s="38"/>
    </row>
    <row r="72" spans="1:16" x14ac:dyDescent="0.25">
      <c r="A72" s="30" t="s">
        <v>38</v>
      </c>
      <c r="B72" s="30">
        <v>16</v>
      </c>
      <c r="C72" s="31" t="s">
        <v>161</v>
      </c>
      <c r="D72" s="30" t="s">
        <v>40</v>
      </c>
      <c r="E72" s="32" t="s">
        <v>162</v>
      </c>
      <c r="F72" s="33" t="s">
        <v>150</v>
      </c>
      <c r="G72" s="34">
        <v>317.5</v>
      </c>
      <c r="H72" s="35">
        <v>0</v>
      </c>
      <c r="I72" s="35">
        <f>ROUND(G72*H72,P4)</f>
        <v>0</v>
      </c>
      <c r="J72" s="30"/>
      <c r="O72" s="36">
        <f>I72*0.21</f>
        <v>0</v>
      </c>
      <c r="P72">
        <v>3</v>
      </c>
    </row>
    <row r="73" spans="1:16" x14ac:dyDescent="0.25">
      <c r="A73" s="30" t="s">
        <v>43</v>
      </c>
      <c r="B73" s="37"/>
      <c r="E73" s="39" t="s">
        <v>40</v>
      </c>
      <c r="J73" s="38"/>
    </row>
    <row r="74" spans="1:16" x14ac:dyDescent="0.25">
      <c r="A74" s="30" t="s">
        <v>92</v>
      </c>
      <c r="B74" s="37"/>
      <c r="E74" s="43" t="s">
        <v>163</v>
      </c>
      <c r="J74" s="38"/>
    </row>
    <row r="75" spans="1:16" ht="195" x14ac:dyDescent="0.25">
      <c r="A75" s="30" t="s">
        <v>45</v>
      </c>
      <c r="B75" s="37"/>
      <c r="E75" s="32" t="s">
        <v>160</v>
      </c>
      <c r="J75" s="38"/>
    </row>
    <row r="76" spans="1:16" x14ac:dyDescent="0.25">
      <c r="A76" s="30" t="s">
        <v>38</v>
      </c>
      <c r="B76" s="30">
        <v>17</v>
      </c>
      <c r="C76" s="31" t="s">
        <v>164</v>
      </c>
      <c r="D76" s="30" t="s">
        <v>40</v>
      </c>
      <c r="E76" s="32" t="s">
        <v>165</v>
      </c>
      <c r="F76" s="33" t="s">
        <v>103</v>
      </c>
      <c r="G76" s="34">
        <v>6</v>
      </c>
      <c r="H76" s="35">
        <v>0</v>
      </c>
      <c r="I76" s="35">
        <f>ROUND(G76*H76,P4)</f>
        <v>0</v>
      </c>
      <c r="J76" s="30"/>
      <c r="O76" s="36">
        <f>I76*0.21</f>
        <v>0</v>
      </c>
      <c r="P76">
        <v>3</v>
      </c>
    </row>
    <row r="77" spans="1:16" x14ac:dyDescent="0.25">
      <c r="A77" s="30" t="s">
        <v>43</v>
      </c>
      <c r="B77" s="37"/>
      <c r="E77" s="32" t="s">
        <v>166</v>
      </c>
      <c r="J77" s="38"/>
    </row>
    <row r="78" spans="1:16" x14ac:dyDescent="0.25">
      <c r="A78" s="30" t="s">
        <v>92</v>
      </c>
      <c r="B78" s="37"/>
      <c r="E78" s="44" t="s">
        <v>40</v>
      </c>
      <c r="J78" s="38"/>
    </row>
    <row r="79" spans="1:16" ht="195" x14ac:dyDescent="0.25">
      <c r="A79" s="30" t="s">
        <v>45</v>
      </c>
      <c r="B79" s="37"/>
      <c r="E79" s="32" t="s">
        <v>160</v>
      </c>
      <c r="J79" s="38"/>
    </row>
    <row r="80" spans="1:16" x14ac:dyDescent="0.25">
      <c r="A80" s="30" t="s">
        <v>38</v>
      </c>
      <c r="B80" s="30">
        <v>18</v>
      </c>
      <c r="C80" s="31" t="s">
        <v>167</v>
      </c>
      <c r="D80" s="30" t="s">
        <v>40</v>
      </c>
      <c r="E80" s="32" t="s">
        <v>168</v>
      </c>
      <c r="F80" s="33" t="s">
        <v>150</v>
      </c>
      <c r="G80" s="34">
        <v>289.8</v>
      </c>
      <c r="H80" s="35">
        <v>0</v>
      </c>
      <c r="I80" s="35">
        <f>ROUND(G80*H80,P4)</f>
        <v>0</v>
      </c>
      <c r="J80" s="30"/>
      <c r="O80" s="36">
        <f>I80*0.21</f>
        <v>0</v>
      </c>
      <c r="P80">
        <v>3</v>
      </c>
    </row>
    <row r="81" spans="1:16" x14ac:dyDescent="0.25">
      <c r="A81" s="30" t="s">
        <v>43</v>
      </c>
      <c r="B81" s="37"/>
      <c r="E81" s="39" t="s">
        <v>40</v>
      </c>
      <c r="J81" s="38"/>
    </row>
    <row r="82" spans="1:16" x14ac:dyDescent="0.25">
      <c r="A82" s="30" t="s">
        <v>92</v>
      </c>
      <c r="B82" s="37"/>
      <c r="E82" s="43" t="s">
        <v>169</v>
      </c>
      <c r="J82" s="38"/>
    </row>
    <row r="83" spans="1:16" ht="195" x14ac:dyDescent="0.25">
      <c r="A83" s="30" t="s">
        <v>45</v>
      </c>
      <c r="B83" s="37"/>
      <c r="E83" s="32" t="s">
        <v>160</v>
      </c>
      <c r="J83" s="38"/>
    </row>
    <row r="84" spans="1:16" x14ac:dyDescent="0.25">
      <c r="A84" s="24" t="s">
        <v>35</v>
      </c>
      <c r="B84" s="25"/>
      <c r="C84" s="26" t="s">
        <v>170</v>
      </c>
      <c r="D84" s="27"/>
      <c r="E84" s="24" t="s">
        <v>171</v>
      </c>
      <c r="F84" s="27"/>
      <c r="G84" s="27"/>
      <c r="H84" s="27"/>
      <c r="I84" s="28">
        <f>SUMIFS(I85:I97,A85:A97,"P")</f>
        <v>0</v>
      </c>
      <c r="J84" s="29"/>
    </row>
    <row r="85" spans="1:16" x14ac:dyDescent="0.25">
      <c r="A85" s="30" t="s">
        <v>38</v>
      </c>
      <c r="B85" s="30">
        <v>19</v>
      </c>
      <c r="C85" s="31" t="s">
        <v>172</v>
      </c>
      <c r="D85" s="30" t="s">
        <v>40</v>
      </c>
      <c r="E85" s="32" t="s">
        <v>173</v>
      </c>
      <c r="F85" s="33" t="s">
        <v>114</v>
      </c>
      <c r="G85" s="34">
        <v>2</v>
      </c>
      <c r="H85" s="35">
        <v>0</v>
      </c>
      <c r="I85" s="35">
        <f>ROUND(G85*H85,P4)</f>
        <v>0</v>
      </c>
      <c r="J85" s="30"/>
      <c r="O85" s="36">
        <f>I85*0.21</f>
        <v>0</v>
      </c>
      <c r="P85">
        <v>3</v>
      </c>
    </row>
    <row r="86" spans="1:16" ht="30" x14ac:dyDescent="0.25">
      <c r="A86" s="30" t="s">
        <v>43</v>
      </c>
      <c r="B86" s="37"/>
      <c r="E86" s="32" t="s">
        <v>174</v>
      </c>
      <c r="J86" s="38"/>
    </row>
    <row r="87" spans="1:16" ht="330" x14ac:dyDescent="0.25">
      <c r="A87" s="30" t="s">
        <v>45</v>
      </c>
      <c r="B87" s="37"/>
      <c r="E87" s="32" t="s">
        <v>175</v>
      </c>
      <c r="J87" s="38"/>
    </row>
    <row r="88" spans="1:16" x14ac:dyDescent="0.25">
      <c r="A88" s="30" t="s">
        <v>38</v>
      </c>
      <c r="B88" s="30">
        <v>20</v>
      </c>
      <c r="C88" s="31" t="s">
        <v>176</v>
      </c>
      <c r="D88" s="30" t="s">
        <v>40</v>
      </c>
      <c r="E88" s="32" t="s">
        <v>177</v>
      </c>
      <c r="F88" s="33" t="s">
        <v>53</v>
      </c>
      <c r="G88" s="34">
        <v>1</v>
      </c>
      <c r="H88" s="35">
        <v>0</v>
      </c>
      <c r="I88" s="35">
        <f>ROUND(G88*H88,P4)</f>
        <v>0</v>
      </c>
      <c r="J88" s="30"/>
      <c r="O88" s="36">
        <f>I88*0.21</f>
        <v>0</v>
      </c>
      <c r="P88">
        <v>3</v>
      </c>
    </row>
    <row r="89" spans="1:16" x14ac:dyDescent="0.25">
      <c r="A89" s="30" t="s">
        <v>43</v>
      </c>
      <c r="B89" s="37"/>
      <c r="E89" s="32" t="s">
        <v>178</v>
      </c>
      <c r="J89" s="38"/>
    </row>
    <row r="90" spans="1:16" ht="409.5" x14ac:dyDescent="0.25">
      <c r="A90" s="30" t="s">
        <v>45</v>
      </c>
      <c r="B90" s="37"/>
      <c r="E90" s="32" t="s">
        <v>179</v>
      </c>
      <c r="J90" s="38"/>
    </row>
    <row r="91" spans="1:16" x14ac:dyDescent="0.25">
      <c r="A91" s="30" t="s">
        <v>38</v>
      </c>
      <c r="B91" s="30">
        <v>21</v>
      </c>
      <c r="C91" s="31" t="s">
        <v>180</v>
      </c>
      <c r="D91" s="30" t="s">
        <v>40</v>
      </c>
      <c r="E91" s="32" t="s">
        <v>181</v>
      </c>
      <c r="F91" s="33" t="s">
        <v>53</v>
      </c>
      <c r="G91" s="34">
        <v>2</v>
      </c>
      <c r="H91" s="35">
        <v>0</v>
      </c>
      <c r="I91" s="35">
        <f>ROUND(G91*H91,P4)</f>
        <v>0</v>
      </c>
      <c r="J91" s="30"/>
      <c r="O91" s="36">
        <f>I91*0.21</f>
        <v>0</v>
      </c>
      <c r="P91">
        <v>3</v>
      </c>
    </row>
    <row r="92" spans="1:16" ht="45" x14ac:dyDescent="0.25">
      <c r="A92" s="30" t="s">
        <v>43</v>
      </c>
      <c r="B92" s="37"/>
      <c r="E92" s="32" t="s">
        <v>182</v>
      </c>
      <c r="J92" s="38"/>
    </row>
    <row r="93" spans="1:16" ht="120" x14ac:dyDescent="0.25">
      <c r="A93" s="30" t="s">
        <v>45</v>
      </c>
      <c r="B93" s="37"/>
      <c r="E93" s="32" t="s">
        <v>183</v>
      </c>
      <c r="J93" s="38"/>
    </row>
    <row r="94" spans="1:16" x14ac:dyDescent="0.25">
      <c r="A94" s="30" t="s">
        <v>38</v>
      </c>
      <c r="B94" s="30">
        <v>22</v>
      </c>
      <c r="C94" s="31" t="s">
        <v>184</v>
      </c>
      <c r="D94" s="30" t="s">
        <v>40</v>
      </c>
      <c r="E94" s="32" t="s">
        <v>185</v>
      </c>
      <c r="F94" s="33" t="s">
        <v>103</v>
      </c>
      <c r="G94" s="34">
        <v>2.4750000000000001</v>
      </c>
      <c r="H94" s="35">
        <v>0</v>
      </c>
      <c r="I94" s="35">
        <f>ROUND(G94*H94,P4)</f>
        <v>0</v>
      </c>
      <c r="J94" s="30"/>
      <c r="O94" s="36">
        <f>I94*0.21</f>
        <v>0</v>
      </c>
      <c r="P94">
        <v>3</v>
      </c>
    </row>
    <row r="95" spans="1:16" x14ac:dyDescent="0.25">
      <c r="A95" s="30" t="s">
        <v>43</v>
      </c>
      <c r="B95" s="37"/>
      <c r="E95" s="39" t="s">
        <v>40</v>
      </c>
      <c r="J95" s="38"/>
    </row>
    <row r="96" spans="1:16" x14ac:dyDescent="0.25">
      <c r="A96" s="30" t="s">
        <v>92</v>
      </c>
      <c r="B96" s="37"/>
      <c r="E96" s="43" t="s">
        <v>186</v>
      </c>
      <c r="J96" s="38"/>
    </row>
    <row r="97" spans="1:16" ht="409.5" x14ac:dyDescent="0.25">
      <c r="A97" s="30" t="s">
        <v>45</v>
      </c>
      <c r="B97" s="37"/>
      <c r="E97" s="32" t="s">
        <v>187</v>
      </c>
      <c r="J97" s="38"/>
    </row>
    <row r="98" spans="1:16" x14ac:dyDescent="0.25">
      <c r="A98" s="24" t="s">
        <v>35</v>
      </c>
      <c r="B98" s="25"/>
      <c r="C98" s="26" t="s">
        <v>188</v>
      </c>
      <c r="D98" s="27"/>
      <c r="E98" s="24" t="s">
        <v>189</v>
      </c>
      <c r="F98" s="27"/>
      <c r="G98" s="27"/>
      <c r="H98" s="27"/>
      <c r="I98" s="28">
        <f>SUMIFS(I99:I123,A99:A123,"P")</f>
        <v>0</v>
      </c>
      <c r="J98" s="29"/>
    </row>
    <row r="99" spans="1:16" ht="30" x14ac:dyDescent="0.25">
      <c r="A99" s="30" t="s">
        <v>38</v>
      </c>
      <c r="B99" s="30">
        <v>23</v>
      </c>
      <c r="C99" s="31" t="s">
        <v>190</v>
      </c>
      <c r="D99" s="30" t="s">
        <v>40</v>
      </c>
      <c r="E99" s="32" t="s">
        <v>191</v>
      </c>
      <c r="F99" s="33" t="s">
        <v>114</v>
      </c>
      <c r="G99" s="34">
        <v>11</v>
      </c>
      <c r="H99" s="35">
        <v>0</v>
      </c>
      <c r="I99" s="35">
        <f>ROUND(G99*H99,P4)</f>
        <v>0</v>
      </c>
      <c r="J99" s="30"/>
      <c r="O99" s="36">
        <f>I99*0.21</f>
        <v>0</v>
      </c>
      <c r="P99">
        <v>3</v>
      </c>
    </row>
    <row r="100" spans="1:16" x14ac:dyDescent="0.25">
      <c r="A100" s="30" t="s">
        <v>43</v>
      </c>
      <c r="B100" s="37"/>
      <c r="E100" s="39" t="s">
        <v>40</v>
      </c>
      <c r="J100" s="38"/>
    </row>
    <row r="101" spans="1:16" x14ac:dyDescent="0.25">
      <c r="A101" s="30" t="s">
        <v>92</v>
      </c>
      <c r="B101" s="37"/>
      <c r="E101" s="43" t="s">
        <v>192</v>
      </c>
      <c r="J101" s="38"/>
    </row>
    <row r="102" spans="1:16" ht="90" x14ac:dyDescent="0.25">
      <c r="A102" s="30" t="s">
        <v>45</v>
      </c>
      <c r="B102" s="37"/>
      <c r="E102" s="32" t="s">
        <v>193</v>
      </c>
      <c r="J102" s="38"/>
    </row>
    <row r="103" spans="1:16" ht="30" x14ac:dyDescent="0.25">
      <c r="A103" s="30" t="s">
        <v>38</v>
      </c>
      <c r="B103" s="30">
        <v>24</v>
      </c>
      <c r="C103" s="31" t="s">
        <v>194</v>
      </c>
      <c r="D103" s="30" t="s">
        <v>60</v>
      </c>
      <c r="E103" s="32" t="s">
        <v>195</v>
      </c>
      <c r="F103" s="33" t="s">
        <v>53</v>
      </c>
      <c r="G103" s="34">
        <v>1</v>
      </c>
      <c r="H103" s="35">
        <v>0</v>
      </c>
      <c r="I103" s="35">
        <f>ROUND(G103*H103,P4)</f>
        <v>0</v>
      </c>
      <c r="J103" s="30"/>
      <c r="O103" s="36">
        <f>I103*0.21</f>
        <v>0</v>
      </c>
      <c r="P103">
        <v>3</v>
      </c>
    </row>
    <row r="104" spans="1:16" x14ac:dyDescent="0.25">
      <c r="A104" s="30" t="s">
        <v>43</v>
      </c>
      <c r="B104" s="37"/>
      <c r="E104" s="32" t="s">
        <v>196</v>
      </c>
      <c r="J104" s="38"/>
    </row>
    <row r="105" spans="1:16" ht="409.5" x14ac:dyDescent="0.25">
      <c r="A105" s="30" t="s">
        <v>45</v>
      </c>
      <c r="B105" s="37"/>
      <c r="E105" s="32" t="s">
        <v>197</v>
      </c>
      <c r="J105" s="38"/>
    </row>
    <row r="106" spans="1:16" ht="30" x14ac:dyDescent="0.25">
      <c r="A106" s="30" t="s">
        <v>38</v>
      </c>
      <c r="B106" s="30">
        <v>25</v>
      </c>
      <c r="C106" s="31" t="s">
        <v>194</v>
      </c>
      <c r="D106" s="30" t="s">
        <v>62</v>
      </c>
      <c r="E106" s="32" t="s">
        <v>195</v>
      </c>
      <c r="F106" s="33" t="s">
        <v>53</v>
      </c>
      <c r="G106" s="34">
        <v>1</v>
      </c>
      <c r="H106" s="35">
        <v>0</v>
      </c>
      <c r="I106" s="35">
        <f>ROUND(G106*H106,P4)</f>
        <v>0</v>
      </c>
      <c r="J106" s="30"/>
      <c r="O106" s="36">
        <f>I106*0.21</f>
        <v>0</v>
      </c>
      <c r="P106">
        <v>3</v>
      </c>
    </row>
    <row r="107" spans="1:16" x14ac:dyDescent="0.25">
      <c r="A107" s="30" t="s">
        <v>43</v>
      </c>
      <c r="B107" s="37"/>
      <c r="E107" s="32" t="s">
        <v>198</v>
      </c>
      <c r="J107" s="38"/>
    </row>
    <row r="108" spans="1:16" ht="409.5" x14ac:dyDescent="0.25">
      <c r="A108" s="30" t="s">
        <v>45</v>
      </c>
      <c r="B108" s="37"/>
      <c r="E108" s="32" t="s">
        <v>197</v>
      </c>
      <c r="J108" s="38"/>
    </row>
    <row r="109" spans="1:16" x14ac:dyDescent="0.25">
      <c r="A109" s="30" t="s">
        <v>38</v>
      </c>
      <c r="B109" s="30">
        <v>26</v>
      </c>
      <c r="C109" s="31" t="s">
        <v>199</v>
      </c>
      <c r="D109" s="30" t="s">
        <v>40</v>
      </c>
      <c r="E109" s="32" t="s">
        <v>200</v>
      </c>
      <c r="F109" s="33" t="s">
        <v>114</v>
      </c>
      <c r="G109" s="34">
        <v>3</v>
      </c>
      <c r="H109" s="35">
        <v>0</v>
      </c>
      <c r="I109" s="35">
        <f>ROUND(G109*H109,P4)</f>
        <v>0</v>
      </c>
      <c r="J109" s="30"/>
      <c r="O109" s="36">
        <f>I109*0.21</f>
        <v>0</v>
      </c>
      <c r="P109">
        <v>3</v>
      </c>
    </row>
    <row r="110" spans="1:16" x14ac:dyDescent="0.25">
      <c r="A110" s="30" t="s">
        <v>43</v>
      </c>
      <c r="B110" s="37"/>
      <c r="E110" s="32" t="s">
        <v>201</v>
      </c>
      <c r="J110" s="38"/>
    </row>
    <row r="111" spans="1:16" ht="90" x14ac:dyDescent="0.25">
      <c r="A111" s="30" t="s">
        <v>45</v>
      </c>
      <c r="B111" s="37"/>
      <c r="E111" s="32" t="s">
        <v>202</v>
      </c>
      <c r="J111" s="38"/>
    </row>
    <row r="112" spans="1:16" x14ac:dyDescent="0.25">
      <c r="A112" s="30" t="s">
        <v>38</v>
      </c>
      <c r="B112" s="30">
        <v>27</v>
      </c>
      <c r="C112" s="31" t="s">
        <v>203</v>
      </c>
      <c r="D112" s="30" t="s">
        <v>40</v>
      </c>
      <c r="E112" s="32" t="s">
        <v>204</v>
      </c>
      <c r="F112" s="33" t="s">
        <v>114</v>
      </c>
      <c r="G112" s="34">
        <v>15.5</v>
      </c>
      <c r="H112" s="35">
        <v>0</v>
      </c>
      <c r="I112" s="35">
        <f>ROUND(G112*H112,P4)</f>
        <v>0</v>
      </c>
      <c r="J112" s="30"/>
      <c r="O112" s="36">
        <f>I112*0.21</f>
        <v>0</v>
      </c>
      <c r="P112">
        <v>3</v>
      </c>
    </row>
    <row r="113" spans="1:16" x14ac:dyDescent="0.25">
      <c r="A113" s="30" t="s">
        <v>43</v>
      </c>
      <c r="B113" s="37"/>
      <c r="E113" s="39" t="s">
        <v>40</v>
      </c>
      <c r="J113" s="38"/>
    </row>
    <row r="114" spans="1:16" x14ac:dyDescent="0.25">
      <c r="A114" s="30" t="s">
        <v>92</v>
      </c>
      <c r="B114" s="37"/>
      <c r="E114" s="43" t="s">
        <v>205</v>
      </c>
      <c r="J114" s="38"/>
    </row>
    <row r="115" spans="1:16" ht="90" x14ac:dyDescent="0.25">
      <c r="A115" s="30" t="s">
        <v>45</v>
      </c>
      <c r="B115" s="37"/>
      <c r="E115" s="32" t="s">
        <v>202</v>
      </c>
      <c r="J115" s="38"/>
    </row>
    <row r="116" spans="1:16" x14ac:dyDescent="0.25">
      <c r="A116" s="30" t="s">
        <v>38</v>
      </c>
      <c r="B116" s="30">
        <v>28</v>
      </c>
      <c r="C116" s="31" t="s">
        <v>206</v>
      </c>
      <c r="D116" s="30" t="s">
        <v>40</v>
      </c>
      <c r="E116" s="32" t="s">
        <v>207</v>
      </c>
      <c r="F116" s="33" t="s">
        <v>114</v>
      </c>
      <c r="G116" s="34">
        <v>67</v>
      </c>
      <c r="H116" s="35">
        <v>0</v>
      </c>
      <c r="I116" s="35">
        <f>ROUND(G116*H116,P4)</f>
        <v>0</v>
      </c>
      <c r="J116" s="30"/>
      <c r="O116" s="36">
        <f>I116*0.21</f>
        <v>0</v>
      </c>
      <c r="P116">
        <v>3</v>
      </c>
    </row>
    <row r="117" spans="1:16" x14ac:dyDescent="0.25">
      <c r="A117" s="30" t="s">
        <v>43</v>
      </c>
      <c r="B117" s="37"/>
      <c r="E117" s="32" t="s">
        <v>208</v>
      </c>
      <c r="J117" s="38"/>
    </row>
    <row r="118" spans="1:16" x14ac:dyDescent="0.25">
      <c r="A118" s="30" t="s">
        <v>92</v>
      </c>
      <c r="B118" s="37"/>
      <c r="E118" s="44" t="s">
        <v>40</v>
      </c>
      <c r="J118" s="38"/>
    </row>
    <row r="119" spans="1:16" ht="90" x14ac:dyDescent="0.25">
      <c r="A119" s="30" t="s">
        <v>45</v>
      </c>
      <c r="B119" s="37"/>
      <c r="E119" s="32" t="s">
        <v>209</v>
      </c>
      <c r="J119" s="38"/>
    </row>
    <row r="120" spans="1:16" x14ac:dyDescent="0.25">
      <c r="A120" s="30" t="s">
        <v>38</v>
      </c>
      <c r="B120" s="30">
        <v>29</v>
      </c>
      <c r="C120" s="31" t="s">
        <v>210</v>
      </c>
      <c r="D120" s="30" t="s">
        <v>40</v>
      </c>
      <c r="E120" s="32" t="s">
        <v>211</v>
      </c>
      <c r="F120" s="33" t="s">
        <v>212</v>
      </c>
      <c r="G120" s="34">
        <v>12.4</v>
      </c>
      <c r="H120" s="35">
        <v>0</v>
      </c>
      <c r="I120" s="35">
        <f>ROUND(G120*H120,P4)</f>
        <v>0</v>
      </c>
      <c r="J120" s="30"/>
      <c r="O120" s="36">
        <f>I120*0.21</f>
        <v>0</v>
      </c>
      <c r="P120">
        <v>3</v>
      </c>
    </row>
    <row r="121" spans="1:16" x14ac:dyDescent="0.25">
      <c r="A121" s="30" t="s">
        <v>43</v>
      </c>
      <c r="B121" s="37"/>
      <c r="E121" s="32" t="s">
        <v>213</v>
      </c>
      <c r="J121" s="38"/>
    </row>
    <row r="122" spans="1:16" x14ac:dyDescent="0.25">
      <c r="A122" s="30" t="s">
        <v>92</v>
      </c>
      <c r="B122" s="37"/>
      <c r="E122" s="43" t="s">
        <v>214</v>
      </c>
      <c r="J122" s="38"/>
    </row>
    <row r="123" spans="1:16" ht="150" x14ac:dyDescent="0.25">
      <c r="A123" s="30" t="s">
        <v>45</v>
      </c>
      <c r="B123" s="40"/>
      <c r="C123" s="41"/>
      <c r="D123" s="41"/>
      <c r="E123" s="32" t="s">
        <v>215</v>
      </c>
      <c r="F123" s="41"/>
      <c r="G123" s="41"/>
      <c r="H123" s="41"/>
      <c r="I123" s="41"/>
      <c r="J123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"/>
  <sheetViews>
    <sheetView topLeftCell="B1" workbookViewId="0">
      <selection activeCell="E3" sqref="E3"/>
    </sheetView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18</v>
      </c>
      <c r="F2" s="3"/>
      <c r="G2" s="3"/>
      <c r="H2" s="3"/>
      <c r="I2" s="3"/>
      <c r="J2" s="15"/>
    </row>
    <row r="3" spans="1:16" x14ac:dyDescent="0.25">
      <c r="A3" s="3" t="s">
        <v>19</v>
      </c>
      <c r="B3" s="16" t="s">
        <v>20</v>
      </c>
      <c r="C3" s="47" t="s">
        <v>21</v>
      </c>
      <c r="D3" s="48"/>
      <c r="E3" s="17" t="s">
        <v>354</v>
      </c>
      <c r="F3" s="3"/>
      <c r="G3" s="3"/>
      <c r="H3" s="18" t="s">
        <v>14</v>
      </c>
      <c r="I3" s="19">
        <f>SUMIFS(I8:I11,A8:A11,"SD")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14</v>
      </c>
      <c r="D4" s="48"/>
      <c r="E4" s="17" t="s">
        <v>15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SUMIFS(I9:I11,A9:A11,"P")</f>
        <v>0</v>
      </c>
      <c r="J8" s="29"/>
    </row>
    <row r="9" spans="1:16" x14ac:dyDescent="0.25">
      <c r="A9" s="30" t="s">
        <v>38</v>
      </c>
      <c r="B9" s="30">
        <v>1</v>
      </c>
      <c r="C9" s="31" t="s">
        <v>216</v>
      </c>
      <c r="D9" s="30" t="s">
        <v>112</v>
      </c>
      <c r="E9" s="32" t="s">
        <v>217</v>
      </c>
      <c r="F9" s="33" t="s">
        <v>42</v>
      </c>
      <c r="G9" s="34">
        <v>1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135" x14ac:dyDescent="0.25">
      <c r="A10" s="30" t="s">
        <v>43</v>
      </c>
      <c r="B10" s="37"/>
      <c r="E10" s="32" t="s">
        <v>218</v>
      </c>
      <c r="J10" s="38"/>
    </row>
    <row r="11" spans="1:16" ht="75" x14ac:dyDescent="0.25">
      <c r="A11" s="30" t="s">
        <v>45</v>
      </c>
      <c r="B11" s="40"/>
      <c r="C11" s="41"/>
      <c r="D11" s="41"/>
      <c r="E11" s="32" t="s">
        <v>219</v>
      </c>
      <c r="F11" s="41"/>
      <c r="G11" s="41"/>
      <c r="H11" s="41"/>
      <c r="I11" s="41"/>
      <c r="J11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2"/>
  <sheetViews>
    <sheetView topLeftCell="B1" workbookViewId="0">
      <selection activeCell="E3" sqref="E3"/>
    </sheetView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18</v>
      </c>
      <c r="F2" s="3"/>
      <c r="G2" s="3"/>
      <c r="H2" s="3"/>
      <c r="I2" s="3"/>
      <c r="J2" s="15"/>
    </row>
    <row r="3" spans="1:16" x14ac:dyDescent="0.25">
      <c r="A3" s="3" t="s">
        <v>19</v>
      </c>
      <c r="B3" s="16" t="s">
        <v>20</v>
      </c>
      <c r="C3" s="47" t="s">
        <v>21</v>
      </c>
      <c r="D3" s="48"/>
      <c r="E3" s="17" t="s">
        <v>354</v>
      </c>
      <c r="F3" s="3"/>
      <c r="G3" s="3"/>
      <c r="H3" s="18" t="s">
        <v>16</v>
      </c>
      <c r="I3" s="19">
        <f>SUMIFS(I8:I152,A8:A152,"SD")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16</v>
      </c>
      <c r="D4" s="48"/>
      <c r="E4" s="17" t="s">
        <v>17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SUMIFS(I9:I16,A9:A16,"P")</f>
        <v>0</v>
      </c>
      <c r="J8" s="29"/>
    </row>
    <row r="9" spans="1:16" ht="30" x14ac:dyDescent="0.25">
      <c r="A9" s="30" t="s">
        <v>38</v>
      </c>
      <c r="B9" s="30">
        <v>1</v>
      </c>
      <c r="C9" s="31" t="s">
        <v>87</v>
      </c>
      <c r="D9" s="30" t="s">
        <v>88</v>
      </c>
      <c r="E9" s="32" t="s">
        <v>89</v>
      </c>
      <c r="F9" s="33" t="s">
        <v>90</v>
      </c>
      <c r="G9" s="34">
        <v>33.459000000000003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75" x14ac:dyDescent="0.25">
      <c r="A10" s="30" t="s">
        <v>43</v>
      </c>
      <c r="B10" s="37"/>
      <c r="E10" s="32" t="s">
        <v>91</v>
      </c>
      <c r="J10" s="38"/>
    </row>
    <row r="11" spans="1:16" ht="60" x14ac:dyDescent="0.25">
      <c r="A11" s="30" t="s">
        <v>92</v>
      </c>
      <c r="B11" s="37"/>
      <c r="E11" s="43" t="s">
        <v>220</v>
      </c>
      <c r="J11" s="38"/>
    </row>
    <row r="12" spans="1:16" ht="135" x14ac:dyDescent="0.25">
      <c r="A12" s="30" t="s">
        <v>45</v>
      </c>
      <c r="B12" s="37"/>
      <c r="E12" s="32" t="s">
        <v>94</v>
      </c>
      <c r="J12" s="38"/>
    </row>
    <row r="13" spans="1:16" ht="30" x14ac:dyDescent="0.25">
      <c r="A13" s="30" t="s">
        <v>38</v>
      </c>
      <c r="B13" s="30">
        <v>2</v>
      </c>
      <c r="C13" s="31" t="s">
        <v>95</v>
      </c>
      <c r="D13" s="30" t="s">
        <v>88</v>
      </c>
      <c r="E13" s="32" t="s">
        <v>96</v>
      </c>
      <c r="F13" s="33" t="s">
        <v>90</v>
      </c>
      <c r="G13" s="34">
        <v>244.44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45" x14ac:dyDescent="0.25">
      <c r="A14" s="30" t="s">
        <v>43</v>
      </c>
      <c r="B14" s="37"/>
      <c r="E14" s="32" t="s">
        <v>97</v>
      </c>
      <c r="J14" s="38"/>
    </row>
    <row r="15" spans="1:16" x14ac:dyDescent="0.25">
      <c r="A15" s="30" t="s">
        <v>92</v>
      </c>
      <c r="B15" s="37"/>
      <c r="E15" s="43" t="s">
        <v>221</v>
      </c>
      <c r="J15" s="38"/>
    </row>
    <row r="16" spans="1:16" ht="105" x14ac:dyDescent="0.25">
      <c r="A16" s="30" t="s">
        <v>45</v>
      </c>
      <c r="B16" s="37"/>
      <c r="E16" s="32" t="s">
        <v>99</v>
      </c>
      <c r="J16" s="38"/>
    </row>
    <row r="17" spans="1:16" x14ac:dyDescent="0.25">
      <c r="A17" s="24" t="s">
        <v>35</v>
      </c>
      <c r="B17" s="25"/>
      <c r="C17" s="26" t="s">
        <v>60</v>
      </c>
      <c r="D17" s="27"/>
      <c r="E17" s="24" t="s">
        <v>100</v>
      </c>
      <c r="F17" s="27"/>
      <c r="G17" s="27"/>
      <c r="H17" s="27"/>
      <c r="I17" s="28">
        <f>SUMIFS(I18:I33,A18:A33,"P")</f>
        <v>0</v>
      </c>
      <c r="J17" s="29"/>
    </row>
    <row r="18" spans="1:16" x14ac:dyDescent="0.25">
      <c r="A18" s="30" t="s">
        <v>38</v>
      </c>
      <c r="B18" s="30">
        <v>3</v>
      </c>
      <c r="C18" s="31" t="s">
        <v>222</v>
      </c>
      <c r="D18" s="30" t="s">
        <v>40</v>
      </c>
      <c r="E18" s="32" t="s">
        <v>223</v>
      </c>
      <c r="F18" s="33" t="s">
        <v>150</v>
      </c>
      <c r="G18" s="34">
        <v>17.579999999999998</v>
      </c>
      <c r="H18" s="35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30" x14ac:dyDescent="0.25">
      <c r="A19" s="30" t="s">
        <v>43</v>
      </c>
      <c r="B19" s="37"/>
      <c r="E19" s="32" t="s">
        <v>224</v>
      </c>
      <c r="J19" s="38"/>
    </row>
    <row r="20" spans="1:16" x14ac:dyDescent="0.25">
      <c r="A20" s="30" t="s">
        <v>92</v>
      </c>
      <c r="B20" s="37"/>
      <c r="E20" s="43" t="s">
        <v>225</v>
      </c>
      <c r="J20" s="38"/>
    </row>
    <row r="21" spans="1:16" ht="165" x14ac:dyDescent="0.25">
      <c r="A21" s="30" t="s">
        <v>45</v>
      </c>
      <c r="B21" s="37"/>
      <c r="E21" s="32" t="s">
        <v>226</v>
      </c>
      <c r="J21" s="38"/>
    </row>
    <row r="22" spans="1:16" x14ac:dyDescent="0.25">
      <c r="A22" s="30" t="s">
        <v>38</v>
      </c>
      <c r="B22" s="30">
        <v>4</v>
      </c>
      <c r="C22" s="31" t="s">
        <v>111</v>
      </c>
      <c r="D22" s="30"/>
      <c r="E22" s="32" t="s">
        <v>113</v>
      </c>
      <c r="F22" s="33" t="s">
        <v>114</v>
      </c>
      <c r="G22" s="34">
        <v>34.9</v>
      </c>
      <c r="H22" s="35">
        <v>0</v>
      </c>
      <c r="I22" s="35">
        <f>ROUND(G22*H22,P4)</f>
        <v>0</v>
      </c>
      <c r="J22" s="30"/>
      <c r="O22" s="36">
        <f>I22*0.21</f>
        <v>0</v>
      </c>
      <c r="P22">
        <v>3</v>
      </c>
    </row>
    <row r="23" spans="1:16" x14ac:dyDescent="0.25">
      <c r="A23" s="30" t="s">
        <v>43</v>
      </c>
      <c r="B23" s="37"/>
      <c r="E23" s="32" t="s">
        <v>227</v>
      </c>
      <c r="J23" s="38"/>
    </row>
    <row r="24" spans="1:16" x14ac:dyDescent="0.25">
      <c r="A24" s="30" t="s">
        <v>92</v>
      </c>
      <c r="B24" s="37"/>
      <c r="E24" s="43" t="s">
        <v>228</v>
      </c>
      <c r="J24" s="38"/>
    </row>
    <row r="25" spans="1:16" ht="75" x14ac:dyDescent="0.25">
      <c r="A25" s="30" t="s">
        <v>45</v>
      </c>
      <c r="B25" s="37"/>
      <c r="E25" s="32" t="s">
        <v>117</v>
      </c>
      <c r="J25" s="38"/>
    </row>
    <row r="26" spans="1:16" x14ac:dyDescent="0.25">
      <c r="A26" s="30" t="s">
        <v>38</v>
      </c>
      <c r="B26" s="30">
        <v>5</v>
      </c>
      <c r="C26" s="31" t="s">
        <v>118</v>
      </c>
      <c r="D26" s="30" t="s">
        <v>40</v>
      </c>
      <c r="E26" s="32" t="s">
        <v>119</v>
      </c>
      <c r="F26" s="33" t="s">
        <v>103</v>
      </c>
      <c r="G26" s="34">
        <v>135.80000000000001</v>
      </c>
      <c r="H26" s="35">
        <v>0</v>
      </c>
      <c r="I26" s="35">
        <f>ROUND(G26*H26,P4)</f>
        <v>0</v>
      </c>
      <c r="J26" s="30"/>
      <c r="O26" s="36">
        <f>I26*0.21</f>
        <v>0</v>
      </c>
      <c r="P26">
        <v>3</v>
      </c>
    </row>
    <row r="27" spans="1:16" ht="30" x14ac:dyDescent="0.25">
      <c r="A27" s="30" t="s">
        <v>43</v>
      </c>
      <c r="B27" s="37"/>
      <c r="E27" s="32" t="s">
        <v>229</v>
      </c>
      <c r="J27" s="38"/>
    </row>
    <row r="28" spans="1:16" x14ac:dyDescent="0.25">
      <c r="A28" s="30" t="s">
        <v>92</v>
      </c>
      <c r="B28" s="37"/>
      <c r="E28" s="43" t="s">
        <v>230</v>
      </c>
      <c r="J28" s="38"/>
    </row>
    <row r="29" spans="1:16" ht="409.5" x14ac:dyDescent="0.25">
      <c r="A29" s="30" t="s">
        <v>45</v>
      </c>
      <c r="B29" s="37"/>
      <c r="E29" s="32" t="s">
        <v>121</v>
      </c>
      <c r="J29" s="38"/>
    </row>
    <row r="30" spans="1:16" x14ac:dyDescent="0.25">
      <c r="A30" s="30" t="s">
        <v>38</v>
      </c>
      <c r="B30" s="30">
        <v>6</v>
      </c>
      <c r="C30" s="31" t="s">
        <v>231</v>
      </c>
      <c r="D30" s="30" t="s">
        <v>40</v>
      </c>
      <c r="E30" s="32" t="s">
        <v>232</v>
      </c>
      <c r="F30" s="33" t="s">
        <v>103</v>
      </c>
      <c r="G30" s="34">
        <v>10.8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E31" s="32" t="s">
        <v>233</v>
      </c>
      <c r="J31" s="38"/>
    </row>
    <row r="32" spans="1:16" x14ac:dyDescent="0.25">
      <c r="A32" s="30" t="s">
        <v>92</v>
      </c>
      <c r="B32" s="37"/>
      <c r="E32" s="43" t="s">
        <v>234</v>
      </c>
      <c r="J32" s="38"/>
    </row>
    <row r="33" spans="1:16" ht="409.5" x14ac:dyDescent="0.25">
      <c r="A33" s="30" t="s">
        <v>45</v>
      </c>
      <c r="B33" s="37"/>
      <c r="E33" s="32" t="s">
        <v>235</v>
      </c>
      <c r="J33" s="38"/>
    </row>
    <row r="34" spans="1:16" x14ac:dyDescent="0.25">
      <c r="A34" s="24" t="s">
        <v>35</v>
      </c>
      <c r="B34" s="25"/>
      <c r="C34" s="26" t="s">
        <v>62</v>
      </c>
      <c r="D34" s="27"/>
      <c r="E34" s="24" t="s">
        <v>236</v>
      </c>
      <c r="F34" s="27"/>
      <c r="G34" s="27"/>
      <c r="H34" s="27"/>
      <c r="I34" s="28">
        <f>SUMIFS(I35:I46,A35:A46,"P")</f>
        <v>0</v>
      </c>
      <c r="J34" s="29"/>
    </row>
    <row r="35" spans="1:16" x14ac:dyDescent="0.25">
      <c r="A35" s="30" t="s">
        <v>38</v>
      </c>
      <c r="B35" s="30">
        <v>7</v>
      </c>
      <c r="C35" s="31" t="s">
        <v>237</v>
      </c>
      <c r="D35" s="30" t="s">
        <v>40</v>
      </c>
      <c r="E35" s="32" t="s">
        <v>238</v>
      </c>
      <c r="F35" s="33" t="s">
        <v>103</v>
      </c>
      <c r="G35" s="34">
        <v>4.5</v>
      </c>
      <c r="H35" s="35">
        <v>0</v>
      </c>
      <c r="I35" s="35">
        <f>ROUND(G35*H35,P4)</f>
        <v>0</v>
      </c>
      <c r="J35" s="30"/>
      <c r="O35" s="36">
        <f>I35*0.21</f>
        <v>0</v>
      </c>
      <c r="P35">
        <v>3</v>
      </c>
    </row>
    <row r="36" spans="1:16" x14ac:dyDescent="0.25">
      <c r="A36" s="30" t="s">
        <v>43</v>
      </c>
      <c r="B36" s="37"/>
      <c r="E36" s="32" t="s">
        <v>239</v>
      </c>
      <c r="J36" s="38"/>
    </row>
    <row r="37" spans="1:16" x14ac:dyDescent="0.25">
      <c r="A37" s="30" t="s">
        <v>92</v>
      </c>
      <c r="B37" s="37"/>
      <c r="E37" s="43" t="s">
        <v>240</v>
      </c>
      <c r="J37" s="38"/>
    </row>
    <row r="38" spans="1:16" ht="105" x14ac:dyDescent="0.25">
      <c r="A38" s="30" t="s">
        <v>45</v>
      </c>
      <c r="B38" s="37"/>
      <c r="E38" s="32" t="s">
        <v>241</v>
      </c>
      <c r="J38" s="38"/>
    </row>
    <row r="39" spans="1:16" x14ac:dyDescent="0.25">
      <c r="A39" s="30" t="s">
        <v>38</v>
      </c>
      <c r="B39" s="30">
        <v>8</v>
      </c>
      <c r="C39" s="31" t="s">
        <v>242</v>
      </c>
      <c r="D39" s="30" t="s">
        <v>40</v>
      </c>
      <c r="E39" s="32" t="s">
        <v>243</v>
      </c>
      <c r="F39" s="33" t="s">
        <v>103</v>
      </c>
      <c r="G39" s="34">
        <v>25.7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45" x14ac:dyDescent="0.25">
      <c r="A40" s="30" t="s">
        <v>43</v>
      </c>
      <c r="B40" s="37"/>
      <c r="E40" s="32" t="s">
        <v>244</v>
      </c>
      <c r="J40" s="38"/>
    </row>
    <row r="41" spans="1:16" x14ac:dyDescent="0.25">
      <c r="A41" s="30" t="s">
        <v>92</v>
      </c>
      <c r="B41" s="37"/>
      <c r="E41" s="43" t="s">
        <v>245</v>
      </c>
      <c r="J41" s="38"/>
    </row>
    <row r="42" spans="1:16" ht="409.5" x14ac:dyDescent="0.25">
      <c r="A42" s="30" t="s">
        <v>45</v>
      </c>
      <c r="B42" s="37"/>
      <c r="E42" s="32" t="s">
        <v>246</v>
      </c>
      <c r="J42" s="38"/>
    </row>
    <row r="43" spans="1:16" x14ac:dyDescent="0.25">
      <c r="A43" s="30" t="s">
        <v>38</v>
      </c>
      <c r="B43" s="30">
        <v>9</v>
      </c>
      <c r="C43" s="31" t="s">
        <v>247</v>
      </c>
      <c r="D43" s="30" t="s">
        <v>40</v>
      </c>
      <c r="E43" s="32" t="s">
        <v>248</v>
      </c>
      <c r="F43" s="33" t="s">
        <v>90</v>
      </c>
      <c r="G43" s="34">
        <v>2.4</v>
      </c>
      <c r="H43" s="35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x14ac:dyDescent="0.25">
      <c r="A44" s="30" t="s">
        <v>43</v>
      </c>
      <c r="B44" s="37"/>
      <c r="E44" s="32" t="s">
        <v>249</v>
      </c>
      <c r="J44" s="38"/>
    </row>
    <row r="45" spans="1:16" x14ac:dyDescent="0.25">
      <c r="A45" s="30" t="s">
        <v>92</v>
      </c>
      <c r="B45" s="37"/>
      <c r="E45" s="43" t="s">
        <v>250</v>
      </c>
      <c r="J45" s="38"/>
    </row>
    <row r="46" spans="1:16" ht="375" x14ac:dyDescent="0.25">
      <c r="A46" s="30" t="s">
        <v>45</v>
      </c>
      <c r="B46" s="37"/>
      <c r="E46" s="32" t="s">
        <v>251</v>
      </c>
      <c r="J46" s="38"/>
    </row>
    <row r="47" spans="1:16" x14ac:dyDescent="0.25">
      <c r="A47" s="24" t="s">
        <v>35</v>
      </c>
      <c r="B47" s="25"/>
      <c r="C47" s="26" t="s">
        <v>64</v>
      </c>
      <c r="D47" s="27"/>
      <c r="E47" s="24" t="s">
        <v>252</v>
      </c>
      <c r="F47" s="27"/>
      <c r="G47" s="27"/>
      <c r="H47" s="27"/>
      <c r="I47" s="28">
        <f>SUMIFS(I48:I67,A48:A67,"P")</f>
        <v>0</v>
      </c>
      <c r="J47" s="29"/>
    </row>
    <row r="48" spans="1:16" x14ac:dyDescent="0.25">
      <c r="A48" s="30" t="s">
        <v>38</v>
      </c>
      <c r="B48" s="30">
        <v>10</v>
      </c>
      <c r="C48" s="31" t="s">
        <v>253</v>
      </c>
      <c r="D48" s="30" t="s">
        <v>40</v>
      </c>
      <c r="E48" s="32" t="s">
        <v>254</v>
      </c>
      <c r="F48" s="33" t="s">
        <v>90</v>
      </c>
      <c r="G48" s="34">
        <v>1.5</v>
      </c>
      <c r="H48" s="35">
        <v>0</v>
      </c>
      <c r="I48" s="35">
        <f>ROUND(G48*H48,P4)</f>
        <v>0</v>
      </c>
      <c r="J48" s="30"/>
      <c r="O48" s="36">
        <f>I48*0.21</f>
        <v>0</v>
      </c>
      <c r="P48">
        <v>3</v>
      </c>
    </row>
    <row r="49" spans="1:16" x14ac:dyDescent="0.25">
      <c r="A49" s="30" t="s">
        <v>43</v>
      </c>
      <c r="B49" s="37"/>
      <c r="E49" s="32" t="s">
        <v>255</v>
      </c>
      <c r="J49" s="38"/>
    </row>
    <row r="50" spans="1:16" x14ac:dyDescent="0.25">
      <c r="A50" s="30" t="s">
        <v>92</v>
      </c>
      <c r="B50" s="37"/>
      <c r="E50" s="43" t="s">
        <v>256</v>
      </c>
      <c r="J50" s="38"/>
    </row>
    <row r="51" spans="1:16" ht="375" x14ac:dyDescent="0.25">
      <c r="A51" s="30" t="s">
        <v>45</v>
      </c>
      <c r="B51" s="37"/>
      <c r="E51" s="32" t="s">
        <v>257</v>
      </c>
      <c r="J51" s="38"/>
    </row>
    <row r="52" spans="1:16" x14ac:dyDescent="0.25">
      <c r="A52" s="30" t="s">
        <v>38</v>
      </c>
      <c r="B52" s="30">
        <v>11</v>
      </c>
      <c r="C52" s="31" t="s">
        <v>258</v>
      </c>
      <c r="D52" s="30" t="s">
        <v>88</v>
      </c>
      <c r="E52" s="32" t="s">
        <v>259</v>
      </c>
      <c r="F52" s="33" t="s">
        <v>53</v>
      </c>
      <c r="G52" s="34">
        <v>10</v>
      </c>
      <c r="H52" s="35">
        <v>0</v>
      </c>
      <c r="I52" s="35">
        <f>ROUND(G52*H52,P4)</f>
        <v>0</v>
      </c>
      <c r="J52" s="30"/>
      <c r="O52" s="36">
        <f>I52*0.21</f>
        <v>0</v>
      </c>
      <c r="P52">
        <v>3</v>
      </c>
    </row>
    <row r="53" spans="1:16" x14ac:dyDescent="0.25">
      <c r="A53" s="30" t="s">
        <v>43</v>
      </c>
      <c r="B53" s="37"/>
      <c r="E53" s="32" t="s">
        <v>260</v>
      </c>
      <c r="J53" s="38"/>
    </row>
    <row r="54" spans="1:16" x14ac:dyDescent="0.25">
      <c r="A54" s="30" t="s">
        <v>92</v>
      </c>
      <c r="B54" s="37"/>
      <c r="E54" s="43" t="s">
        <v>261</v>
      </c>
      <c r="J54" s="38"/>
    </row>
    <row r="55" spans="1:16" ht="90" x14ac:dyDescent="0.25">
      <c r="A55" s="30" t="s">
        <v>45</v>
      </c>
      <c r="B55" s="37"/>
      <c r="E55" s="32" t="s">
        <v>262</v>
      </c>
      <c r="J55" s="38"/>
    </row>
    <row r="56" spans="1:16" x14ac:dyDescent="0.25">
      <c r="A56" s="30" t="s">
        <v>38</v>
      </c>
      <c r="B56" s="30">
        <v>12</v>
      </c>
      <c r="C56" s="31" t="s">
        <v>263</v>
      </c>
      <c r="D56" s="30" t="s">
        <v>40</v>
      </c>
      <c r="E56" s="32" t="s">
        <v>264</v>
      </c>
      <c r="F56" s="33" t="s">
        <v>103</v>
      </c>
      <c r="G56" s="34">
        <v>9.4</v>
      </c>
      <c r="H56" s="35">
        <v>0</v>
      </c>
      <c r="I56" s="35">
        <f>ROUND(G56*H56,P4)</f>
        <v>0</v>
      </c>
      <c r="J56" s="30"/>
      <c r="O56" s="36">
        <f>I56*0.21</f>
        <v>0</v>
      </c>
      <c r="P56">
        <v>3</v>
      </c>
    </row>
    <row r="57" spans="1:16" ht="60" x14ac:dyDescent="0.25">
      <c r="A57" s="30" t="s">
        <v>43</v>
      </c>
      <c r="B57" s="37"/>
      <c r="E57" s="32" t="s">
        <v>265</v>
      </c>
      <c r="J57" s="38"/>
    </row>
    <row r="58" spans="1:16" x14ac:dyDescent="0.25">
      <c r="A58" s="30" t="s">
        <v>92</v>
      </c>
      <c r="B58" s="37"/>
      <c r="E58" s="43" t="s">
        <v>266</v>
      </c>
      <c r="J58" s="38"/>
    </row>
    <row r="59" spans="1:16" ht="409.5" x14ac:dyDescent="0.25">
      <c r="A59" s="30" t="s">
        <v>45</v>
      </c>
      <c r="B59" s="37"/>
      <c r="E59" s="32" t="s">
        <v>246</v>
      </c>
      <c r="J59" s="38"/>
    </row>
    <row r="60" spans="1:16" x14ac:dyDescent="0.25">
      <c r="A60" s="30" t="s">
        <v>38</v>
      </c>
      <c r="B60" s="30">
        <v>13</v>
      </c>
      <c r="C60" s="31" t="s">
        <v>267</v>
      </c>
      <c r="D60" s="30" t="s">
        <v>40</v>
      </c>
      <c r="E60" s="32" t="s">
        <v>268</v>
      </c>
      <c r="F60" s="33" t="s">
        <v>90</v>
      </c>
      <c r="G60" s="34">
        <v>1.3</v>
      </c>
      <c r="H60" s="35">
        <v>0</v>
      </c>
      <c r="I60" s="35">
        <f>ROUND(G60*H60,P4)</f>
        <v>0</v>
      </c>
      <c r="J60" s="30"/>
      <c r="O60" s="36">
        <f>I60*0.21</f>
        <v>0</v>
      </c>
      <c r="P60">
        <v>3</v>
      </c>
    </row>
    <row r="61" spans="1:16" x14ac:dyDescent="0.25">
      <c r="A61" s="30" t="s">
        <v>43</v>
      </c>
      <c r="B61" s="37"/>
      <c r="E61" s="32" t="s">
        <v>269</v>
      </c>
      <c r="J61" s="38"/>
    </row>
    <row r="62" spans="1:16" x14ac:dyDescent="0.25">
      <c r="A62" s="30" t="s">
        <v>92</v>
      </c>
      <c r="B62" s="37"/>
      <c r="E62" s="43" t="s">
        <v>270</v>
      </c>
      <c r="J62" s="38"/>
    </row>
    <row r="63" spans="1:16" ht="375" x14ac:dyDescent="0.25">
      <c r="A63" s="30" t="s">
        <v>45</v>
      </c>
      <c r="B63" s="37"/>
      <c r="E63" s="32" t="s">
        <v>257</v>
      </c>
      <c r="J63" s="38"/>
    </row>
    <row r="64" spans="1:16" ht="30" x14ac:dyDescent="0.25">
      <c r="A64" s="30" t="s">
        <v>38</v>
      </c>
      <c r="B64" s="30">
        <v>14</v>
      </c>
      <c r="C64" s="31" t="s">
        <v>271</v>
      </c>
      <c r="D64" s="30" t="s">
        <v>40</v>
      </c>
      <c r="E64" s="32" t="s">
        <v>272</v>
      </c>
      <c r="F64" s="33" t="s">
        <v>103</v>
      </c>
      <c r="G64" s="34">
        <v>17.399999999999999</v>
      </c>
      <c r="H64" s="35">
        <v>0</v>
      </c>
      <c r="I64" s="35">
        <f>ROUND(G64*H64,P4)</f>
        <v>0</v>
      </c>
      <c r="J64" s="30"/>
      <c r="O64" s="36">
        <f>I64*0.21</f>
        <v>0</v>
      </c>
      <c r="P64">
        <v>3</v>
      </c>
    </row>
    <row r="65" spans="1:16" ht="90" x14ac:dyDescent="0.25">
      <c r="A65" s="30" t="s">
        <v>43</v>
      </c>
      <c r="B65" s="37"/>
      <c r="E65" s="32" t="s">
        <v>273</v>
      </c>
      <c r="J65" s="38"/>
    </row>
    <row r="66" spans="1:16" x14ac:dyDescent="0.25">
      <c r="A66" s="30" t="s">
        <v>92</v>
      </c>
      <c r="B66" s="37"/>
      <c r="E66" s="43" t="s">
        <v>274</v>
      </c>
      <c r="J66" s="38"/>
    </row>
    <row r="67" spans="1:16" ht="409.5" x14ac:dyDescent="0.25">
      <c r="A67" s="30" t="s">
        <v>45</v>
      </c>
      <c r="B67" s="37"/>
      <c r="E67" s="32" t="s">
        <v>246</v>
      </c>
      <c r="J67" s="38"/>
    </row>
    <row r="68" spans="1:16" x14ac:dyDescent="0.25">
      <c r="A68" s="24" t="s">
        <v>35</v>
      </c>
      <c r="B68" s="25"/>
      <c r="C68" s="26" t="s">
        <v>126</v>
      </c>
      <c r="D68" s="27"/>
      <c r="E68" s="24" t="s">
        <v>127</v>
      </c>
      <c r="F68" s="27"/>
      <c r="G68" s="27"/>
      <c r="H68" s="27"/>
      <c r="I68" s="28">
        <f>SUMIFS(I69:I92,A69:A92,"P")</f>
        <v>0</v>
      </c>
      <c r="J68" s="29"/>
    </row>
    <row r="69" spans="1:16" x14ac:dyDescent="0.25">
      <c r="A69" s="30" t="s">
        <v>38</v>
      </c>
      <c r="B69" s="30">
        <v>15</v>
      </c>
      <c r="C69" s="31" t="s">
        <v>132</v>
      </c>
      <c r="D69" s="30" t="s">
        <v>40</v>
      </c>
      <c r="E69" s="32" t="s">
        <v>133</v>
      </c>
      <c r="F69" s="33" t="s">
        <v>103</v>
      </c>
      <c r="G69" s="34">
        <v>2.14</v>
      </c>
      <c r="H69" s="35">
        <v>0</v>
      </c>
      <c r="I69" s="35">
        <f>ROUND(G69*H69,P4)</f>
        <v>0</v>
      </c>
      <c r="J69" s="30"/>
      <c r="O69" s="36">
        <f>I69*0.21</f>
        <v>0</v>
      </c>
      <c r="P69">
        <v>3</v>
      </c>
    </row>
    <row r="70" spans="1:16" ht="30" x14ac:dyDescent="0.25">
      <c r="A70" s="30" t="s">
        <v>43</v>
      </c>
      <c r="B70" s="37"/>
      <c r="E70" s="32" t="s">
        <v>275</v>
      </c>
      <c r="J70" s="38"/>
    </row>
    <row r="71" spans="1:16" x14ac:dyDescent="0.25">
      <c r="A71" s="30" t="s">
        <v>92</v>
      </c>
      <c r="B71" s="37"/>
      <c r="E71" s="43" t="s">
        <v>276</v>
      </c>
      <c r="J71" s="38"/>
    </row>
    <row r="72" spans="1:16" ht="409.5" x14ac:dyDescent="0.25">
      <c r="A72" s="30" t="s">
        <v>45</v>
      </c>
      <c r="B72" s="37"/>
      <c r="E72" s="32" t="s">
        <v>131</v>
      </c>
      <c r="J72" s="38"/>
    </row>
    <row r="73" spans="1:16" x14ac:dyDescent="0.25">
      <c r="A73" s="30" t="s">
        <v>38</v>
      </c>
      <c r="B73" s="30">
        <v>16</v>
      </c>
      <c r="C73" s="31" t="s">
        <v>277</v>
      </c>
      <c r="D73" s="30" t="s">
        <v>40</v>
      </c>
      <c r="E73" s="32" t="s">
        <v>278</v>
      </c>
      <c r="F73" s="33" t="s">
        <v>103</v>
      </c>
      <c r="G73" s="34">
        <v>9.4</v>
      </c>
      <c r="H73" s="35">
        <v>0</v>
      </c>
      <c r="I73" s="35">
        <f>ROUND(G73*H73,P4)</f>
        <v>0</v>
      </c>
      <c r="J73" s="30"/>
      <c r="O73" s="36">
        <f>I73*0.21</f>
        <v>0</v>
      </c>
      <c r="P73">
        <v>3</v>
      </c>
    </row>
    <row r="74" spans="1:16" ht="45" x14ac:dyDescent="0.25">
      <c r="A74" s="30" t="s">
        <v>43</v>
      </c>
      <c r="B74" s="37"/>
      <c r="E74" s="32" t="s">
        <v>279</v>
      </c>
      <c r="J74" s="38"/>
    </row>
    <row r="75" spans="1:16" x14ac:dyDescent="0.25">
      <c r="A75" s="30" t="s">
        <v>92</v>
      </c>
      <c r="B75" s="37"/>
      <c r="E75" s="43" t="s">
        <v>266</v>
      </c>
      <c r="J75" s="38"/>
    </row>
    <row r="76" spans="1:16" ht="409.5" x14ac:dyDescent="0.25">
      <c r="A76" s="30" t="s">
        <v>45</v>
      </c>
      <c r="B76" s="37"/>
      <c r="E76" s="32" t="s">
        <v>246</v>
      </c>
      <c r="J76" s="38"/>
    </row>
    <row r="77" spans="1:16" x14ac:dyDescent="0.25">
      <c r="A77" s="30" t="s">
        <v>38</v>
      </c>
      <c r="B77" s="30">
        <v>17</v>
      </c>
      <c r="C77" s="31" t="s">
        <v>135</v>
      </c>
      <c r="D77" s="30" t="s">
        <v>40</v>
      </c>
      <c r="E77" s="32" t="s">
        <v>136</v>
      </c>
      <c r="F77" s="33" t="s">
        <v>103</v>
      </c>
      <c r="G77" s="34">
        <v>2.14</v>
      </c>
      <c r="H77" s="35">
        <v>0</v>
      </c>
      <c r="I77" s="35">
        <f>ROUND(G77*H77,P4)</f>
        <v>0</v>
      </c>
      <c r="J77" s="30"/>
      <c r="O77" s="36">
        <f>I77*0.21</f>
        <v>0</v>
      </c>
      <c r="P77">
        <v>3</v>
      </c>
    </row>
    <row r="78" spans="1:16" ht="30" x14ac:dyDescent="0.25">
      <c r="A78" s="30" t="s">
        <v>43</v>
      </c>
      <c r="B78" s="37"/>
      <c r="E78" s="32" t="s">
        <v>280</v>
      </c>
      <c r="J78" s="38"/>
    </row>
    <row r="79" spans="1:16" x14ac:dyDescent="0.25">
      <c r="A79" s="30" t="s">
        <v>92</v>
      </c>
      <c r="B79" s="37"/>
      <c r="E79" s="43" t="s">
        <v>276</v>
      </c>
      <c r="J79" s="38"/>
    </row>
    <row r="80" spans="1:16" ht="105" x14ac:dyDescent="0.25">
      <c r="A80" s="30" t="s">
        <v>45</v>
      </c>
      <c r="B80" s="37"/>
      <c r="E80" s="32" t="s">
        <v>138</v>
      </c>
      <c r="J80" s="38"/>
    </row>
    <row r="81" spans="1:16" x14ac:dyDescent="0.25">
      <c r="A81" s="30" t="s">
        <v>38</v>
      </c>
      <c r="B81" s="30">
        <v>18</v>
      </c>
      <c r="C81" s="31" t="s">
        <v>281</v>
      </c>
      <c r="D81" s="30" t="s">
        <v>40</v>
      </c>
      <c r="E81" s="32" t="s">
        <v>282</v>
      </c>
      <c r="F81" s="33" t="s">
        <v>103</v>
      </c>
      <c r="G81" s="34">
        <v>52.1</v>
      </c>
      <c r="H81" s="35">
        <v>0</v>
      </c>
      <c r="I81" s="35">
        <f>ROUND(G81*H81,P4)</f>
        <v>0</v>
      </c>
      <c r="J81" s="30"/>
      <c r="O81" s="36">
        <f>I81*0.21</f>
        <v>0</v>
      </c>
      <c r="P81">
        <v>3</v>
      </c>
    </row>
    <row r="82" spans="1:16" x14ac:dyDescent="0.25">
      <c r="A82" s="30" t="s">
        <v>43</v>
      </c>
      <c r="B82" s="37"/>
      <c r="E82" s="32" t="s">
        <v>283</v>
      </c>
      <c r="J82" s="38"/>
    </row>
    <row r="83" spans="1:16" x14ac:dyDescent="0.25">
      <c r="A83" s="30" t="s">
        <v>92</v>
      </c>
      <c r="B83" s="37"/>
      <c r="E83" s="43" t="s">
        <v>284</v>
      </c>
      <c r="J83" s="38"/>
    </row>
    <row r="84" spans="1:16" ht="105" x14ac:dyDescent="0.25">
      <c r="A84" s="30" t="s">
        <v>45</v>
      </c>
      <c r="B84" s="37"/>
      <c r="E84" s="32" t="s">
        <v>138</v>
      </c>
      <c r="J84" s="38"/>
    </row>
    <row r="85" spans="1:16" x14ac:dyDescent="0.25">
      <c r="A85" s="30" t="s">
        <v>38</v>
      </c>
      <c r="B85" s="30">
        <v>19</v>
      </c>
      <c r="C85" s="31" t="s">
        <v>139</v>
      </c>
      <c r="D85" s="30" t="s">
        <v>112</v>
      </c>
      <c r="E85" s="32" t="s">
        <v>140</v>
      </c>
      <c r="F85" s="33" t="s">
        <v>103</v>
      </c>
      <c r="G85" s="34">
        <v>3.6</v>
      </c>
      <c r="H85" s="35">
        <v>0</v>
      </c>
      <c r="I85" s="35">
        <f>ROUND(G85*H85,P4)</f>
        <v>0</v>
      </c>
      <c r="J85" s="30"/>
      <c r="O85" s="36">
        <f>I85*0.21</f>
        <v>0</v>
      </c>
      <c r="P85">
        <v>3</v>
      </c>
    </row>
    <row r="86" spans="1:16" ht="45" x14ac:dyDescent="0.25">
      <c r="A86" s="30" t="s">
        <v>43</v>
      </c>
      <c r="B86" s="37"/>
      <c r="E86" s="32" t="s">
        <v>285</v>
      </c>
      <c r="J86" s="38"/>
    </row>
    <row r="87" spans="1:16" x14ac:dyDescent="0.25">
      <c r="A87" s="30" t="s">
        <v>92</v>
      </c>
      <c r="B87" s="37"/>
      <c r="E87" s="43" t="s">
        <v>286</v>
      </c>
      <c r="J87" s="38"/>
    </row>
    <row r="88" spans="1:16" ht="180" x14ac:dyDescent="0.25">
      <c r="A88" s="30" t="s">
        <v>45</v>
      </c>
      <c r="B88" s="37"/>
      <c r="E88" s="32" t="s">
        <v>142</v>
      </c>
      <c r="J88" s="38"/>
    </row>
    <row r="89" spans="1:16" x14ac:dyDescent="0.25">
      <c r="A89" s="30" t="s">
        <v>38</v>
      </c>
      <c r="B89" s="30">
        <v>20</v>
      </c>
      <c r="C89" s="31" t="s">
        <v>139</v>
      </c>
      <c r="D89" s="30" t="s">
        <v>287</v>
      </c>
      <c r="E89" s="32" t="s">
        <v>140</v>
      </c>
      <c r="F89" s="33" t="s">
        <v>103</v>
      </c>
      <c r="G89" s="34">
        <v>0.68</v>
      </c>
      <c r="H89" s="35">
        <v>0</v>
      </c>
      <c r="I89" s="35">
        <f>ROUND(G89*H89,P4)</f>
        <v>0</v>
      </c>
      <c r="J89" s="30"/>
      <c r="O89" s="36">
        <f>I89*0.21</f>
        <v>0</v>
      </c>
      <c r="P89">
        <v>3</v>
      </c>
    </row>
    <row r="90" spans="1:16" ht="45" x14ac:dyDescent="0.25">
      <c r="A90" s="30" t="s">
        <v>43</v>
      </c>
      <c r="B90" s="37"/>
      <c r="E90" s="32" t="s">
        <v>288</v>
      </c>
      <c r="J90" s="38"/>
    </row>
    <row r="91" spans="1:16" x14ac:dyDescent="0.25">
      <c r="A91" s="30" t="s">
        <v>92</v>
      </c>
      <c r="B91" s="37"/>
      <c r="E91" s="43" t="s">
        <v>289</v>
      </c>
      <c r="J91" s="38"/>
    </row>
    <row r="92" spans="1:16" ht="180" x14ac:dyDescent="0.25">
      <c r="A92" s="30" t="s">
        <v>45</v>
      </c>
      <c r="B92" s="37"/>
      <c r="E92" s="32" t="s">
        <v>142</v>
      </c>
      <c r="J92" s="38"/>
    </row>
    <row r="93" spans="1:16" x14ac:dyDescent="0.25">
      <c r="A93" s="24" t="s">
        <v>35</v>
      </c>
      <c r="B93" s="25"/>
      <c r="C93" s="26" t="s">
        <v>290</v>
      </c>
      <c r="D93" s="27"/>
      <c r="E93" s="24" t="s">
        <v>291</v>
      </c>
      <c r="F93" s="27"/>
      <c r="G93" s="27"/>
      <c r="H93" s="27"/>
      <c r="I93" s="28">
        <f>SUMIFS(I94:I101,A94:A101,"P")</f>
        <v>0</v>
      </c>
      <c r="J93" s="29"/>
    </row>
    <row r="94" spans="1:16" ht="30" x14ac:dyDescent="0.25">
      <c r="A94" s="30" t="s">
        <v>38</v>
      </c>
      <c r="B94" s="30">
        <v>21</v>
      </c>
      <c r="C94" s="31" t="s">
        <v>292</v>
      </c>
      <c r="D94" s="30" t="s">
        <v>40</v>
      </c>
      <c r="E94" s="32" t="s">
        <v>293</v>
      </c>
      <c r="F94" s="33" t="s">
        <v>150</v>
      </c>
      <c r="G94" s="34">
        <v>4</v>
      </c>
      <c r="H94" s="35">
        <v>0</v>
      </c>
      <c r="I94" s="35">
        <f>ROUND(G94*H94,P4)</f>
        <v>0</v>
      </c>
      <c r="J94" s="30"/>
      <c r="O94" s="36">
        <f>I94*0.21</f>
        <v>0</v>
      </c>
      <c r="P94">
        <v>3</v>
      </c>
    </row>
    <row r="95" spans="1:16" x14ac:dyDescent="0.25">
      <c r="A95" s="30" t="s">
        <v>43</v>
      </c>
      <c r="B95" s="37"/>
      <c r="E95" s="32" t="s">
        <v>294</v>
      </c>
      <c r="J95" s="38"/>
    </row>
    <row r="96" spans="1:16" x14ac:dyDescent="0.25">
      <c r="A96" s="30" t="s">
        <v>92</v>
      </c>
      <c r="B96" s="37"/>
      <c r="E96" s="43" t="s">
        <v>295</v>
      </c>
      <c r="J96" s="38"/>
    </row>
    <row r="97" spans="1:16" ht="120" x14ac:dyDescent="0.25">
      <c r="A97" s="30" t="s">
        <v>45</v>
      </c>
      <c r="B97" s="37"/>
      <c r="E97" s="32" t="s">
        <v>296</v>
      </c>
      <c r="J97" s="38"/>
    </row>
    <row r="98" spans="1:16" x14ac:dyDescent="0.25">
      <c r="A98" s="30" t="s">
        <v>38</v>
      </c>
      <c r="B98" s="30">
        <v>22</v>
      </c>
      <c r="C98" s="31" t="s">
        <v>297</v>
      </c>
      <c r="D98" s="30" t="s">
        <v>40</v>
      </c>
      <c r="E98" s="32" t="s">
        <v>298</v>
      </c>
      <c r="F98" s="33" t="s">
        <v>150</v>
      </c>
      <c r="G98" s="34">
        <v>4</v>
      </c>
      <c r="H98" s="35">
        <v>0</v>
      </c>
      <c r="I98" s="35">
        <f>ROUND(G98*H98,P4)</f>
        <v>0</v>
      </c>
      <c r="J98" s="30"/>
      <c r="O98" s="36">
        <f>I98*0.21</f>
        <v>0</v>
      </c>
      <c r="P98">
        <v>3</v>
      </c>
    </row>
    <row r="99" spans="1:16" x14ac:dyDescent="0.25">
      <c r="A99" s="30" t="s">
        <v>43</v>
      </c>
      <c r="B99" s="37"/>
      <c r="E99" s="32" t="s">
        <v>294</v>
      </c>
      <c r="J99" s="38"/>
    </row>
    <row r="100" spans="1:16" x14ac:dyDescent="0.25">
      <c r="A100" s="30" t="s">
        <v>92</v>
      </c>
      <c r="B100" s="37"/>
      <c r="E100" s="43" t="s">
        <v>295</v>
      </c>
      <c r="J100" s="38"/>
    </row>
    <row r="101" spans="1:16" ht="120" x14ac:dyDescent="0.25">
      <c r="A101" s="30" t="s">
        <v>45</v>
      </c>
      <c r="B101" s="37"/>
      <c r="E101" s="32" t="s">
        <v>296</v>
      </c>
      <c r="J101" s="38"/>
    </row>
    <row r="102" spans="1:16" x14ac:dyDescent="0.25">
      <c r="A102" s="24" t="s">
        <v>35</v>
      </c>
      <c r="B102" s="25"/>
      <c r="C102" s="26" t="s">
        <v>299</v>
      </c>
      <c r="D102" s="27"/>
      <c r="E102" s="24" t="s">
        <v>300</v>
      </c>
      <c r="F102" s="27"/>
      <c r="G102" s="27"/>
      <c r="H102" s="27"/>
      <c r="I102" s="28">
        <f>SUMIFS(I103:I114,A103:A114,"P")</f>
        <v>0</v>
      </c>
      <c r="J102" s="29"/>
    </row>
    <row r="103" spans="1:16" ht="30" x14ac:dyDescent="0.25">
      <c r="A103" s="30" t="s">
        <v>38</v>
      </c>
      <c r="B103" s="30">
        <v>23</v>
      </c>
      <c r="C103" s="31" t="s">
        <v>301</v>
      </c>
      <c r="D103" s="30" t="s">
        <v>40</v>
      </c>
      <c r="E103" s="32" t="s">
        <v>302</v>
      </c>
      <c r="F103" s="33" t="s">
        <v>150</v>
      </c>
      <c r="G103" s="34">
        <v>119.8</v>
      </c>
      <c r="H103" s="35">
        <v>0</v>
      </c>
      <c r="I103" s="35">
        <f>ROUND(G103*H103,P4)</f>
        <v>0</v>
      </c>
      <c r="J103" s="30"/>
      <c r="O103" s="36">
        <f>I103*0.21</f>
        <v>0</v>
      </c>
      <c r="P103">
        <v>3</v>
      </c>
    </row>
    <row r="104" spans="1:16" ht="30" x14ac:dyDescent="0.25">
      <c r="A104" s="30" t="s">
        <v>43</v>
      </c>
      <c r="B104" s="37"/>
      <c r="E104" s="32" t="s">
        <v>303</v>
      </c>
      <c r="J104" s="38"/>
    </row>
    <row r="105" spans="1:16" x14ac:dyDescent="0.25">
      <c r="A105" s="30" t="s">
        <v>92</v>
      </c>
      <c r="B105" s="37"/>
      <c r="E105" s="43" t="s">
        <v>304</v>
      </c>
      <c r="J105" s="38"/>
    </row>
    <row r="106" spans="1:16" ht="285" x14ac:dyDescent="0.25">
      <c r="A106" s="30" t="s">
        <v>45</v>
      </c>
      <c r="B106" s="37"/>
      <c r="E106" s="32" t="s">
        <v>305</v>
      </c>
      <c r="J106" s="38"/>
    </row>
    <row r="107" spans="1:16" x14ac:dyDescent="0.25">
      <c r="A107" s="30" t="s">
        <v>38</v>
      </c>
      <c r="B107" s="30">
        <v>24</v>
      </c>
      <c r="C107" s="31" t="s">
        <v>306</v>
      </c>
      <c r="D107" s="30" t="s">
        <v>40</v>
      </c>
      <c r="E107" s="32" t="s">
        <v>307</v>
      </c>
      <c r="F107" s="33" t="s">
        <v>150</v>
      </c>
      <c r="G107" s="34">
        <v>119.8</v>
      </c>
      <c r="H107" s="35">
        <v>0</v>
      </c>
      <c r="I107" s="35">
        <f>ROUND(G107*H107,P4)</f>
        <v>0</v>
      </c>
      <c r="J107" s="30"/>
      <c r="O107" s="36">
        <f>I107*0.21</f>
        <v>0</v>
      </c>
      <c r="P107">
        <v>3</v>
      </c>
    </row>
    <row r="108" spans="1:16" ht="30" x14ac:dyDescent="0.25">
      <c r="A108" s="30" t="s">
        <v>43</v>
      </c>
      <c r="B108" s="37"/>
      <c r="E108" s="32" t="s">
        <v>308</v>
      </c>
      <c r="J108" s="38"/>
    </row>
    <row r="109" spans="1:16" x14ac:dyDescent="0.25">
      <c r="A109" s="30" t="s">
        <v>92</v>
      </c>
      <c r="B109" s="37"/>
      <c r="E109" s="43" t="s">
        <v>304</v>
      </c>
      <c r="J109" s="38"/>
    </row>
    <row r="110" spans="1:16" ht="75" x14ac:dyDescent="0.25">
      <c r="A110" s="30" t="s">
        <v>45</v>
      </c>
      <c r="B110" s="37"/>
      <c r="E110" s="32" t="s">
        <v>309</v>
      </c>
      <c r="J110" s="38"/>
    </row>
    <row r="111" spans="1:16" x14ac:dyDescent="0.25">
      <c r="A111" s="30" t="s">
        <v>38</v>
      </c>
      <c r="B111" s="30">
        <v>25</v>
      </c>
      <c r="C111" s="31" t="s">
        <v>310</v>
      </c>
      <c r="D111" s="30" t="s">
        <v>40</v>
      </c>
      <c r="E111" s="32" t="s">
        <v>311</v>
      </c>
      <c r="F111" s="33" t="s">
        <v>150</v>
      </c>
      <c r="G111" s="34">
        <v>10.1</v>
      </c>
      <c r="H111" s="35">
        <v>0</v>
      </c>
      <c r="I111" s="35">
        <f>ROUND(G111*H111,P4)</f>
        <v>0</v>
      </c>
      <c r="J111" s="30"/>
      <c r="O111" s="36">
        <f>I111*0.21</f>
        <v>0</v>
      </c>
      <c r="P111">
        <v>3</v>
      </c>
    </row>
    <row r="112" spans="1:16" x14ac:dyDescent="0.25">
      <c r="A112" s="30" t="s">
        <v>43</v>
      </c>
      <c r="B112" s="37"/>
      <c r="E112" s="32" t="s">
        <v>312</v>
      </c>
      <c r="J112" s="38"/>
    </row>
    <row r="113" spans="1:16" x14ac:dyDescent="0.25">
      <c r="A113" s="30" t="s">
        <v>92</v>
      </c>
      <c r="B113" s="37"/>
      <c r="E113" s="43" t="s">
        <v>313</v>
      </c>
      <c r="J113" s="38"/>
    </row>
    <row r="114" spans="1:16" ht="120" x14ac:dyDescent="0.25">
      <c r="A114" s="30" t="s">
        <v>45</v>
      </c>
      <c r="B114" s="37"/>
      <c r="E114" s="32" t="s">
        <v>314</v>
      </c>
      <c r="J114" s="38"/>
    </row>
    <row r="115" spans="1:16" x14ac:dyDescent="0.25">
      <c r="A115" s="24" t="s">
        <v>35</v>
      </c>
      <c r="B115" s="25"/>
      <c r="C115" s="26" t="s">
        <v>170</v>
      </c>
      <c r="D115" s="27"/>
      <c r="E115" s="24" t="s">
        <v>171</v>
      </c>
      <c r="F115" s="27"/>
      <c r="G115" s="27"/>
      <c r="H115" s="27"/>
      <c r="I115" s="28">
        <f>SUMIFS(I116:I123,A116:A123,"P")</f>
        <v>0</v>
      </c>
      <c r="J115" s="29"/>
    </row>
    <row r="116" spans="1:16" x14ac:dyDescent="0.25">
      <c r="A116" s="30" t="s">
        <v>38</v>
      </c>
      <c r="B116" s="30">
        <v>26</v>
      </c>
      <c r="C116" s="31" t="s">
        <v>315</v>
      </c>
      <c r="D116" s="30" t="s">
        <v>40</v>
      </c>
      <c r="E116" s="32" t="s">
        <v>316</v>
      </c>
      <c r="F116" s="33" t="s">
        <v>114</v>
      </c>
      <c r="G116" s="34">
        <v>34.700000000000003</v>
      </c>
      <c r="H116" s="35">
        <v>0</v>
      </c>
      <c r="I116" s="35">
        <f>ROUND(G116*H116,P4)</f>
        <v>0</v>
      </c>
      <c r="J116" s="30"/>
      <c r="O116" s="36">
        <f>I116*0.21</f>
        <v>0</v>
      </c>
      <c r="P116">
        <v>3</v>
      </c>
    </row>
    <row r="117" spans="1:16" ht="30" x14ac:dyDescent="0.25">
      <c r="A117" s="30" t="s">
        <v>43</v>
      </c>
      <c r="B117" s="37"/>
      <c r="E117" s="32" t="s">
        <v>317</v>
      </c>
      <c r="J117" s="38"/>
    </row>
    <row r="118" spans="1:16" x14ac:dyDescent="0.25">
      <c r="A118" s="30" t="s">
        <v>92</v>
      </c>
      <c r="B118" s="37"/>
      <c r="E118" s="43" t="s">
        <v>318</v>
      </c>
      <c r="J118" s="38"/>
    </row>
    <row r="119" spans="1:16" ht="330" x14ac:dyDescent="0.25">
      <c r="A119" s="30" t="s">
        <v>45</v>
      </c>
      <c r="B119" s="37"/>
      <c r="E119" s="32" t="s">
        <v>319</v>
      </c>
      <c r="J119" s="38"/>
    </row>
    <row r="120" spans="1:16" ht="30" x14ac:dyDescent="0.25">
      <c r="A120" s="30" t="s">
        <v>38</v>
      </c>
      <c r="B120" s="30">
        <v>27</v>
      </c>
      <c r="C120" s="31" t="s">
        <v>320</v>
      </c>
      <c r="D120" s="30" t="s">
        <v>40</v>
      </c>
      <c r="E120" s="32" t="s">
        <v>321</v>
      </c>
      <c r="F120" s="33" t="s">
        <v>114</v>
      </c>
      <c r="G120" s="34">
        <v>0.7</v>
      </c>
      <c r="H120" s="35">
        <v>0</v>
      </c>
      <c r="I120" s="35">
        <f>ROUND(G120*H120,P4)</f>
        <v>0</v>
      </c>
      <c r="J120" s="30"/>
      <c r="O120" s="36">
        <f>I120*0.21</f>
        <v>0</v>
      </c>
      <c r="P120">
        <v>3</v>
      </c>
    </row>
    <row r="121" spans="1:16" x14ac:dyDescent="0.25">
      <c r="A121" s="30" t="s">
        <v>43</v>
      </c>
      <c r="B121" s="37"/>
      <c r="E121" s="32" t="s">
        <v>322</v>
      </c>
      <c r="J121" s="38"/>
    </row>
    <row r="122" spans="1:16" x14ac:dyDescent="0.25">
      <c r="A122" s="30" t="s">
        <v>92</v>
      </c>
      <c r="B122" s="37"/>
      <c r="E122" s="43" t="s">
        <v>323</v>
      </c>
      <c r="J122" s="38"/>
    </row>
    <row r="123" spans="1:16" ht="315" x14ac:dyDescent="0.25">
      <c r="A123" s="30" t="s">
        <v>45</v>
      </c>
      <c r="B123" s="37"/>
      <c r="E123" s="32" t="s">
        <v>324</v>
      </c>
      <c r="J123" s="38"/>
    </row>
    <row r="124" spans="1:16" x14ac:dyDescent="0.25">
      <c r="A124" s="24" t="s">
        <v>35</v>
      </c>
      <c r="B124" s="25"/>
      <c r="C124" s="26" t="s">
        <v>188</v>
      </c>
      <c r="D124" s="27"/>
      <c r="E124" s="24" t="s">
        <v>189</v>
      </c>
      <c r="F124" s="27"/>
      <c r="G124" s="27"/>
      <c r="H124" s="27"/>
      <c r="I124" s="28">
        <f>SUMIFS(I125:I152,A125:A152,"P")</f>
        <v>0</v>
      </c>
      <c r="J124" s="29"/>
    </row>
    <row r="125" spans="1:16" x14ac:dyDescent="0.25">
      <c r="A125" s="30" t="s">
        <v>38</v>
      </c>
      <c r="B125" s="30">
        <v>28</v>
      </c>
      <c r="C125" s="31" t="s">
        <v>325</v>
      </c>
      <c r="D125" s="30" t="s">
        <v>40</v>
      </c>
      <c r="E125" s="32" t="s">
        <v>326</v>
      </c>
      <c r="F125" s="33" t="s">
        <v>114</v>
      </c>
      <c r="G125" s="34">
        <v>34.700000000000003</v>
      </c>
      <c r="H125" s="35">
        <v>0</v>
      </c>
      <c r="I125" s="35">
        <f>ROUND(G125*H125,P4)</f>
        <v>0</v>
      </c>
      <c r="J125" s="30"/>
      <c r="O125" s="36">
        <f>I125*0.21</f>
        <v>0</v>
      </c>
      <c r="P125">
        <v>3</v>
      </c>
    </row>
    <row r="126" spans="1:16" ht="30" x14ac:dyDescent="0.25">
      <c r="A126" s="30" t="s">
        <v>43</v>
      </c>
      <c r="B126" s="37"/>
      <c r="E126" s="32" t="s">
        <v>327</v>
      </c>
      <c r="J126" s="38"/>
    </row>
    <row r="127" spans="1:16" x14ac:dyDescent="0.25">
      <c r="A127" s="30" t="s">
        <v>92</v>
      </c>
      <c r="B127" s="37"/>
      <c r="E127" s="43" t="s">
        <v>318</v>
      </c>
      <c r="J127" s="38"/>
    </row>
    <row r="128" spans="1:16" ht="120" x14ac:dyDescent="0.25">
      <c r="A128" s="30" t="s">
        <v>45</v>
      </c>
      <c r="B128" s="37"/>
      <c r="E128" s="32" t="s">
        <v>328</v>
      </c>
      <c r="J128" s="38"/>
    </row>
    <row r="129" spans="1:16" x14ac:dyDescent="0.25">
      <c r="A129" s="30" t="s">
        <v>38</v>
      </c>
      <c r="B129" s="30">
        <v>29</v>
      </c>
      <c r="C129" s="31" t="s">
        <v>329</v>
      </c>
      <c r="D129" s="30" t="s">
        <v>40</v>
      </c>
      <c r="E129" s="32" t="s">
        <v>330</v>
      </c>
      <c r="F129" s="33" t="s">
        <v>53</v>
      </c>
      <c r="G129" s="34">
        <v>1</v>
      </c>
      <c r="H129" s="35">
        <v>0</v>
      </c>
      <c r="I129" s="35">
        <f>ROUND(G129*H129,P4)</f>
        <v>0</v>
      </c>
      <c r="J129" s="30"/>
      <c r="O129" s="36">
        <f>I129*0.21</f>
        <v>0</v>
      </c>
      <c r="P129">
        <v>3</v>
      </c>
    </row>
    <row r="130" spans="1:16" x14ac:dyDescent="0.25">
      <c r="A130" s="30" t="s">
        <v>43</v>
      </c>
      <c r="B130" s="37"/>
      <c r="E130" s="32" t="s">
        <v>331</v>
      </c>
      <c r="J130" s="38"/>
    </row>
    <row r="131" spans="1:16" x14ac:dyDescent="0.25">
      <c r="A131" s="30" t="s">
        <v>92</v>
      </c>
      <c r="B131" s="37"/>
      <c r="E131" s="43" t="s">
        <v>332</v>
      </c>
      <c r="J131" s="38"/>
    </row>
    <row r="132" spans="1:16" ht="75" x14ac:dyDescent="0.25">
      <c r="A132" s="30" t="s">
        <v>45</v>
      </c>
      <c r="B132" s="37"/>
      <c r="E132" s="32" t="s">
        <v>333</v>
      </c>
      <c r="J132" s="38"/>
    </row>
    <row r="133" spans="1:16" x14ac:dyDescent="0.25">
      <c r="A133" s="30" t="s">
        <v>38</v>
      </c>
      <c r="B133" s="30">
        <v>30</v>
      </c>
      <c r="C133" s="31" t="s">
        <v>206</v>
      </c>
      <c r="D133" s="30"/>
      <c r="E133" s="32" t="s">
        <v>207</v>
      </c>
      <c r="F133" s="33" t="s">
        <v>114</v>
      </c>
      <c r="G133" s="34">
        <v>34.9</v>
      </c>
      <c r="H133" s="35">
        <v>0</v>
      </c>
      <c r="I133" s="35">
        <f>ROUND(G133*H133,P4)</f>
        <v>0</v>
      </c>
      <c r="J133" s="30"/>
      <c r="O133" s="36">
        <f>I133*0.21</f>
        <v>0</v>
      </c>
      <c r="P133">
        <v>3</v>
      </c>
    </row>
    <row r="134" spans="1:16" x14ac:dyDescent="0.25">
      <c r="A134" s="30" t="s">
        <v>43</v>
      </c>
      <c r="B134" s="37"/>
      <c r="E134" s="32" t="s">
        <v>227</v>
      </c>
      <c r="J134" s="38"/>
    </row>
    <row r="135" spans="1:16" x14ac:dyDescent="0.25">
      <c r="A135" s="30" t="s">
        <v>92</v>
      </c>
      <c r="B135" s="37"/>
      <c r="E135" s="43" t="s">
        <v>228</v>
      </c>
      <c r="J135" s="38"/>
    </row>
    <row r="136" spans="1:16" ht="90" x14ac:dyDescent="0.25">
      <c r="A136" s="30" t="s">
        <v>45</v>
      </c>
      <c r="B136" s="37"/>
      <c r="E136" s="32" t="s">
        <v>209</v>
      </c>
      <c r="J136" s="38"/>
    </row>
    <row r="137" spans="1:16" ht="30" x14ac:dyDescent="0.25">
      <c r="A137" s="30" t="s">
        <v>38</v>
      </c>
      <c r="B137" s="30">
        <v>31</v>
      </c>
      <c r="C137" s="31" t="s">
        <v>334</v>
      </c>
      <c r="D137" s="30" t="s">
        <v>40</v>
      </c>
      <c r="E137" s="32" t="s">
        <v>335</v>
      </c>
      <c r="F137" s="33" t="s">
        <v>114</v>
      </c>
      <c r="G137" s="34">
        <v>34.700000000000003</v>
      </c>
      <c r="H137" s="35">
        <v>0</v>
      </c>
      <c r="I137" s="35">
        <f>ROUND(G137*H137,P4)</f>
        <v>0</v>
      </c>
      <c r="J137" s="30"/>
      <c r="O137" s="36">
        <f>I137*0.21</f>
        <v>0</v>
      </c>
      <c r="P137">
        <v>3</v>
      </c>
    </row>
    <row r="138" spans="1:16" ht="30" x14ac:dyDescent="0.25">
      <c r="A138" s="30" t="s">
        <v>43</v>
      </c>
      <c r="B138" s="37"/>
      <c r="E138" s="32" t="s">
        <v>336</v>
      </c>
      <c r="J138" s="38"/>
    </row>
    <row r="139" spans="1:16" x14ac:dyDescent="0.25">
      <c r="A139" s="30" t="s">
        <v>92</v>
      </c>
      <c r="B139" s="37"/>
      <c r="E139" s="43" t="s">
        <v>337</v>
      </c>
      <c r="J139" s="38"/>
    </row>
    <row r="140" spans="1:16" ht="180" x14ac:dyDescent="0.25">
      <c r="A140" s="30" t="s">
        <v>45</v>
      </c>
      <c r="B140" s="37"/>
      <c r="E140" s="32" t="s">
        <v>338</v>
      </c>
      <c r="J140" s="38"/>
    </row>
    <row r="141" spans="1:16" x14ac:dyDescent="0.25">
      <c r="A141" s="30" t="s">
        <v>38</v>
      </c>
      <c r="B141" s="30">
        <v>32</v>
      </c>
      <c r="C141" s="31" t="s">
        <v>339</v>
      </c>
      <c r="D141" s="30" t="s">
        <v>40</v>
      </c>
      <c r="E141" s="32" t="s">
        <v>340</v>
      </c>
      <c r="F141" s="33" t="s">
        <v>150</v>
      </c>
      <c r="G141" s="34">
        <v>4</v>
      </c>
      <c r="H141" s="35">
        <v>0</v>
      </c>
      <c r="I141" s="35">
        <f>ROUND(G141*H141,P4)</f>
        <v>0</v>
      </c>
      <c r="J141" s="30"/>
      <c r="O141" s="36">
        <f>I141*0.21</f>
        <v>0</v>
      </c>
      <c r="P141">
        <v>3</v>
      </c>
    </row>
    <row r="142" spans="1:16" x14ac:dyDescent="0.25">
      <c r="A142" s="30" t="s">
        <v>43</v>
      </c>
      <c r="B142" s="37"/>
      <c r="E142" s="32" t="s">
        <v>294</v>
      </c>
      <c r="J142" s="38"/>
    </row>
    <row r="143" spans="1:16" x14ac:dyDescent="0.25">
      <c r="A143" s="30" t="s">
        <v>92</v>
      </c>
      <c r="B143" s="37"/>
      <c r="E143" s="43" t="s">
        <v>341</v>
      </c>
      <c r="J143" s="38"/>
    </row>
    <row r="144" spans="1:16" ht="75" x14ac:dyDescent="0.25">
      <c r="A144" s="30" t="s">
        <v>45</v>
      </c>
      <c r="B144" s="37"/>
      <c r="E144" s="32" t="s">
        <v>342</v>
      </c>
      <c r="J144" s="38"/>
    </row>
    <row r="145" spans="1:16" x14ac:dyDescent="0.25">
      <c r="A145" s="30" t="s">
        <v>38</v>
      </c>
      <c r="B145" s="30">
        <v>33</v>
      </c>
      <c r="C145" s="31" t="s">
        <v>343</v>
      </c>
      <c r="D145" s="30" t="s">
        <v>40</v>
      </c>
      <c r="E145" s="32" t="s">
        <v>344</v>
      </c>
      <c r="F145" s="33" t="s">
        <v>103</v>
      </c>
      <c r="G145" s="34">
        <v>8.5</v>
      </c>
      <c r="H145" s="35">
        <v>0</v>
      </c>
      <c r="I145" s="35">
        <f>ROUND(G145*H145,P4)</f>
        <v>0</v>
      </c>
      <c r="J145" s="30"/>
      <c r="O145" s="36">
        <f>I145*0.21</f>
        <v>0</v>
      </c>
      <c r="P145">
        <v>3</v>
      </c>
    </row>
    <row r="146" spans="1:16" ht="30" x14ac:dyDescent="0.25">
      <c r="A146" s="30" t="s">
        <v>43</v>
      </c>
      <c r="B146" s="37"/>
      <c r="E146" s="32" t="s">
        <v>345</v>
      </c>
      <c r="J146" s="38"/>
    </row>
    <row r="147" spans="1:16" x14ac:dyDescent="0.25">
      <c r="A147" s="30" t="s">
        <v>92</v>
      </c>
      <c r="B147" s="37"/>
      <c r="E147" s="43" t="s">
        <v>346</v>
      </c>
      <c r="J147" s="38"/>
    </row>
    <row r="148" spans="1:16" ht="180" x14ac:dyDescent="0.25">
      <c r="A148" s="30" t="s">
        <v>45</v>
      </c>
      <c r="B148" s="37"/>
      <c r="E148" s="32" t="s">
        <v>347</v>
      </c>
      <c r="J148" s="38"/>
    </row>
    <row r="149" spans="1:16" x14ac:dyDescent="0.25">
      <c r="A149" s="30" t="s">
        <v>38</v>
      </c>
      <c r="B149" s="30">
        <v>34</v>
      </c>
      <c r="C149" s="31" t="s">
        <v>348</v>
      </c>
      <c r="D149" s="30" t="s">
        <v>40</v>
      </c>
      <c r="E149" s="32" t="s">
        <v>349</v>
      </c>
      <c r="F149" s="33" t="s">
        <v>103</v>
      </c>
      <c r="G149" s="34">
        <v>0.5</v>
      </c>
      <c r="H149" s="35">
        <v>0</v>
      </c>
      <c r="I149" s="35">
        <f>ROUND(G149*H149,P4)</f>
        <v>0</v>
      </c>
      <c r="J149" s="30"/>
      <c r="O149" s="36">
        <f>I149*0.21</f>
        <v>0</v>
      </c>
      <c r="P149">
        <v>3</v>
      </c>
    </row>
    <row r="150" spans="1:16" ht="30" x14ac:dyDescent="0.25">
      <c r="A150" s="30" t="s">
        <v>43</v>
      </c>
      <c r="B150" s="37"/>
      <c r="E150" s="32" t="s">
        <v>350</v>
      </c>
      <c r="J150" s="38"/>
    </row>
    <row r="151" spans="1:16" x14ac:dyDescent="0.25">
      <c r="A151" s="30" t="s">
        <v>92</v>
      </c>
      <c r="B151" s="37"/>
      <c r="E151" s="43" t="s">
        <v>351</v>
      </c>
      <c r="J151" s="38"/>
    </row>
    <row r="152" spans="1:16" ht="180" x14ac:dyDescent="0.25">
      <c r="A152" s="30" t="s">
        <v>45</v>
      </c>
      <c r="B152" s="40"/>
      <c r="C152" s="41"/>
      <c r="D152" s="41"/>
      <c r="E152" s="32" t="s">
        <v>347</v>
      </c>
      <c r="F152" s="41"/>
      <c r="G152" s="41"/>
      <c r="H152" s="41"/>
      <c r="I152" s="41"/>
      <c r="J152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001</vt:lpstr>
      <vt:lpstr>SO 101</vt:lpstr>
      <vt:lpstr>SO 180</vt:lpstr>
      <vt:lpstr>SO 251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RPC031\rozpoctar.4roads</dc:creator>
  <cp:lastModifiedBy>Krejča Tomáš</cp:lastModifiedBy>
  <dcterms:created xsi:type="dcterms:W3CDTF">2025-09-02T16:56:52Z</dcterms:created>
  <dcterms:modified xsi:type="dcterms:W3CDTF">2025-09-03T07:58:31Z</dcterms:modified>
</cp:coreProperties>
</file>